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TEMP PRACOVNI\Brno\VMO RDS\Rozpocet\"/>
    </mc:Choice>
  </mc:AlternateContent>
  <xr:revisionPtr revIDLastSave="0" documentId="13_ncr:1_{9DA14DB2-CF27-4389-AB1C-DEF6D219065A}" xr6:coauthVersionLast="47" xr6:coauthVersionMax="47" xr10:uidLastSave="{00000000-0000-0000-0000-000000000000}"/>
  <bookViews>
    <workbookView xWindow="4860" yWindow="2295" windowWidth="21600" windowHeight="12645" xr2:uid="{00000000-000D-0000-FFFF-FFFF00000000}"/>
  </bookViews>
  <sheets>
    <sheet name="Rekapitulace stavby" sheetId="1" r:id="rId1"/>
    <sheet name="PS468 - Přeložka koordina..." sheetId="2" r:id="rId2"/>
    <sheet name="PS468.1 - Přeložka koordi..." sheetId="3" r:id="rId3"/>
    <sheet name="PS469 - Přeložka koordina..." sheetId="4" r:id="rId4"/>
    <sheet name="PS469.1 - Přeložka koordi..." sheetId="5" r:id="rId5"/>
    <sheet name="PS470 - Přeložka koordina..." sheetId="6" r:id="rId6"/>
    <sheet name="PS470.1 - Přeložka koordi..." sheetId="7" r:id="rId7"/>
    <sheet name="PS471 - Úprava SSZ 5.05 T..." sheetId="8" r:id="rId8"/>
    <sheet name="PS472 - Úprava SSZ 5.09 K..." sheetId="9" r:id="rId9"/>
    <sheet name="PS473 - Úprava SSZ 5.13 P..." sheetId="10" r:id="rId10"/>
    <sheet name="PS474 - Úprava SSZ 5.13 P..." sheetId="11" r:id="rId11"/>
    <sheet name="PS475 - Rekonstrukce SSZ ..." sheetId="12" r:id="rId12"/>
    <sheet name="PS475.1 - Kamerový dohled..." sheetId="13" r:id="rId13"/>
    <sheet name="PS476 - Výstavba SSZ 5.22..." sheetId="14" r:id="rId14"/>
    <sheet name="PS476.1 - Kamerový dohled..." sheetId="15" r:id="rId15"/>
    <sheet name="PS476.2 - Výstavba SSZ 5...." sheetId="16" r:id="rId16"/>
    <sheet name="PS477 - Rekonstrukce SSZ ..." sheetId="17" r:id="rId17"/>
    <sheet name="PS477.1 - Kamerový dohled..." sheetId="18" r:id="rId18"/>
    <sheet name="PS479 - Výstavba koordina..." sheetId="19" r:id="rId19"/>
    <sheet name="PS479.1 - Výstavba koordi..." sheetId="20" r:id="rId20"/>
    <sheet name="PS490 - Koordinační kabel..." sheetId="21" r:id="rId21"/>
    <sheet name="PS491 - SSZ Rokytova - ra..." sheetId="22" r:id="rId22"/>
    <sheet name="PS491.1 - Kamerový dohled..." sheetId="23" r:id="rId23"/>
    <sheet name="PS492 - SSZ Nová Dukelská..." sheetId="24" r:id="rId24"/>
  </sheets>
  <definedNames>
    <definedName name="_xlnm._FilterDatabase" localSheetId="1" hidden="1">'PS468 - Přeložka koordina...'!$C$84:$K$788</definedName>
    <definedName name="_xlnm._FilterDatabase" localSheetId="2" hidden="1">'PS468.1 - Přeložka koordi...'!$C$83:$K$269</definedName>
    <definedName name="_xlnm._FilterDatabase" localSheetId="3" hidden="1">'PS469 - Přeložka koordina...'!$C$83:$K$557</definedName>
    <definedName name="_xlnm._FilterDatabase" localSheetId="4" hidden="1">'PS469.1 - Přeložka koordi...'!$C$84:$K$310</definedName>
    <definedName name="_xlnm._FilterDatabase" localSheetId="5" hidden="1">'PS470 - Přeložka koordina...'!$C$84:$K$596</definedName>
    <definedName name="_xlnm._FilterDatabase" localSheetId="6" hidden="1">'PS470.1 - Přeložka koordi...'!$C$83:$K$210</definedName>
    <definedName name="_xlnm._FilterDatabase" localSheetId="7" hidden="1">'PS471 - Úprava SSZ 5.05 T...'!$C$83:$K$800</definedName>
    <definedName name="_xlnm._FilterDatabase" localSheetId="8" hidden="1">'PS472 - Úprava SSZ 5.09 K...'!$C$83:$K$1061</definedName>
    <definedName name="_xlnm._FilterDatabase" localSheetId="9" hidden="1">'PS473 - Úprava SSZ 5.13 P...'!$C$83:$K$359</definedName>
    <definedName name="_xlnm._FilterDatabase" localSheetId="10" hidden="1">'PS474 - Úprava SSZ 5.13 P...'!$C$84:$K$659</definedName>
    <definedName name="_xlnm._FilterDatabase" localSheetId="11" hidden="1">'PS475 - Rekonstrukce SSZ ...'!$C$84:$K$1114</definedName>
    <definedName name="_xlnm._FilterDatabase" localSheetId="12" hidden="1">'PS475.1 - Kamerový dohled...'!$C$88:$K$382</definedName>
    <definedName name="_xlnm._FilterDatabase" localSheetId="13" hidden="1">'PS476 - Výstavba SSZ 5.22...'!$C$84:$K$975</definedName>
    <definedName name="_xlnm._FilterDatabase" localSheetId="14" hidden="1">'PS476.1 - Kamerový dohled...'!$C$87:$K$330</definedName>
    <definedName name="_xlnm._FilterDatabase" localSheetId="15" hidden="1">'PS476.2 - Výstavba SSZ 5....'!$C$83:$K$618</definedName>
    <definedName name="_xlnm._FilterDatabase" localSheetId="16" hidden="1">'PS477 - Rekonstrukce SSZ ...'!$C$85:$K$902</definedName>
    <definedName name="_xlnm._FilterDatabase" localSheetId="17" hidden="1">'PS477.1 - Kamerový dohled...'!$C$88:$K$378</definedName>
    <definedName name="_xlnm._FilterDatabase" localSheetId="18" hidden="1">'PS479 - Výstavba koordina...'!$C$82:$K$280</definedName>
    <definedName name="_xlnm._FilterDatabase" localSheetId="19" hidden="1">'PS479.1 - Výstavba koordi...'!$C$83:$K$195</definedName>
    <definedName name="_xlnm._FilterDatabase" localSheetId="20" hidden="1">'PS490 - Koordinační kabel...'!$C$84:$K$399</definedName>
    <definedName name="_xlnm._FilterDatabase" localSheetId="21" hidden="1">'PS491 - SSZ Rokytova - ra...'!$C$86:$K$673</definedName>
    <definedName name="_xlnm._FilterDatabase" localSheetId="22" hidden="1">'PS491.1 - Kamerový dohled...'!$C$88:$K$410</definedName>
    <definedName name="_xlnm._FilterDatabase" localSheetId="23" hidden="1">'PS492 - SSZ Nová Dukelská...'!$C$86:$K$368</definedName>
    <definedName name="_xlnm.Print_Titles" localSheetId="1">'PS468 - Přeložka koordina...'!$84:$84</definedName>
    <definedName name="_xlnm.Print_Titles" localSheetId="2">'PS468.1 - Přeložka koordi...'!$83:$83</definedName>
    <definedName name="_xlnm.Print_Titles" localSheetId="3">'PS469 - Přeložka koordina...'!$83:$83</definedName>
    <definedName name="_xlnm.Print_Titles" localSheetId="4">'PS469.1 - Přeložka koordi...'!$84:$84</definedName>
    <definedName name="_xlnm.Print_Titles" localSheetId="5">'PS470 - Přeložka koordina...'!$84:$84</definedName>
    <definedName name="_xlnm.Print_Titles" localSheetId="6">'PS470.1 - Přeložka koordi...'!$83:$83</definedName>
    <definedName name="_xlnm.Print_Titles" localSheetId="7">'PS471 - Úprava SSZ 5.05 T...'!$83:$83</definedName>
    <definedName name="_xlnm.Print_Titles" localSheetId="8">'PS472 - Úprava SSZ 5.09 K...'!$83:$83</definedName>
    <definedName name="_xlnm.Print_Titles" localSheetId="9">'PS473 - Úprava SSZ 5.13 P...'!$83:$83</definedName>
    <definedName name="_xlnm.Print_Titles" localSheetId="10">'PS474 - Úprava SSZ 5.13 P...'!$84:$84</definedName>
    <definedName name="_xlnm.Print_Titles" localSheetId="11">'PS475 - Rekonstrukce SSZ ...'!$84:$84</definedName>
    <definedName name="_xlnm.Print_Titles" localSheetId="12">'PS475.1 - Kamerový dohled...'!$88:$88</definedName>
    <definedName name="_xlnm.Print_Titles" localSheetId="13">'PS476 - Výstavba SSZ 5.22...'!$84:$84</definedName>
    <definedName name="_xlnm.Print_Titles" localSheetId="14">'PS476.1 - Kamerový dohled...'!$87:$87</definedName>
    <definedName name="_xlnm.Print_Titles" localSheetId="15">'PS476.2 - Výstavba SSZ 5....'!$83:$83</definedName>
    <definedName name="_xlnm.Print_Titles" localSheetId="16">'PS477 - Rekonstrukce SSZ ...'!$85:$85</definedName>
    <definedName name="_xlnm.Print_Titles" localSheetId="17">'PS477.1 - Kamerový dohled...'!$88:$88</definedName>
    <definedName name="_xlnm.Print_Titles" localSheetId="18">'PS479 - Výstavba koordina...'!$82:$82</definedName>
    <definedName name="_xlnm.Print_Titles" localSheetId="19">'PS479.1 - Výstavba koordi...'!$83:$83</definedName>
    <definedName name="_xlnm.Print_Titles" localSheetId="20">'PS490 - Koordinační kabel...'!$84:$84</definedName>
    <definedName name="_xlnm.Print_Titles" localSheetId="21">'PS491 - SSZ Rokytova - ra...'!$86:$86</definedName>
    <definedName name="_xlnm.Print_Titles" localSheetId="22">'PS491.1 - Kamerový dohled...'!$88:$88</definedName>
    <definedName name="_xlnm.Print_Titles" localSheetId="23">'PS492 - SSZ Nová Dukelská...'!$86:$86</definedName>
    <definedName name="_xlnm.Print_Titles" localSheetId="0">'Rekapitulace stavby'!$52:$52</definedName>
    <definedName name="_xlnm.Print_Area" localSheetId="1">'PS468 - Přeložka koordina...'!$C$4:$J$39,'PS468 - Přeložka koordina...'!$C$45:$J$66,'PS468 - Přeložka koordina...'!$C$72:$K$788</definedName>
    <definedName name="_xlnm.Print_Area" localSheetId="2">'PS468.1 - Přeložka koordi...'!$C$4:$J$39,'PS468.1 - Přeložka koordi...'!$C$45:$J$65,'PS468.1 - Přeložka koordi...'!$C$71:$K$269</definedName>
    <definedName name="_xlnm.Print_Area" localSheetId="3">'PS469 - Přeložka koordina...'!$C$4:$J$39,'PS469 - Přeložka koordina...'!$C$45:$J$65,'PS469 - Přeložka koordina...'!$C$71:$K$557</definedName>
    <definedName name="_xlnm.Print_Area" localSheetId="4">'PS469.1 - Přeložka koordi...'!$C$4:$J$39,'PS469.1 - Přeložka koordi...'!$C$45:$J$66,'PS469.1 - Přeložka koordi...'!$C$72:$K$310</definedName>
    <definedName name="_xlnm.Print_Area" localSheetId="5">'PS470 - Přeložka koordina...'!$C$4:$J$39,'PS470 - Přeložka koordina...'!$C$45:$J$66,'PS470 - Přeložka koordina...'!$C$72:$K$596</definedName>
    <definedName name="_xlnm.Print_Area" localSheetId="6">'PS470.1 - Přeložka koordi...'!$C$4:$J$39,'PS470.1 - Přeložka koordi...'!$C$45:$J$65,'PS470.1 - Přeložka koordi...'!$C$71:$K$210</definedName>
    <definedName name="_xlnm.Print_Area" localSheetId="7">'PS471 - Úprava SSZ 5.05 T...'!$C$4:$J$39,'PS471 - Úprava SSZ 5.05 T...'!$C$45:$J$65,'PS471 - Úprava SSZ 5.05 T...'!$C$71:$K$800</definedName>
    <definedName name="_xlnm.Print_Area" localSheetId="8">'PS472 - Úprava SSZ 5.09 K...'!$C$4:$J$39,'PS472 - Úprava SSZ 5.09 K...'!$C$45:$J$65,'PS472 - Úprava SSZ 5.09 K...'!$C$71:$K$1061</definedName>
    <definedName name="_xlnm.Print_Area" localSheetId="9">'PS473 - Úprava SSZ 5.13 P...'!$C$4:$J$39,'PS473 - Úprava SSZ 5.13 P...'!$C$45:$J$65,'PS473 - Úprava SSZ 5.13 P...'!$C$71:$K$359</definedName>
    <definedName name="_xlnm.Print_Area" localSheetId="10">'PS474 - Úprava SSZ 5.13 P...'!$C$4:$J$39,'PS474 - Úprava SSZ 5.13 P...'!$C$45:$J$66,'PS474 - Úprava SSZ 5.13 P...'!$C$72:$K$659</definedName>
    <definedName name="_xlnm.Print_Area" localSheetId="11">'PS475 - Rekonstrukce SSZ ...'!$C$4:$J$39,'PS475 - Rekonstrukce SSZ ...'!$C$45:$J$66,'PS475 - Rekonstrukce SSZ ...'!$C$72:$K$1114</definedName>
    <definedName name="_xlnm.Print_Area" localSheetId="12">'PS475.1 - Kamerový dohled...'!$C$4:$J$39,'PS475.1 - Kamerový dohled...'!$C$45:$J$70,'PS475.1 - Kamerový dohled...'!$C$76:$K$382</definedName>
    <definedName name="_xlnm.Print_Area" localSheetId="13">'PS476 - Výstavba SSZ 5.22...'!$C$4:$J$39,'PS476 - Výstavba SSZ 5.22...'!$C$45:$J$66,'PS476 - Výstavba SSZ 5.22...'!$C$72:$K$975</definedName>
    <definedName name="_xlnm.Print_Area" localSheetId="14">'PS476.1 - Kamerový dohled...'!$C$4:$J$39,'PS476.1 - Kamerový dohled...'!$C$45:$J$69,'PS476.1 - Kamerový dohled...'!$C$75:$K$330</definedName>
    <definedName name="_xlnm.Print_Area" localSheetId="15">'PS476.2 - Výstavba SSZ 5....'!$C$4:$J$39,'PS476.2 - Výstavba SSZ 5....'!$C$45:$J$65,'PS476.2 - Výstavba SSZ 5....'!$C$71:$K$618</definedName>
    <definedName name="_xlnm.Print_Area" localSheetId="16">'PS477 - Rekonstrukce SSZ ...'!$C$4:$J$39,'PS477 - Rekonstrukce SSZ ...'!$C$45:$J$67,'PS477 - Rekonstrukce SSZ ...'!$C$73:$K$902</definedName>
    <definedName name="_xlnm.Print_Area" localSheetId="17">'PS477.1 - Kamerový dohled...'!$C$4:$J$39,'PS477.1 - Kamerový dohled...'!$C$45:$J$70,'PS477.1 - Kamerový dohled...'!$C$76:$K$378</definedName>
    <definedName name="_xlnm.Print_Area" localSheetId="18">'PS479 - Výstavba koordina...'!$C$4:$J$39,'PS479 - Výstavba koordina...'!$C$45:$J$64,'PS479 - Výstavba koordina...'!$C$70:$K$280</definedName>
    <definedName name="_xlnm.Print_Area" localSheetId="19">'PS479.1 - Výstavba koordi...'!$C$4:$J$39,'PS479.1 - Výstavba koordi...'!$C$45:$J$65,'PS479.1 - Výstavba koordi...'!$C$71:$K$195</definedName>
    <definedName name="_xlnm.Print_Area" localSheetId="20">'PS490 - Koordinační kabel...'!$C$4:$J$39,'PS490 - Koordinační kabel...'!$C$45:$J$66,'PS490 - Koordinační kabel...'!$C$72:$K$399</definedName>
    <definedName name="_xlnm.Print_Area" localSheetId="21">'PS491 - SSZ Rokytova - ra...'!$C$4:$J$39,'PS491 - SSZ Rokytova - ra...'!$C$45:$J$68,'PS491 - SSZ Rokytova - ra...'!$C$74:$K$673</definedName>
    <definedName name="_xlnm.Print_Area" localSheetId="22">'PS491.1 - Kamerový dohled...'!$C$4:$J$39,'PS491.1 - Kamerový dohled...'!$C$45:$J$70,'PS491.1 - Kamerový dohled...'!$C$76:$K$410</definedName>
    <definedName name="_xlnm.Print_Area" localSheetId="23">'PS492 - SSZ Nová Dukelská...'!$C$4:$J$39,'PS492 - SSZ Nová Dukelská...'!$C$45:$J$68,'PS492 - SSZ Nová Dukelská...'!$C$74:$K$368</definedName>
    <definedName name="_xlnm.Print_Area" localSheetId="0">'Rekapitulace stavby'!$D$4:$AO$36,'Rekapitulace stavby'!$C$42:$AQ$78</definedName>
  </definedNames>
  <calcPr calcId="191029"/>
</workbook>
</file>

<file path=xl/calcChain.xml><?xml version="1.0" encoding="utf-8"?>
<calcChain xmlns="http://schemas.openxmlformats.org/spreadsheetml/2006/main">
  <c r="J37" i="24" l="1"/>
  <c r="J36" i="24"/>
  <c r="AY77" i="1" s="1"/>
  <c r="J35" i="24"/>
  <c r="AX77" i="1"/>
  <c r="BI364" i="24"/>
  <c r="BH364" i="24"/>
  <c r="BG364" i="24"/>
  <c r="BF364" i="24"/>
  <c r="T364" i="24"/>
  <c r="R364" i="24"/>
  <c r="R358" i="24"/>
  <c r="R357" i="24" s="1"/>
  <c r="P364" i="24"/>
  <c r="P358" i="24"/>
  <c r="P357" i="24" s="1"/>
  <c r="BI359" i="24"/>
  <c r="BH359" i="24"/>
  <c r="BG359" i="24"/>
  <c r="BF359" i="24"/>
  <c r="T359" i="24"/>
  <c r="T358" i="24" s="1"/>
  <c r="T357" i="24" s="1"/>
  <c r="R359" i="24"/>
  <c r="P359" i="24"/>
  <c r="BI352" i="24"/>
  <c r="BH352" i="24"/>
  <c r="BG352" i="24"/>
  <c r="BF352" i="24"/>
  <c r="T352" i="24"/>
  <c r="R352" i="24"/>
  <c r="P352" i="24"/>
  <c r="BI348" i="24"/>
  <c r="BH348" i="24"/>
  <c r="BG348" i="24"/>
  <c r="BF348" i="24"/>
  <c r="T348" i="24"/>
  <c r="R348" i="24"/>
  <c r="P348" i="24"/>
  <c r="BI343" i="24"/>
  <c r="BH343" i="24"/>
  <c r="BG343" i="24"/>
  <c r="BF343" i="24"/>
  <c r="T343" i="24"/>
  <c r="R343" i="24"/>
  <c r="P343" i="24"/>
  <c r="BI334" i="24"/>
  <c r="BH334" i="24"/>
  <c r="BG334" i="24"/>
  <c r="BF334" i="24"/>
  <c r="T334" i="24"/>
  <c r="R334" i="24"/>
  <c r="P334" i="24"/>
  <c r="BI326" i="24"/>
  <c r="BH326" i="24"/>
  <c r="BG326" i="24"/>
  <c r="BF326" i="24"/>
  <c r="T326" i="24"/>
  <c r="R326" i="24"/>
  <c r="P326" i="24"/>
  <c r="BI321" i="24"/>
  <c r="BH321" i="24"/>
  <c r="BG321" i="24"/>
  <c r="BF321" i="24"/>
  <c r="T321" i="24"/>
  <c r="R321" i="24"/>
  <c r="P321" i="24"/>
  <c r="BI316" i="24"/>
  <c r="BH316" i="24"/>
  <c r="BG316" i="24"/>
  <c r="BF316" i="24"/>
  <c r="T316" i="24"/>
  <c r="R316" i="24"/>
  <c r="P316" i="24"/>
  <c r="BI312" i="24"/>
  <c r="BH312" i="24"/>
  <c r="BG312" i="24"/>
  <c r="BF312" i="24"/>
  <c r="T312" i="24"/>
  <c r="R312" i="24"/>
  <c r="P312" i="24"/>
  <c r="BI308" i="24"/>
  <c r="BH308" i="24"/>
  <c r="BG308" i="24"/>
  <c r="BF308" i="24"/>
  <c r="T308" i="24"/>
  <c r="R308" i="24"/>
  <c r="P308" i="24"/>
  <c r="BI303" i="24"/>
  <c r="BH303" i="24"/>
  <c r="BG303" i="24"/>
  <c r="BF303" i="24"/>
  <c r="T303" i="24"/>
  <c r="R303" i="24"/>
  <c r="P303" i="24"/>
  <c r="BI298" i="24"/>
  <c r="BH298" i="24"/>
  <c r="BG298" i="24"/>
  <c r="BF298" i="24"/>
  <c r="T298" i="24"/>
  <c r="R298" i="24"/>
  <c r="P298" i="24"/>
  <c r="BI293" i="24"/>
  <c r="BH293" i="24"/>
  <c r="BG293" i="24"/>
  <c r="BF293" i="24"/>
  <c r="T293" i="24"/>
  <c r="R293" i="24"/>
  <c r="P293" i="24"/>
  <c r="BI288" i="24"/>
  <c r="BH288" i="24"/>
  <c r="BG288" i="24"/>
  <c r="BF288" i="24"/>
  <c r="T288" i="24"/>
  <c r="R288" i="24"/>
  <c r="P288" i="24"/>
  <c r="BI283" i="24"/>
  <c r="BH283" i="24"/>
  <c r="BG283" i="24"/>
  <c r="BF283" i="24"/>
  <c r="T283" i="24"/>
  <c r="R283" i="24"/>
  <c r="P283" i="24"/>
  <c r="BI278" i="24"/>
  <c r="BH278" i="24"/>
  <c r="BG278" i="24"/>
  <c r="BF278" i="24"/>
  <c r="T278" i="24"/>
  <c r="R278" i="24"/>
  <c r="P278" i="24"/>
  <c r="BI273" i="24"/>
  <c r="BH273" i="24"/>
  <c r="BG273" i="24"/>
  <c r="BF273" i="24"/>
  <c r="T273" i="24"/>
  <c r="R273" i="24"/>
  <c r="P273" i="24"/>
  <c r="BI265" i="24"/>
  <c r="BH265" i="24"/>
  <c r="BG265" i="24"/>
  <c r="BF265" i="24"/>
  <c r="T265" i="24"/>
  <c r="R265" i="24"/>
  <c r="P265" i="24"/>
  <c r="BI257" i="24"/>
  <c r="BH257" i="24"/>
  <c r="BG257" i="24"/>
  <c r="BF257" i="24"/>
  <c r="T257" i="24"/>
  <c r="R257" i="24"/>
  <c r="P257" i="24"/>
  <c r="BI249" i="24"/>
  <c r="BH249" i="24"/>
  <c r="BG249" i="24"/>
  <c r="BF249" i="24"/>
  <c r="T249" i="24"/>
  <c r="R249" i="24"/>
  <c r="P249" i="24"/>
  <c r="BI244" i="24"/>
  <c r="BH244" i="24"/>
  <c r="BG244" i="24"/>
  <c r="BF244" i="24"/>
  <c r="T244" i="24"/>
  <c r="R244" i="24"/>
  <c r="P244" i="24"/>
  <c r="BI239" i="24"/>
  <c r="BH239" i="24"/>
  <c r="BG239" i="24"/>
  <c r="BF239" i="24"/>
  <c r="T239" i="24"/>
  <c r="R239" i="24"/>
  <c r="P239" i="24"/>
  <c r="BI235" i="24"/>
  <c r="BH235" i="24"/>
  <c r="BG235" i="24"/>
  <c r="BF235" i="24"/>
  <c r="T235" i="24"/>
  <c r="R235" i="24"/>
  <c r="P235" i="24"/>
  <c r="BI230" i="24"/>
  <c r="BH230" i="24"/>
  <c r="BG230" i="24"/>
  <c r="BF230" i="24"/>
  <c r="T230" i="24"/>
  <c r="R230" i="24"/>
  <c r="P230" i="24"/>
  <c r="BI226" i="24"/>
  <c r="BH226" i="24"/>
  <c r="BG226" i="24"/>
  <c r="BF226" i="24"/>
  <c r="T226" i="24"/>
  <c r="R226" i="24"/>
  <c r="P226" i="24"/>
  <c r="BI221" i="24"/>
  <c r="BH221" i="24"/>
  <c r="BG221" i="24"/>
  <c r="BF221" i="24"/>
  <c r="T221" i="24"/>
  <c r="R221" i="24"/>
  <c r="P221" i="24"/>
  <c r="BI216" i="24"/>
  <c r="BH216" i="24"/>
  <c r="BG216" i="24"/>
  <c r="BF216" i="24"/>
  <c r="T216" i="24"/>
  <c r="R216" i="24"/>
  <c r="P216" i="24"/>
  <c r="BI211" i="24"/>
  <c r="BH211" i="24"/>
  <c r="BG211" i="24"/>
  <c r="BF211" i="24"/>
  <c r="T211" i="24"/>
  <c r="R211" i="24"/>
  <c r="P211" i="24"/>
  <c r="BI204" i="24"/>
  <c r="BH204" i="24"/>
  <c r="BG204" i="24"/>
  <c r="BF204" i="24"/>
  <c r="T204" i="24"/>
  <c r="R204" i="24"/>
  <c r="P204" i="24"/>
  <c r="BI196" i="24"/>
  <c r="BH196" i="24"/>
  <c r="BG196" i="24"/>
  <c r="BF196" i="24"/>
  <c r="T196" i="24"/>
  <c r="R196" i="24"/>
  <c r="P196" i="24"/>
  <c r="BI191" i="24"/>
  <c r="BH191" i="24"/>
  <c r="BG191" i="24"/>
  <c r="BF191" i="24"/>
  <c r="T191" i="24"/>
  <c r="R191" i="24"/>
  <c r="P191" i="24"/>
  <c r="BI186" i="24"/>
  <c r="BH186" i="24"/>
  <c r="BG186" i="24"/>
  <c r="BF186" i="24"/>
  <c r="T186" i="24"/>
  <c r="R186" i="24"/>
  <c r="P186" i="24"/>
  <c r="BI181" i="24"/>
  <c r="BH181" i="24"/>
  <c r="BG181" i="24"/>
  <c r="BF181" i="24"/>
  <c r="T181" i="24"/>
  <c r="R181" i="24"/>
  <c r="P181" i="24"/>
  <c r="BI174" i="24"/>
  <c r="BH174" i="24"/>
  <c r="BG174" i="24"/>
  <c r="BF174" i="24"/>
  <c r="T174" i="24"/>
  <c r="R174" i="24"/>
  <c r="P174" i="24"/>
  <c r="BI166" i="24"/>
  <c r="BH166" i="24"/>
  <c r="BG166" i="24"/>
  <c r="BF166" i="24"/>
  <c r="T166" i="24"/>
  <c r="R166" i="24"/>
  <c r="P166" i="24"/>
  <c r="BI158" i="24"/>
  <c r="BH158" i="24"/>
  <c r="BG158" i="24"/>
  <c r="BF158" i="24"/>
  <c r="T158" i="24"/>
  <c r="R158" i="24"/>
  <c r="P158" i="24"/>
  <c r="BI154" i="24"/>
  <c r="BH154" i="24"/>
  <c r="BG154" i="24"/>
  <c r="BF154" i="24"/>
  <c r="T154" i="24"/>
  <c r="R154" i="24"/>
  <c r="P154" i="24"/>
  <c r="BI149" i="24"/>
  <c r="BH149" i="24"/>
  <c r="BG149" i="24"/>
  <c r="BF149" i="24"/>
  <c r="T149" i="24"/>
  <c r="R149" i="24"/>
  <c r="P149" i="24"/>
  <c r="BI144" i="24"/>
  <c r="BH144" i="24"/>
  <c r="BG144" i="24"/>
  <c r="BF144" i="24"/>
  <c r="T144" i="24"/>
  <c r="R144" i="24"/>
  <c r="P144" i="24"/>
  <c r="BI139" i="24"/>
  <c r="BH139" i="24"/>
  <c r="BG139" i="24"/>
  <c r="BF139" i="24"/>
  <c r="T139" i="24"/>
  <c r="R139" i="24"/>
  <c r="P139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6" i="24"/>
  <c r="BH126" i="24"/>
  <c r="BG126" i="24"/>
  <c r="BF126" i="24"/>
  <c r="T126" i="24"/>
  <c r="R126" i="24"/>
  <c r="P126" i="24"/>
  <c r="BI122" i="24"/>
  <c r="BH122" i="24"/>
  <c r="BG122" i="24"/>
  <c r="BF122" i="24"/>
  <c r="T122" i="24"/>
  <c r="R122" i="24"/>
  <c r="P122" i="24"/>
  <c r="BI118" i="24"/>
  <c r="BH118" i="24"/>
  <c r="BG118" i="24"/>
  <c r="BF118" i="24"/>
  <c r="T118" i="24"/>
  <c r="R118" i="24"/>
  <c r="P118" i="24"/>
  <c r="BI113" i="24"/>
  <c r="BH113" i="24"/>
  <c r="BG113" i="24"/>
  <c r="BF113" i="24"/>
  <c r="T113" i="24"/>
  <c r="R113" i="24"/>
  <c r="P113" i="24"/>
  <c r="BI108" i="24"/>
  <c r="BH108" i="24"/>
  <c r="BG108" i="24"/>
  <c r="BF108" i="24"/>
  <c r="T108" i="24"/>
  <c r="R108" i="24"/>
  <c r="P108" i="24"/>
  <c r="BI98" i="24"/>
  <c r="BH98" i="24"/>
  <c r="BG98" i="24"/>
  <c r="BF98" i="24"/>
  <c r="T98" i="24"/>
  <c r="R98" i="24"/>
  <c r="R89" i="24" s="1"/>
  <c r="R88" i="24" s="1"/>
  <c r="P98" i="24"/>
  <c r="BI90" i="24"/>
  <c r="BH90" i="24"/>
  <c r="BG90" i="24"/>
  <c r="BF90" i="24"/>
  <c r="T90" i="24"/>
  <c r="T89" i="24" s="1"/>
  <c r="T88" i="24" s="1"/>
  <c r="R90" i="24"/>
  <c r="P90" i="24"/>
  <c r="P89" i="24" s="1"/>
  <c r="P88" i="24" s="1"/>
  <c r="J84" i="24"/>
  <c r="J83" i="24"/>
  <c r="F83" i="24"/>
  <c r="F81" i="24"/>
  <c r="E79" i="24"/>
  <c r="J55" i="24"/>
  <c r="J54" i="24"/>
  <c r="F54" i="24"/>
  <c r="F52" i="24"/>
  <c r="E50" i="24"/>
  <c r="J18" i="24"/>
  <c r="E18" i="24"/>
  <c r="F84" i="24" s="1"/>
  <c r="J17" i="24"/>
  <c r="J12" i="24"/>
  <c r="J52" i="24" s="1"/>
  <c r="E7" i="24"/>
  <c r="E77" i="24" s="1"/>
  <c r="J37" i="23"/>
  <c r="J36" i="23"/>
  <c r="AY76" i="1" s="1"/>
  <c r="J35" i="23"/>
  <c r="AX76" i="1" s="1"/>
  <c r="BI405" i="23"/>
  <c r="BH405" i="23"/>
  <c r="BG405" i="23"/>
  <c r="BF405" i="23"/>
  <c r="T405" i="23"/>
  <c r="T398" i="23"/>
  <c r="R405" i="23"/>
  <c r="R398" i="23"/>
  <c r="P405" i="23"/>
  <c r="BI399" i="23"/>
  <c r="BH399" i="23"/>
  <c r="BG399" i="23"/>
  <c r="BF399" i="23"/>
  <c r="T399" i="23"/>
  <c r="R399" i="23"/>
  <c r="P399" i="23"/>
  <c r="P398" i="23" s="1"/>
  <c r="BI393" i="23"/>
  <c r="BH393" i="23"/>
  <c r="BG393" i="23"/>
  <c r="BF393" i="23"/>
  <c r="T393" i="23"/>
  <c r="T392" i="23"/>
  <c r="R393" i="23"/>
  <c r="R392" i="23"/>
  <c r="P393" i="23"/>
  <c r="P392" i="23"/>
  <c r="BI387" i="23"/>
  <c r="BH387" i="23"/>
  <c r="BG387" i="23"/>
  <c r="BF387" i="23"/>
  <c r="T387" i="23"/>
  <c r="T386" i="23" s="1"/>
  <c r="T385" i="23" s="1"/>
  <c r="R387" i="23"/>
  <c r="R386" i="23" s="1"/>
  <c r="R385" i="23" s="1"/>
  <c r="P387" i="23"/>
  <c r="P386" i="23"/>
  <c r="BI381" i="23"/>
  <c r="BH381" i="23"/>
  <c r="BG381" i="23"/>
  <c r="BF381" i="23"/>
  <c r="T381" i="23"/>
  <c r="R381" i="23"/>
  <c r="P381" i="23"/>
  <c r="BI377" i="23"/>
  <c r="BH377" i="23"/>
  <c r="BG377" i="23"/>
  <c r="BF377" i="23"/>
  <c r="T377" i="23"/>
  <c r="R377" i="23"/>
  <c r="P377" i="23"/>
  <c r="BI371" i="23"/>
  <c r="BH371" i="23"/>
  <c r="BG371" i="23"/>
  <c r="BF371" i="23"/>
  <c r="T371" i="23"/>
  <c r="R371" i="23"/>
  <c r="P371" i="23"/>
  <c r="BI366" i="23"/>
  <c r="BH366" i="23"/>
  <c r="BG366" i="23"/>
  <c r="BF366" i="23"/>
  <c r="T366" i="23"/>
  <c r="R366" i="23"/>
  <c r="P366" i="23"/>
  <c r="BI361" i="23"/>
  <c r="BH361" i="23"/>
  <c r="BG361" i="23"/>
  <c r="BF361" i="23"/>
  <c r="T361" i="23"/>
  <c r="R361" i="23"/>
  <c r="P361" i="23"/>
  <c r="BI356" i="23"/>
  <c r="BH356" i="23"/>
  <c r="BG356" i="23"/>
  <c r="BF356" i="23"/>
  <c r="T356" i="23"/>
  <c r="R356" i="23"/>
  <c r="P356" i="23"/>
  <c r="BI351" i="23"/>
  <c r="BH351" i="23"/>
  <c r="BG351" i="23"/>
  <c r="BF351" i="23"/>
  <c r="T351" i="23"/>
  <c r="R351" i="23"/>
  <c r="P351" i="23"/>
  <c r="BI346" i="23"/>
  <c r="BH346" i="23"/>
  <c r="BG346" i="23"/>
  <c r="BF346" i="23"/>
  <c r="T346" i="23"/>
  <c r="R346" i="23"/>
  <c r="P346" i="23"/>
  <c r="BI341" i="23"/>
  <c r="BH341" i="23"/>
  <c r="BG341" i="23"/>
  <c r="BF341" i="23"/>
  <c r="T341" i="23"/>
  <c r="R341" i="23"/>
  <c r="P341" i="23"/>
  <c r="BI336" i="23"/>
  <c r="BH336" i="23"/>
  <c r="BG336" i="23"/>
  <c r="BF336" i="23"/>
  <c r="T336" i="23"/>
  <c r="R336" i="23"/>
  <c r="P336" i="23"/>
  <c r="BI331" i="23"/>
  <c r="BH331" i="23"/>
  <c r="BG331" i="23"/>
  <c r="BF331" i="23"/>
  <c r="T331" i="23"/>
  <c r="R331" i="23"/>
  <c r="P331" i="23"/>
  <c r="BI326" i="23"/>
  <c r="BH326" i="23"/>
  <c r="BG326" i="23"/>
  <c r="BF326" i="23"/>
  <c r="T326" i="23"/>
  <c r="R326" i="23"/>
  <c r="P326" i="23"/>
  <c r="BI321" i="23"/>
  <c r="BH321" i="23"/>
  <c r="BG321" i="23"/>
  <c r="BF321" i="23"/>
  <c r="T321" i="23"/>
  <c r="R321" i="23"/>
  <c r="P321" i="23"/>
  <c r="BI316" i="23"/>
  <c r="BH316" i="23"/>
  <c r="BG316" i="23"/>
  <c r="BF316" i="23"/>
  <c r="T316" i="23"/>
  <c r="R316" i="23"/>
  <c r="P316" i="23"/>
  <c r="BI311" i="23"/>
  <c r="BH311" i="23"/>
  <c r="BG311" i="23"/>
  <c r="BF311" i="23"/>
  <c r="T311" i="23"/>
  <c r="R311" i="23"/>
  <c r="P311" i="23"/>
  <c r="BI307" i="23"/>
  <c r="BH307" i="23"/>
  <c r="BG307" i="23"/>
  <c r="BF307" i="23"/>
  <c r="T307" i="23"/>
  <c r="R307" i="23"/>
  <c r="P307" i="23"/>
  <c r="BI303" i="23"/>
  <c r="BH303" i="23"/>
  <c r="BG303" i="23"/>
  <c r="BF303" i="23"/>
  <c r="T303" i="23"/>
  <c r="R303" i="23"/>
  <c r="P303" i="23"/>
  <c r="BI299" i="23"/>
  <c r="BH299" i="23"/>
  <c r="BG299" i="23"/>
  <c r="BF299" i="23"/>
  <c r="T299" i="23"/>
  <c r="R299" i="23"/>
  <c r="P299" i="23"/>
  <c r="BI295" i="23"/>
  <c r="BH295" i="23"/>
  <c r="BG295" i="23"/>
  <c r="BF295" i="23"/>
  <c r="T295" i="23"/>
  <c r="R295" i="23"/>
  <c r="P295" i="23"/>
  <c r="BI289" i="23"/>
  <c r="BH289" i="23"/>
  <c r="BG289" i="23"/>
  <c r="BF289" i="23"/>
  <c r="T289" i="23"/>
  <c r="R289" i="23"/>
  <c r="P289" i="23"/>
  <c r="BI284" i="23"/>
  <c r="BH284" i="23"/>
  <c r="BG284" i="23"/>
  <c r="BF284" i="23"/>
  <c r="T284" i="23"/>
  <c r="R284" i="23"/>
  <c r="P284" i="23"/>
  <c r="BI279" i="23"/>
  <c r="BH279" i="23"/>
  <c r="BG279" i="23"/>
  <c r="BF279" i="23"/>
  <c r="T279" i="23"/>
  <c r="R279" i="23"/>
  <c r="P279" i="23"/>
  <c r="BI274" i="23"/>
  <c r="BH274" i="23"/>
  <c r="BG274" i="23"/>
  <c r="BF274" i="23"/>
  <c r="T274" i="23"/>
  <c r="R274" i="23"/>
  <c r="P274" i="23"/>
  <c r="BI269" i="23"/>
  <c r="BH269" i="23"/>
  <c r="BG269" i="23"/>
  <c r="BF269" i="23"/>
  <c r="T269" i="23"/>
  <c r="R269" i="23"/>
  <c r="P269" i="23"/>
  <c r="BI263" i="23"/>
  <c r="BH263" i="23"/>
  <c r="BG263" i="23"/>
  <c r="BF263" i="23"/>
  <c r="T263" i="23"/>
  <c r="R263" i="23"/>
  <c r="P263" i="23"/>
  <c r="BI257" i="23"/>
  <c r="BH257" i="23"/>
  <c r="BG257" i="23"/>
  <c r="BF257" i="23"/>
  <c r="T257" i="23"/>
  <c r="R257" i="23"/>
  <c r="P257" i="23"/>
  <c r="BI251" i="23"/>
  <c r="BH251" i="23"/>
  <c r="BG251" i="23"/>
  <c r="BF251" i="23"/>
  <c r="T251" i="23"/>
  <c r="R251" i="23"/>
  <c r="P251" i="23"/>
  <c r="BI246" i="23"/>
  <c r="BH246" i="23"/>
  <c r="BG246" i="23"/>
  <c r="BF246" i="23"/>
  <c r="T246" i="23"/>
  <c r="R246" i="23"/>
  <c r="P246" i="23"/>
  <c r="BI241" i="23"/>
  <c r="BH241" i="23"/>
  <c r="BG241" i="23"/>
  <c r="BF241" i="23"/>
  <c r="T241" i="23"/>
  <c r="R241" i="23"/>
  <c r="P241" i="23"/>
  <c r="BI235" i="23"/>
  <c r="BH235" i="23"/>
  <c r="BG235" i="23"/>
  <c r="BF235" i="23"/>
  <c r="T235" i="23"/>
  <c r="R235" i="23"/>
  <c r="P235" i="23"/>
  <c r="BI230" i="23"/>
  <c r="BH230" i="23"/>
  <c r="BG230" i="23"/>
  <c r="BF230" i="23"/>
  <c r="T230" i="23"/>
  <c r="R230" i="23"/>
  <c r="P230" i="23"/>
  <c r="BI226" i="23"/>
  <c r="BH226" i="23"/>
  <c r="BG226" i="23"/>
  <c r="BF226" i="23"/>
  <c r="T226" i="23"/>
  <c r="R226" i="23"/>
  <c r="P226" i="23"/>
  <c r="BI221" i="23"/>
  <c r="BH221" i="23"/>
  <c r="BG221" i="23"/>
  <c r="BF221" i="23"/>
  <c r="T221" i="23"/>
  <c r="R221" i="23"/>
  <c r="P221" i="23"/>
  <c r="BI217" i="23"/>
  <c r="BH217" i="23"/>
  <c r="BG217" i="23"/>
  <c r="BF217" i="23"/>
  <c r="T217" i="23"/>
  <c r="R217" i="23"/>
  <c r="P217" i="23"/>
  <c r="BI213" i="23"/>
  <c r="BH213" i="23"/>
  <c r="BG213" i="23"/>
  <c r="BF213" i="23"/>
  <c r="T213" i="23"/>
  <c r="R213" i="23"/>
  <c r="P213" i="23"/>
  <c r="BI209" i="23"/>
  <c r="BH209" i="23"/>
  <c r="BG209" i="23"/>
  <c r="BF209" i="23"/>
  <c r="T209" i="23"/>
  <c r="R209" i="23"/>
  <c r="P209" i="23"/>
  <c r="BI205" i="23"/>
  <c r="BH205" i="23"/>
  <c r="BG205" i="23"/>
  <c r="BF205" i="23"/>
  <c r="T205" i="23"/>
  <c r="R205" i="23"/>
  <c r="P205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2" i="23"/>
  <c r="BH192" i="23"/>
  <c r="BG192" i="23"/>
  <c r="BF192" i="23"/>
  <c r="T192" i="23"/>
  <c r="R192" i="23"/>
  <c r="P192" i="23"/>
  <c r="BI188" i="23"/>
  <c r="BH188" i="23"/>
  <c r="BG188" i="23"/>
  <c r="BF188" i="23"/>
  <c r="T188" i="23"/>
  <c r="R188" i="23"/>
  <c r="P188" i="23"/>
  <c r="BI183" i="23"/>
  <c r="BH183" i="23"/>
  <c r="BG183" i="23"/>
  <c r="BF183" i="23"/>
  <c r="T183" i="23"/>
  <c r="R183" i="23"/>
  <c r="P183" i="23"/>
  <c r="BI178" i="23"/>
  <c r="BH178" i="23"/>
  <c r="BG178" i="23"/>
  <c r="BF178" i="23"/>
  <c r="T178" i="23"/>
  <c r="R178" i="23"/>
  <c r="P178" i="23"/>
  <c r="BI173" i="23"/>
  <c r="BH173" i="23"/>
  <c r="BG173" i="23"/>
  <c r="BF173" i="23"/>
  <c r="T173" i="23"/>
  <c r="R173" i="23"/>
  <c r="P173" i="23"/>
  <c r="BI168" i="23"/>
  <c r="BH168" i="23"/>
  <c r="BG168" i="23"/>
  <c r="BF168" i="23"/>
  <c r="T168" i="23"/>
  <c r="R168" i="23"/>
  <c r="P168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3" i="23"/>
  <c r="BH153" i="23"/>
  <c r="BG153" i="23"/>
  <c r="BF153" i="23"/>
  <c r="T153" i="23"/>
  <c r="R153" i="23"/>
  <c r="P153" i="23"/>
  <c r="BI148" i="23"/>
  <c r="BH148" i="23"/>
  <c r="BG148" i="23"/>
  <c r="BF148" i="23"/>
  <c r="T148" i="23"/>
  <c r="R148" i="23"/>
  <c r="P148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3" i="23"/>
  <c r="BH133" i="23"/>
  <c r="BG133" i="23"/>
  <c r="BF133" i="23"/>
  <c r="T133" i="23"/>
  <c r="R133" i="23"/>
  <c r="P133" i="23"/>
  <c r="BI128" i="23"/>
  <c r="BH128" i="23"/>
  <c r="BG128" i="23"/>
  <c r="BF128" i="23"/>
  <c r="T128" i="23"/>
  <c r="R128" i="23"/>
  <c r="P128" i="23"/>
  <c r="BI124" i="23"/>
  <c r="BH124" i="23"/>
  <c r="BG124" i="23"/>
  <c r="BF124" i="23"/>
  <c r="T124" i="23"/>
  <c r="R124" i="23"/>
  <c r="P124" i="23"/>
  <c r="BI120" i="23"/>
  <c r="BH120" i="23"/>
  <c r="BG120" i="23"/>
  <c r="BF120" i="23"/>
  <c r="T120" i="23"/>
  <c r="R120" i="23"/>
  <c r="P120" i="23"/>
  <c r="BI112" i="23"/>
  <c r="BH112" i="23"/>
  <c r="BG112" i="23"/>
  <c r="BF112" i="23"/>
  <c r="T112" i="23"/>
  <c r="R112" i="23"/>
  <c r="P112" i="23"/>
  <c r="BI108" i="23"/>
  <c r="BH108" i="23"/>
  <c r="BG108" i="23"/>
  <c r="BF108" i="23"/>
  <c r="T108" i="23"/>
  <c r="R108" i="23"/>
  <c r="P108" i="23"/>
  <c r="BI103" i="23"/>
  <c r="BH103" i="23"/>
  <c r="BG103" i="23"/>
  <c r="BF103" i="23"/>
  <c r="T103" i="23"/>
  <c r="R103" i="23"/>
  <c r="P103" i="23"/>
  <c r="BI97" i="23"/>
  <c r="BH97" i="23"/>
  <c r="BG97" i="23"/>
  <c r="BF97" i="23"/>
  <c r="T97" i="23"/>
  <c r="R97" i="23"/>
  <c r="P97" i="23"/>
  <c r="BI92" i="23"/>
  <c r="BH92" i="23"/>
  <c r="BG92" i="23"/>
  <c r="BF92" i="23"/>
  <c r="T92" i="23"/>
  <c r="R92" i="23"/>
  <c r="P92" i="23"/>
  <c r="J86" i="23"/>
  <c r="J85" i="23"/>
  <c r="F85" i="23"/>
  <c r="F83" i="23"/>
  <c r="E81" i="23"/>
  <c r="J55" i="23"/>
  <c r="J54" i="23"/>
  <c r="F54" i="23"/>
  <c r="F52" i="23"/>
  <c r="E50" i="23"/>
  <c r="J18" i="23"/>
  <c r="E18" i="23"/>
  <c r="F55" i="23"/>
  <c r="J17" i="23"/>
  <c r="J12" i="23"/>
  <c r="J83" i="23" s="1"/>
  <c r="E7" i="23"/>
  <c r="E48" i="23" s="1"/>
  <c r="J37" i="22"/>
  <c r="J36" i="22"/>
  <c r="AY75" i="1" s="1"/>
  <c r="J35" i="22"/>
  <c r="AX75" i="1" s="1"/>
  <c r="BI669" i="22"/>
  <c r="BH669" i="22"/>
  <c r="BG669" i="22"/>
  <c r="BF669" i="22"/>
  <c r="T669" i="22"/>
  <c r="T663" i="22"/>
  <c r="R669" i="22"/>
  <c r="P669" i="22"/>
  <c r="P663" i="22" s="1"/>
  <c r="BI664" i="22"/>
  <c r="BH664" i="22"/>
  <c r="BG664" i="22"/>
  <c r="BF664" i="22"/>
  <c r="T664" i="22"/>
  <c r="R664" i="22"/>
  <c r="R663" i="22" s="1"/>
  <c r="P664" i="22"/>
  <c r="BI658" i="22"/>
  <c r="BH658" i="22"/>
  <c r="BG658" i="22"/>
  <c r="BF658" i="22"/>
  <c r="T658" i="22"/>
  <c r="R658" i="22"/>
  <c r="P658" i="22"/>
  <c r="BI653" i="22"/>
  <c r="BH653" i="22"/>
  <c r="BG653" i="22"/>
  <c r="BF653" i="22"/>
  <c r="T653" i="22"/>
  <c r="R653" i="22"/>
  <c r="P653" i="22"/>
  <c r="BI645" i="22"/>
  <c r="BH645" i="22"/>
  <c r="BG645" i="22"/>
  <c r="BF645" i="22"/>
  <c r="T645" i="22"/>
  <c r="R645" i="22"/>
  <c r="P645" i="22"/>
  <c r="BI639" i="22"/>
  <c r="BH639" i="22"/>
  <c r="BG639" i="22"/>
  <c r="BF639" i="22"/>
  <c r="T639" i="22"/>
  <c r="R639" i="22"/>
  <c r="P639" i="22"/>
  <c r="BI633" i="22"/>
  <c r="BH633" i="22"/>
  <c r="BG633" i="22"/>
  <c r="BF633" i="22"/>
  <c r="T633" i="22"/>
  <c r="R633" i="22"/>
  <c r="P633" i="22"/>
  <c r="BI628" i="22"/>
  <c r="BH628" i="22"/>
  <c r="BG628" i="22"/>
  <c r="BF628" i="22"/>
  <c r="T628" i="22"/>
  <c r="R628" i="22"/>
  <c r="P628" i="22"/>
  <c r="BI623" i="22"/>
  <c r="BH623" i="22"/>
  <c r="BG623" i="22"/>
  <c r="BF623" i="22"/>
  <c r="T623" i="22"/>
  <c r="R623" i="22"/>
  <c r="P623" i="22"/>
  <c r="BI618" i="22"/>
  <c r="BH618" i="22"/>
  <c r="BG618" i="22"/>
  <c r="BF618" i="22"/>
  <c r="T618" i="22"/>
  <c r="R618" i="22"/>
  <c r="P618" i="22"/>
  <c r="BI613" i="22"/>
  <c r="BH613" i="22"/>
  <c r="BG613" i="22"/>
  <c r="BF613" i="22"/>
  <c r="T613" i="22"/>
  <c r="R613" i="22"/>
  <c r="P613" i="22"/>
  <c r="BI608" i="22"/>
  <c r="BH608" i="22"/>
  <c r="BG608" i="22"/>
  <c r="BF608" i="22"/>
  <c r="T608" i="22"/>
  <c r="R608" i="22"/>
  <c r="P608" i="22"/>
  <c r="BI603" i="22"/>
  <c r="BH603" i="22"/>
  <c r="BG603" i="22"/>
  <c r="BF603" i="22"/>
  <c r="T603" i="22"/>
  <c r="R603" i="22"/>
  <c r="P603" i="22"/>
  <c r="BI598" i="22"/>
  <c r="BH598" i="22"/>
  <c r="BG598" i="22"/>
  <c r="BF598" i="22"/>
  <c r="T598" i="22"/>
  <c r="R598" i="22"/>
  <c r="P598" i="22"/>
  <c r="BI593" i="22"/>
  <c r="BH593" i="22"/>
  <c r="BG593" i="22"/>
  <c r="BF593" i="22"/>
  <c r="T593" i="22"/>
  <c r="R593" i="22"/>
  <c r="P593" i="22"/>
  <c r="BI588" i="22"/>
  <c r="BH588" i="22"/>
  <c r="BG588" i="22"/>
  <c r="BF588" i="22"/>
  <c r="T588" i="22"/>
  <c r="R588" i="22"/>
  <c r="P588" i="22"/>
  <c r="BI583" i="22"/>
  <c r="BH583" i="22"/>
  <c r="BG583" i="22"/>
  <c r="BF583" i="22"/>
  <c r="T583" i="22"/>
  <c r="R583" i="22"/>
  <c r="P583" i="22"/>
  <c r="BI574" i="22"/>
  <c r="BH574" i="22"/>
  <c r="BG574" i="22"/>
  <c r="BF574" i="22"/>
  <c r="T574" i="22"/>
  <c r="R574" i="22"/>
  <c r="P574" i="22"/>
  <c r="BI566" i="22"/>
  <c r="BH566" i="22"/>
  <c r="BG566" i="22"/>
  <c r="BF566" i="22"/>
  <c r="T566" i="22"/>
  <c r="R566" i="22"/>
  <c r="P566" i="22"/>
  <c r="BI558" i="22"/>
  <c r="BH558" i="22"/>
  <c r="BG558" i="22"/>
  <c r="BF558" i="22"/>
  <c r="T558" i="22"/>
  <c r="R558" i="22"/>
  <c r="P558" i="22"/>
  <c r="BI551" i="22"/>
  <c r="BH551" i="22"/>
  <c r="BG551" i="22"/>
  <c r="BF551" i="22"/>
  <c r="T551" i="22"/>
  <c r="R551" i="22"/>
  <c r="P551" i="22"/>
  <c r="BI544" i="22"/>
  <c r="BH544" i="22"/>
  <c r="BG544" i="22"/>
  <c r="BF544" i="22"/>
  <c r="T544" i="22"/>
  <c r="R544" i="22"/>
  <c r="P544" i="22"/>
  <c r="BI537" i="22"/>
  <c r="BH537" i="22"/>
  <c r="BG537" i="22"/>
  <c r="BF537" i="22"/>
  <c r="T537" i="22"/>
  <c r="R537" i="22"/>
  <c r="P537" i="22"/>
  <c r="BI532" i="22"/>
  <c r="BH532" i="22"/>
  <c r="BG532" i="22"/>
  <c r="BF532" i="22"/>
  <c r="T532" i="22"/>
  <c r="R532" i="22"/>
  <c r="P532" i="22"/>
  <c r="BI527" i="22"/>
  <c r="BH527" i="22"/>
  <c r="BG527" i="22"/>
  <c r="BF527" i="22"/>
  <c r="T527" i="22"/>
  <c r="R527" i="22"/>
  <c r="P527" i="22"/>
  <c r="BI522" i="22"/>
  <c r="BH522" i="22"/>
  <c r="BG522" i="22"/>
  <c r="BF522" i="22"/>
  <c r="T522" i="22"/>
  <c r="R522" i="22"/>
  <c r="P522" i="22"/>
  <c r="BI517" i="22"/>
  <c r="BH517" i="22"/>
  <c r="BG517" i="22"/>
  <c r="BF517" i="22"/>
  <c r="T517" i="22"/>
  <c r="R517" i="22"/>
  <c r="P517" i="22"/>
  <c r="BI512" i="22"/>
  <c r="BH512" i="22"/>
  <c r="BG512" i="22"/>
  <c r="BF512" i="22"/>
  <c r="T512" i="22"/>
  <c r="R512" i="22"/>
  <c r="P512" i="22"/>
  <c r="BI505" i="22"/>
  <c r="BH505" i="22"/>
  <c r="BG505" i="22"/>
  <c r="BF505" i="22"/>
  <c r="T505" i="22"/>
  <c r="R505" i="22"/>
  <c r="P505" i="22"/>
  <c r="BI500" i="22"/>
  <c r="BH500" i="22"/>
  <c r="BG500" i="22"/>
  <c r="BF500" i="22"/>
  <c r="T500" i="22"/>
  <c r="R500" i="22"/>
  <c r="P500" i="22"/>
  <c r="BI495" i="22"/>
  <c r="BH495" i="22"/>
  <c r="BG495" i="22"/>
  <c r="BF495" i="22"/>
  <c r="T495" i="22"/>
  <c r="R495" i="22"/>
  <c r="P495" i="22"/>
  <c r="BI490" i="22"/>
  <c r="BH490" i="22"/>
  <c r="BG490" i="22"/>
  <c r="BF490" i="22"/>
  <c r="T490" i="22"/>
  <c r="R490" i="22"/>
  <c r="P490" i="22"/>
  <c r="BI485" i="22"/>
  <c r="BH485" i="22"/>
  <c r="BG485" i="22"/>
  <c r="BF485" i="22"/>
  <c r="T485" i="22"/>
  <c r="R485" i="22"/>
  <c r="P485" i="22"/>
  <c r="BI480" i="22"/>
  <c r="BH480" i="22"/>
  <c r="BG480" i="22"/>
  <c r="BF480" i="22"/>
  <c r="T480" i="22"/>
  <c r="R480" i="22"/>
  <c r="P480" i="22"/>
  <c r="BI475" i="22"/>
  <c r="BH475" i="22"/>
  <c r="BG475" i="22"/>
  <c r="BF475" i="22"/>
  <c r="T475" i="22"/>
  <c r="R475" i="22"/>
  <c r="P475" i="22"/>
  <c r="BI470" i="22"/>
  <c r="BH470" i="22"/>
  <c r="BG470" i="22"/>
  <c r="BF470" i="22"/>
  <c r="T470" i="22"/>
  <c r="R470" i="22"/>
  <c r="P470" i="22"/>
  <c r="BI465" i="22"/>
  <c r="BH465" i="22"/>
  <c r="BG465" i="22"/>
  <c r="BF465" i="22"/>
  <c r="T465" i="22"/>
  <c r="R465" i="22"/>
  <c r="P465" i="22"/>
  <c r="BI458" i="22"/>
  <c r="BH458" i="22"/>
  <c r="BG458" i="22"/>
  <c r="BF458" i="22"/>
  <c r="T458" i="22"/>
  <c r="R458" i="22"/>
  <c r="P458" i="22"/>
  <c r="BI453" i="22"/>
  <c r="BH453" i="22"/>
  <c r="BG453" i="22"/>
  <c r="BF453" i="22"/>
  <c r="T453" i="22"/>
  <c r="R453" i="22"/>
  <c r="P453" i="22"/>
  <c r="BI444" i="22"/>
  <c r="BH444" i="22"/>
  <c r="BG444" i="22"/>
  <c r="BF444" i="22"/>
  <c r="T444" i="22"/>
  <c r="R444" i="22"/>
  <c r="P444" i="22"/>
  <c r="BI434" i="22"/>
  <c r="BH434" i="22"/>
  <c r="BG434" i="22"/>
  <c r="BF434" i="22"/>
  <c r="T434" i="22"/>
  <c r="R434" i="22"/>
  <c r="P434" i="22"/>
  <c r="BI429" i="22"/>
  <c r="BH429" i="22"/>
  <c r="BG429" i="22"/>
  <c r="BF429" i="22"/>
  <c r="T429" i="22"/>
  <c r="R429" i="22"/>
  <c r="P429" i="22"/>
  <c r="BI422" i="22"/>
  <c r="BH422" i="22"/>
  <c r="BG422" i="22"/>
  <c r="BF422" i="22"/>
  <c r="T422" i="22"/>
  <c r="R422" i="22"/>
  <c r="P422" i="22"/>
  <c r="BI417" i="22"/>
  <c r="BH417" i="22"/>
  <c r="BG417" i="22"/>
  <c r="BF417" i="22"/>
  <c r="T417" i="22"/>
  <c r="R417" i="22"/>
  <c r="P417" i="22"/>
  <c r="BI412" i="22"/>
  <c r="BH412" i="22"/>
  <c r="BG412" i="22"/>
  <c r="BF412" i="22"/>
  <c r="T412" i="22"/>
  <c r="R412" i="22"/>
  <c r="P412" i="22"/>
  <c r="BI407" i="22"/>
  <c r="BH407" i="22"/>
  <c r="BG407" i="22"/>
  <c r="BF407" i="22"/>
  <c r="T407" i="22"/>
  <c r="R407" i="22"/>
  <c r="P407" i="22"/>
  <c r="BI402" i="22"/>
  <c r="BH402" i="22"/>
  <c r="BG402" i="22"/>
  <c r="BF402" i="22"/>
  <c r="T402" i="22"/>
  <c r="R402" i="22"/>
  <c r="P402" i="22"/>
  <c r="BI397" i="22"/>
  <c r="BH397" i="22"/>
  <c r="BG397" i="22"/>
  <c r="BF397" i="22"/>
  <c r="T397" i="22"/>
  <c r="R397" i="22"/>
  <c r="P397" i="22"/>
  <c r="BI392" i="22"/>
  <c r="BH392" i="22"/>
  <c r="BG392" i="22"/>
  <c r="BF392" i="22"/>
  <c r="T392" i="22"/>
  <c r="R392" i="22"/>
  <c r="P392" i="22"/>
  <c r="BI387" i="22"/>
  <c r="BH387" i="22"/>
  <c r="BG387" i="22"/>
  <c r="BF387" i="22"/>
  <c r="T387" i="22"/>
  <c r="R387" i="22"/>
  <c r="P387" i="22"/>
  <c r="BI382" i="22"/>
  <c r="BH382" i="22"/>
  <c r="BG382" i="22"/>
  <c r="BF382" i="22"/>
  <c r="T382" i="22"/>
  <c r="R382" i="22"/>
  <c r="P382" i="22"/>
  <c r="BI377" i="22"/>
  <c r="BH377" i="22"/>
  <c r="BG377" i="22"/>
  <c r="BF377" i="22"/>
  <c r="T377" i="22"/>
  <c r="R377" i="22"/>
  <c r="P377" i="22"/>
  <c r="BI372" i="22"/>
  <c r="BH372" i="22"/>
  <c r="BG372" i="22"/>
  <c r="BF372" i="22"/>
  <c r="T372" i="22"/>
  <c r="R372" i="22"/>
  <c r="P372" i="22"/>
  <c r="BI367" i="22"/>
  <c r="BH367" i="22"/>
  <c r="BG367" i="22"/>
  <c r="BF367" i="22"/>
  <c r="T367" i="22"/>
  <c r="R367" i="22"/>
  <c r="P367" i="22"/>
  <c r="BI362" i="22"/>
  <c r="BH362" i="22"/>
  <c r="BG362" i="22"/>
  <c r="BF362" i="22"/>
  <c r="T362" i="22"/>
  <c r="R362" i="22"/>
  <c r="P362" i="22"/>
  <c r="BI356" i="22"/>
  <c r="BH356" i="22"/>
  <c r="BG356" i="22"/>
  <c r="BF356" i="22"/>
  <c r="T356" i="22"/>
  <c r="R356" i="22"/>
  <c r="P356" i="22"/>
  <c r="BI351" i="22"/>
  <c r="BH351" i="22"/>
  <c r="BG351" i="22"/>
  <c r="BF351" i="22"/>
  <c r="T351" i="22"/>
  <c r="R351" i="22"/>
  <c r="P351" i="22"/>
  <c r="BI346" i="22"/>
  <c r="BH346" i="22"/>
  <c r="BG346" i="22"/>
  <c r="BF346" i="22"/>
  <c r="T346" i="22"/>
  <c r="R346" i="22"/>
  <c r="P346" i="22"/>
  <c r="BI340" i="22"/>
  <c r="BH340" i="22"/>
  <c r="BG340" i="22"/>
  <c r="BF340" i="22"/>
  <c r="T340" i="22"/>
  <c r="R340" i="22"/>
  <c r="P340" i="22"/>
  <c r="BI332" i="22"/>
  <c r="BH332" i="22"/>
  <c r="BG332" i="22"/>
  <c r="BF332" i="22"/>
  <c r="T332" i="22"/>
  <c r="R332" i="22"/>
  <c r="P332" i="22"/>
  <c r="BI326" i="22"/>
  <c r="BH326" i="22"/>
  <c r="BG326" i="22"/>
  <c r="BF326" i="22"/>
  <c r="T326" i="22"/>
  <c r="R326" i="22"/>
  <c r="P326" i="22"/>
  <c r="BI321" i="22"/>
  <c r="BH321" i="22"/>
  <c r="BG321" i="22"/>
  <c r="BF321" i="22"/>
  <c r="T321" i="22"/>
  <c r="R321" i="22"/>
  <c r="P321" i="22"/>
  <c r="BI316" i="22"/>
  <c r="BH316" i="22"/>
  <c r="BG316" i="22"/>
  <c r="BF316" i="22"/>
  <c r="T316" i="22"/>
  <c r="R316" i="22"/>
  <c r="P316" i="22"/>
  <c r="BI312" i="22"/>
  <c r="BH312" i="22"/>
  <c r="BG312" i="22"/>
  <c r="BF312" i="22"/>
  <c r="T312" i="22"/>
  <c r="R312" i="22"/>
  <c r="P312" i="22"/>
  <c r="BI308" i="22"/>
  <c r="BH308" i="22"/>
  <c r="BG308" i="22"/>
  <c r="BF308" i="22"/>
  <c r="T308" i="22"/>
  <c r="R308" i="22"/>
  <c r="P308" i="22"/>
  <c r="BI304" i="22"/>
  <c r="BH304" i="22"/>
  <c r="BG304" i="22"/>
  <c r="BF304" i="22"/>
  <c r="T304" i="22"/>
  <c r="R304" i="22"/>
  <c r="P304" i="22"/>
  <c r="BI298" i="22"/>
  <c r="BH298" i="22"/>
  <c r="BG298" i="22"/>
  <c r="BF298" i="22"/>
  <c r="T298" i="22"/>
  <c r="R298" i="22"/>
  <c r="P298" i="22"/>
  <c r="BI293" i="22"/>
  <c r="BH293" i="22"/>
  <c r="BG293" i="22"/>
  <c r="BF293" i="22"/>
  <c r="T293" i="22"/>
  <c r="R293" i="22"/>
  <c r="P293" i="22"/>
  <c r="BI285" i="22"/>
  <c r="BH285" i="22"/>
  <c r="BG285" i="22"/>
  <c r="BF285" i="22"/>
  <c r="T285" i="22"/>
  <c r="R285" i="22"/>
  <c r="P285" i="22"/>
  <c r="BI280" i="22"/>
  <c r="BH280" i="22"/>
  <c r="BG280" i="22"/>
  <c r="BF280" i="22"/>
  <c r="T280" i="22"/>
  <c r="R280" i="22"/>
  <c r="P280" i="22"/>
  <c r="BI274" i="22"/>
  <c r="BH274" i="22"/>
  <c r="BG274" i="22"/>
  <c r="BF274" i="22"/>
  <c r="T274" i="22"/>
  <c r="R274" i="22"/>
  <c r="P274" i="22"/>
  <c r="BI268" i="22"/>
  <c r="BH268" i="22"/>
  <c r="BG268" i="22"/>
  <c r="BF268" i="22"/>
  <c r="T268" i="22"/>
  <c r="R268" i="22"/>
  <c r="P268" i="22"/>
  <c r="BI262" i="22"/>
  <c r="BH262" i="22"/>
  <c r="BG262" i="22"/>
  <c r="BF262" i="22"/>
  <c r="T262" i="22"/>
  <c r="R262" i="22"/>
  <c r="P262" i="22"/>
  <c r="BI257" i="22"/>
  <c r="BH257" i="22"/>
  <c r="BG257" i="22"/>
  <c r="BF257" i="22"/>
  <c r="T257" i="22"/>
  <c r="R257" i="22"/>
  <c r="P257" i="22"/>
  <c r="BI252" i="22"/>
  <c r="BH252" i="22"/>
  <c r="BG252" i="22"/>
  <c r="BF252" i="22"/>
  <c r="T252" i="22"/>
  <c r="R252" i="22"/>
  <c r="P252" i="22"/>
  <c r="BI246" i="22"/>
  <c r="BH246" i="22"/>
  <c r="BG246" i="22"/>
  <c r="BF246" i="22"/>
  <c r="T246" i="22"/>
  <c r="R246" i="22"/>
  <c r="P246" i="22"/>
  <c r="BI241" i="22"/>
  <c r="BH241" i="22"/>
  <c r="BG241" i="22"/>
  <c r="BF241" i="22"/>
  <c r="T241" i="22"/>
  <c r="R241" i="22"/>
  <c r="P241" i="22"/>
  <c r="BI235" i="22"/>
  <c r="BH235" i="22"/>
  <c r="BG235" i="22"/>
  <c r="BF235" i="22"/>
  <c r="T235" i="22"/>
  <c r="T234" i="22"/>
  <c r="R235" i="22"/>
  <c r="R234" i="22" s="1"/>
  <c r="P235" i="22"/>
  <c r="P234" i="22" s="1"/>
  <c r="BI229" i="22"/>
  <c r="BH229" i="22"/>
  <c r="BG229" i="22"/>
  <c r="BF229" i="22"/>
  <c r="T229" i="22"/>
  <c r="R229" i="22"/>
  <c r="P229" i="22"/>
  <c r="BI224" i="22"/>
  <c r="BH224" i="22"/>
  <c r="BG224" i="22"/>
  <c r="BF224" i="22"/>
  <c r="T224" i="22"/>
  <c r="R224" i="22"/>
  <c r="P224" i="22"/>
  <c r="BI219" i="22"/>
  <c r="BH219" i="22"/>
  <c r="BG219" i="22"/>
  <c r="BF219" i="22"/>
  <c r="T219" i="22"/>
  <c r="R219" i="22"/>
  <c r="P219" i="22"/>
  <c r="BI214" i="22"/>
  <c r="BH214" i="22"/>
  <c r="BG214" i="22"/>
  <c r="BF214" i="22"/>
  <c r="T214" i="22"/>
  <c r="R214" i="22"/>
  <c r="P214" i="22"/>
  <c r="BI206" i="22"/>
  <c r="BH206" i="22"/>
  <c r="BG206" i="22"/>
  <c r="BF206" i="22"/>
  <c r="T206" i="22"/>
  <c r="R206" i="22"/>
  <c r="P206" i="22"/>
  <c r="BI200" i="22"/>
  <c r="BH200" i="22"/>
  <c r="BG200" i="22"/>
  <c r="BF200" i="22"/>
  <c r="T200" i="22"/>
  <c r="R200" i="22"/>
  <c r="P200" i="22"/>
  <c r="BI195" i="22"/>
  <c r="BH195" i="22"/>
  <c r="BG195" i="22"/>
  <c r="BF195" i="22"/>
  <c r="T195" i="22"/>
  <c r="R195" i="22"/>
  <c r="P195" i="22"/>
  <c r="BI190" i="22"/>
  <c r="BH190" i="22"/>
  <c r="BG190" i="22"/>
  <c r="BF190" i="22"/>
  <c r="T190" i="22"/>
  <c r="R190" i="22"/>
  <c r="P190" i="22"/>
  <c r="BI176" i="22"/>
  <c r="BH176" i="22"/>
  <c r="BG176" i="22"/>
  <c r="BF176" i="22"/>
  <c r="T176" i="22"/>
  <c r="R176" i="22"/>
  <c r="P176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3" i="22"/>
  <c r="BH153" i="22"/>
  <c r="BG153" i="22"/>
  <c r="BF153" i="22"/>
  <c r="T153" i="22"/>
  <c r="R153" i="22"/>
  <c r="P153" i="22"/>
  <c r="BI148" i="22"/>
  <c r="BH148" i="22"/>
  <c r="BG148" i="22"/>
  <c r="BF148" i="22"/>
  <c r="T148" i="22"/>
  <c r="R148" i="22"/>
  <c r="P148" i="22"/>
  <c r="BI143" i="22"/>
  <c r="BH143" i="22"/>
  <c r="BG143" i="22"/>
  <c r="BF143" i="22"/>
  <c r="T143" i="22"/>
  <c r="R143" i="22"/>
  <c r="P143" i="22"/>
  <c r="BI138" i="22"/>
  <c r="BH138" i="22"/>
  <c r="BG138" i="22"/>
  <c r="BF138" i="22"/>
  <c r="T138" i="22"/>
  <c r="R138" i="22"/>
  <c r="P138" i="22"/>
  <c r="BI133" i="22"/>
  <c r="BH133" i="22"/>
  <c r="BG133" i="22"/>
  <c r="BF133" i="22"/>
  <c r="T133" i="22"/>
  <c r="R133" i="22"/>
  <c r="P133" i="22"/>
  <c r="BI128" i="22"/>
  <c r="BH128" i="22"/>
  <c r="BG128" i="22"/>
  <c r="BF128" i="22"/>
  <c r="T128" i="22"/>
  <c r="R128" i="22"/>
  <c r="P128" i="22"/>
  <c r="BI124" i="22"/>
  <c r="BH124" i="22"/>
  <c r="BG124" i="22"/>
  <c r="BF124" i="22"/>
  <c r="T124" i="22"/>
  <c r="R124" i="22"/>
  <c r="P124" i="22"/>
  <c r="BI120" i="22"/>
  <c r="BH120" i="22"/>
  <c r="BG120" i="22"/>
  <c r="BF120" i="22"/>
  <c r="T120" i="22"/>
  <c r="R120" i="22"/>
  <c r="P120" i="22"/>
  <c r="BI115" i="22"/>
  <c r="BH115" i="22"/>
  <c r="BG115" i="22"/>
  <c r="BF115" i="22"/>
  <c r="T115" i="22"/>
  <c r="R115" i="22"/>
  <c r="P115" i="22"/>
  <c r="BI110" i="22"/>
  <c r="BH110" i="22"/>
  <c r="BG110" i="22"/>
  <c r="BF110" i="22"/>
  <c r="T110" i="22"/>
  <c r="R110" i="22"/>
  <c r="P110" i="22"/>
  <c r="BI105" i="22"/>
  <c r="BH105" i="22"/>
  <c r="BG105" i="22"/>
  <c r="BF105" i="22"/>
  <c r="T105" i="22"/>
  <c r="R105" i="22"/>
  <c r="P105" i="22"/>
  <c r="BI89" i="22"/>
  <c r="BH89" i="22"/>
  <c r="BG89" i="22"/>
  <c r="BF89" i="22"/>
  <c r="T89" i="22"/>
  <c r="R89" i="22"/>
  <c r="P89" i="22"/>
  <c r="J84" i="22"/>
  <c r="J83" i="22"/>
  <c r="F83" i="22"/>
  <c r="F81" i="22"/>
  <c r="E79" i="22"/>
  <c r="J55" i="22"/>
  <c r="J54" i="22"/>
  <c r="F54" i="22"/>
  <c r="F52" i="22"/>
  <c r="E50" i="22"/>
  <c r="J18" i="22"/>
  <c r="E18" i="22"/>
  <c r="F55" i="22"/>
  <c r="J17" i="22"/>
  <c r="J12" i="22"/>
  <c r="J81" i="22"/>
  <c r="E7" i="22"/>
  <c r="E77" i="22"/>
  <c r="J37" i="21"/>
  <c r="J36" i="21"/>
  <c r="AY74" i="1"/>
  <c r="J35" i="21"/>
  <c r="AX74" i="1"/>
  <c r="BI394" i="21"/>
  <c r="BH394" i="21"/>
  <c r="BG394" i="21"/>
  <c r="BF394" i="21"/>
  <c r="T394" i="21"/>
  <c r="T393" i="21" s="1"/>
  <c r="R394" i="21"/>
  <c r="R393" i="21" s="1"/>
  <c r="P394" i="21"/>
  <c r="P393" i="21"/>
  <c r="BI388" i="21"/>
  <c r="BH388" i="21"/>
  <c r="BG388" i="21"/>
  <c r="BF388" i="21"/>
  <c r="T388" i="21"/>
  <c r="R388" i="21"/>
  <c r="P388" i="21"/>
  <c r="BI383" i="21"/>
  <c r="BH383" i="21"/>
  <c r="BG383" i="21"/>
  <c r="BF383" i="21"/>
  <c r="T383" i="21"/>
  <c r="R383" i="21"/>
  <c r="P383" i="21"/>
  <c r="BI378" i="21"/>
  <c r="BH378" i="21"/>
  <c r="BG378" i="21"/>
  <c r="BF378" i="21"/>
  <c r="T378" i="21"/>
  <c r="R378" i="21"/>
  <c r="P378" i="21"/>
  <c r="BI373" i="21"/>
  <c r="BH373" i="21"/>
  <c r="BG373" i="21"/>
  <c r="BF373" i="21"/>
  <c r="T373" i="21"/>
  <c r="R373" i="21"/>
  <c r="P373" i="21"/>
  <c r="BI368" i="21"/>
  <c r="BH368" i="21"/>
  <c r="BG368" i="21"/>
  <c r="BF368" i="21"/>
  <c r="T368" i="21"/>
  <c r="R368" i="21"/>
  <c r="P368" i="21"/>
  <c r="BI363" i="21"/>
  <c r="BH363" i="21"/>
  <c r="BG363" i="21"/>
  <c r="BF363" i="21"/>
  <c r="T363" i="21"/>
  <c r="R363" i="21"/>
  <c r="P363" i="21"/>
  <c r="BI358" i="21"/>
  <c r="BH358" i="21"/>
  <c r="BG358" i="21"/>
  <c r="BF358" i="21"/>
  <c r="T358" i="21"/>
  <c r="R358" i="21"/>
  <c r="P358" i="21"/>
  <c r="BI353" i="21"/>
  <c r="BH353" i="21"/>
  <c r="BG353" i="21"/>
  <c r="BF353" i="21"/>
  <c r="T353" i="21"/>
  <c r="R353" i="21"/>
  <c r="P353" i="21"/>
  <c r="BI348" i="21"/>
  <c r="BH348" i="21"/>
  <c r="BG348" i="21"/>
  <c r="BF348" i="21"/>
  <c r="T348" i="21"/>
  <c r="R348" i="21"/>
  <c r="P348" i="21"/>
  <c r="BI343" i="21"/>
  <c r="BH343" i="21"/>
  <c r="BG343" i="21"/>
  <c r="BF343" i="21"/>
  <c r="T343" i="21"/>
  <c r="R343" i="21"/>
  <c r="P343" i="21"/>
  <c r="BI338" i="21"/>
  <c r="BH338" i="21"/>
  <c r="BG338" i="21"/>
  <c r="BF338" i="21"/>
  <c r="T338" i="21"/>
  <c r="R338" i="21"/>
  <c r="P338" i="21"/>
  <c r="BI333" i="21"/>
  <c r="BH333" i="21"/>
  <c r="BG333" i="21"/>
  <c r="BF333" i="21"/>
  <c r="T333" i="21"/>
  <c r="R333" i="21"/>
  <c r="P333" i="21"/>
  <c r="BI328" i="21"/>
  <c r="BH328" i="21"/>
  <c r="BG328" i="21"/>
  <c r="BF328" i="21"/>
  <c r="T328" i="21"/>
  <c r="R328" i="21"/>
  <c r="P328" i="21"/>
  <c r="BI323" i="21"/>
  <c r="BH323" i="21"/>
  <c r="BG323" i="21"/>
  <c r="BF323" i="21"/>
  <c r="T323" i="21"/>
  <c r="R323" i="21"/>
  <c r="P323" i="21"/>
  <c r="BI318" i="21"/>
  <c r="BH318" i="21"/>
  <c r="BG318" i="21"/>
  <c r="BF318" i="21"/>
  <c r="T318" i="21"/>
  <c r="R318" i="21"/>
  <c r="P318" i="21"/>
  <c r="BI311" i="21"/>
  <c r="BH311" i="21"/>
  <c r="BG311" i="21"/>
  <c r="BF311" i="21"/>
  <c r="T311" i="21"/>
  <c r="R311" i="21"/>
  <c r="P311" i="21"/>
  <c r="BI304" i="21"/>
  <c r="BH304" i="21"/>
  <c r="BG304" i="21"/>
  <c r="BF304" i="21"/>
  <c r="T304" i="21"/>
  <c r="R304" i="21"/>
  <c r="P304" i="21"/>
  <c r="BI299" i="21"/>
  <c r="BH299" i="21"/>
  <c r="BG299" i="21"/>
  <c r="BF299" i="21"/>
  <c r="T299" i="21"/>
  <c r="R299" i="21"/>
  <c r="P299" i="21"/>
  <c r="BI294" i="21"/>
  <c r="BH294" i="21"/>
  <c r="BG294" i="21"/>
  <c r="BF294" i="21"/>
  <c r="T294" i="21"/>
  <c r="R294" i="21"/>
  <c r="P294" i="21"/>
  <c r="BI285" i="21"/>
  <c r="BH285" i="21"/>
  <c r="BG285" i="21"/>
  <c r="BF285" i="21"/>
  <c r="T285" i="21"/>
  <c r="R285" i="21"/>
  <c r="P285" i="21"/>
  <c r="BI278" i="21"/>
  <c r="BH278" i="21"/>
  <c r="BG278" i="21"/>
  <c r="BF278" i="21"/>
  <c r="T278" i="21"/>
  <c r="R278" i="21"/>
  <c r="P278" i="21"/>
  <c r="BI271" i="21"/>
  <c r="BH271" i="21"/>
  <c r="BG271" i="21"/>
  <c r="BF271" i="21"/>
  <c r="T271" i="21"/>
  <c r="R271" i="21"/>
  <c r="P271" i="21"/>
  <c r="BI266" i="21"/>
  <c r="BH266" i="21"/>
  <c r="BG266" i="21"/>
  <c r="BF266" i="21"/>
  <c r="T266" i="21"/>
  <c r="R266" i="21"/>
  <c r="P266" i="21"/>
  <c r="BI261" i="21"/>
  <c r="BH261" i="21"/>
  <c r="BG261" i="21"/>
  <c r="BF261" i="21"/>
  <c r="T261" i="21"/>
  <c r="R261" i="21"/>
  <c r="P261" i="21"/>
  <c r="BI256" i="21"/>
  <c r="BH256" i="21"/>
  <c r="BG256" i="21"/>
  <c r="BF256" i="21"/>
  <c r="T256" i="21"/>
  <c r="R256" i="21"/>
  <c r="P256" i="21"/>
  <c r="BI251" i="21"/>
  <c r="BH251" i="21"/>
  <c r="BG251" i="21"/>
  <c r="BF251" i="21"/>
  <c r="T251" i="21"/>
  <c r="R251" i="21"/>
  <c r="P251" i="21"/>
  <c r="BI246" i="21"/>
  <c r="BH246" i="21"/>
  <c r="BG246" i="21"/>
  <c r="BF246" i="21"/>
  <c r="T246" i="21"/>
  <c r="R246" i="21"/>
  <c r="P246" i="21"/>
  <c r="BI241" i="21"/>
  <c r="BH241" i="21"/>
  <c r="BG241" i="21"/>
  <c r="BF241" i="21"/>
  <c r="T241" i="21"/>
  <c r="R241" i="21"/>
  <c r="P241" i="21"/>
  <c r="BI236" i="21"/>
  <c r="BH236" i="21"/>
  <c r="BG236" i="21"/>
  <c r="BF236" i="21"/>
  <c r="T236" i="21"/>
  <c r="R236" i="21"/>
  <c r="P236" i="21"/>
  <c r="BI231" i="21"/>
  <c r="BH231" i="21"/>
  <c r="BG231" i="21"/>
  <c r="BF231" i="21"/>
  <c r="T231" i="21"/>
  <c r="R231" i="21"/>
  <c r="P231" i="21"/>
  <c r="BI226" i="21"/>
  <c r="BH226" i="21"/>
  <c r="BG226" i="21"/>
  <c r="BF226" i="21"/>
  <c r="T226" i="21"/>
  <c r="R226" i="21"/>
  <c r="P226" i="21"/>
  <c r="BI221" i="21"/>
  <c r="BH221" i="21"/>
  <c r="BG221" i="21"/>
  <c r="BF221" i="21"/>
  <c r="T221" i="21"/>
  <c r="R221" i="21"/>
  <c r="P221" i="21"/>
  <c r="BI216" i="21"/>
  <c r="BH216" i="21"/>
  <c r="BG216" i="21"/>
  <c r="BF216" i="21"/>
  <c r="T216" i="21"/>
  <c r="R216" i="21"/>
  <c r="P216" i="21"/>
  <c r="BI211" i="21"/>
  <c r="BH211" i="21"/>
  <c r="BG211" i="21"/>
  <c r="BF211" i="21"/>
  <c r="T211" i="21"/>
  <c r="R211" i="21"/>
  <c r="P211" i="21"/>
  <c r="BI205" i="21"/>
  <c r="BH205" i="21"/>
  <c r="BG205" i="21"/>
  <c r="BF205" i="21"/>
  <c r="T205" i="21"/>
  <c r="R205" i="21"/>
  <c r="P205" i="21"/>
  <c r="BI196" i="21"/>
  <c r="BH196" i="21"/>
  <c r="BG196" i="21"/>
  <c r="BF196" i="21"/>
  <c r="T196" i="21"/>
  <c r="R196" i="21"/>
  <c r="P196" i="21"/>
  <c r="BI187" i="21"/>
  <c r="BH187" i="21"/>
  <c r="BG187" i="21"/>
  <c r="BF187" i="21"/>
  <c r="T187" i="21"/>
  <c r="R187" i="21"/>
  <c r="P187" i="21"/>
  <c r="BI181" i="21"/>
  <c r="BH181" i="21"/>
  <c r="BG181" i="21"/>
  <c r="BF181" i="21"/>
  <c r="T181" i="21"/>
  <c r="T180" i="21" s="1"/>
  <c r="R181" i="21"/>
  <c r="R180" i="21" s="1"/>
  <c r="P181" i="21"/>
  <c r="P180" i="21" s="1"/>
  <c r="BI175" i="21"/>
  <c r="BH175" i="21"/>
  <c r="BG175" i="21"/>
  <c r="BF175" i="21"/>
  <c r="T175" i="21"/>
  <c r="T174" i="21"/>
  <c r="R175" i="21"/>
  <c r="R174" i="21" s="1"/>
  <c r="P175" i="21"/>
  <c r="P174" i="21" s="1"/>
  <c r="BI169" i="21"/>
  <c r="BH169" i="21"/>
  <c r="BG169" i="21"/>
  <c r="BF169" i="21"/>
  <c r="T169" i="21"/>
  <c r="R169" i="21"/>
  <c r="P169" i="21"/>
  <c r="BI164" i="21"/>
  <c r="BH164" i="21"/>
  <c r="BG164" i="21"/>
  <c r="BF164" i="21"/>
  <c r="T164" i="21"/>
  <c r="R164" i="21"/>
  <c r="P164" i="21"/>
  <c r="BI159" i="21"/>
  <c r="BH159" i="21"/>
  <c r="BG159" i="21"/>
  <c r="BF159" i="21"/>
  <c r="T159" i="21"/>
  <c r="R159" i="21"/>
  <c r="P159" i="21"/>
  <c r="BI151" i="21"/>
  <c r="BH151" i="21"/>
  <c r="BG151" i="21"/>
  <c r="BF151" i="21"/>
  <c r="T151" i="21"/>
  <c r="R151" i="21"/>
  <c r="P151" i="21"/>
  <c r="BI147" i="21"/>
  <c r="BH147" i="21"/>
  <c r="BG147" i="21"/>
  <c r="BF147" i="21"/>
  <c r="T147" i="21"/>
  <c r="R147" i="21"/>
  <c r="P147" i="21"/>
  <c r="BI135" i="21"/>
  <c r="BH135" i="21"/>
  <c r="BG135" i="21"/>
  <c r="BF135" i="21"/>
  <c r="T135" i="21"/>
  <c r="R135" i="21"/>
  <c r="P135" i="21"/>
  <c r="BI123" i="21"/>
  <c r="BH123" i="21"/>
  <c r="BG123" i="21"/>
  <c r="BF123" i="21"/>
  <c r="T123" i="21"/>
  <c r="R123" i="21"/>
  <c r="P123" i="21"/>
  <c r="BI118" i="21"/>
  <c r="BH118" i="21"/>
  <c r="BG118" i="21"/>
  <c r="BF118" i="21"/>
  <c r="T118" i="21"/>
  <c r="R118" i="21"/>
  <c r="P118" i="21"/>
  <c r="BI113" i="21"/>
  <c r="BH113" i="21"/>
  <c r="BG113" i="21"/>
  <c r="BF113" i="21"/>
  <c r="T113" i="21"/>
  <c r="R113" i="21"/>
  <c r="P113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99" i="21"/>
  <c r="BH99" i="21"/>
  <c r="BG99" i="21"/>
  <c r="BF99" i="21"/>
  <c r="T99" i="21"/>
  <c r="R99" i="21"/>
  <c r="P99" i="21"/>
  <c r="BI87" i="21"/>
  <c r="BH87" i="21"/>
  <c r="BG87" i="21"/>
  <c r="BF87" i="21"/>
  <c r="T87" i="21"/>
  <c r="R87" i="21"/>
  <c r="P87" i="21"/>
  <c r="J82" i="21"/>
  <c r="J81" i="21"/>
  <c r="F81" i="21"/>
  <c r="F79" i="21"/>
  <c r="E77" i="21"/>
  <c r="J55" i="21"/>
  <c r="J54" i="21"/>
  <c r="F54" i="21"/>
  <c r="F52" i="21"/>
  <c r="E50" i="21"/>
  <c r="J18" i="21"/>
  <c r="E18" i="21"/>
  <c r="F82" i="21"/>
  <c r="J17" i="21"/>
  <c r="J12" i="21"/>
  <c r="J52" i="21"/>
  <c r="E7" i="21"/>
  <c r="E75" i="21"/>
  <c r="J37" i="20"/>
  <c r="J36" i="20"/>
  <c r="AY73" i="1"/>
  <c r="J35" i="20"/>
  <c r="AX73" i="1"/>
  <c r="BI190" i="20"/>
  <c r="BH190" i="20"/>
  <c r="BG190" i="20"/>
  <c r="BF190" i="20"/>
  <c r="T190" i="20"/>
  <c r="R190" i="20"/>
  <c r="P190" i="20"/>
  <c r="BI184" i="20"/>
  <c r="BH184" i="20"/>
  <c r="BG184" i="20"/>
  <c r="BF184" i="20"/>
  <c r="T184" i="20"/>
  <c r="R184" i="20"/>
  <c r="P184" i="20"/>
  <c r="BI178" i="20"/>
  <c r="BH178" i="20"/>
  <c r="BG178" i="20"/>
  <c r="BF178" i="20"/>
  <c r="T178" i="20"/>
  <c r="R178" i="20"/>
  <c r="P178" i="20"/>
  <c r="BI172" i="20"/>
  <c r="BH172" i="20"/>
  <c r="BG172" i="20"/>
  <c r="BF172" i="20"/>
  <c r="T172" i="20"/>
  <c r="R172" i="20"/>
  <c r="P172" i="20"/>
  <c r="BI166" i="20"/>
  <c r="BH166" i="20"/>
  <c r="BG166" i="20"/>
  <c r="BF166" i="20"/>
  <c r="T166" i="20"/>
  <c r="R166" i="20"/>
  <c r="P166" i="20"/>
  <c r="BI161" i="20"/>
  <c r="BH161" i="20"/>
  <c r="BG161" i="20"/>
  <c r="BF161" i="20"/>
  <c r="T161" i="20"/>
  <c r="T160" i="20"/>
  <c r="R161" i="20"/>
  <c r="R160" i="20"/>
  <c r="P161" i="20"/>
  <c r="P160" i="20"/>
  <c r="BI150" i="20"/>
  <c r="BH150" i="20"/>
  <c r="BG150" i="20"/>
  <c r="BF150" i="20"/>
  <c r="T150" i="20"/>
  <c r="T149" i="20"/>
  <c r="R150" i="20"/>
  <c r="R149" i="20"/>
  <c r="P150" i="20"/>
  <c r="P149" i="20"/>
  <c r="BI140" i="20"/>
  <c r="BH140" i="20"/>
  <c r="BG140" i="20"/>
  <c r="BF140" i="20"/>
  <c r="T140" i="20"/>
  <c r="R140" i="20"/>
  <c r="P140" i="20"/>
  <c r="BI135" i="20"/>
  <c r="BH135" i="20"/>
  <c r="BG135" i="20"/>
  <c r="BF135" i="20"/>
  <c r="T135" i="20"/>
  <c r="R135" i="20"/>
  <c r="P135" i="20"/>
  <c r="BI126" i="20"/>
  <c r="BH126" i="20"/>
  <c r="BG126" i="20"/>
  <c r="BF126" i="20"/>
  <c r="T126" i="20"/>
  <c r="R126" i="20"/>
  <c r="P126" i="20"/>
  <c r="BI117" i="20"/>
  <c r="BH117" i="20"/>
  <c r="BG117" i="20"/>
  <c r="BF117" i="20"/>
  <c r="T117" i="20"/>
  <c r="R117" i="20"/>
  <c r="P117" i="20"/>
  <c r="BI112" i="20"/>
  <c r="BH112" i="20"/>
  <c r="BG112" i="20"/>
  <c r="BF112" i="20"/>
  <c r="T112" i="20"/>
  <c r="R112" i="20"/>
  <c r="P112" i="20"/>
  <c r="BI107" i="20"/>
  <c r="BH107" i="20"/>
  <c r="BG107" i="20"/>
  <c r="BF107" i="20"/>
  <c r="T107" i="20"/>
  <c r="R107" i="20"/>
  <c r="P107" i="20"/>
  <c r="BI101" i="20"/>
  <c r="BH101" i="20"/>
  <c r="BG101" i="20"/>
  <c r="BF101" i="20"/>
  <c r="T101" i="20"/>
  <c r="R101" i="20"/>
  <c r="P101" i="20"/>
  <c r="BI95" i="20"/>
  <c r="BH95" i="20"/>
  <c r="BG95" i="20"/>
  <c r="BF95" i="20"/>
  <c r="T95" i="20"/>
  <c r="R95" i="20"/>
  <c r="P95" i="20"/>
  <c r="BI86" i="20"/>
  <c r="BH86" i="20"/>
  <c r="BG86" i="20"/>
  <c r="BF86" i="20"/>
  <c r="T86" i="20"/>
  <c r="R86" i="20"/>
  <c r="P86" i="20"/>
  <c r="J81" i="20"/>
  <c r="J80" i="20"/>
  <c r="F80" i="20"/>
  <c r="F78" i="20"/>
  <c r="E76" i="20"/>
  <c r="J55" i="20"/>
  <c r="J54" i="20"/>
  <c r="F54" i="20"/>
  <c r="F52" i="20"/>
  <c r="E50" i="20"/>
  <c r="J18" i="20"/>
  <c r="E18" i="20"/>
  <c r="F81" i="20" s="1"/>
  <c r="J17" i="20"/>
  <c r="J12" i="20"/>
  <c r="J52" i="20"/>
  <c r="E7" i="20"/>
  <c r="E74" i="20" s="1"/>
  <c r="J37" i="19"/>
  <c r="J36" i="19"/>
  <c r="AY72" i="1"/>
  <c r="J35" i="19"/>
  <c r="AX72" i="1"/>
  <c r="BI276" i="19"/>
  <c r="BH276" i="19"/>
  <c r="BG276" i="19"/>
  <c r="BF276" i="19"/>
  <c r="T276" i="19"/>
  <c r="R276" i="19"/>
  <c r="R270" i="19"/>
  <c r="P276" i="19"/>
  <c r="P270" i="19"/>
  <c r="BI271" i="19"/>
  <c r="BH271" i="19"/>
  <c r="BG271" i="19"/>
  <c r="BF271" i="19"/>
  <c r="T271" i="19"/>
  <c r="T270" i="19" s="1"/>
  <c r="R271" i="19"/>
  <c r="P271" i="19"/>
  <c r="BI266" i="19"/>
  <c r="BH266" i="19"/>
  <c r="BG266" i="19"/>
  <c r="BF266" i="19"/>
  <c r="T266" i="19"/>
  <c r="R266" i="19"/>
  <c r="P266" i="19"/>
  <c r="BI262" i="19"/>
  <c r="BH262" i="19"/>
  <c r="BG262" i="19"/>
  <c r="BF262" i="19"/>
  <c r="T262" i="19"/>
  <c r="R262" i="19"/>
  <c r="P262" i="19"/>
  <c r="BI257" i="19"/>
  <c r="BH257" i="19"/>
  <c r="BG257" i="19"/>
  <c r="BF257" i="19"/>
  <c r="T257" i="19"/>
  <c r="R257" i="19"/>
  <c r="P257" i="19"/>
  <c r="BI253" i="19"/>
  <c r="BH253" i="19"/>
  <c r="BG253" i="19"/>
  <c r="BF253" i="19"/>
  <c r="T253" i="19"/>
  <c r="R253" i="19"/>
  <c r="P253" i="19"/>
  <c r="BI249" i="19"/>
  <c r="BH249" i="19"/>
  <c r="BG249" i="19"/>
  <c r="BF249" i="19"/>
  <c r="T249" i="19"/>
  <c r="R249" i="19"/>
  <c r="P249" i="19"/>
  <c r="BI245" i="19"/>
  <c r="BH245" i="19"/>
  <c r="BG245" i="19"/>
  <c r="BF245" i="19"/>
  <c r="T245" i="19"/>
  <c r="R245" i="19"/>
  <c r="P245" i="19"/>
  <c r="BI239" i="19"/>
  <c r="BH239" i="19"/>
  <c r="BG239" i="19"/>
  <c r="BF239" i="19"/>
  <c r="T239" i="19"/>
  <c r="R239" i="19"/>
  <c r="P239" i="19"/>
  <c r="BI233" i="19"/>
  <c r="BH233" i="19"/>
  <c r="BG233" i="19"/>
  <c r="BF233" i="19"/>
  <c r="T233" i="19"/>
  <c r="R233" i="19"/>
  <c r="P233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9" i="19"/>
  <c r="BH219" i="19"/>
  <c r="BG219" i="19"/>
  <c r="BF219" i="19"/>
  <c r="T219" i="19"/>
  <c r="R219" i="19"/>
  <c r="P219" i="19"/>
  <c r="BI215" i="19"/>
  <c r="BH215" i="19"/>
  <c r="BG215" i="19"/>
  <c r="BF215" i="19"/>
  <c r="T215" i="19"/>
  <c r="R215" i="19"/>
  <c r="P215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0" i="19"/>
  <c r="BH200" i="19"/>
  <c r="BG200" i="19"/>
  <c r="BF200" i="19"/>
  <c r="T200" i="19"/>
  <c r="R200" i="19"/>
  <c r="P200" i="19"/>
  <c r="BI194" i="19"/>
  <c r="BH194" i="19"/>
  <c r="BG194" i="19"/>
  <c r="BF194" i="19"/>
  <c r="T194" i="19"/>
  <c r="R194" i="19"/>
  <c r="P194" i="19"/>
  <c r="BI188" i="19"/>
  <c r="BH188" i="19"/>
  <c r="BG188" i="19"/>
  <c r="BF188" i="19"/>
  <c r="T188" i="19"/>
  <c r="R188" i="19"/>
  <c r="P188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5" i="19"/>
  <c r="BH175" i="19"/>
  <c r="BG175" i="19"/>
  <c r="BF175" i="19"/>
  <c r="T175" i="19"/>
  <c r="R175" i="19"/>
  <c r="P175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0" i="19"/>
  <c r="BH160" i="19"/>
  <c r="BG160" i="19"/>
  <c r="BF160" i="19"/>
  <c r="T160" i="19"/>
  <c r="R160" i="19"/>
  <c r="P160" i="19"/>
  <c r="BI155" i="19"/>
  <c r="BH155" i="19"/>
  <c r="BG155" i="19"/>
  <c r="BF155" i="19"/>
  <c r="T155" i="19"/>
  <c r="R155" i="19"/>
  <c r="P155" i="19"/>
  <c r="BI145" i="19"/>
  <c r="BH145" i="19"/>
  <c r="BG145" i="19"/>
  <c r="BF145" i="19"/>
  <c r="T145" i="19"/>
  <c r="R145" i="19"/>
  <c r="P145" i="19"/>
  <c r="BI140" i="19"/>
  <c r="BH140" i="19"/>
  <c r="BG140" i="19"/>
  <c r="BF140" i="19"/>
  <c r="T140" i="19"/>
  <c r="R140" i="19"/>
  <c r="P140" i="19"/>
  <c r="BI131" i="19"/>
  <c r="BH131" i="19"/>
  <c r="BG131" i="19"/>
  <c r="BF131" i="19"/>
  <c r="T131" i="19"/>
  <c r="R131" i="19"/>
  <c r="P131" i="19"/>
  <c r="BI122" i="19"/>
  <c r="BH122" i="19"/>
  <c r="BG122" i="19"/>
  <c r="BF122" i="19"/>
  <c r="T122" i="19"/>
  <c r="R122" i="19"/>
  <c r="P122" i="19"/>
  <c r="BI117" i="19"/>
  <c r="BH117" i="19"/>
  <c r="BG117" i="19"/>
  <c r="BF117" i="19"/>
  <c r="T117" i="19"/>
  <c r="R117" i="19"/>
  <c r="P117" i="19"/>
  <c r="BI112" i="19"/>
  <c r="BH112" i="19"/>
  <c r="BG112" i="19"/>
  <c r="BF112" i="19"/>
  <c r="T112" i="19"/>
  <c r="R112" i="19"/>
  <c r="P112" i="19"/>
  <c r="BI105" i="19"/>
  <c r="BH105" i="19"/>
  <c r="BG105" i="19"/>
  <c r="BF105" i="19"/>
  <c r="T105" i="19"/>
  <c r="R105" i="19"/>
  <c r="P105" i="19"/>
  <c r="BI100" i="19"/>
  <c r="BH100" i="19"/>
  <c r="BG100" i="19"/>
  <c r="BF100" i="19"/>
  <c r="T100" i="19"/>
  <c r="R100" i="19"/>
  <c r="P100" i="19"/>
  <c r="BI94" i="19"/>
  <c r="BH94" i="19"/>
  <c r="BG94" i="19"/>
  <c r="BF94" i="19"/>
  <c r="T94" i="19"/>
  <c r="R94" i="19"/>
  <c r="P94" i="19"/>
  <c r="BI85" i="19"/>
  <c r="BH85" i="19"/>
  <c r="BG85" i="19"/>
  <c r="BF85" i="19"/>
  <c r="T85" i="19"/>
  <c r="R85" i="19"/>
  <c r="P85" i="19"/>
  <c r="J80" i="19"/>
  <c r="J79" i="19"/>
  <c r="F79" i="19"/>
  <c r="F77" i="19"/>
  <c r="E75" i="19"/>
  <c r="J55" i="19"/>
  <c r="J54" i="19"/>
  <c r="F54" i="19"/>
  <c r="F52" i="19"/>
  <c r="E50" i="19"/>
  <c r="J18" i="19"/>
  <c r="E18" i="19"/>
  <c r="F80" i="19" s="1"/>
  <c r="J17" i="19"/>
  <c r="J12" i="19"/>
  <c r="J52" i="19" s="1"/>
  <c r="E7" i="19"/>
  <c r="E73" i="19" s="1"/>
  <c r="J37" i="18"/>
  <c r="J36" i="18"/>
  <c r="AY71" i="1"/>
  <c r="J35" i="18"/>
  <c r="AX71" i="1" s="1"/>
  <c r="BI373" i="18"/>
  <c r="BH373" i="18"/>
  <c r="BG373" i="18"/>
  <c r="BF373" i="18"/>
  <c r="T373" i="18"/>
  <c r="T366" i="18"/>
  <c r="R373" i="18"/>
  <c r="R366" i="18"/>
  <c r="P373" i="18"/>
  <c r="P366" i="18"/>
  <c r="BI367" i="18"/>
  <c r="BH367" i="18"/>
  <c r="BG367" i="18"/>
  <c r="BF367" i="18"/>
  <c r="T367" i="18"/>
  <c r="R367" i="18"/>
  <c r="P367" i="18"/>
  <c r="BI361" i="18"/>
  <c r="BH361" i="18"/>
  <c r="BG361" i="18"/>
  <c r="BF361" i="18"/>
  <c r="T361" i="18"/>
  <c r="T360" i="18"/>
  <c r="R361" i="18"/>
  <c r="R360" i="18"/>
  <c r="P361" i="18"/>
  <c r="P360" i="18"/>
  <c r="BI355" i="18"/>
  <c r="BH355" i="18"/>
  <c r="BG355" i="18"/>
  <c r="BF355" i="18"/>
  <c r="T355" i="18"/>
  <c r="T354" i="18" s="1"/>
  <c r="T353" i="18" s="1"/>
  <c r="R355" i="18"/>
  <c r="R354" i="18" s="1"/>
  <c r="R353" i="18" s="1"/>
  <c r="P355" i="18"/>
  <c r="P354" i="18"/>
  <c r="P353" i="18"/>
  <c r="BI349" i="18"/>
  <c r="BH349" i="18"/>
  <c r="BG349" i="18"/>
  <c r="BF349" i="18"/>
  <c r="T349" i="18"/>
  <c r="R349" i="18"/>
  <c r="P349" i="18"/>
  <c r="BI345" i="18"/>
  <c r="BH345" i="18"/>
  <c r="BG345" i="18"/>
  <c r="BF345" i="18"/>
  <c r="T345" i="18"/>
  <c r="R345" i="18"/>
  <c r="P345" i="18"/>
  <c r="BI339" i="18"/>
  <c r="BH339" i="18"/>
  <c r="BG339" i="18"/>
  <c r="BF339" i="18"/>
  <c r="T339" i="18"/>
  <c r="R339" i="18"/>
  <c r="P339" i="18"/>
  <c r="BI334" i="18"/>
  <c r="BH334" i="18"/>
  <c r="BG334" i="18"/>
  <c r="BF334" i="18"/>
  <c r="T334" i="18"/>
  <c r="R334" i="18"/>
  <c r="P334" i="18"/>
  <c r="BI329" i="18"/>
  <c r="BH329" i="18"/>
  <c r="BG329" i="18"/>
  <c r="BF329" i="18"/>
  <c r="T329" i="18"/>
  <c r="R329" i="18"/>
  <c r="P329" i="18"/>
  <c r="BI324" i="18"/>
  <c r="BH324" i="18"/>
  <c r="BG324" i="18"/>
  <c r="BF324" i="18"/>
  <c r="T324" i="18"/>
  <c r="R324" i="18"/>
  <c r="P324" i="18"/>
  <c r="BI319" i="18"/>
  <c r="BH319" i="18"/>
  <c r="BG319" i="18"/>
  <c r="BF319" i="18"/>
  <c r="T319" i="18"/>
  <c r="R319" i="18"/>
  <c r="P319" i="18"/>
  <c r="BI314" i="18"/>
  <c r="BH314" i="18"/>
  <c r="BG314" i="18"/>
  <c r="BF314" i="18"/>
  <c r="T314" i="18"/>
  <c r="R314" i="18"/>
  <c r="P314" i="18"/>
  <c r="BI309" i="18"/>
  <c r="BH309" i="18"/>
  <c r="BG309" i="18"/>
  <c r="BF309" i="18"/>
  <c r="T309" i="18"/>
  <c r="R309" i="18"/>
  <c r="P309" i="18"/>
  <c r="BI304" i="18"/>
  <c r="BH304" i="18"/>
  <c r="BG304" i="18"/>
  <c r="BF304" i="18"/>
  <c r="T304" i="18"/>
  <c r="R304" i="18"/>
  <c r="P304" i="18"/>
  <c r="BI299" i="18"/>
  <c r="BH299" i="18"/>
  <c r="BG299" i="18"/>
  <c r="BF299" i="18"/>
  <c r="T299" i="18"/>
  <c r="R299" i="18"/>
  <c r="P299" i="18"/>
  <c r="BI294" i="18"/>
  <c r="BH294" i="18"/>
  <c r="BG294" i="18"/>
  <c r="BF294" i="18"/>
  <c r="T294" i="18"/>
  <c r="R294" i="18"/>
  <c r="P294" i="18"/>
  <c r="BI289" i="18"/>
  <c r="BH289" i="18"/>
  <c r="BG289" i="18"/>
  <c r="BF289" i="18"/>
  <c r="T289" i="18"/>
  <c r="R289" i="18"/>
  <c r="P289" i="18"/>
  <c r="BI284" i="18"/>
  <c r="BH284" i="18"/>
  <c r="BG284" i="18"/>
  <c r="BF284" i="18"/>
  <c r="T284" i="18"/>
  <c r="R284" i="18"/>
  <c r="P284" i="18"/>
  <c r="BI279" i="18"/>
  <c r="BH279" i="18"/>
  <c r="BG279" i="18"/>
  <c r="BF279" i="18"/>
  <c r="T279" i="18"/>
  <c r="R279" i="18"/>
  <c r="P279" i="18"/>
  <c r="BI275" i="18"/>
  <c r="BH275" i="18"/>
  <c r="BG275" i="18"/>
  <c r="BF275" i="18"/>
  <c r="T275" i="18"/>
  <c r="R275" i="18"/>
  <c r="P275" i="18"/>
  <c r="BI271" i="18"/>
  <c r="BH271" i="18"/>
  <c r="BG271" i="18"/>
  <c r="BF271" i="18"/>
  <c r="T271" i="18"/>
  <c r="R271" i="18"/>
  <c r="P271" i="18"/>
  <c r="BI267" i="18"/>
  <c r="BH267" i="18"/>
  <c r="BG267" i="18"/>
  <c r="BF267" i="18"/>
  <c r="T267" i="18"/>
  <c r="R267" i="18"/>
  <c r="P267" i="18"/>
  <c r="BI263" i="18"/>
  <c r="BH263" i="18"/>
  <c r="BG263" i="18"/>
  <c r="BF263" i="18"/>
  <c r="T263" i="18"/>
  <c r="R263" i="18"/>
  <c r="P263" i="18"/>
  <c r="BI257" i="18"/>
  <c r="BH257" i="18"/>
  <c r="BG257" i="18"/>
  <c r="BF257" i="18"/>
  <c r="T257" i="18"/>
  <c r="R257" i="18"/>
  <c r="P257" i="18"/>
  <c r="BI252" i="18"/>
  <c r="BH252" i="18"/>
  <c r="BG252" i="18"/>
  <c r="BF252" i="18"/>
  <c r="T252" i="18"/>
  <c r="R252" i="18"/>
  <c r="P252" i="18"/>
  <c r="BI247" i="18"/>
  <c r="BH247" i="18"/>
  <c r="BG247" i="18"/>
  <c r="BF247" i="18"/>
  <c r="T247" i="18"/>
  <c r="R247" i="18"/>
  <c r="P247" i="18"/>
  <c r="BI242" i="18"/>
  <c r="BH242" i="18"/>
  <c r="BG242" i="18"/>
  <c r="BF242" i="18"/>
  <c r="T242" i="18"/>
  <c r="R242" i="18"/>
  <c r="P242" i="18"/>
  <c r="BI237" i="18"/>
  <c r="BH237" i="18"/>
  <c r="BG237" i="18"/>
  <c r="BF237" i="18"/>
  <c r="T237" i="18"/>
  <c r="R237" i="18"/>
  <c r="P237" i="18"/>
  <c r="BI231" i="18"/>
  <c r="BH231" i="18"/>
  <c r="BG231" i="18"/>
  <c r="BF231" i="18"/>
  <c r="T231" i="18"/>
  <c r="R231" i="18"/>
  <c r="P231" i="18"/>
  <c r="BI225" i="18"/>
  <c r="BH225" i="18"/>
  <c r="BG225" i="18"/>
  <c r="BF225" i="18"/>
  <c r="T225" i="18"/>
  <c r="R225" i="18"/>
  <c r="P225" i="18"/>
  <c r="BI219" i="18"/>
  <c r="BH219" i="18"/>
  <c r="BG219" i="18"/>
  <c r="BF219" i="18"/>
  <c r="T219" i="18"/>
  <c r="R219" i="18"/>
  <c r="P219" i="18"/>
  <c r="BI214" i="18"/>
  <c r="BH214" i="18"/>
  <c r="BG214" i="18"/>
  <c r="BF214" i="18"/>
  <c r="T214" i="18"/>
  <c r="R214" i="18"/>
  <c r="P214" i="18"/>
  <c r="BI209" i="18"/>
  <c r="BH209" i="18"/>
  <c r="BG209" i="18"/>
  <c r="BF209" i="18"/>
  <c r="T209" i="18"/>
  <c r="R209" i="18"/>
  <c r="P209" i="18"/>
  <c r="BI203" i="18"/>
  <c r="BH203" i="18"/>
  <c r="BG203" i="18"/>
  <c r="BF203" i="18"/>
  <c r="T203" i="18"/>
  <c r="R203" i="18"/>
  <c r="P203" i="18"/>
  <c r="BI198" i="18"/>
  <c r="BH198" i="18"/>
  <c r="BG198" i="18"/>
  <c r="BF198" i="18"/>
  <c r="T198" i="18"/>
  <c r="R198" i="18"/>
  <c r="P198" i="18"/>
  <c r="BI194" i="18"/>
  <c r="BH194" i="18"/>
  <c r="BG194" i="18"/>
  <c r="BF194" i="18"/>
  <c r="T194" i="18"/>
  <c r="R194" i="18"/>
  <c r="P194" i="18"/>
  <c r="BI189" i="18"/>
  <c r="BH189" i="18"/>
  <c r="BG189" i="18"/>
  <c r="BF189" i="18"/>
  <c r="T189" i="18"/>
  <c r="R189" i="18"/>
  <c r="P189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7" i="18"/>
  <c r="BH177" i="18"/>
  <c r="BG177" i="18"/>
  <c r="BF177" i="18"/>
  <c r="T177" i="18"/>
  <c r="R177" i="18"/>
  <c r="P177" i="18"/>
  <c r="BI173" i="18"/>
  <c r="BH173" i="18"/>
  <c r="BG173" i="18"/>
  <c r="BF173" i="18"/>
  <c r="T173" i="18"/>
  <c r="R173" i="18"/>
  <c r="P173" i="18"/>
  <c r="BI168" i="18"/>
  <c r="BH168" i="18"/>
  <c r="BG168" i="18"/>
  <c r="BF168" i="18"/>
  <c r="T168" i="18"/>
  <c r="R168" i="18"/>
  <c r="P168" i="18"/>
  <c r="BI164" i="18"/>
  <c r="BH164" i="18"/>
  <c r="BG164" i="18"/>
  <c r="BF164" i="18"/>
  <c r="T164" i="18"/>
  <c r="R164" i="18"/>
  <c r="P164" i="18"/>
  <c r="BI160" i="18"/>
  <c r="BH160" i="18"/>
  <c r="BG160" i="18"/>
  <c r="BF160" i="18"/>
  <c r="T160" i="18"/>
  <c r="R160" i="18"/>
  <c r="P160" i="18"/>
  <c r="BI156" i="18"/>
  <c r="BH156" i="18"/>
  <c r="BG156" i="18"/>
  <c r="BF156" i="18"/>
  <c r="T156" i="18"/>
  <c r="R156" i="18"/>
  <c r="P156" i="18"/>
  <c r="BI151" i="18"/>
  <c r="BH151" i="18"/>
  <c r="BG151" i="18"/>
  <c r="BF151" i="18"/>
  <c r="T151" i="18"/>
  <c r="R151" i="18"/>
  <c r="P151" i="18"/>
  <c r="BI146" i="18"/>
  <c r="BH146" i="18"/>
  <c r="BG146" i="18"/>
  <c r="BF146" i="18"/>
  <c r="T146" i="18"/>
  <c r="R146" i="18"/>
  <c r="P146" i="18"/>
  <c r="BI141" i="18"/>
  <c r="BH141" i="18"/>
  <c r="BG141" i="18"/>
  <c r="BF141" i="18"/>
  <c r="T141" i="18"/>
  <c r="R141" i="18"/>
  <c r="P141" i="18"/>
  <c r="BI136" i="18"/>
  <c r="BH136" i="18"/>
  <c r="BG136" i="18"/>
  <c r="BF136" i="18"/>
  <c r="T136" i="18"/>
  <c r="R136" i="18"/>
  <c r="P136" i="18"/>
  <c r="BI131" i="18"/>
  <c r="BH131" i="18"/>
  <c r="BG131" i="18"/>
  <c r="BF131" i="18"/>
  <c r="T131" i="18"/>
  <c r="R131" i="18"/>
  <c r="P131" i="18"/>
  <c r="BI126" i="18"/>
  <c r="BH126" i="18"/>
  <c r="BG126" i="18"/>
  <c r="BF126" i="18"/>
  <c r="T126" i="18"/>
  <c r="R126" i="18"/>
  <c r="P126" i="18"/>
  <c r="BI121" i="18"/>
  <c r="BH121" i="18"/>
  <c r="BG121" i="18"/>
  <c r="BF121" i="18"/>
  <c r="T121" i="18"/>
  <c r="R121" i="18"/>
  <c r="P121" i="18"/>
  <c r="BI117" i="18"/>
  <c r="BH117" i="18"/>
  <c r="BG117" i="18"/>
  <c r="BF117" i="18"/>
  <c r="T117" i="18"/>
  <c r="R117" i="18"/>
  <c r="P117" i="18"/>
  <c r="BI112" i="18"/>
  <c r="BH112" i="18"/>
  <c r="BG112" i="18"/>
  <c r="BF112" i="18"/>
  <c r="T112" i="18"/>
  <c r="R112" i="18"/>
  <c r="P112" i="18"/>
  <c r="BI108" i="18"/>
  <c r="BH108" i="18"/>
  <c r="BG108" i="18"/>
  <c r="BF108" i="18"/>
  <c r="T108" i="18"/>
  <c r="R108" i="18"/>
  <c r="P108" i="18"/>
  <c r="BI103" i="18"/>
  <c r="BH103" i="18"/>
  <c r="BG103" i="18"/>
  <c r="BF103" i="18"/>
  <c r="T103" i="18"/>
  <c r="R103" i="18"/>
  <c r="P103" i="18"/>
  <c r="BI97" i="18"/>
  <c r="BH97" i="18"/>
  <c r="BG97" i="18"/>
  <c r="BF97" i="18"/>
  <c r="T97" i="18"/>
  <c r="R97" i="18"/>
  <c r="P97" i="18"/>
  <c r="BI92" i="18"/>
  <c r="BH92" i="18"/>
  <c r="BG92" i="18"/>
  <c r="BF92" i="18"/>
  <c r="T92" i="18"/>
  <c r="R92" i="18"/>
  <c r="P92" i="18"/>
  <c r="J86" i="18"/>
  <c r="J85" i="18"/>
  <c r="F85" i="18"/>
  <c r="F83" i="18"/>
  <c r="E81" i="18"/>
  <c r="J55" i="18"/>
  <c r="J54" i="18"/>
  <c r="F54" i="18"/>
  <c r="F52" i="18"/>
  <c r="E50" i="18"/>
  <c r="J18" i="18"/>
  <c r="E18" i="18"/>
  <c r="F86" i="18"/>
  <c r="J17" i="18"/>
  <c r="J12" i="18"/>
  <c r="J83" i="18" s="1"/>
  <c r="E7" i="18"/>
  <c r="E79" i="18"/>
  <c r="J37" i="17"/>
  <c r="J36" i="17"/>
  <c r="AY70" i="1" s="1"/>
  <c r="J35" i="17"/>
  <c r="AX70" i="1" s="1"/>
  <c r="BI898" i="17"/>
  <c r="BH898" i="17"/>
  <c r="BG898" i="17"/>
  <c r="BF898" i="17"/>
  <c r="T898" i="17"/>
  <c r="R898" i="17"/>
  <c r="P898" i="17"/>
  <c r="BI893" i="17"/>
  <c r="BH893" i="17"/>
  <c r="BG893" i="17"/>
  <c r="BF893" i="17"/>
  <c r="T893" i="17"/>
  <c r="R893" i="17"/>
  <c r="P893" i="17"/>
  <c r="BI887" i="17"/>
  <c r="BH887" i="17"/>
  <c r="BG887" i="17"/>
  <c r="BF887" i="17"/>
  <c r="T887" i="17"/>
  <c r="R887" i="17"/>
  <c r="R879" i="17" s="1"/>
  <c r="P887" i="17"/>
  <c r="BI880" i="17"/>
  <c r="BH880" i="17"/>
  <c r="BG880" i="17"/>
  <c r="BF880" i="17"/>
  <c r="T880" i="17"/>
  <c r="T879" i="17" s="1"/>
  <c r="R880" i="17"/>
  <c r="P880" i="17"/>
  <c r="P879" i="17" s="1"/>
  <c r="BI874" i="17"/>
  <c r="BH874" i="17"/>
  <c r="BG874" i="17"/>
  <c r="BF874" i="17"/>
  <c r="T874" i="17"/>
  <c r="R874" i="17"/>
  <c r="P874" i="17"/>
  <c r="BI869" i="17"/>
  <c r="BH869" i="17"/>
  <c r="BG869" i="17"/>
  <c r="BF869" i="17"/>
  <c r="T869" i="17"/>
  <c r="R869" i="17"/>
  <c r="P869" i="17"/>
  <c r="BI864" i="17"/>
  <c r="BH864" i="17"/>
  <c r="BG864" i="17"/>
  <c r="BF864" i="17"/>
  <c r="T864" i="17"/>
  <c r="R864" i="17"/>
  <c r="P864" i="17"/>
  <c r="BI859" i="17"/>
  <c r="BH859" i="17"/>
  <c r="BG859" i="17"/>
  <c r="BF859" i="17"/>
  <c r="T859" i="17"/>
  <c r="R859" i="17"/>
  <c r="P859" i="17"/>
  <c r="BI854" i="17"/>
  <c r="BH854" i="17"/>
  <c r="BG854" i="17"/>
  <c r="BF854" i="17"/>
  <c r="T854" i="17"/>
  <c r="R854" i="17"/>
  <c r="P854" i="17"/>
  <c r="BI849" i="17"/>
  <c r="BH849" i="17"/>
  <c r="BG849" i="17"/>
  <c r="BF849" i="17"/>
  <c r="T849" i="17"/>
  <c r="R849" i="17"/>
  <c r="P849" i="17"/>
  <c r="BI844" i="17"/>
  <c r="BH844" i="17"/>
  <c r="BG844" i="17"/>
  <c r="BF844" i="17"/>
  <c r="T844" i="17"/>
  <c r="R844" i="17"/>
  <c r="P844" i="17"/>
  <c r="BI839" i="17"/>
  <c r="BH839" i="17"/>
  <c r="BG839" i="17"/>
  <c r="BF839" i="17"/>
  <c r="T839" i="17"/>
  <c r="R839" i="17"/>
  <c r="P839" i="17"/>
  <c r="BI834" i="17"/>
  <c r="BH834" i="17"/>
  <c r="BG834" i="17"/>
  <c r="BF834" i="17"/>
  <c r="T834" i="17"/>
  <c r="R834" i="17"/>
  <c r="P834" i="17"/>
  <c r="BI829" i="17"/>
  <c r="BH829" i="17"/>
  <c r="BG829" i="17"/>
  <c r="BF829" i="17"/>
  <c r="T829" i="17"/>
  <c r="R829" i="17"/>
  <c r="P829" i="17"/>
  <c r="BI824" i="17"/>
  <c r="BH824" i="17"/>
  <c r="BG824" i="17"/>
  <c r="BF824" i="17"/>
  <c r="T824" i="17"/>
  <c r="R824" i="17"/>
  <c r="P824" i="17"/>
  <c r="BI819" i="17"/>
  <c r="BH819" i="17"/>
  <c r="BG819" i="17"/>
  <c r="BF819" i="17"/>
  <c r="T819" i="17"/>
  <c r="R819" i="17"/>
  <c r="P819" i="17"/>
  <c r="BI814" i="17"/>
  <c r="BH814" i="17"/>
  <c r="BG814" i="17"/>
  <c r="BF814" i="17"/>
  <c r="T814" i="17"/>
  <c r="R814" i="17"/>
  <c r="P814" i="17"/>
  <c r="BI809" i="17"/>
  <c r="BH809" i="17"/>
  <c r="BG809" i="17"/>
  <c r="BF809" i="17"/>
  <c r="T809" i="17"/>
  <c r="R809" i="17"/>
  <c r="P809" i="17"/>
  <c r="BI804" i="17"/>
  <c r="BH804" i="17"/>
  <c r="BG804" i="17"/>
  <c r="BF804" i="17"/>
  <c r="T804" i="17"/>
  <c r="R804" i="17"/>
  <c r="P804" i="17"/>
  <c r="BI799" i="17"/>
  <c r="BH799" i="17"/>
  <c r="BG799" i="17"/>
  <c r="BF799" i="17"/>
  <c r="T799" i="17"/>
  <c r="R799" i="17"/>
  <c r="P799" i="17"/>
  <c r="BI794" i="17"/>
  <c r="BH794" i="17"/>
  <c r="BG794" i="17"/>
  <c r="BF794" i="17"/>
  <c r="T794" i="17"/>
  <c r="R794" i="17"/>
  <c r="P794" i="17"/>
  <c r="BI789" i="17"/>
  <c r="BH789" i="17"/>
  <c r="BG789" i="17"/>
  <c r="BF789" i="17"/>
  <c r="T789" i="17"/>
  <c r="R789" i="17"/>
  <c r="P789" i="17"/>
  <c r="BI784" i="17"/>
  <c r="BH784" i="17"/>
  <c r="BG784" i="17"/>
  <c r="BF784" i="17"/>
  <c r="T784" i="17"/>
  <c r="R784" i="17"/>
  <c r="P784" i="17"/>
  <c r="BI779" i="17"/>
  <c r="BH779" i="17"/>
  <c r="BG779" i="17"/>
  <c r="BF779" i="17"/>
  <c r="T779" i="17"/>
  <c r="R779" i="17"/>
  <c r="P779" i="17"/>
  <c r="BI774" i="17"/>
  <c r="BH774" i="17"/>
  <c r="BG774" i="17"/>
  <c r="BF774" i="17"/>
  <c r="T774" i="17"/>
  <c r="R774" i="17"/>
  <c r="P774" i="17"/>
  <c r="BI769" i="17"/>
  <c r="BH769" i="17"/>
  <c r="BG769" i="17"/>
  <c r="BF769" i="17"/>
  <c r="T769" i="17"/>
  <c r="R769" i="17"/>
  <c r="P769" i="17"/>
  <c r="BI764" i="17"/>
  <c r="BH764" i="17"/>
  <c r="BG764" i="17"/>
  <c r="BF764" i="17"/>
  <c r="T764" i="17"/>
  <c r="R764" i="17"/>
  <c r="P764" i="17"/>
  <c r="BI759" i="17"/>
  <c r="BH759" i="17"/>
  <c r="BG759" i="17"/>
  <c r="BF759" i="17"/>
  <c r="T759" i="17"/>
  <c r="R759" i="17"/>
  <c r="P759" i="17"/>
  <c r="BI754" i="17"/>
  <c r="BH754" i="17"/>
  <c r="BG754" i="17"/>
  <c r="BF754" i="17"/>
  <c r="T754" i="17"/>
  <c r="R754" i="17"/>
  <c r="P754" i="17"/>
  <c r="BI749" i="17"/>
  <c r="BH749" i="17"/>
  <c r="BG749" i="17"/>
  <c r="BF749" i="17"/>
  <c r="T749" i="17"/>
  <c r="R749" i="17"/>
  <c r="P749" i="17"/>
  <c r="BI744" i="17"/>
  <c r="BH744" i="17"/>
  <c r="BG744" i="17"/>
  <c r="BF744" i="17"/>
  <c r="T744" i="17"/>
  <c r="R744" i="17"/>
  <c r="P744" i="17"/>
  <c r="BI739" i="17"/>
  <c r="BH739" i="17"/>
  <c r="BG739" i="17"/>
  <c r="BF739" i="17"/>
  <c r="T739" i="17"/>
  <c r="R739" i="17"/>
  <c r="P739" i="17"/>
  <c r="BI734" i="17"/>
  <c r="BH734" i="17"/>
  <c r="BG734" i="17"/>
  <c r="BF734" i="17"/>
  <c r="T734" i="17"/>
  <c r="R734" i="17"/>
  <c r="P734" i="17"/>
  <c r="BI729" i="17"/>
  <c r="BH729" i="17"/>
  <c r="BG729" i="17"/>
  <c r="BF729" i="17"/>
  <c r="T729" i="17"/>
  <c r="R729" i="17"/>
  <c r="P729" i="17"/>
  <c r="BI724" i="17"/>
  <c r="BH724" i="17"/>
  <c r="BG724" i="17"/>
  <c r="BF724" i="17"/>
  <c r="T724" i="17"/>
  <c r="R724" i="17"/>
  <c r="P724" i="17"/>
  <c r="BI719" i="17"/>
  <c r="BH719" i="17"/>
  <c r="BG719" i="17"/>
  <c r="BF719" i="17"/>
  <c r="T719" i="17"/>
  <c r="R719" i="17"/>
  <c r="P719" i="17"/>
  <c r="BI709" i="17"/>
  <c r="BH709" i="17"/>
  <c r="BG709" i="17"/>
  <c r="BF709" i="17"/>
  <c r="T709" i="17"/>
  <c r="R709" i="17"/>
  <c r="P709" i="17"/>
  <c r="BI703" i="17"/>
  <c r="BH703" i="17"/>
  <c r="BG703" i="17"/>
  <c r="BF703" i="17"/>
  <c r="T703" i="17"/>
  <c r="R703" i="17"/>
  <c r="P703" i="17"/>
  <c r="BI697" i="17"/>
  <c r="BH697" i="17"/>
  <c r="BG697" i="17"/>
  <c r="BF697" i="17"/>
  <c r="T697" i="17"/>
  <c r="R697" i="17"/>
  <c r="P697" i="17"/>
  <c r="BI692" i="17"/>
  <c r="BH692" i="17"/>
  <c r="BG692" i="17"/>
  <c r="BF692" i="17"/>
  <c r="T692" i="17"/>
  <c r="R692" i="17"/>
  <c r="P692" i="17"/>
  <c r="BI686" i="17"/>
  <c r="BH686" i="17"/>
  <c r="BG686" i="17"/>
  <c r="BF686" i="17"/>
  <c r="T686" i="17"/>
  <c r="R686" i="17"/>
  <c r="P686" i="17"/>
  <c r="BI676" i="17"/>
  <c r="BH676" i="17"/>
  <c r="BG676" i="17"/>
  <c r="BF676" i="17"/>
  <c r="T676" i="17"/>
  <c r="R676" i="17"/>
  <c r="P676" i="17"/>
  <c r="BI665" i="17"/>
  <c r="BH665" i="17"/>
  <c r="BG665" i="17"/>
  <c r="BF665" i="17"/>
  <c r="T665" i="17"/>
  <c r="R665" i="17"/>
  <c r="P665" i="17"/>
  <c r="BI649" i="17"/>
  <c r="BH649" i="17"/>
  <c r="BG649" i="17"/>
  <c r="BF649" i="17"/>
  <c r="T649" i="17"/>
  <c r="R649" i="17"/>
  <c r="P649" i="17"/>
  <c r="BI639" i="17"/>
  <c r="BH639" i="17"/>
  <c r="BG639" i="17"/>
  <c r="BF639" i="17"/>
  <c r="T639" i="17"/>
  <c r="R639" i="17"/>
  <c r="P639" i="17"/>
  <c r="BI633" i="17"/>
  <c r="BH633" i="17"/>
  <c r="BG633" i="17"/>
  <c r="BF633" i="17"/>
  <c r="T633" i="17"/>
  <c r="R633" i="17"/>
  <c r="P633" i="17"/>
  <c r="BI613" i="17"/>
  <c r="BH613" i="17"/>
  <c r="BG613" i="17"/>
  <c r="BF613" i="17"/>
  <c r="T613" i="17"/>
  <c r="R613" i="17"/>
  <c r="P613" i="17"/>
  <c r="BI606" i="17"/>
  <c r="BH606" i="17"/>
  <c r="BG606" i="17"/>
  <c r="BF606" i="17"/>
  <c r="T606" i="17"/>
  <c r="R606" i="17"/>
  <c r="P606" i="17"/>
  <c r="BI600" i="17"/>
  <c r="BH600" i="17"/>
  <c r="BG600" i="17"/>
  <c r="BF600" i="17"/>
  <c r="T600" i="17"/>
  <c r="R600" i="17"/>
  <c r="P600" i="17"/>
  <c r="BI594" i="17"/>
  <c r="BH594" i="17"/>
  <c r="BG594" i="17"/>
  <c r="BF594" i="17"/>
  <c r="T594" i="17"/>
  <c r="R594" i="17"/>
  <c r="P594" i="17"/>
  <c r="BI581" i="17"/>
  <c r="BH581" i="17"/>
  <c r="BG581" i="17"/>
  <c r="BF581" i="17"/>
  <c r="T581" i="17"/>
  <c r="R581" i="17"/>
  <c r="P581" i="17"/>
  <c r="BI559" i="17"/>
  <c r="BH559" i="17"/>
  <c r="BG559" i="17"/>
  <c r="BF559" i="17"/>
  <c r="T559" i="17"/>
  <c r="R559" i="17"/>
  <c r="P559" i="17"/>
  <c r="BI540" i="17"/>
  <c r="BH540" i="17"/>
  <c r="BG540" i="17"/>
  <c r="BF540" i="17"/>
  <c r="T540" i="17"/>
  <c r="R540" i="17"/>
  <c r="P540" i="17"/>
  <c r="BI535" i="17"/>
  <c r="BH535" i="17"/>
  <c r="BG535" i="17"/>
  <c r="BF535" i="17"/>
  <c r="T535" i="17"/>
  <c r="R535" i="17"/>
  <c r="P535" i="17"/>
  <c r="BI529" i="17"/>
  <c r="BH529" i="17"/>
  <c r="BG529" i="17"/>
  <c r="BF529" i="17"/>
  <c r="T529" i="17"/>
  <c r="R529" i="17"/>
  <c r="P529" i="17"/>
  <c r="BI523" i="17"/>
  <c r="BH523" i="17"/>
  <c r="BG523" i="17"/>
  <c r="BF523" i="17"/>
  <c r="T523" i="17"/>
  <c r="R523" i="17"/>
  <c r="P523" i="17"/>
  <c r="BI518" i="17"/>
  <c r="BH518" i="17"/>
  <c r="BG518" i="17"/>
  <c r="BF518" i="17"/>
  <c r="T518" i="17"/>
  <c r="R518" i="17"/>
  <c r="P518" i="17"/>
  <c r="BI513" i="17"/>
  <c r="BH513" i="17"/>
  <c r="BG513" i="17"/>
  <c r="BF513" i="17"/>
  <c r="T513" i="17"/>
  <c r="R513" i="17"/>
  <c r="P513" i="17"/>
  <c r="BI508" i="17"/>
  <c r="BH508" i="17"/>
  <c r="BG508" i="17"/>
  <c r="BF508" i="17"/>
  <c r="T508" i="17"/>
  <c r="R508" i="17"/>
  <c r="P508" i="17"/>
  <c r="BI503" i="17"/>
  <c r="BH503" i="17"/>
  <c r="BG503" i="17"/>
  <c r="BF503" i="17"/>
  <c r="T503" i="17"/>
  <c r="R503" i="17"/>
  <c r="P503" i="17"/>
  <c r="BI498" i="17"/>
  <c r="BH498" i="17"/>
  <c r="BG498" i="17"/>
  <c r="BF498" i="17"/>
  <c r="T498" i="17"/>
  <c r="R498" i="17"/>
  <c r="P498" i="17"/>
  <c r="BI485" i="17"/>
  <c r="BH485" i="17"/>
  <c r="BG485" i="17"/>
  <c r="BF485" i="17"/>
  <c r="T485" i="17"/>
  <c r="R485" i="17"/>
  <c r="P485" i="17"/>
  <c r="BI463" i="17"/>
  <c r="BH463" i="17"/>
  <c r="BG463" i="17"/>
  <c r="BF463" i="17"/>
  <c r="T463" i="17"/>
  <c r="R463" i="17"/>
  <c r="P463" i="17"/>
  <c r="BI458" i="17"/>
  <c r="BH458" i="17"/>
  <c r="BG458" i="17"/>
  <c r="BF458" i="17"/>
  <c r="T458" i="17"/>
  <c r="R458" i="17"/>
  <c r="P458" i="17"/>
  <c r="BI453" i="17"/>
  <c r="BH453" i="17"/>
  <c r="BG453" i="17"/>
  <c r="BF453" i="17"/>
  <c r="T453" i="17"/>
  <c r="R453" i="17"/>
  <c r="P453" i="17"/>
  <c r="BI448" i="17"/>
  <c r="BH448" i="17"/>
  <c r="BG448" i="17"/>
  <c r="BF448" i="17"/>
  <c r="T448" i="17"/>
  <c r="R448" i="17"/>
  <c r="P448" i="17"/>
  <c r="BI443" i="17"/>
  <c r="BH443" i="17"/>
  <c r="BG443" i="17"/>
  <c r="BF443" i="17"/>
  <c r="T443" i="17"/>
  <c r="R443" i="17"/>
  <c r="P443" i="17"/>
  <c r="BI438" i="17"/>
  <c r="BH438" i="17"/>
  <c r="BG438" i="17"/>
  <c r="BF438" i="17"/>
  <c r="T438" i="17"/>
  <c r="R438" i="17"/>
  <c r="P438" i="17"/>
  <c r="BI433" i="17"/>
  <c r="BH433" i="17"/>
  <c r="BG433" i="17"/>
  <c r="BF433" i="17"/>
  <c r="T433" i="17"/>
  <c r="R433" i="17"/>
  <c r="P433" i="17"/>
  <c r="BI428" i="17"/>
  <c r="BH428" i="17"/>
  <c r="BG428" i="17"/>
  <c r="BF428" i="17"/>
  <c r="T428" i="17"/>
  <c r="R428" i="17"/>
  <c r="P428" i="17"/>
  <c r="BI423" i="17"/>
  <c r="BH423" i="17"/>
  <c r="BG423" i="17"/>
  <c r="BF423" i="17"/>
  <c r="T423" i="17"/>
  <c r="R423" i="17"/>
  <c r="P423" i="17"/>
  <c r="BI418" i="17"/>
  <c r="BH418" i="17"/>
  <c r="BG418" i="17"/>
  <c r="BF418" i="17"/>
  <c r="T418" i="17"/>
  <c r="R418" i="17"/>
  <c r="P418" i="17"/>
  <c r="BI413" i="17"/>
  <c r="BH413" i="17"/>
  <c r="BG413" i="17"/>
  <c r="BF413" i="17"/>
  <c r="T413" i="17"/>
  <c r="R413" i="17"/>
  <c r="P413" i="17"/>
  <c r="BI408" i="17"/>
  <c r="BH408" i="17"/>
  <c r="BG408" i="17"/>
  <c r="BF408" i="17"/>
  <c r="T408" i="17"/>
  <c r="R408" i="17"/>
  <c r="P408" i="17"/>
  <c r="BI403" i="17"/>
  <c r="BH403" i="17"/>
  <c r="BG403" i="17"/>
  <c r="BF403" i="17"/>
  <c r="T403" i="17"/>
  <c r="R403" i="17"/>
  <c r="P403" i="17"/>
  <c r="BI398" i="17"/>
  <c r="BH398" i="17"/>
  <c r="BG398" i="17"/>
  <c r="BF398" i="17"/>
  <c r="T398" i="17"/>
  <c r="R398" i="17"/>
  <c r="P398" i="17"/>
  <c r="BI393" i="17"/>
  <c r="BH393" i="17"/>
  <c r="BG393" i="17"/>
  <c r="BF393" i="17"/>
  <c r="T393" i="17"/>
  <c r="R393" i="17"/>
  <c r="P393" i="17"/>
  <c r="BI388" i="17"/>
  <c r="BH388" i="17"/>
  <c r="BG388" i="17"/>
  <c r="BF388" i="17"/>
  <c r="T388" i="17"/>
  <c r="R388" i="17"/>
  <c r="P388" i="17"/>
  <c r="BI383" i="17"/>
  <c r="BH383" i="17"/>
  <c r="BG383" i="17"/>
  <c r="BF383" i="17"/>
  <c r="T383" i="17"/>
  <c r="R383" i="17"/>
  <c r="P383" i="17"/>
  <c r="BI378" i="17"/>
  <c r="BH378" i="17"/>
  <c r="BG378" i="17"/>
  <c r="BF378" i="17"/>
  <c r="T378" i="17"/>
  <c r="R378" i="17"/>
  <c r="P378" i="17"/>
  <c r="BI373" i="17"/>
  <c r="BH373" i="17"/>
  <c r="BG373" i="17"/>
  <c r="BF373" i="17"/>
  <c r="T373" i="17"/>
  <c r="R373" i="17"/>
  <c r="P373" i="17"/>
  <c r="BI368" i="17"/>
  <c r="BH368" i="17"/>
  <c r="BG368" i="17"/>
  <c r="BF368" i="17"/>
  <c r="T368" i="17"/>
  <c r="R368" i="17"/>
  <c r="P368" i="17"/>
  <c r="BI363" i="17"/>
  <c r="BH363" i="17"/>
  <c r="BG363" i="17"/>
  <c r="BF363" i="17"/>
  <c r="T363" i="17"/>
  <c r="R363" i="17"/>
  <c r="P363" i="17"/>
  <c r="BI358" i="17"/>
  <c r="BH358" i="17"/>
  <c r="BG358" i="17"/>
  <c r="BF358" i="17"/>
  <c r="T358" i="17"/>
  <c r="R358" i="17"/>
  <c r="P358" i="17"/>
  <c r="BI353" i="17"/>
  <c r="BH353" i="17"/>
  <c r="BG353" i="17"/>
  <c r="BF353" i="17"/>
  <c r="T353" i="17"/>
  <c r="R353" i="17"/>
  <c r="P353" i="17"/>
  <c r="BI348" i="17"/>
  <c r="BH348" i="17"/>
  <c r="BG348" i="17"/>
  <c r="BF348" i="17"/>
  <c r="T348" i="17"/>
  <c r="R348" i="17"/>
  <c r="P348" i="17"/>
  <c r="BI336" i="17"/>
  <c r="BH336" i="17"/>
  <c r="BG336" i="17"/>
  <c r="BF336" i="17"/>
  <c r="T336" i="17"/>
  <c r="R336" i="17"/>
  <c r="P336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7" i="17"/>
  <c r="BH307" i="17"/>
  <c r="BG307" i="17"/>
  <c r="BF307" i="17"/>
  <c r="T307" i="17"/>
  <c r="R307" i="17"/>
  <c r="P307" i="17"/>
  <c r="BI303" i="17"/>
  <c r="BH303" i="17"/>
  <c r="BG303" i="17"/>
  <c r="BF303" i="17"/>
  <c r="T303" i="17"/>
  <c r="R303" i="17"/>
  <c r="P303" i="17"/>
  <c r="BI299" i="17"/>
  <c r="BH299" i="17"/>
  <c r="BG299" i="17"/>
  <c r="BF299" i="17"/>
  <c r="T299" i="17"/>
  <c r="R299" i="17"/>
  <c r="P299" i="17"/>
  <c r="BI293" i="17"/>
  <c r="BH293" i="17"/>
  <c r="BG293" i="17"/>
  <c r="BF293" i="17"/>
  <c r="T293" i="17"/>
  <c r="R293" i="17"/>
  <c r="P293" i="17"/>
  <c r="BI288" i="17"/>
  <c r="BH288" i="17"/>
  <c r="BG288" i="17"/>
  <c r="BF288" i="17"/>
  <c r="T288" i="17"/>
  <c r="R288" i="17"/>
  <c r="P288" i="17"/>
  <c r="BI282" i="17"/>
  <c r="BH282" i="17"/>
  <c r="BG282" i="17"/>
  <c r="BF282" i="17"/>
  <c r="T282" i="17"/>
  <c r="R282" i="17"/>
  <c r="P282" i="17"/>
  <c r="BI277" i="17"/>
  <c r="BH277" i="17"/>
  <c r="BG277" i="17"/>
  <c r="BF277" i="17"/>
  <c r="T277" i="17"/>
  <c r="R277" i="17"/>
  <c r="P277" i="17"/>
  <c r="BI271" i="17"/>
  <c r="BH271" i="17"/>
  <c r="BG271" i="17"/>
  <c r="BF271" i="17"/>
  <c r="T271" i="17"/>
  <c r="R271" i="17"/>
  <c r="P271" i="17"/>
  <c r="BI266" i="17"/>
  <c r="BH266" i="17"/>
  <c r="BG266" i="17"/>
  <c r="BF266" i="17"/>
  <c r="T266" i="17"/>
  <c r="R266" i="17"/>
  <c r="P266" i="17"/>
  <c r="BI260" i="17"/>
  <c r="BH260" i="17"/>
  <c r="BG260" i="17"/>
  <c r="BF260" i="17"/>
  <c r="T260" i="17"/>
  <c r="T249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R249" i="17" s="1"/>
  <c r="P250" i="17"/>
  <c r="P249" i="17" s="1"/>
  <c r="BI244" i="17"/>
  <c r="BH244" i="17"/>
  <c r="BG244" i="17"/>
  <c r="BF244" i="17"/>
  <c r="T244" i="17"/>
  <c r="R244" i="17"/>
  <c r="P244" i="17"/>
  <c r="BI239" i="17"/>
  <c r="BH239" i="17"/>
  <c r="BG239" i="17"/>
  <c r="BF239" i="17"/>
  <c r="T239" i="17"/>
  <c r="R239" i="17"/>
  <c r="P239" i="17"/>
  <c r="BI231" i="17"/>
  <c r="BH231" i="17"/>
  <c r="BG231" i="17"/>
  <c r="BF231" i="17"/>
  <c r="T231" i="17"/>
  <c r="R231" i="17"/>
  <c r="P231" i="17"/>
  <c r="BI225" i="17"/>
  <c r="BH225" i="17"/>
  <c r="BG225" i="17"/>
  <c r="BF225" i="17"/>
  <c r="T225" i="17"/>
  <c r="R225" i="17"/>
  <c r="P225" i="17"/>
  <c r="BI220" i="17"/>
  <c r="BH220" i="17"/>
  <c r="BG220" i="17"/>
  <c r="BF220" i="17"/>
  <c r="T220" i="17"/>
  <c r="R220" i="17"/>
  <c r="P220" i="17"/>
  <c r="BI215" i="17"/>
  <c r="BH215" i="17"/>
  <c r="BG215" i="17"/>
  <c r="BF215" i="17"/>
  <c r="T215" i="17"/>
  <c r="R215" i="17"/>
  <c r="P215" i="17"/>
  <c r="BI207" i="17"/>
  <c r="BH207" i="17"/>
  <c r="BG207" i="17"/>
  <c r="BF207" i="17"/>
  <c r="T207" i="17"/>
  <c r="R207" i="17"/>
  <c r="P207" i="17"/>
  <c r="BI201" i="17"/>
  <c r="BH201" i="17"/>
  <c r="BG201" i="17"/>
  <c r="BF201" i="17"/>
  <c r="T201" i="17"/>
  <c r="R201" i="17"/>
  <c r="P201" i="17"/>
  <c r="BI196" i="17"/>
  <c r="BH196" i="17"/>
  <c r="BG196" i="17"/>
  <c r="BF196" i="17"/>
  <c r="T196" i="17"/>
  <c r="R196" i="17"/>
  <c r="P196" i="17"/>
  <c r="BI191" i="17"/>
  <c r="BH191" i="17"/>
  <c r="BG191" i="17"/>
  <c r="BF191" i="17"/>
  <c r="T191" i="17"/>
  <c r="R191" i="17"/>
  <c r="P191" i="17"/>
  <c r="BI176" i="17"/>
  <c r="BH176" i="17"/>
  <c r="BG176" i="17"/>
  <c r="BF176" i="17"/>
  <c r="T176" i="17"/>
  <c r="R176" i="17"/>
  <c r="P176" i="17"/>
  <c r="BI161" i="17"/>
  <c r="BH161" i="17"/>
  <c r="BG161" i="17"/>
  <c r="BF161" i="17"/>
  <c r="T161" i="17"/>
  <c r="R161" i="17"/>
  <c r="P161" i="17"/>
  <c r="BI156" i="17"/>
  <c r="BH156" i="17"/>
  <c r="BG156" i="17"/>
  <c r="BF156" i="17"/>
  <c r="T156" i="17"/>
  <c r="R156" i="17"/>
  <c r="P156" i="17"/>
  <c r="BI151" i="17"/>
  <c r="BH151" i="17"/>
  <c r="BG151" i="17"/>
  <c r="BF151" i="17"/>
  <c r="T151" i="17"/>
  <c r="R151" i="17"/>
  <c r="P151" i="17"/>
  <c r="BI147" i="17"/>
  <c r="BH147" i="17"/>
  <c r="BG147" i="17"/>
  <c r="BF147" i="17"/>
  <c r="T147" i="17"/>
  <c r="R147" i="17"/>
  <c r="P147" i="17"/>
  <c r="BI143" i="17"/>
  <c r="BH143" i="17"/>
  <c r="BG143" i="17"/>
  <c r="BF143" i="17"/>
  <c r="T143" i="17"/>
  <c r="R143" i="17"/>
  <c r="P143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4" i="17"/>
  <c r="BH114" i="17"/>
  <c r="BG114" i="17"/>
  <c r="BF114" i="17"/>
  <c r="T114" i="17"/>
  <c r="R114" i="17"/>
  <c r="P114" i="17"/>
  <c r="BI109" i="17"/>
  <c r="BH109" i="17"/>
  <c r="BG109" i="17"/>
  <c r="BF109" i="17"/>
  <c r="T109" i="17"/>
  <c r="R109" i="17"/>
  <c r="P109" i="17"/>
  <c r="BI104" i="17"/>
  <c r="BH104" i="17"/>
  <c r="BG104" i="17"/>
  <c r="BF104" i="17"/>
  <c r="T104" i="17"/>
  <c r="R104" i="17"/>
  <c r="P104" i="17"/>
  <c r="BI88" i="17"/>
  <c r="BH88" i="17"/>
  <c r="BG88" i="17"/>
  <c r="BF88" i="17"/>
  <c r="T88" i="17"/>
  <c r="R88" i="17"/>
  <c r="P88" i="17"/>
  <c r="J83" i="17"/>
  <c r="J82" i="17"/>
  <c r="F82" i="17"/>
  <c r="F80" i="17"/>
  <c r="E78" i="17"/>
  <c r="J55" i="17"/>
  <c r="J54" i="17"/>
  <c r="F54" i="17"/>
  <c r="F52" i="17"/>
  <c r="E50" i="17"/>
  <c r="J18" i="17"/>
  <c r="E18" i="17"/>
  <c r="F83" i="17"/>
  <c r="J17" i="17"/>
  <c r="J12" i="17"/>
  <c r="J52" i="17"/>
  <c r="E7" i="17"/>
  <c r="E48" i="17"/>
  <c r="J37" i="16"/>
  <c r="J36" i="16"/>
  <c r="AY69" i="1"/>
  <c r="J35" i="16"/>
  <c r="AX69" i="1"/>
  <c r="BI613" i="16"/>
  <c r="BH613" i="16"/>
  <c r="BG613" i="16"/>
  <c r="BF613" i="16"/>
  <c r="T613" i="16"/>
  <c r="R613" i="16"/>
  <c r="R604" i="16"/>
  <c r="P613" i="16"/>
  <c r="BI605" i="16"/>
  <c r="BH605" i="16"/>
  <c r="BG605" i="16"/>
  <c r="BF605" i="16"/>
  <c r="T605" i="16"/>
  <c r="T604" i="16" s="1"/>
  <c r="R605" i="16"/>
  <c r="P605" i="16"/>
  <c r="P604" i="16" s="1"/>
  <c r="BI599" i="16"/>
  <c r="BH599" i="16"/>
  <c r="BG599" i="16"/>
  <c r="BF599" i="16"/>
  <c r="T599" i="16"/>
  <c r="R599" i="16"/>
  <c r="P599" i="16"/>
  <c r="BI594" i="16"/>
  <c r="BH594" i="16"/>
  <c r="BG594" i="16"/>
  <c r="BF594" i="16"/>
  <c r="T594" i="16"/>
  <c r="R594" i="16"/>
  <c r="P594" i="16"/>
  <c r="BI589" i="16"/>
  <c r="BH589" i="16"/>
  <c r="BG589" i="16"/>
  <c r="BF589" i="16"/>
  <c r="T589" i="16"/>
  <c r="R589" i="16"/>
  <c r="P589" i="16"/>
  <c r="BI584" i="16"/>
  <c r="BH584" i="16"/>
  <c r="BG584" i="16"/>
  <c r="BF584" i="16"/>
  <c r="T584" i="16"/>
  <c r="R584" i="16"/>
  <c r="P584" i="16"/>
  <c r="BI579" i="16"/>
  <c r="BH579" i="16"/>
  <c r="BG579" i="16"/>
  <c r="BF579" i="16"/>
  <c r="T579" i="16"/>
  <c r="R579" i="16"/>
  <c r="P579" i="16"/>
  <c r="BI572" i="16"/>
  <c r="BH572" i="16"/>
  <c r="BG572" i="16"/>
  <c r="BF572" i="16"/>
  <c r="T572" i="16"/>
  <c r="R572" i="16"/>
  <c r="P572" i="16"/>
  <c r="BI567" i="16"/>
  <c r="BH567" i="16"/>
  <c r="BG567" i="16"/>
  <c r="BF567" i="16"/>
  <c r="T567" i="16"/>
  <c r="R567" i="16"/>
  <c r="P567" i="16"/>
  <c r="BI562" i="16"/>
  <c r="BH562" i="16"/>
  <c r="BG562" i="16"/>
  <c r="BF562" i="16"/>
  <c r="T562" i="16"/>
  <c r="R562" i="16"/>
  <c r="P562" i="16"/>
  <c r="BI557" i="16"/>
  <c r="BH557" i="16"/>
  <c r="BG557" i="16"/>
  <c r="BF557" i="16"/>
  <c r="T557" i="16"/>
  <c r="R557" i="16"/>
  <c r="P557" i="16"/>
  <c r="BI552" i="16"/>
  <c r="BH552" i="16"/>
  <c r="BG552" i="16"/>
  <c r="BF552" i="16"/>
  <c r="T552" i="16"/>
  <c r="R552" i="16"/>
  <c r="P552" i="16"/>
  <c r="BI547" i="16"/>
  <c r="BH547" i="16"/>
  <c r="BG547" i="16"/>
  <c r="BF547" i="16"/>
  <c r="T547" i="16"/>
  <c r="R547" i="16"/>
  <c r="P547" i="16"/>
  <c r="BI542" i="16"/>
  <c r="BH542" i="16"/>
  <c r="BG542" i="16"/>
  <c r="BF542" i="16"/>
  <c r="T542" i="16"/>
  <c r="R542" i="16"/>
  <c r="P542" i="16"/>
  <c r="BI537" i="16"/>
  <c r="BH537" i="16"/>
  <c r="BG537" i="16"/>
  <c r="BF537" i="16"/>
  <c r="T537" i="16"/>
  <c r="R537" i="16"/>
  <c r="P537" i="16"/>
  <c r="BI532" i="16"/>
  <c r="BH532" i="16"/>
  <c r="BG532" i="16"/>
  <c r="BF532" i="16"/>
  <c r="T532" i="16"/>
  <c r="R532" i="16"/>
  <c r="P532" i="16"/>
  <c r="BI527" i="16"/>
  <c r="BH527" i="16"/>
  <c r="BG527" i="16"/>
  <c r="BF527" i="16"/>
  <c r="T527" i="16"/>
  <c r="R527" i="16"/>
  <c r="P527" i="16"/>
  <c r="BI522" i="16"/>
  <c r="BH522" i="16"/>
  <c r="BG522" i="16"/>
  <c r="BF522" i="16"/>
  <c r="T522" i="16"/>
  <c r="R522" i="16"/>
  <c r="P522" i="16"/>
  <c r="BI517" i="16"/>
  <c r="BH517" i="16"/>
  <c r="BG517" i="16"/>
  <c r="BF517" i="16"/>
  <c r="T517" i="16"/>
  <c r="R517" i="16"/>
  <c r="P517" i="16"/>
  <c r="BI512" i="16"/>
  <c r="BH512" i="16"/>
  <c r="BG512" i="16"/>
  <c r="BF512" i="16"/>
  <c r="T512" i="16"/>
  <c r="R512" i="16"/>
  <c r="P512" i="16"/>
  <c r="BI504" i="16"/>
  <c r="BH504" i="16"/>
  <c r="BG504" i="16"/>
  <c r="BF504" i="16"/>
  <c r="T504" i="16"/>
  <c r="R504" i="16"/>
  <c r="P504" i="16"/>
  <c r="BI488" i="16"/>
  <c r="BH488" i="16"/>
  <c r="BG488" i="16"/>
  <c r="BF488" i="16"/>
  <c r="T488" i="16"/>
  <c r="R488" i="16"/>
  <c r="P488" i="16"/>
  <c r="BI483" i="16"/>
  <c r="BH483" i="16"/>
  <c r="BG483" i="16"/>
  <c r="BF483" i="16"/>
  <c r="T483" i="16"/>
  <c r="R483" i="16"/>
  <c r="P483" i="16"/>
  <c r="BI468" i="16"/>
  <c r="BH468" i="16"/>
  <c r="BG468" i="16"/>
  <c r="BF468" i="16"/>
  <c r="T468" i="16"/>
  <c r="R468" i="16"/>
  <c r="P468" i="16"/>
  <c r="BI457" i="16"/>
  <c r="BH457" i="16"/>
  <c r="BG457" i="16"/>
  <c r="BF457" i="16"/>
  <c r="T457" i="16"/>
  <c r="R457" i="16"/>
  <c r="P457" i="16"/>
  <c r="BI446" i="16"/>
  <c r="BH446" i="16"/>
  <c r="BG446" i="16"/>
  <c r="BF446" i="16"/>
  <c r="T446" i="16"/>
  <c r="R446" i="16"/>
  <c r="P446" i="16"/>
  <c r="BI431" i="16"/>
  <c r="BH431" i="16"/>
  <c r="BG431" i="16"/>
  <c r="BF431" i="16"/>
  <c r="T431" i="16"/>
  <c r="R431" i="16"/>
  <c r="P431" i="16"/>
  <c r="BI424" i="16"/>
  <c r="BH424" i="16"/>
  <c r="BG424" i="16"/>
  <c r="BF424" i="16"/>
  <c r="T424" i="16"/>
  <c r="R424" i="16"/>
  <c r="P424" i="16"/>
  <c r="BI419" i="16"/>
  <c r="BH419" i="16"/>
  <c r="BG419" i="16"/>
  <c r="BF419" i="16"/>
  <c r="T419" i="16"/>
  <c r="R419" i="16"/>
  <c r="P419" i="16"/>
  <c r="BI402" i="16"/>
  <c r="BH402" i="16"/>
  <c r="BG402" i="16"/>
  <c r="BF402" i="16"/>
  <c r="T402" i="16"/>
  <c r="R402" i="16"/>
  <c r="P402" i="16"/>
  <c r="BI387" i="16"/>
  <c r="BH387" i="16"/>
  <c r="BG387" i="16"/>
  <c r="BF387" i="16"/>
  <c r="T387" i="16"/>
  <c r="R387" i="16"/>
  <c r="P387" i="16"/>
  <c r="BI370" i="16"/>
  <c r="BH370" i="16"/>
  <c r="BG370" i="16"/>
  <c r="BF370" i="16"/>
  <c r="T370" i="16"/>
  <c r="R370" i="16"/>
  <c r="P370" i="16"/>
  <c r="BI365" i="16"/>
  <c r="BH365" i="16"/>
  <c r="BG365" i="16"/>
  <c r="BF365" i="16"/>
  <c r="T365" i="16"/>
  <c r="R365" i="16"/>
  <c r="P365" i="16"/>
  <c r="BI360" i="16"/>
  <c r="BH360" i="16"/>
  <c r="BG360" i="16"/>
  <c r="BF360" i="16"/>
  <c r="T360" i="16"/>
  <c r="R360" i="16"/>
  <c r="P360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33" i="16"/>
  <c r="BH333" i="16"/>
  <c r="BG333" i="16"/>
  <c r="BF333" i="16"/>
  <c r="T333" i="16"/>
  <c r="R333" i="16"/>
  <c r="P333" i="16"/>
  <c r="BI318" i="16"/>
  <c r="BH318" i="16"/>
  <c r="BG318" i="16"/>
  <c r="BF318" i="16"/>
  <c r="T318" i="16"/>
  <c r="R318" i="16"/>
  <c r="P318" i="16"/>
  <c r="BI313" i="16"/>
  <c r="BH313" i="16"/>
  <c r="BG313" i="16"/>
  <c r="BF313" i="16"/>
  <c r="T313" i="16"/>
  <c r="R313" i="16"/>
  <c r="P313" i="16"/>
  <c r="BI308" i="16"/>
  <c r="BH308" i="16"/>
  <c r="BG308" i="16"/>
  <c r="BF308" i="16"/>
  <c r="T308" i="16"/>
  <c r="R308" i="16"/>
  <c r="P308" i="16"/>
  <c r="BI303" i="16"/>
  <c r="BH303" i="16"/>
  <c r="BG303" i="16"/>
  <c r="BF303" i="16"/>
  <c r="T303" i="16"/>
  <c r="R303" i="16"/>
  <c r="P303" i="16"/>
  <c r="BI298" i="16"/>
  <c r="BH298" i="16"/>
  <c r="BG298" i="16"/>
  <c r="BF298" i="16"/>
  <c r="T298" i="16"/>
  <c r="R298" i="16"/>
  <c r="P298" i="16"/>
  <c r="BI293" i="16"/>
  <c r="BH293" i="16"/>
  <c r="BG293" i="16"/>
  <c r="BF293" i="16"/>
  <c r="T293" i="16"/>
  <c r="R293" i="16"/>
  <c r="P293" i="16"/>
  <c r="BI288" i="16"/>
  <c r="BH288" i="16"/>
  <c r="BG288" i="16"/>
  <c r="BF288" i="16"/>
  <c r="T288" i="16"/>
  <c r="R288" i="16"/>
  <c r="P288" i="16"/>
  <c r="BI283" i="16"/>
  <c r="BH283" i="16"/>
  <c r="BG283" i="16"/>
  <c r="BF283" i="16"/>
  <c r="T283" i="16"/>
  <c r="R283" i="16"/>
  <c r="P283" i="16"/>
  <c r="BI278" i="16"/>
  <c r="BH278" i="16"/>
  <c r="BG278" i="16"/>
  <c r="BF278" i="16"/>
  <c r="T278" i="16"/>
  <c r="R278" i="16"/>
  <c r="P278" i="16"/>
  <c r="BI273" i="16"/>
  <c r="BH273" i="16"/>
  <c r="BG273" i="16"/>
  <c r="BF273" i="16"/>
  <c r="T273" i="16"/>
  <c r="R273" i="16"/>
  <c r="P273" i="16"/>
  <c r="BI268" i="16"/>
  <c r="BH268" i="16"/>
  <c r="BG268" i="16"/>
  <c r="BF268" i="16"/>
  <c r="T268" i="16"/>
  <c r="R268" i="16"/>
  <c r="P268" i="16"/>
  <c r="BI263" i="16"/>
  <c r="BH263" i="16"/>
  <c r="BG263" i="16"/>
  <c r="BF263" i="16"/>
  <c r="T263" i="16"/>
  <c r="R263" i="16"/>
  <c r="P263" i="16"/>
  <c r="BI258" i="16"/>
  <c r="BH258" i="16"/>
  <c r="BG258" i="16"/>
  <c r="BF258" i="16"/>
  <c r="T258" i="16"/>
  <c r="R258" i="16"/>
  <c r="P258" i="16"/>
  <c r="BI240" i="16"/>
  <c r="BH240" i="16"/>
  <c r="BG240" i="16"/>
  <c r="BF240" i="16"/>
  <c r="T240" i="16"/>
  <c r="R240" i="16"/>
  <c r="P240" i="16"/>
  <c r="BI224" i="16"/>
  <c r="BH224" i="16"/>
  <c r="BG224" i="16"/>
  <c r="BF224" i="16"/>
  <c r="T224" i="16"/>
  <c r="R224" i="16"/>
  <c r="P224" i="16"/>
  <c r="BI219" i="16"/>
  <c r="BH219" i="16"/>
  <c r="BG219" i="16"/>
  <c r="BF219" i="16"/>
  <c r="T219" i="16"/>
  <c r="R219" i="16"/>
  <c r="P219" i="16"/>
  <c r="BI214" i="16"/>
  <c r="BH214" i="16"/>
  <c r="BG214" i="16"/>
  <c r="BF214" i="16"/>
  <c r="T214" i="16"/>
  <c r="R214" i="16"/>
  <c r="P214" i="16"/>
  <c r="BI210" i="16"/>
  <c r="BH210" i="16"/>
  <c r="BG210" i="16"/>
  <c r="BF210" i="16"/>
  <c r="T210" i="16"/>
  <c r="R210" i="16"/>
  <c r="P210" i="16"/>
  <c r="BI206" i="16"/>
  <c r="BH206" i="16"/>
  <c r="BG206" i="16"/>
  <c r="BF206" i="16"/>
  <c r="T206" i="16"/>
  <c r="R206" i="16"/>
  <c r="P206" i="16"/>
  <c r="BI202" i="16"/>
  <c r="BH202" i="16"/>
  <c r="BG202" i="16"/>
  <c r="BF202" i="16"/>
  <c r="T202" i="16"/>
  <c r="R202" i="16"/>
  <c r="P202" i="16"/>
  <c r="BI197" i="16"/>
  <c r="BH197" i="16"/>
  <c r="BG197" i="16"/>
  <c r="BF197" i="16"/>
  <c r="T197" i="16"/>
  <c r="R197" i="16"/>
  <c r="P197" i="16"/>
  <c r="BI193" i="16"/>
  <c r="BH193" i="16"/>
  <c r="BG193" i="16"/>
  <c r="BF193" i="16"/>
  <c r="T193" i="16"/>
  <c r="R193" i="16"/>
  <c r="P193" i="16"/>
  <c r="BI184" i="16"/>
  <c r="BH184" i="16"/>
  <c r="BG184" i="16"/>
  <c r="BF184" i="16"/>
  <c r="T184" i="16"/>
  <c r="R184" i="16"/>
  <c r="P184" i="16"/>
  <c r="BI179" i="16"/>
  <c r="BH179" i="16"/>
  <c r="BG179" i="16"/>
  <c r="BF179" i="16"/>
  <c r="T179" i="16"/>
  <c r="R179" i="16"/>
  <c r="P179" i="16"/>
  <c r="BI174" i="16"/>
  <c r="BH174" i="16"/>
  <c r="BG174" i="16"/>
  <c r="BF174" i="16"/>
  <c r="T174" i="16"/>
  <c r="R174" i="16"/>
  <c r="P174" i="16"/>
  <c r="BI168" i="16"/>
  <c r="BH168" i="16"/>
  <c r="BG168" i="16"/>
  <c r="BF168" i="16"/>
  <c r="T168" i="16"/>
  <c r="T167" i="16" s="1"/>
  <c r="R168" i="16"/>
  <c r="R167" i="16" s="1"/>
  <c r="P168" i="16"/>
  <c r="P167" i="16"/>
  <c r="BI159" i="16"/>
  <c r="BH159" i="16"/>
  <c r="BG159" i="16"/>
  <c r="BF159" i="16"/>
  <c r="T159" i="16"/>
  <c r="R159" i="16"/>
  <c r="P159" i="16"/>
  <c r="BI155" i="16"/>
  <c r="BH155" i="16"/>
  <c r="BG155" i="16"/>
  <c r="BF155" i="16"/>
  <c r="T155" i="16"/>
  <c r="R155" i="16"/>
  <c r="P155" i="16"/>
  <c r="BI141" i="16"/>
  <c r="BH141" i="16"/>
  <c r="BG141" i="16"/>
  <c r="BF141" i="16"/>
  <c r="T141" i="16"/>
  <c r="R141" i="16"/>
  <c r="P141" i="16"/>
  <c r="BI127" i="16"/>
  <c r="BH127" i="16"/>
  <c r="BG127" i="16"/>
  <c r="BF127" i="16"/>
  <c r="T127" i="16"/>
  <c r="R127" i="16"/>
  <c r="P127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4" i="16"/>
  <c r="BH114" i="16"/>
  <c r="BG114" i="16"/>
  <c r="BF114" i="16"/>
  <c r="T114" i="16"/>
  <c r="R114" i="16"/>
  <c r="P114" i="16"/>
  <c r="BI109" i="16"/>
  <c r="BH109" i="16"/>
  <c r="BG109" i="16"/>
  <c r="BF109" i="16"/>
  <c r="T109" i="16"/>
  <c r="R109" i="16"/>
  <c r="P109" i="16"/>
  <c r="BI105" i="16"/>
  <c r="BH105" i="16"/>
  <c r="BG105" i="16"/>
  <c r="BF105" i="16"/>
  <c r="T105" i="16"/>
  <c r="R105" i="16"/>
  <c r="P105" i="16"/>
  <c r="BI100" i="16"/>
  <c r="BH100" i="16"/>
  <c r="BG100" i="16"/>
  <c r="BF100" i="16"/>
  <c r="T100" i="16"/>
  <c r="R100" i="16"/>
  <c r="P100" i="16"/>
  <c r="BI86" i="16"/>
  <c r="BH86" i="16"/>
  <c r="BG86" i="16"/>
  <c r="BF86" i="16"/>
  <c r="T86" i="16"/>
  <c r="R86" i="16"/>
  <c r="P86" i="16"/>
  <c r="J81" i="16"/>
  <c r="J80" i="16"/>
  <c r="F80" i="16"/>
  <c r="F78" i="16"/>
  <c r="E76" i="16"/>
  <c r="J55" i="16"/>
  <c r="J54" i="16"/>
  <c r="F54" i="16"/>
  <c r="F52" i="16"/>
  <c r="E50" i="16"/>
  <c r="J18" i="16"/>
  <c r="E18" i="16"/>
  <c r="F81" i="16" s="1"/>
  <c r="J17" i="16"/>
  <c r="J12" i="16"/>
  <c r="J52" i="16"/>
  <c r="E7" i="16"/>
  <c r="E74" i="16"/>
  <c r="J37" i="15"/>
  <c r="J36" i="15"/>
  <c r="AY68" i="1"/>
  <c r="J35" i="15"/>
  <c r="AX68" i="1"/>
  <c r="BI325" i="15"/>
  <c r="BH325" i="15"/>
  <c r="BG325" i="15"/>
  <c r="BF325" i="15"/>
  <c r="T325" i="15"/>
  <c r="R325" i="15"/>
  <c r="R318" i="15"/>
  <c r="R305" i="15" s="1"/>
  <c r="P325" i="15"/>
  <c r="P318" i="15"/>
  <c r="BI319" i="15"/>
  <c r="BH319" i="15"/>
  <c r="BG319" i="15"/>
  <c r="BF319" i="15"/>
  <c r="T319" i="15"/>
  <c r="T318" i="15" s="1"/>
  <c r="R319" i="15"/>
  <c r="P319" i="15"/>
  <c r="BI313" i="15"/>
  <c r="BH313" i="15"/>
  <c r="BG313" i="15"/>
  <c r="BF313" i="15"/>
  <c r="T313" i="15"/>
  <c r="T312" i="15" s="1"/>
  <c r="R313" i="15"/>
  <c r="R312" i="15"/>
  <c r="P313" i="15"/>
  <c r="P312" i="15"/>
  <c r="BI307" i="15"/>
  <c r="BH307" i="15"/>
  <c r="BG307" i="15"/>
  <c r="BF307" i="15"/>
  <c r="T307" i="15"/>
  <c r="T306" i="15" s="1"/>
  <c r="R307" i="15"/>
  <c r="R306" i="15"/>
  <c r="P307" i="15"/>
  <c r="P306" i="15"/>
  <c r="P305" i="15" s="1"/>
  <c r="BI301" i="15"/>
  <c r="BH301" i="15"/>
  <c r="BG301" i="15"/>
  <c r="BF301" i="15"/>
  <c r="T301" i="15"/>
  <c r="R301" i="15"/>
  <c r="P301" i="15"/>
  <c r="BI297" i="15"/>
  <c r="BH297" i="15"/>
  <c r="BG297" i="15"/>
  <c r="BF297" i="15"/>
  <c r="T297" i="15"/>
  <c r="R297" i="15"/>
  <c r="P297" i="15"/>
  <c r="BI291" i="15"/>
  <c r="BH291" i="15"/>
  <c r="BG291" i="15"/>
  <c r="BF291" i="15"/>
  <c r="T291" i="15"/>
  <c r="R291" i="15"/>
  <c r="P291" i="15"/>
  <c r="BI286" i="15"/>
  <c r="BH286" i="15"/>
  <c r="BG286" i="15"/>
  <c r="BF286" i="15"/>
  <c r="T286" i="15"/>
  <c r="R286" i="15"/>
  <c r="P286" i="15"/>
  <c r="BI281" i="15"/>
  <c r="BH281" i="15"/>
  <c r="BG281" i="15"/>
  <c r="BF281" i="15"/>
  <c r="T281" i="15"/>
  <c r="R281" i="15"/>
  <c r="P281" i="15"/>
  <c r="BI276" i="15"/>
  <c r="BH276" i="15"/>
  <c r="BG276" i="15"/>
  <c r="BF276" i="15"/>
  <c r="T276" i="15"/>
  <c r="R276" i="15"/>
  <c r="P276" i="15"/>
  <c r="BI271" i="15"/>
  <c r="BH271" i="15"/>
  <c r="BG271" i="15"/>
  <c r="BF271" i="15"/>
  <c r="T271" i="15"/>
  <c r="R271" i="15"/>
  <c r="P271" i="15"/>
  <c r="BI266" i="15"/>
  <c r="BH266" i="15"/>
  <c r="BG266" i="15"/>
  <c r="BF266" i="15"/>
  <c r="T266" i="15"/>
  <c r="R266" i="15"/>
  <c r="P266" i="15"/>
  <c r="BI261" i="15"/>
  <c r="BH261" i="15"/>
  <c r="BG261" i="15"/>
  <c r="BF261" i="15"/>
  <c r="T261" i="15"/>
  <c r="R261" i="15"/>
  <c r="P261" i="15"/>
  <c r="BI256" i="15"/>
  <c r="BH256" i="15"/>
  <c r="BG256" i="15"/>
  <c r="BF256" i="15"/>
  <c r="T256" i="15"/>
  <c r="R256" i="15"/>
  <c r="P256" i="15"/>
  <c r="BI251" i="15"/>
  <c r="BH251" i="15"/>
  <c r="BG251" i="15"/>
  <c r="BF251" i="15"/>
  <c r="T251" i="15"/>
  <c r="R251" i="15"/>
  <c r="P251" i="15"/>
  <c r="BI246" i="15"/>
  <c r="BH246" i="15"/>
  <c r="BG246" i="15"/>
  <c r="BF246" i="15"/>
  <c r="T246" i="15"/>
  <c r="R246" i="15"/>
  <c r="P246" i="15"/>
  <c r="BI241" i="15"/>
  <c r="BH241" i="15"/>
  <c r="BG241" i="15"/>
  <c r="BF241" i="15"/>
  <c r="T241" i="15"/>
  <c r="R241" i="15"/>
  <c r="P241" i="15"/>
  <c r="BI236" i="15"/>
  <c r="BH236" i="15"/>
  <c r="BG236" i="15"/>
  <c r="BF236" i="15"/>
  <c r="T236" i="15"/>
  <c r="R236" i="15"/>
  <c r="P236" i="15"/>
  <c r="BI231" i="15"/>
  <c r="BH231" i="15"/>
  <c r="BG231" i="15"/>
  <c r="BF231" i="15"/>
  <c r="T231" i="15"/>
  <c r="R231" i="15"/>
  <c r="P231" i="15"/>
  <c r="BI227" i="15"/>
  <c r="BH227" i="15"/>
  <c r="BG227" i="15"/>
  <c r="BF227" i="15"/>
  <c r="T227" i="15"/>
  <c r="R227" i="15"/>
  <c r="P227" i="15"/>
  <c r="BI223" i="15"/>
  <c r="BH223" i="15"/>
  <c r="BG223" i="15"/>
  <c r="BF223" i="15"/>
  <c r="T223" i="15"/>
  <c r="R223" i="15"/>
  <c r="P223" i="15"/>
  <c r="BI219" i="15"/>
  <c r="BH219" i="15"/>
  <c r="BG219" i="15"/>
  <c r="BF219" i="15"/>
  <c r="T219" i="15"/>
  <c r="R219" i="15"/>
  <c r="P219" i="15"/>
  <c r="BI215" i="15"/>
  <c r="BH215" i="15"/>
  <c r="BG215" i="15"/>
  <c r="BF215" i="15"/>
  <c r="T215" i="15"/>
  <c r="R215" i="15"/>
  <c r="P215" i="15"/>
  <c r="BI209" i="15"/>
  <c r="BH209" i="15"/>
  <c r="BG209" i="15"/>
  <c r="BF209" i="15"/>
  <c r="T209" i="15"/>
  <c r="R209" i="15"/>
  <c r="P209" i="15"/>
  <c r="BI204" i="15"/>
  <c r="BH204" i="15"/>
  <c r="BG204" i="15"/>
  <c r="BF204" i="15"/>
  <c r="T204" i="15"/>
  <c r="R204" i="15"/>
  <c r="P204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89" i="15"/>
  <c r="BH189" i="15"/>
  <c r="BG189" i="15"/>
  <c r="BF189" i="15"/>
  <c r="T189" i="15"/>
  <c r="R189" i="15"/>
  <c r="P189" i="15"/>
  <c r="BI183" i="15"/>
  <c r="BH183" i="15"/>
  <c r="BG183" i="15"/>
  <c r="BF183" i="15"/>
  <c r="T183" i="15"/>
  <c r="R183" i="15"/>
  <c r="P183" i="15"/>
  <c r="BI177" i="15"/>
  <c r="BH177" i="15"/>
  <c r="BG177" i="15"/>
  <c r="BF177" i="15"/>
  <c r="T177" i="15"/>
  <c r="R177" i="15"/>
  <c r="P177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1" i="15"/>
  <c r="BH161" i="15"/>
  <c r="BG161" i="15"/>
  <c r="BF161" i="15"/>
  <c r="T161" i="15"/>
  <c r="R161" i="15"/>
  <c r="P161" i="15"/>
  <c r="BI155" i="15"/>
  <c r="BH155" i="15"/>
  <c r="BG155" i="15"/>
  <c r="BF155" i="15"/>
  <c r="T155" i="15"/>
  <c r="R155" i="15"/>
  <c r="P155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0" i="15"/>
  <c r="BH140" i="15"/>
  <c r="BG140" i="15"/>
  <c r="BF140" i="15"/>
  <c r="T140" i="15"/>
  <c r="R140" i="15"/>
  <c r="P140" i="15"/>
  <c r="BI135" i="15"/>
  <c r="BH135" i="15"/>
  <c r="BG135" i="15"/>
  <c r="BF135" i="15"/>
  <c r="T135" i="15"/>
  <c r="R135" i="15"/>
  <c r="P135" i="15"/>
  <c r="BI130" i="15"/>
  <c r="BH130" i="15"/>
  <c r="BG130" i="15"/>
  <c r="BF130" i="15"/>
  <c r="T130" i="15"/>
  <c r="R130" i="15"/>
  <c r="P130" i="15"/>
  <c r="BI125" i="15"/>
  <c r="BH125" i="15"/>
  <c r="BG125" i="15"/>
  <c r="BF125" i="15"/>
  <c r="T125" i="15"/>
  <c r="R125" i="15"/>
  <c r="P125" i="15"/>
  <c r="BI120" i="15"/>
  <c r="BH120" i="15"/>
  <c r="BG120" i="15"/>
  <c r="BF120" i="15"/>
  <c r="T120" i="15"/>
  <c r="R120" i="15"/>
  <c r="P120" i="15"/>
  <c r="BI116" i="15"/>
  <c r="BH116" i="15"/>
  <c r="BG116" i="15"/>
  <c r="BF116" i="15"/>
  <c r="T116" i="15"/>
  <c r="R116" i="15"/>
  <c r="P116" i="15"/>
  <c r="BI111" i="15"/>
  <c r="BH111" i="15"/>
  <c r="BG111" i="15"/>
  <c r="BF111" i="15"/>
  <c r="T111" i="15"/>
  <c r="R111" i="15"/>
  <c r="P111" i="15"/>
  <c r="BI107" i="15"/>
  <c r="BH107" i="15"/>
  <c r="BG107" i="15"/>
  <c r="BF107" i="15"/>
  <c r="T107" i="15"/>
  <c r="R107" i="15"/>
  <c r="P107" i="15"/>
  <c r="BI102" i="15"/>
  <c r="BH102" i="15"/>
  <c r="BG102" i="15"/>
  <c r="BF102" i="15"/>
  <c r="T102" i="15"/>
  <c r="R102" i="15"/>
  <c r="P102" i="15"/>
  <c r="BI96" i="15"/>
  <c r="BH96" i="15"/>
  <c r="BG96" i="15"/>
  <c r="BF96" i="15"/>
  <c r="T96" i="15"/>
  <c r="R96" i="15"/>
  <c r="P96" i="15"/>
  <c r="BI91" i="15"/>
  <c r="BH91" i="15"/>
  <c r="BG91" i="15"/>
  <c r="BF91" i="15"/>
  <c r="T91" i="15"/>
  <c r="R91" i="15"/>
  <c r="P91" i="15"/>
  <c r="J85" i="15"/>
  <c r="J84" i="15"/>
  <c r="F84" i="15"/>
  <c r="F82" i="15"/>
  <c r="E80" i="15"/>
  <c r="J55" i="15"/>
  <c r="J54" i="15"/>
  <c r="F54" i="15"/>
  <c r="F52" i="15"/>
  <c r="E50" i="15"/>
  <c r="J18" i="15"/>
  <c r="E18" i="15"/>
  <c r="F55" i="15" s="1"/>
  <c r="J17" i="15"/>
  <c r="J12" i="15"/>
  <c r="J82" i="15" s="1"/>
  <c r="E7" i="15"/>
  <c r="E48" i="15" s="1"/>
  <c r="J37" i="14"/>
  <c r="J36" i="14"/>
  <c r="AY67" i="1" s="1"/>
  <c r="J35" i="14"/>
  <c r="AX67" i="1" s="1"/>
  <c r="BI971" i="14"/>
  <c r="BH971" i="14"/>
  <c r="BG971" i="14"/>
  <c r="BF971" i="14"/>
  <c r="T971" i="14"/>
  <c r="T970" i="14"/>
  <c r="R971" i="14"/>
  <c r="R970" i="14" s="1"/>
  <c r="P971" i="14"/>
  <c r="P970" i="14" s="1"/>
  <c r="BI965" i="14"/>
  <c r="BH965" i="14"/>
  <c r="BG965" i="14"/>
  <c r="BF965" i="14"/>
  <c r="T965" i="14"/>
  <c r="R965" i="14"/>
  <c r="R950" i="14"/>
  <c r="P965" i="14"/>
  <c r="BI951" i="14"/>
  <c r="BH951" i="14"/>
  <c r="BG951" i="14"/>
  <c r="BF951" i="14"/>
  <c r="T951" i="14"/>
  <c r="T950" i="14" s="1"/>
  <c r="R951" i="14"/>
  <c r="P951" i="14"/>
  <c r="P950" i="14" s="1"/>
  <c r="BI945" i="14"/>
  <c r="BH945" i="14"/>
  <c r="BG945" i="14"/>
  <c r="BF945" i="14"/>
  <c r="T945" i="14"/>
  <c r="R945" i="14"/>
  <c r="P945" i="14"/>
  <c r="BI940" i="14"/>
  <c r="BH940" i="14"/>
  <c r="BG940" i="14"/>
  <c r="BF940" i="14"/>
  <c r="T940" i="14"/>
  <c r="R940" i="14"/>
  <c r="P940" i="14"/>
  <c r="BI935" i="14"/>
  <c r="BH935" i="14"/>
  <c r="BG935" i="14"/>
  <c r="BF935" i="14"/>
  <c r="T935" i="14"/>
  <c r="R935" i="14"/>
  <c r="P935" i="14"/>
  <c r="BI930" i="14"/>
  <c r="BH930" i="14"/>
  <c r="BG930" i="14"/>
  <c r="BF930" i="14"/>
  <c r="T930" i="14"/>
  <c r="R930" i="14"/>
  <c r="P930" i="14"/>
  <c r="BI925" i="14"/>
  <c r="BH925" i="14"/>
  <c r="BG925" i="14"/>
  <c r="BF925" i="14"/>
  <c r="T925" i="14"/>
  <c r="R925" i="14"/>
  <c r="P925" i="14"/>
  <c r="BI920" i="14"/>
  <c r="BH920" i="14"/>
  <c r="BG920" i="14"/>
  <c r="BF920" i="14"/>
  <c r="T920" i="14"/>
  <c r="R920" i="14"/>
  <c r="P920" i="14"/>
  <c r="BI915" i="14"/>
  <c r="BH915" i="14"/>
  <c r="BG915" i="14"/>
  <c r="BF915" i="14"/>
  <c r="T915" i="14"/>
  <c r="R915" i="14"/>
  <c r="P915" i="14"/>
  <c r="BI910" i="14"/>
  <c r="BH910" i="14"/>
  <c r="BG910" i="14"/>
  <c r="BF910" i="14"/>
  <c r="T910" i="14"/>
  <c r="R910" i="14"/>
  <c r="P910" i="14"/>
  <c r="BI905" i="14"/>
  <c r="BH905" i="14"/>
  <c r="BG905" i="14"/>
  <c r="BF905" i="14"/>
  <c r="T905" i="14"/>
  <c r="R905" i="14"/>
  <c r="P905" i="14"/>
  <c r="BI900" i="14"/>
  <c r="BH900" i="14"/>
  <c r="BG900" i="14"/>
  <c r="BF900" i="14"/>
  <c r="T900" i="14"/>
  <c r="R900" i="14"/>
  <c r="P900" i="14"/>
  <c r="BI895" i="14"/>
  <c r="BH895" i="14"/>
  <c r="BG895" i="14"/>
  <c r="BF895" i="14"/>
  <c r="T895" i="14"/>
  <c r="R895" i="14"/>
  <c r="P895" i="14"/>
  <c r="BI890" i="14"/>
  <c r="BH890" i="14"/>
  <c r="BG890" i="14"/>
  <c r="BF890" i="14"/>
  <c r="T890" i="14"/>
  <c r="R890" i="14"/>
  <c r="P890" i="14"/>
  <c r="BI885" i="14"/>
  <c r="BH885" i="14"/>
  <c r="BG885" i="14"/>
  <c r="BF885" i="14"/>
  <c r="T885" i="14"/>
  <c r="R885" i="14"/>
  <c r="P885" i="14"/>
  <c r="BI880" i="14"/>
  <c r="BH880" i="14"/>
  <c r="BG880" i="14"/>
  <c r="BF880" i="14"/>
  <c r="T880" i="14"/>
  <c r="R880" i="14"/>
  <c r="P880" i="14"/>
  <c r="BI875" i="14"/>
  <c r="BH875" i="14"/>
  <c r="BG875" i="14"/>
  <c r="BF875" i="14"/>
  <c r="T875" i="14"/>
  <c r="R875" i="14"/>
  <c r="P875" i="14"/>
  <c r="BI868" i="14"/>
  <c r="BH868" i="14"/>
  <c r="BG868" i="14"/>
  <c r="BF868" i="14"/>
  <c r="T868" i="14"/>
  <c r="R868" i="14"/>
  <c r="P868" i="14"/>
  <c r="BI861" i="14"/>
  <c r="BH861" i="14"/>
  <c r="BG861" i="14"/>
  <c r="BF861" i="14"/>
  <c r="T861" i="14"/>
  <c r="R861" i="14"/>
  <c r="P861" i="14"/>
  <c r="BI848" i="14"/>
  <c r="BH848" i="14"/>
  <c r="BG848" i="14"/>
  <c r="BF848" i="14"/>
  <c r="T848" i="14"/>
  <c r="R848" i="14"/>
  <c r="P848" i="14"/>
  <c r="BI833" i="14"/>
  <c r="BH833" i="14"/>
  <c r="BG833" i="14"/>
  <c r="BF833" i="14"/>
  <c r="T833" i="14"/>
  <c r="R833" i="14"/>
  <c r="P833" i="14"/>
  <c r="BI816" i="14"/>
  <c r="BH816" i="14"/>
  <c r="BG816" i="14"/>
  <c r="BF816" i="14"/>
  <c r="T816" i="14"/>
  <c r="R816" i="14"/>
  <c r="P816" i="14"/>
  <c r="BI805" i="14"/>
  <c r="BH805" i="14"/>
  <c r="BG805" i="14"/>
  <c r="BF805" i="14"/>
  <c r="T805" i="14"/>
  <c r="R805" i="14"/>
  <c r="P805" i="14"/>
  <c r="BI796" i="14"/>
  <c r="BH796" i="14"/>
  <c r="BG796" i="14"/>
  <c r="BF796" i="14"/>
  <c r="T796" i="14"/>
  <c r="R796" i="14"/>
  <c r="P796" i="14"/>
  <c r="BI787" i="14"/>
  <c r="BH787" i="14"/>
  <c r="BG787" i="14"/>
  <c r="BF787" i="14"/>
  <c r="T787" i="14"/>
  <c r="R787" i="14"/>
  <c r="P787" i="14"/>
  <c r="BI782" i="14"/>
  <c r="BH782" i="14"/>
  <c r="BG782" i="14"/>
  <c r="BF782" i="14"/>
  <c r="T782" i="14"/>
  <c r="R782" i="14"/>
  <c r="P782" i="14"/>
  <c r="BI777" i="14"/>
  <c r="BH777" i="14"/>
  <c r="BG777" i="14"/>
  <c r="BF777" i="14"/>
  <c r="T777" i="14"/>
  <c r="R777" i="14"/>
  <c r="P777" i="14"/>
  <c r="BI772" i="14"/>
  <c r="BH772" i="14"/>
  <c r="BG772" i="14"/>
  <c r="BF772" i="14"/>
  <c r="T772" i="14"/>
  <c r="R772" i="14"/>
  <c r="P772" i="14"/>
  <c r="BI767" i="14"/>
  <c r="BH767" i="14"/>
  <c r="BG767" i="14"/>
  <c r="BF767" i="14"/>
  <c r="T767" i="14"/>
  <c r="R767" i="14"/>
  <c r="P767" i="14"/>
  <c r="BI762" i="14"/>
  <c r="BH762" i="14"/>
  <c r="BG762" i="14"/>
  <c r="BF762" i="14"/>
  <c r="T762" i="14"/>
  <c r="R762" i="14"/>
  <c r="P762" i="14"/>
  <c r="BI757" i="14"/>
  <c r="BH757" i="14"/>
  <c r="BG757" i="14"/>
  <c r="BF757" i="14"/>
  <c r="T757" i="14"/>
  <c r="R757" i="14"/>
  <c r="P757" i="14"/>
  <c r="BI752" i="14"/>
  <c r="BH752" i="14"/>
  <c r="BG752" i="14"/>
  <c r="BF752" i="14"/>
  <c r="T752" i="14"/>
  <c r="R752" i="14"/>
  <c r="P752" i="14"/>
  <c r="BI747" i="14"/>
  <c r="BH747" i="14"/>
  <c r="BG747" i="14"/>
  <c r="BF747" i="14"/>
  <c r="T747" i="14"/>
  <c r="R747" i="14"/>
  <c r="P747" i="14"/>
  <c r="BI742" i="14"/>
  <c r="BH742" i="14"/>
  <c r="BG742" i="14"/>
  <c r="BF742" i="14"/>
  <c r="T742" i="14"/>
  <c r="R742" i="14"/>
  <c r="P742" i="14"/>
  <c r="BI737" i="14"/>
  <c r="BH737" i="14"/>
  <c r="BG737" i="14"/>
  <c r="BF737" i="14"/>
  <c r="T737" i="14"/>
  <c r="R737" i="14"/>
  <c r="P737" i="14"/>
  <c r="BI732" i="14"/>
  <c r="BH732" i="14"/>
  <c r="BG732" i="14"/>
  <c r="BF732" i="14"/>
  <c r="T732" i="14"/>
  <c r="R732" i="14"/>
  <c r="P732" i="14"/>
  <c r="BI727" i="14"/>
  <c r="BH727" i="14"/>
  <c r="BG727" i="14"/>
  <c r="BF727" i="14"/>
  <c r="T727" i="14"/>
  <c r="R727" i="14"/>
  <c r="P727" i="14"/>
  <c r="BI722" i="14"/>
  <c r="BH722" i="14"/>
  <c r="BG722" i="14"/>
  <c r="BF722" i="14"/>
  <c r="T722" i="14"/>
  <c r="R722" i="14"/>
  <c r="P722" i="14"/>
  <c r="BI717" i="14"/>
  <c r="BH717" i="14"/>
  <c r="BG717" i="14"/>
  <c r="BF717" i="14"/>
  <c r="T717" i="14"/>
  <c r="R717" i="14"/>
  <c r="P717" i="14"/>
  <c r="BI712" i="14"/>
  <c r="BH712" i="14"/>
  <c r="BG712" i="14"/>
  <c r="BF712" i="14"/>
  <c r="T712" i="14"/>
  <c r="R712" i="14"/>
  <c r="P712" i="14"/>
  <c r="BI707" i="14"/>
  <c r="BH707" i="14"/>
  <c r="BG707" i="14"/>
  <c r="BF707" i="14"/>
  <c r="T707" i="14"/>
  <c r="R707" i="14"/>
  <c r="P707" i="14"/>
  <c r="BI699" i="14"/>
  <c r="BH699" i="14"/>
  <c r="BG699" i="14"/>
  <c r="BF699" i="14"/>
  <c r="T699" i="14"/>
  <c r="R699" i="14"/>
  <c r="P699" i="14"/>
  <c r="BI691" i="14"/>
  <c r="BH691" i="14"/>
  <c r="BG691" i="14"/>
  <c r="BF691" i="14"/>
  <c r="T691" i="14"/>
  <c r="R691" i="14"/>
  <c r="P691" i="14"/>
  <c r="BI686" i="14"/>
  <c r="BH686" i="14"/>
  <c r="BG686" i="14"/>
  <c r="BF686" i="14"/>
  <c r="T686" i="14"/>
  <c r="R686" i="14"/>
  <c r="P686" i="14"/>
  <c r="BI678" i="14"/>
  <c r="BH678" i="14"/>
  <c r="BG678" i="14"/>
  <c r="BF678" i="14"/>
  <c r="T678" i="14"/>
  <c r="R678" i="14"/>
  <c r="P678" i="14"/>
  <c r="BI660" i="14"/>
  <c r="BH660" i="14"/>
  <c r="BG660" i="14"/>
  <c r="BF660" i="14"/>
  <c r="T660" i="14"/>
  <c r="R660" i="14"/>
  <c r="P660" i="14"/>
  <c r="BI638" i="14"/>
  <c r="BH638" i="14"/>
  <c r="BG638" i="14"/>
  <c r="BF638" i="14"/>
  <c r="T638" i="14"/>
  <c r="R638" i="14"/>
  <c r="P638" i="14"/>
  <c r="BI631" i="14"/>
  <c r="BH631" i="14"/>
  <c r="BG631" i="14"/>
  <c r="BF631" i="14"/>
  <c r="T631" i="14"/>
  <c r="R631" i="14"/>
  <c r="P631" i="14"/>
  <c r="BI624" i="14"/>
  <c r="BH624" i="14"/>
  <c r="BG624" i="14"/>
  <c r="BF624" i="14"/>
  <c r="T624" i="14"/>
  <c r="R624" i="14"/>
  <c r="P624" i="14"/>
  <c r="BI617" i="14"/>
  <c r="BH617" i="14"/>
  <c r="BG617" i="14"/>
  <c r="BF617" i="14"/>
  <c r="T617" i="14"/>
  <c r="R617" i="14"/>
  <c r="P617" i="14"/>
  <c r="BI610" i="14"/>
  <c r="BH610" i="14"/>
  <c r="BG610" i="14"/>
  <c r="BF610" i="14"/>
  <c r="T610" i="14"/>
  <c r="R610" i="14"/>
  <c r="P610" i="14"/>
  <c r="BI603" i="14"/>
  <c r="BH603" i="14"/>
  <c r="BG603" i="14"/>
  <c r="BF603" i="14"/>
  <c r="T603" i="14"/>
  <c r="R603" i="14"/>
  <c r="P603" i="14"/>
  <c r="BI595" i="14"/>
  <c r="BH595" i="14"/>
  <c r="BG595" i="14"/>
  <c r="BF595" i="14"/>
  <c r="T595" i="14"/>
  <c r="R595" i="14"/>
  <c r="P595" i="14"/>
  <c r="BI587" i="14"/>
  <c r="BH587" i="14"/>
  <c r="BG587" i="14"/>
  <c r="BF587" i="14"/>
  <c r="T587" i="14"/>
  <c r="R587" i="14"/>
  <c r="P587" i="14"/>
  <c r="BI568" i="14"/>
  <c r="BH568" i="14"/>
  <c r="BG568" i="14"/>
  <c r="BF568" i="14"/>
  <c r="T568" i="14"/>
  <c r="R568" i="14"/>
  <c r="P568" i="14"/>
  <c r="BI544" i="14"/>
  <c r="BH544" i="14"/>
  <c r="BG544" i="14"/>
  <c r="BF544" i="14"/>
  <c r="T544" i="14"/>
  <c r="R544" i="14"/>
  <c r="P544" i="14"/>
  <c r="BI523" i="14"/>
  <c r="BH523" i="14"/>
  <c r="BG523" i="14"/>
  <c r="BF523" i="14"/>
  <c r="T523" i="14"/>
  <c r="R523" i="14"/>
  <c r="P523" i="14"/>
  <c r="BI518" i="14"/>
  <c r="BH518" i="14"/>
  <c r="BG518" i="14"/>
  <c r="BF518" i="14"/>
  <c r="T518" i="14"/>
  <c r="R518" i="14"/>
  <c r="P518" i="14"/>
  <c r="BI512" i="14"/>
  <c r="BH512" i="14"/>
  <c r="BG512" i="14"/>
  <c r="BF512" i="14"/>
  <c r="T512" i="14"/>
  <c r="R512" i="14"/>
  <c r="P512" i="14"/>
  <c r="BI506" i="14"/>
  <c r="BH506" i="14"/>
  <c r="BG506" i="14"/>
  <c r="BF506" i="14"/>
  <c r="T506" i="14"/>
  <c r="R506" i="14"/>
  <c r="P506" i="14"/>
  <c r="BI501" i="14"/>
  <c r="BH501" i="14"/>
  <c r="BG501" i="14"/>
  <c r="BF501" i="14"/>
  <c r="T501" i="14"/>
  <c r="R501" i="14"/>
  <c r="P501" i="14"/>
  <c r="BI496" i="14"/>
  <c r="BH496" i="14"/>
  <c r="BG496" i="14"/>
  <c r="BF496" i="14"/>
  <c r="T496" i="14"/>
  <c r="R496" i="14"/>
  <c r="P496" i="14"/>
  <c r="BI491" i="14"/>
  <c r="BH491" i="14"/>
  <c r="BG491" i="14"/>
  <c r="BF491" i="14"/>
  <c r="T491" i="14"/>
  <c r="R491" i="14"/>
  <c r="P491" i="14"/>
  <c r="BI486" i="14"/>
  <c r="BH486" i="14"/>
  <c r="BG486" i="14"/>
  <c r="BF486" i="14"/>
  <c r="T486" i="14"/>
  <c r="R486" i="14"/>
  <c r="P486" i="14"/>
  <c r="BI464" i="14"/>
  <c r="BH464" i="14"/>
  <c r="BG464" i="14"/>
  <c r="BF464" i="14"/>
  <c r="T464" i="14"/>
  <c r="R464" i="14"/>
  <c r="P464" i="14"/>
  <c r="BI440" i="14"/>
  <c r="BH440" i="14"/>
  <c r="BG440" i="14"/>
  <c r="BF440" i="14"/>
  <c r="T440" i="14"/>
  <c r="R440" i="14"/>
  <c r="P440" i="14"/>
  <c r="BI435" i="14"/>
  <c r="BH435" i="14"/>
  <c r="BG435" i="14"/>
  <c r="BF435" i="14"/>
  <c r="T435" i="14"/>
  <c r="R435" i="14"/>
  <c r="P435" i="14"/>
  <c r="BI430" i="14"/>
  <c r="BH430" i="14"/>
  <c r="BG430" i="14"/>
  <c r="BF430" i="14"/>
  <c r="T430" i="14"/>
  <c r="R430" i="14"/>
  <c r="P430" i="14"/>
  <c r="BI425" i="14"/>
  <c r="BH425" i="14"/>
  <c r="BG425" i="14"/>
  <c r="BF425" i="14"/>
  <c r="T425" i="14"/>
  <c r="R425" i="14"/>
  <c r="P425" i="14"/>
  <c r="BI420" i="14"/>
  <c r="BH420" i="14"/>
  <c r="BG420" i="14"/>
  <c r="BF420" i="14"/>
  <c r="T420" i="14"/>
  <c r="R420" i="14"/>
  <c r="P420" i="14"/>
  <c r="BI415" i="14"/>
  <c r="BH415" i="14"/>
  <c r="BG415" i="14"/>
  <c r="BF415" i="14"/>
  <c r="T415" i="14"/>
  <c r="R415" i="14"/>
  <c r="P415" i="14"/>
  <c r="BI410" i="14"/>
  <c r="BH410" i="14"/>
  <c r="BG410" i="14"/>
  <c r="BF410" i="14"/>
  <c r="T410" i="14"/>
  <c r="R410" i="14"/>
  <c r="P410" i="14"/>
  <c r="BI405" i="14"/>
  <c r="BH405" i="14"/>
  <c r="BG405" i="14"/>
  <c r="BF405" i="14"/>
  <c r="T405" i="14"/>
  <c r="R405" i="14"/>
  <c r="P405" i="14"/>
  <c r="BI400" i="14"/>
  <c r="BH400" i="14"/>
  <c r="BG400" i="14"/>
  <c r="BF400" i="14"/>
  <c r="T400" i="14"/>
  <c r="R400" i="14"/>
  <c r="P400" i="14"/>
  <c r="BI395" i="14"/>
  <c r="BH395" i="14"/>
  <c r="BG395" i="14"/>
  <c r="BF395" i="14"/>
  <c r="T395" i="14"/>
  <c r="R395" i="14"/>
  <c r="P395" i="14"/>
  <c r="BI390" i="14"/>
  <c r="BH390" i="14"/>
  <c r="BG390" i="14"/>
  <c r="BF390" i="14"/>
  <c r="T390" i="14"/>
  <c r="R390" i="14"/>
  <c r="P390" i="14"/>
  <c r="BI385" i="14"/>
  <c r="BH385" i="14"/>
  <c r="BG385" i="14"/>
  <c r="BF385" i="14"/>
  <c r="T385" i="14"/>
  <c r="R385" i="14"/>
  <c r="P385" i="14"/>
  <c r="BI380" i="14"/>
  <c r="BH380" i="14"/>
  <c r="BG380" i="14"/>
  <c r="BF380" i="14"/>
  <c r="T380" i="14"/>
  <c r="R380" i="14"/>
  <c r="P380" i="14"/>
  <c r="BI375" i="14"/>
  <c r="BH375" i="14"/>
  <c r="BG375" i="14"/>
  <c r="BF375" i="14"/>
  <c r="T375" i="14"/>
  <c r="R375" i="14"/>
  <c r="P375" i="14"/>
  <c r="BI370" i="14"/>
  <c r="BH370" i="14"/>
  <c r="BG370" i="14"/>
  <c r="BF370" i="14"/>
  <c r="T370" i="14"/>
  <c r="R370" i="14"/>
  <c r="P370" i="14"/>
  <c r="BI365" i="14"/>
  <c r="BH365" i="14"/>
  <c r="BG365" i="14"/>
  <c r="BF365" i="14"/>
  <c r="T365" i="14"/>
  <c r="R365" i="14"/>
  <c r="P365" i="14"/>
  <c r="BI360" i="14"/>
  <c r="BH360" i="14"/>
  <c r="BG360" i="14"/>
  <c r="BF360" i="14"/>
  <c r="T360" i="14"/>
  <c r="R360" i="14"/>
  <c r="P360" i="14"/>
  <c r="BI355" i="14"/>
  <c r="BH355" i="14"/>
  <c r="BG355" i="14"/>
  <c r="BF355" i="14"/>
  <c r="T355" i="14"/>
  <c r="R355" i="14"/>
  <c r="P355" i="14"/>
  <c r="BI350" i="14"/>
  <c r="BH350" i="14"/>
  <c r="BG350" i="14"/>
  <c r="BF350" i="14"/>
  <c r="T350" i="14"/>
  <c r="R350" i="14"/>
  <c r="P350" i="14"/>
  <c r="BI345" i="14"/>
  <c r="BH345" i="14"/>
  <c r="BG345" i="14"/>
  <c r="BF345" i="14"/>
  <c r="T345" i="14"/>
  <c r="R345" i="14"/>
  <c r="P345" i="14"/>
  <c r="BI340" i="14"/>
  <c r="BH340" i="14"/>
  <c r="BG340" i="14"/>
  <c r="BF340" i="14"/>
  <c r="T340" i="14"/>
  <c r="R340" i="14"/>
  <c r="P340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10" i="14"/>
  <c r="BH310" i="14"/>
  <c r="BG310" i="14"/>
  <c r="BF310" i="14"/>
  <c r="T310" i="14"/>
  <c r="R310" i="14"/>
  <c r="P310" i="14"/>
  <c r="BI288" i="14"/>
  <c r="BH288" i="14"/>
  <c r="BG288" i="14"/>
  <c r="BF288" i="14"/>
  <c r="T288" i="14"/>
  <c r="R288" i="14"/>
  <c r="P288" i="14"/>
  <c r="BI283" i="14"/>
  <c r="BH283" i="14"/>
  <c r="BG283" i="14"/>
  <c r="BF283" i="14"/>
  <c r="T283" i="14"/>
  <c r="R283" i="14"/>
  <c r="P283" i="14"/>
  <c r="BI278" i="14"/>
  <c r="BH278" i="14"/>
  <c r="BG278" i="14"/>
  <c r="BF278" i="14"/>
  <c r="T278" i="14"/>
  <c r="R278" i="14"/>
  <c r="P278" i="14"/>
  <c r="BI274" i="14"/>
  <c r="BH274" i="14"/>
  <c r="BG274" i="14"/>
  <c r="BF274" i="14"/>
  <c r="T274" i="14"/>
  <c r="R274" i="14"/>
  <c r="P274" i="14"/>
  <c r="BI270" i="14"/>
  <c r="BH270" i="14"/>
  <c r="BG270" i="14"/>
  <c r="BF270" i="14"/>
  <c r="T270" i="14"/>
  <c r="R270" i="14"/>
  <c r="P270" i="14"/>
  <c r="BI266" i="14"/>
  <c r="BH266" i="14"/>
  <c r="BG266" i="14"/>
  <c r="BF266" i="14"/>
  <c r="T266" i="14"/>
  <c r="R266" i="14"/>
  <c r="P266" i="14"/>
  <c r="BI260" i="14"/>
  <c r="BH260" i="14"/>
  <c r="BG260" i="14"/>
  <c r="BF260" i="14"/>
  <c r="T260" i="14"/>
  <c r="R260" i="14"/>
  <c r="P260" i="14"/>
  <c r="BI255" i="14"/>
  <c r="BH255" i="14"/>
  <c r="BG255" i="14"/>
  <c r="BF255" i="14"/>
  <c r="T255" i="14"/>
  <c r="R255" i="14"/>
  <c r="P255" i="14"/>
  <c r="BI249" i="14"/>
  <c r="BH249" i="14"/>
  <c r="BG249" i="14"/>
  <c r="BF249" i="14"/>
  <c r="T249" i="14"/>
  <c r="R249" i="14"/>
  <c r="P249" i="14"/>
  <c r="BI244" i="14"/>
  <c r="BH244" i="14"/>
  <c r="BG244" i="14"/>
  <c r="BF244" i="14"/>
  <c r="T244" i="14"/>
  <c r="R244" i="14"/>
  <c r="P244" i="14"/>
  <c r="BI238" i="14"/>
  <c r="BH238" i="14"/>
  <c r="BG238" i="14"/>
  <c r="BF238" i="14"/>
  <c r="T238" i="14"/>
  <c r="R238" i="14"/>
  <c r="P238" i="14"/>
  <c r="BI233" i="14"/>
  <c r="BH233" i="14"/>
  <c r="BG233" i="14"/>
  <c r="BF233" i="14"/>
  <c r="T233" i="14"/>
  <c r="R233" i="14"/>
  <c r="P233" i="14"/>
  <c r="BI226" i="14"/>
  <c r="BH226" i="14"/>
  <c r="BG226" i="14"/>
  <c r="BF226" i="14"/>
  <c r="T226" i="14"/>
  <c r="R226" i="14"/>
  <c r="P226" i="14"/>
  <c r="BI218" i="14"/>
  <c r="BH218" i="14"/>
  <c r="BG218" i="14"/>
  <c r="BF218" i="14"/>
  <c r="T218" i="14"/>
  <c r="R218" i="14"/>
  <c r="P218" i="14"/>
  <c r="BI209" i="14"/>
  <c r="BH209" i="14"/>
  <c r="BG209" i="14"/>
  <c r="BF209" i="14"/>
  <c r="T209" i="14"/>
  <c r="R209" i="14"/>
  <c r="P209" i="14"/>
  <c r="BI203" i="14"/>
  <c r="BH203" i="14"/>
  <c r="BG203" i="14"/>
  <c r="BF203" i="14"/>
  <c r="T203" i="14"/>
  <c r="R203" i="14"/>
  <c r="P203" i="14"/>
  <c r="BI198" i="14"/>
  <c r="BH198" i="14"/>
  <c r="BG198" i="14"/>
  <c r="BF198" i="14"/>
  <c r="T198" i="14"/>
  <c r="R198" i="14"/>
  <c r="P198" i="14"/>
  <c r="BI193" i="14"/>
  <c r="BH193" i="14"/>
  <c r="BG193" i="14"/>
  <c r="BF193" i="14"/>
  <c r="T193" i="14"/>
  <c r="R193" i="14"/>
  <c r="P193" i="14"/>
  <c r="BI174" i="14"/>
  <c r="BH174" i="14"/>
  <c r="BG174" i="14"/>
  <c r="BF174" i="14"/>
  <c r="T174" i="14"/>
  <c r="R174" i="14"/>
  <c r="P174" i="14"/>
  <c r="BI155" i="14"/>
  <c r="BH155" i="14"/>
  <c r="BG155" i="14"/>
  <c r="BF155" i="14"/>
  <c r="T155" i="14"/>
  <c r="R155" i="14"/>
  <c r="P155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7" i="14"/>
  <c r="BH137" i="14"/>
  <c r="BG137" i="14"/>
  <c r="BF137" i="14"/>
  <c r="T137" i="14"/>
  <c r="R137" i="14"/>
  <c r="P137" i="14"/>
  <c r="BI132" i="14"/>
  <c r="BH132" i="14"/>
  <c r="BG132" i="14"/>
  <c r="BF132" i="14"/>
  <c r="T132" i="14"/>
  <c r="R132" i="14"/>
  <c r="P132" i="14"/>
  <c r="BI127" i="14"/>
  <c r="BH127" i="14"/>
  <c r="BG127" i="14"/>
  <c r="BF127" i="14"/>
  <c r="T127" i="14"/>
  <c r="R127" i="14"/>
  <c r="P127" i="14"/>
  <c r="BI123" i="14"/>
  <c r="BH123" i="14"/>
  <c r="BG123" i="14"/>
  <c r="BF123" i="14"/>
  <c r="T123" i="14"/>
  <c r="R123" i="14"/>
  <c r="P123" i="14"/>
  <c r="BI118" i="14"/>
  <c r="BH118" i="14"/>
  <c r="BG118" i="14"/>
  <c r="BF118" i="14"/>
  <c r="T118" i="14"/>
  <c r="R118" i="14"/>
  <c r="P118" i="14"/>
  <c r="BI113" i="14"/>
  <c r="BH113" i="14"/>
  <c r="BG113" i="14"/>
  <c r="BF113" i="14"/>
  <c r="T113" i="14"/>
  <c r="R113" i="14"/>
  <c r="P113" i="14"/>
  <c r="BI108" i="14"/>
  <c r="BH108" i="14"/>
  <c r="BG108" i="14"/>
  <c r="BF108" i="14"/>
  <c r="T108" i="14"/>
  <c r="R108" i="14"/>
  <c r="P108" i="14"/>
  <c r="BI87" i="14"/>
  <c r="BH87" i="14"/>
  <c r="BG87" i="14"/>
  <c r="BF87" i="14"/>
  <c r="T87" i="14"/>
  <c r="R87" i="14"/>
  <c r="P87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55" i="14" s="1"/>
  <c r="J17" i="14"/>
  <c r="J12" i="14"/>
  <c r="J79" i="14" s="1"/>
  <c r="E7" i="14"/>
  <c r="E48" i="14" s="1"/>
  <c r="J37" i="13"/>
  <c r="J36" i="13"/>
  <c r="AY66" i="1" s="1"/>
  <c r="J35" i="13"/>
  <c r="AX66" i="1" s="1"/>
  <c r="BI377" i="13"/>
  <c r="BH377" i="13"/>
  <c r="BG377" i="13"/>
  <c r="BF377" i="13"/>
  <c r="T377" i="13"/>
  <c r="R377" i="13"/>
  <c r="P377" i="13"/>
  <c r="BI371" i="13"/>
  <c r="BH371" i="13"/>
  <c r="BG371" i="13"/>
  <c r="BF371" i="13"/>
  <c r="T371" i="13"/>
  <c r="R371" i="13"/>
  <c r="P371" i="13"/>
  <c r="BI365" i="13"/>
  <c r="BH365" i="13"/>
  <c r="BG365" i="13"/>
  <c r="BF365" i="13"/>
  <c r="T365" i="13"/>
  <c r="T364" i="13"/>
  <c r="R365" i="13"/>
  <c r="R364" i="13" s="1"/>
  <c r="P365" i="13"/>
  <c r="P364" i="13" s="1"/>
  <c r="BI359" i="13"/>
  <c r="BH359" i="13"/>
  <c r="BG359" i="13"/>
  <c r="BF359" i="13"/>
  <c r="T359" i="13"/>
  <c r="T358" i="13"/>
  <c r="R359" i="13"/>
  <c r="R358" i="13"/>
  <c r="P359" i="13"/>
  <c r="P358" i="13" s="1"/>
  <c r="BI353" i="13"/>
  <c r="BH353" i="13"/>
  <c r="BG353" i="13"/>
  <c r="BF353" i="13"/>
  <c r="T353" i="13"/>
  <c r="R353" i="13"/>
  <c r="P353" i="13"/>
  <c r="BI349" i="13"/>
  <c r="BH349" i="13"/>
  <c r="BG349" i="13"/>
  <c r="BF349" i="13"/>
  <c r="T349" i="13"/>
  <c r="R349" i="13"/>
  <c r="P349" i="13"/>
  <c r="BI345" i="13"/>
  <c r="BH345" i="13"/>
  <c r="BG345" i="13"/>
  <c r="BF345" i="13"/>
  <c r="T345" i="13"/>
  <c r="R345" i="13"/>
  <c r="P345" i="13"/>
  <c r="BI339" i="13"/>
  <c r="BH339" i="13"/>
  <c r="BG339" i="13"/>
  <c r="BF339" i="13"/>
  <c r="T339" i="13"/>
  <c r="R339" i="13"/>
  <c r="P339" i="13"/>
  <c r="BI334" i="13"/>
  <c r="BH334" i="13"/>
  <c r="BG334" i="13"/>
  <c r="BF334" i="13"/>
  <c r="T334" i="13"/>
  <c r="R334" i="13"/>
  <c r="P334" i="13"/>
  <c r="BI329" i="13"/>
  <c r="BH329" i="13"/>
  <c r="BG329" i="13"/>
  <c r="BF329" i="13"/>
  <c r="T329" i="13"/>
  <c r="R329" i="13"/>
  <c r="P329" i="13"/>
  <c r="BI324" i="13"/>
  <c r="BH324" i="13"/>
  <c r="BG324" i="13"/>
  <c r="BF324" i="13"/>
  <c r="T324" i="13"/>
  <c r="R324" i="13"/>
  <c r="P324" i="13"/>
  <c r="BI319" i="13"/>
  <c r="BH319" i="13"/>
  <c r="BG319" i="13"/>
  <c r="BF319" i="13"/>
  <c r="T319" i="13"/>
  <c r="R319" i="13"/>
  <c r="P319" i="13"/>
  <c r="BI314" i="13"/>
  <c r="BH314" i="13"/>
  <c r="BG314" i="13"/>
  <c r="BF314" i="13"/>
  <c r="T314" i="13"/>
  <c r="R314" i="13"/>
  <c r="P314" i="13"/>
  <c r="BI309" i="13"/>
  <c r="BH309" i="13"/>
  <c r="BG309" i="13"/>
  <c r="BF309" i="13"/>
  <c r="T309" i="13"/>
  <c r="R309" i="13"/>
  <c r="P309" i="13"/>
  <c r="BI304" i="13"/>
  <c r="BH304" i="13"/>
  <c r="BG304" i="13"/>
  <c r="BF304" i="13"/>
  <c r="T304" i="13"/>
  <c r="R304" i="13"/>
  <c r="P304" i="13"/>
  <c r="BI299" i="13"/>
  <c r="BH299" i="13"/>
  <c r="BG299" i="13"/>
  <c r="BF299" i="13"/>
  <c r="T299" i="13"/>
  <c r="R299" i="13"/>
  <c r="P299" i="13"/>
  <c r="BI294" i="13"/>
  <c r="BH294" i="13"/>
  <c r="BG294" i="13"/>
  <c r="BF294" i="13"/>
  <c r="T294" i="13"/>
  <c r="R294" i="13"/>
  <c r="P294" i="13"/>
  <c r="BI289" i="13"/>
  <c r="BH289" i="13"/>
  <c r="BG289" i="13"/>
  <c r="BF289" i="13"/>
  <c r="T289" i="13"/>
  <c r="R289" i="13"/>
  <c r="P289" i="13"/>
  <c r="BI284" i="13"/>
  <c r="BH284" i="13"/>
  <c r="BG284" i="13"/>
  <c r="BF284" i="13"/>
  <c r="T284" i="13"/>
  <c r="R284" i="13"/>
  <c r="P284" i="13"/>
  <c r="BI279" i="13"/>
  <c r="BH279" i="13"/>
  <c r="BG279" i="13"/>
  <c r="BF279" i="13"/>
  <c r="T279" i="13"/>
  <c r="R279" i="13"/>
  <c r="P279" i="13"/>
  <c r="BI275" i="13"/>
  <c r="BH275" i="13"/>
  <c r="BG275" i="13"/>
  <c r="BF275" i="13"/>
  <c r="T275" i="13"/>
  <c r="R275" i="13"/>
  <c r="P275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3" i="13"/>
  <c r="BH263" i="13"/>
  <c r="BG263" i="13"/>
  <c r="BF263" i="13"/>
  <c r="T263" i="13"/>
  <c r="R263" i="13"/>
  <c r="P263" i="13"/>
  <c r="BI257" i="13"/>
  <c r="BH257" i="13"/>
  <c r="BG257" i="13"/>
  <c r="BF257" i="13"/>
  <c r="T257" i="13"/>
  <c r="R257" i="13"/>
  <c r="P257" i="13"/>
  <c r="BI252" i="13"/>
  <c r="BH252" i="13"/>
  <c r="BG252" i="13"/>
  <c r="BF252" i="13"/>
  <c r="T252" i="13"/>
  <c r="R252" i="13"/>
  <c r="P252" i="13"/>
  <c r="BI247" i="13"/>
  <c r="BH247" i="13"/>
  <c r="BG247" i="13"/>
  <c r="BF247" i="13"/>
  <c r="T247" i="13"/>
  <c r="R247" i="13"/>
  <c r="P247" i="13"/>
  <c r="BI242" i="13"/>
  <c r="BH242" i="13"/>
  <c r="BG242" i="13"/>
  <c r="BF242" i="13"/>
  <c r="T242" i="13"/>
  <c r="R242" i="13"/>
  <c r="P242" i="13"/>
  <c r="BI237" i="13"/>
  <c r="BH237" i="13"/>
  <c r="BG237" i="13"/>
  <c r="BF237" i="13"/>
  <c r="T237" i="13"/>
  <c r="R237" i="13"/>
  <c r="P237" i="13"/>
  <c r="BI231" i="13"/>
  <c r="BH231" i="13"/>
  <c r="BG231" i="13"/>
  <c r="BF231" i="13"/>
  <c r="T231" i="13"/>
  <c r="R231" i="13"/>
  <c r="P231" i="13"/>
  <c r="BI225" i="13"/>
  <c r="BH225" i="13"/>
  <c r="BG225" i="13"/>
  <c r="BF225" i="13"/>
  <c r="T225" i="13"/>
  <c r="R225" i="13"/>
  <c r="P225" i="13"/>
  <c r="BI219" i="13"/>
  <c r="BH219" i="13"/>
  <c r="BG219" i="13"/>
  <c r="BF219" i="13"/>
  <c r="T219" i="13"/>
  <c r="R219" i="13"/>
  <c r="P219" i="13"/>
  <c r="BI214" i="13"/>
  <c r="BH214" i="13"/>
  <c r="BG214" i="13"/>
  <c r="BF214" i="13"/>
  <c r="T214" i="13"/>
  <c r="R214" i="13"/>
  <c r="P214" i="13"/>
  <c r="BI209" i="13"/>
  <c r="BH209" i="13"/>
  <c r="BG209" i="13"/>
  <c r="BF209" i="13"/>
  <c r="T209" i="13"/>
  <c r="R209" i="13"/>
  <c r="P209" i="13"/>
  <c r="BI203" i="13"/>
  <c r="BH203" i="13"/>
  <c r="BG203" i="13"/>
  <c r="BF203" i="13"/>
  <c r="T203" i="13"/>
  <c r="R203" i="13"/>
  <c r="P203" i="13"/>
  <c r="BI198" i="13"/>
  <c r="BH198" i="13"/>
  <c r="BG198" i="13"/>
  <c r="BF198" i="13"/>
  <c r="T198" i="13"/>
  <c r="R198" i="13"/>
  <c r="P198" i="13"/>
  <c r="BI194" i="13"/>
  <c r="BH194" i="13"/>
  <c r="BG194" i="13"/>
  <c r="BF194" i="13"/>
  <c r="T194" i="13"/>
  <c r="R194" i="13"/>
  <c r="P194" i="13"/>
  <c r="BI189" i="13"/>
  <c r="BH189" i="13"/>
  <c r="BG189" i="13"/>
  <c r="BF189" i="13"/>
  <c r="T189" i="13"/>
  <c r="R189" i="13"/>
  <c r="P189" i="13"/>
  <c r="BI185" i="13"/>
  <c r="BH185" i="13"/>
  <c r="BG185" i="13"/>
  <c r="BF185" i="13"/>
  <c r="T185" i="13"/>
  <c r="R185" i="13"/>
  <c r="P185" i="13"/>
  <c r="BI181" i="13"/>
  <c r="BH181" i="13"/>
  <c r="BG181" i="13"/>
  <c r="BF181" i="13"/>
  <c r="T181" i="13"/>
  <c r="R181" i="13"/>
  <c r="P181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1" i="13"/>
  <c r="BH151" i="13"/>
  <c r="BG151" i="13"/>
  <c r="BF151" i="13"/>
  <c r="T151" i="13"/>
  <c r="R151" i="13"/>
  <c r="P151" i="13"/>
  <c r="BI146" i="13"/>
  <c r="BH146" i="13"/>
  <c r="BG146" i="13"/>
  <c r="BF146" i="13"/>
  <c r="T146" i="13"/>
  <c r="R146" i="13"/>
  <c r="P146" i="13"/>
  <c r="BI141" i="13"/>
  <c r="BH141" i="13"/>
  <c r="BG141" i="13"/>
  <c r="BF141" i="13"/>
  <c r="T141" i="13"/>
  <c r="R141" i="13"/>
  <c r="P141" i="13"/>
  <c r="BI136" i="13"/>
  <c r="BH136" i="13"/>
  <c r="BG136" i="13"/>
  <c r="BF136" i="13"/>
  <c r="T136" i="13"/>
  <c r="R136" i="13"/>
  <c r="P136" i="13"/>
  <c r="BI131" i="13"/>
  <c r="BH131" i="13"/>
  <c r="BG131" i="13"/>
  <c r="BF131" i="13"/>
  <c r="T131" i="13"/>
  <c r="R131" i="13"/>
  <c r="P131" i="13"/>
  <c r="BI126" i="13"/>
  <c r="BH126" i="13"/>
  <c r="BG126" i="13"/>
  <c r="BF126" i="13"/>
  <c r="T126" i="13"/>
  <c r="R126" i="13"/>
  <c r="P126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2" i="13"/>
  <c r="BH112" i="13"/>
  <c r="BG112" i="13"/>
  <c r="BF112" i="13"/>
  <c r="T112" i="13"/>
  <c r="R112" i="13"/>
  <c r="P112" i="13"/>
  <c r="BI108" i="13"/>
  <c r="BH108" i="13"/>
  <c r="BG108" i="13"/>
  <c r="BF108" i="13"/>
  <c r="T108" i="13"/>
  <c r="R108" i="13"/>
  <c r="P108" i="13"/>
  <c r="BI103" i="13"/>
  <c r="BH103" i="13"/>
  <c r="BG103" i="13"/>
  <c r="BF103" i="13"/>
  <c r="T103" i="13"/>
  <c r="R103" i="13"/>
  <c r="P103" i="13"/>
  <c r="BI97" i="13"/>
  <c r="BH97" i="13"/>
  <c r="BG97" i="13"/>
  <c r="BF97" i="13"/>
  <c r="T97" i="13"/>
  <c r="R97" i="13"/>
  <c r="P97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5" i="13"/>
  <c r="J54" i="13"/>
  <c r="F54" i="13"/>
  <c r="F52" i="13"/>
  <c r="E50" i="13"/>
  <c r="J18" i="13"/>
  <c r="E18" i="13"/>
  <c r="F86" i="13" s="1"/>
  <c r="J17" i="13"/>
  <c r="J12" i="13"/>
  <c r="J52" i="13"/>
  <c r="E7" i="13"/>
  <c r="E48" i="13" s="1"/>
  <c r="J37" i="12"/>
  <c r="J36" i="12"/>
  <c r="AY65" i="1"/>
  <c r="J35" i="12"/>
  <c r="AX65" i="1" s="1"/>
  <c r="BI1110" i="12"/>
  <c r="BH1110" i="12"/>
  <c r="BG1110" i="12"/>
  <c r="BF1110" i="12"/>
  <c r="T1110" i="12"/>
  <c r="T1109" i="12"/>
  <c r="R1110" i="12"/>
  <c r="R1109" i="12"/>
  <c r="P1110" i="12"/>
  <c r="P1109" i="12"/>
  <c r="BI1104" i="12"/>
  <c r="BH1104" i="12"/>
  <c r="BG1104" i="12"/>
  <c r="BF1104" i="12"/>
  <c r="T1104" i="12"/>
  <c r="R1104" i="12"/>
  <c r="P1104" i="12"/>
  <c r="BI1099" i="12"/>
  <c r="BH1099" i="12"/>
  <c r="BG1099" i="12"/>
  <c r="BF1099" i="12"/>
  <c r="T1099" i="12"/>
  <c r="R1099" i="12"/>
  <c r="P1099" i="12"/>
  <c r="BI1086" i="12"/>
  <c r="BH1086" i="12"/>
  <c r="BG1086" i="12"/>
  <c r="BF1086" i="12"/>
  <c r="T1086" i="12"/>
  <c r="R1086" i="12"/>
  <c r="P1086" i="12"/>
  <c r="BI1080" i="12"/>
  <c r="BH1080" i="12"/>
  <c r="BG1080" i="12"/>
  <c r="BF1080" i="12"/>
  <c r="T1080" i="12"/>
  <c r="R1080" i="12"/>
  <c r="P1080" i="12"/>
  <c r="BI1074" i="12"/>
  <c r="BH1074" i="12"/>
  <c r="BG1074" i="12"/>
  <c r="BF1074" i="12"/>
  <c r="T1074" i="12"/>
  <c r="R1074" i="12"/>
  <c r="P1074" i="12"/>
  <c r="BI1069" i="12"/>
  <c r="BH1069" i="12"/>
  <c r="BG1069" i="12"/>
  <c r="BF1069" i="12"/>
  <c r="T1069" i="12"/>
  <c r="R1069" i="12"/>
  <c r="P1069" i="12"/>
  <c r="BI1064" i="12"/>
  <c r="BH1064" i="12"/>
  <c r="BG1064" i="12"/>
  <c r="BF1064" i="12"/>
  <c r="T1064" i="12"/>
  <c r="R1064" i="12"/>
  <c r="P1064" i="12"/>
  <c r="BI1059" i="12"/>
  <c r="BH1059" i="12"/>
  <c r="BG1059" i="12"/>
  <c r="BF1059" i="12"/>
  <c r="T1059" i="12"/>
  <c r="R1059" i="12"/>
  <c r="P1059" i="12"/>
  <c r="BI1054" i="12"/>
  <c r="BH1054" i="12"/>
  <c r="BG1054" i="12"/>
  <c r="BF1054" i="12"/>
  <c r="T1054" i="12"/>
  <c r="R1054" i="12"/>
  <c r="P1054" i="12"/>
  <c r="BI1049" i="12"/>
  <c r="BH1049" i="12"/>
  <c r="BG1049" i="12"/>
  <c r="BF1049" i="12"/>
  <c r="T1049" i="12"/>
  <c r="R1049" i="12"/>
  <c r="P1049" i="12"/>
  <c r="BI1044" i="12"/>
  <c r="BH1044" i="12"/>
  <c r="BG1044" i="12"/>
  <c r="BF1044" i="12"/>
  <c r="T1044" i="12"/>
  <c r="R1044" i="12"/>
  <c r="P1044" i="12"/>
  <c r="BI1039" i="12"/>
  <c r="BH1039" i="12"/>
  <c r="BG1039" i="12"/>
  <c r="BF1039" i="12"/>
  <c r="T1039" i="12"/>
  <c r="R1039" i="12"/>
  <c r="P1039" i="12"/>
  <c r="BI1034" i="12"/>
  <c r="BH1034" i="12"/>
  <c r="BG1034" i="12"/>
  <c r="BF1034" i="12"/>
  <c r="T1034" i="12"/>
  <c r="R1034" i="12"/>
  <c r="P1034" i="12"/>
  <c r="BI1029" i="12"/>
  <c r="BH1029" i="12"/>
  <c r="BG1029" i="12"/>
  <c r="BF1029" i="12"/>
  <c r="T1029" i="12"/>
  <c r="R1029" i="12"/>
  <c r="P1029" i="12"/>
  <c r="BI1024" i="12"/>
  <c r="BH1024" i="12"/>
  <c r="BG1024" i="12"/>
  <c r="BF1024" i="12"/>
  <c r="T1024" i="12"/>
  <c r="R1024" i="12"/>
  <c r="P1024" i="12"/>
  <c r="BI1019" i="12"/>
  <c r="BH1019" i="12"/>
  <c r="BG1019" i="12"/>
  <c r="BF1019" i="12"/>
  <c r="T1019" i="12"/>
  <c r="R1019" i="12"/>
  <c r="P1019" i="12"/>
  <c r="BI1014" i="12"/>
  <c r="BH1014" i="12"/>
  <c r="BG1014" i="12"/>
  <c r="BF1014" i="12"/>
  <c r="T1014" i="12"/>
  <c r="R1014" i="12"/>
  <c r="P1014" i="12"/>
  <c r="BI1009" i="12"/>
  <c r="BH1009" i="12"/>
  <c r="BG1009" i="12"/>
  <c r="BF1009" i="12"/>
  <c r="T1009" i="12"/>
  <c r="R1009" i="12"/>
  <c r="P1009" i="12"/>
  <c r="BI1004" i="12"/>
  <c r="BH1004" i="12"/>
  <c r="BG1004" i="12"/>
  <c r="BF1004" i="12"/>
  <c r="T1004" i="12"/>
  <c r="R1004" i="12"/>
  <c r="P1004" i="12"/>
  <c r="BI999" i="12"/>
  <c r="BH999" i="12"/>
  <c r="BG999" i="12"/>
  <c r="BF999" i="12"/>
  <c r="T999" i="12"/>
  <c r="R999" i="12"/>
  <c r="P999" i="12"/>
  <c r="BI994" i="12"/>
  <c r="BH994" i="12"/>
  <c r="BG994" i="12"/>
  <c r="BF994" i="12"/>
  <c r="T994" i="12"/>
  <c r="R994" i="12"/>
  <c r="P994" i="12"/>
  <c r="BI983" i="12"/>
  <c r="BH983" i="12"/>
  <c r="BG983" i="12"/>
  <c r="BF983" i="12"/>
  <c r="T983" i="12"/>
  <c r="R983" i="12"/>
  <c r="P983" i="12"/>
  <c r="BI976" i="12"/>
  <c r="BH976" i="12"/>
  <c r="BG976" i="12"/>
  <c r="BF976" i="12"/>
  <c r="T976" i="12"/>
  <c r="R976" i="12"/>
  <c r="P976" i="12"/>
  <c r="BI957" i="12"/>
  <c r="BH957" i="12"/>
  <c r="BG957" i="12"/>
  <c r="BF957" i="12"/>
  <c r="T957" i="12"/>
  <c r="R957" i="12"/>
  <c r="P957" i="12"/>
  <c r="BI930" i="12"/>
  <c r="BH930" i="12"/>
  <c r="BG930" i="12"/>
  <c r="BF930" i="12"/>
  <c r="T930" i="12"/>
  <c r="R930" i="12"/>
  <c r="P930" i="12"/>
  <c r="BI913" i="12"/>
  <c r="BH913" i="12"/>
  <c r="BG913" i="12"/>
  <c r="BF913" i="12"/>
  <c r="T913" i="12"/>
  <c r="R913" i="12"/>
  <c r="P913" i="12"/>
  <c r="BI902" i="12"/>
  <c r="BH902" i="12"/>
  <c r="BG902" i="12"/>
  <c r="BF902" i="12"/>
  <c r="T902" i="12"/>
  <c r="R902" i="12"/>
  <c r="P902" i="12"/>
  <c r="BI891" i="12"/>
  <c r="BH891" i="12"/>
  <c r="BG891" i="12"/>
  <c r="BF891" i="12"/>
  <c r="T891" i="12"/>
  <c r="R891" i="12"/>
  <c r="P891" i="12"/>
  <c r="BI886" i="12"/>
  <c r="BH886" i="12"/>
  <c r="BG886" i="12"/>
  <c r="BF886" i="12"/>
  <c r="T886" i="12"/>
  <c r="R886" i="12"/>
  <c r="P886" i="12"/>
  <c r="BI881" i="12"/>
  <c r="BH881" i="12"/>
  <c r="BG881" i="12"/>
  <c r="BF881" i="12"/>
  <c r="T881" i="12"/>
  <c r="R881" i="12"/>
  <c r="P881" i="12"/>
  <c r="BI876" i="12"/>
  <c r="BH876" i="12"/>
  <c r="BG876" i="12"/>
  <c r="BF876" i="12"/>
  <c r="T876" i="12"/>
  <c r="R876" i="12"/>
  <c r="P876" i="12"/>
  <c r="BI871" i="12"/>
  <c r="BH871" i="12"/>
  <c r="BG871" i="12"/>
  <c r="BF871" i="12"/>
  <c r="T871" i="12"/>
  <c r="R871" i="12"/>
  <c r="P871" i="12"/>
  <c r="BI866" i="12"/>
  <c r="BH866" i="12"/>
  <c r="BG866" i="12"/>
  <c r="BF866" i="12"/>
  <c r="T866" i="12"/>
  <c r="R866" i="12"/>
  <c r="P866" i="12"/>
  <c r="BI861" i="12"/>
  <c r="BH861" i="12"/>
  <c r="BG861" i="12"/>
  <c r="BF861" i="12"/>
  <c r="T861" i="12"/>
  <c r="R861" i="12"/>
  <c r="P861" i="12"/>
  <c r="BI854" i="12"/>
  <c r="BH854" i="12"/>
  <c r="BG854" i="12"/>
  <c r="BF854" i="12"/>
  <c r="T854" i="12"/>
  <c r="R854" i="12"/>
  <c r="P854" i="12"/>
  <c r="BI849" i="12"/>
  <c r="BH849" i="12"/>
  <c r="BG849" i="12"/>
  <c r="BF849" i="12"/>
  <c r="T849" i="12"/>
  <c r="R849" i="12"/>
  <c r="P849" i="12"/>
  <c r="BI842" i="12"/>
  <c r="BH842" i="12"/>
  <c r="BG842" i="12"/>
  <c r="BF842" i="12"/>
  <c r="T842" i="12"/>
  <c r="R842" i="12"/>
  <c r="P842" i="12"/>
  <c r="BI837" i="12"/>
  <c r="BH837" i="12"/>
  <c r="BG837" i="12"/>
  <c r="BF837" i="12"/>
  <c r="T837" i="12"/>
  <c r="R837" i="12"/>
  <c r="P837" i="12"/>
  <c r="BI832" i="12"/>
  <c r="BH832" i="12"/>
  <c r="BG832" i="12"/>
  <c r="BF832" i="12"/>
  <c r="T832" i="12"/>
  <c r="R832" i="12"/>
  <c r="P832" i="12"/>
  <c r="BI827" i="12"/>
  <c r="BH827" i="12"/>
  <c r="BG827" i="12"/>
  <c r="BF827" i="12"/>
  <c r="T827" i="12"/>
  <c r="R827" i="12"/>
  <c r="P827" i="12"/>
  <c r="BI822" i="12"/>
  <c r="BH822" i="12"/>
  <c r="BG822" i="12"/>
  <c r="BF822" i="12"/>
  <c r="T822" i="12"/>
  <c r="R822" i="12"/>
  <c r="P822" i="12"/>
  <c r="BI817" i="12"/>
  <c r="BH817" i="12"/>
  <c r="BG817" i="12"/>
  <c r="BF817" i="12"/>
  <c r="T817" i="12"/>
  <c r="R817" i="12"/>
  <c r="P817" i="12"/>
  <c r="BI812" i="12"/>
  <c r="BH812" i="12"/>
  <c r="BG812" i="12"/>
  <c r="BF812" i="12"/>
  <c r="T812" i="12"/>
  <c r="R812" i="12"/>
  <c r="P812" i="12"/>
  <c r="BI807" i="12"/>
  <c r="BH807" i="12"/>
  <c r="BG807" i="12"/>
  <c r="BF807" i="12"/>
  <c r="T807" i="12"/>
  <c r="R807" i="12"/>
  <c r="P807" i="12"/>
  <c r="BI802" i="12"/>
  <c r="BH802" i="12"/>
  <c r="BG802" i="12"/>
  <c r="BF802" i="12"/>
  <c r="T802" i="12"/>
  <c r="R802" i="12"/>
  <c r="P802" i="12"/>
  <c r="BI797" i="12"/>
  <c r="BH797" i="12"/>
  <c r="BG797" i="12"/>
  <c r="BF797" i="12"/>
  <c r="T797" i="12"/>
  <c r="R797" i="12"/>
  <c r="P797" i="12"/>
  <c r="BI779" i="12"/>
  <c r="BH779" i="12"/>
  <c r="BG779" i="12"/>
  <c r="BF779" i="12"/>
  <c r="T779" i="12"/>
  <c r="R779" i="12"/>
  <c r="P779" i="12"/>
  <c r="BI771" i="12"/>
  <c r="BH771" i="12"/>
  <c r="BG771" i="12"/>
  <c r="BF771" i="12"/>
  <c r="T771" i="12"/>
  <c r="R771" i="12"/>
  <c r="P771" i="12"/>
  <c r="BI766" i="12"/>
  <c r="BH766" i="12"/>
  <c r="BG766" i="12"/>
  <c r="BF766" i="12"/>
  <c r="T766" i="12"/>
  <c r="R766" i="12"/>
  <c r="P766" i="12"/>
  <c r="BI758" i="12"/>
  <c r="BH758" i="12"/>
  <c r="BG758" i="12"/>
  <c r="BF758" i="12"/>
  <c r="T758" i="12"/>
  <c r="R758" i="12"/>
  <c r="P758" i="12"/>
  <c r="BI730" i="12"/>
  <c r="BH730" i="12"/>
  <c r="BG730" i="12"/>
  <c r="BF730" i="12"/>
  <c r="T730" i="12"/>
  <c r="R730" i="12"/>
  <c r="P730" i="12"/>
  <c r="BI700" i="12"/>
  <c r="BH700" i="12"/>
  <c r="BG700" i="12"/>
  <c r="BF700" i="12"/>
  <c r="T700" i="12"/>
  <c r="R700" i="12"/>
  <c r="P700" i="12"/>
  <c r="BI693" i="12"/>
  <c r="BH693" i="12"/>
  <c r="BG693" i="12"/>
  <c r="BF693" i="12"/>
  <c r="T693" i="12"/>
  <c r="R693" i="12"/>
  <c r="P693" i="12"/>
  <c r="BI686" i="12"/>
  <c r="BH686" i="12"/>
  <c r="BG686" i="12"/>
  <c r="BF686" i="12"/>
  <c r="T686" i="12"/>
  <c r="R686" i="12"/>
  <c r="P686" i="12"/>
  <c r="BI678" i="12"/>
  <c r="BH678" i="12"/>
  <c r="BG678" i="12"/>
  <c r="BF678" i="12"/>
  <c r="T678" i="12"/>
  <c r="R678" i="12"/>
  <c r="P678" i="12"/>
  <c r="BI670" i="12"/>
  <c r="BH670" i="12"/>
  <c r="BG670" i="12"/>
  <c r="BF670" i="12"/>
  <c r="T670" i="12"/>
  <c r="R670" i="12"/>
  <c r="P670" i="12"/>
  <c r="BI654" i="12"/>
  <c r="BH654" i="12"/>
  <c r="BG654" i="12"/>
  <c r="BF654" i="12"/>
  <c r="T654" i="12"/>
  <c r="R654" i="12"/>
  <c r="P654" i="12"/>
  <c r="BI625" i="12"/>
  <c r="BH625" i="12"/>
  <c r="BG625" i="12"/>
  <c r="BF625" i="12"/>
  <c r="T625" i="12"/>
  <c r="R625" i="12"/>
  <c r="P625" i="12"/>
  <c r="BI620" i="12"/>
  <c r="BH620" i="12"/>
  <c r="BG620" i="12"/>
  <c r="BF620" i="12"/>
  <c r="T620" i="12"/>
  <c r="R620" i="12"/>
  <c r="P620" i="12"/>
  <c r="BI612" i="12"/>
  <c r="BH612" i="12"/>
  <c r="BG612" i="12"/>
  <c r="BF612" i="12"/>
  <c r="T612" i="12"/>
  <c r="R612" i="12"/>
  <c r="P612" i="12"/>
  <c r="BI604" i="12"/>
  <c r="BH604" i="12"/>
  <c r="BG604" i="12"/>
  <c r="BF604" i="12"/>
  <c r="T604" i="12"/>
  <c r="R604" i="12"/>
  <c r="P604" i="12"/>
  <c r="BI599" i="12"/>
  <c r="BH599" i="12"/>
  <c r="BG599" i="12"/>
  <c r="BF599" i="12"/>
  <c r="T599" i="12"/>
  <c r="R599" i="12"/>
  <c r="P599" i="12"/>
  <c r="BI594" i="12"/>
  <c r="BH594" i="12"/>
  <c r="BG594" i="12"/>
  <c r="BF594" i="12"/>
  <c r="T594" i="12"/>
  <c r="R594" i="12"/>
  <c r="P594" i="12"/>
  <c r="BI589" i="12"/>
  <c r="BH589" i="12"/>
  <c r="BG589" i="12"/>
  <c r="BF589" i="12"/>
  <c r="T589" i="12"/>
  <c r="R589" i="12"/>
  <c r="P589" i="12"/>
  <c r="BI584" i="12"/>
  <c r="BH584" i="12"/>
  <c r="BG584" i="12"/>
  <c r="BF584" i="12"/>
  <c r="T584" i="12"/>
  <c r="R584" i="12"/>
  <c r="P584" i="12"/>
  <c r="BI579" i="12"/>
  <c r="BH579" i="12"/>
  <c r="BG579" i="12"/>
  <c r="BF579" i="12"/>
  <c r="T579" i="12"/>
  <c r="R579" i="12"/>
  <c r="P579" i="12"/>
  <c r="BI574" i="12"/>
  <c r="BH574" i="12"/>
  <c r="BG574" i="12"/>
  <c r="BF574" i="12"/>
  <c r="T574" i="12"/>
  <c r="R574" i="12"/>
  <c r="P574" i="12"/>
  <c r="BI545" i="12"/>
  <c r="BH545" i="12"/>
  <c r="BG545" i="12"/>
  <c r="BF545" i="12"/>
  <c r="T545" i="12"/>
  <c r="R545" i="12"/>
  <c r="P545" i="12"/>
  <c r="BI518" i="12"/>
  <c r="BH518" i="12"/>
  <c r="BG518" i="12"/>
  <c r="BF518" i="12"/>
  <c r="T518" i="12"/>
  <c r="R518" i="12"/>
  <c r="P518" i="12"/>
  <c r="BI513" i="12"/>
  <c r="BH513" i="12"/>
  <c r="BG513" i="12"/>
  <c r="BF513" i="12"/>
  <c r="T513" i="12"/>
  <c r="R513" i="12"/>
  <c r="P513" i="12"/>
  <c r="BI508" i="12"/>
  <c r="BH508" i="12"/>
  <c r="BG508" i="12"/>
  <c r="BF508" i="12"/>
  <c r="T508" i="12"/>
  <c r="R508" i="12"/>
  <c r="P508" i="12"/>
  <c r="BI503" i="12"/>
  <c r="BH503" i="12"/>
  <c r="BG503" i="12"/>
  <c r="BF503" i="12"/>
  <c r="T503" i="12"/>
  <c r="R503" i="12"/>
  <c r="P503" i="12"/>
  <c r="BI498" i="12"/>
  <c r="BH498" i="12"/>
  <c r="BG498" i="12"/>
  <c r="BF498" i="12"/>
  <c r="T498" i="12"/>
  <c r="R498" i="12"/>
  <c r="P498" i="12"/>
  <c r="BI493" i="12"/>
  <c r="BH493" i="12"/>
  <c r="BG493" i="12"/>
  <c r="BF493" i="12"/>
  <c r="T493" i="12"/>
  <c r="R493" i="12"/>
  <c r="P493" i="12"/>
  <c r="BI488" i="12"/>
  <c r="BH488" i="12"/>
  <c r="BG488" i="12"/>
  <c r="BF488" i="12"/>
  <c r="T488" i="12"/>
  <c r="R488" i="12"/>
  <c r="P488" i="12"/>
  <c r="BI483" i="12"/>
  <c r="BH483" i="12"/>
  <c r="BG483" i="12"/>
  <c r="BF483" i="12"/>
  <c r="T483" i="12"/>
  <c r="R483" i="12"/>
  <c r="P483" i="12"/>
  <c r="BI478" i="12"/>
  <c r="BH478" i="12"/>
  <c r="BG478" i="12"/>
  <c r="BF478" i="12"/>
  <c r="T478" i="12"/>
  <c r="R478" i="12"/>
  <c r="P478" i="12"/>
  <c r="BI473" i="12"/>
  <c r="BH473" i="12"/>
  <c r="BG473" i="12"/>
  <c r="BF473" i="12"/>
  <c r="T473" i="12"/>
  <c r="R473" i="12"/>
  <c r="P473" i="12"/>
  <c r="BI468" i="12"/>
  <c r="BH468" i="12"/>
  <c r="BG468" i="12"/>
  <c r="BF468" i="12"/>
  <c r="T468" i="12"/>
  <c r="R468" i="12"/>
  <c r="P468" i="12"/>
  <c r="BI463" i="12"/>
  <c r="BH463" i="12"/>
  <c r="BG463" i="12"/>
  <c r="BF463" i="12"/>
  <c r="T463" i="12"/>
  <c r="R463" i="12"/>
  <c r="P463" i="12"/>
  <c r="BI458" i="12"/>
  <c r="BH458" i="12"/>
  <c r="BG458" i="12"/>
  <c r="BF458" i="12"/>
  <c r="T458" i="12"/>
  <c r="R458" i="12"/>
  <c r="P458" i="12"/>
  <c r="BI453" i="12"/>
  <c r="BH453" i="12"/>
  <c r="BG453" i="12"/>
  <c r="BF453" i="12"/>
  <c r="T453" i="12"/>
  <c r="R453" i="12"/>
  <c r="P453" i="12"/>
  <c r="BI448" i="12"/>
  <c r="BH448" i="12"/>
  <c r="BG448" i="12"/>
  <c r="BF448" i="12"/>
  <c r="T448" i="12"/>
  <c r="R448" i="12"/>
  <c r="P448" i="12"/>
  <c r="BI442" i="12"/>
  <c r="BH442" i="12"/>
  <c r="BG442" i="12"/>
  <c r="BF442" i="12"/>
  <c r="T442" i="12"/>
  <c r="R442" i="12"/>
  <c r="P442" i="12"/>
  <c r="BI429" i="12"/>
  <c r="BH429" i="12"/>
  <c r="BG429" i="12"/>
  <c r="BF429" i="12"/>
  <c r="T429" i="12"/>
  <c r="R429" i="12"/>
  <c r="P429" i="12"/>
  <c r="BI424" i="12"/>
  <c r="BH424" i="12"/>
  <c r="BG424" i="12"/>
  <c r="BF424" i="12"/>
  <c r="T424" i="12"/>
  <c r="R424" i="12"/>
  <c r="P424" i="12"/>
  <c r="BI419" i="12"/>
  <c r="BH419" i="12"/>
  <c r="BG419" i="12"/>
  <c r="BF419" i="12"/>
  <c r="T419" i="12"/>
  <c r="R419" i="12"/>
  <c r="P419" i="12"/>
  <c r="BI414" i="12"/>
  <c r="BH414" i="12"/>
  <c r="BG414" i="12"/>
  <c r="BF414" i="12"/>
  <c r="T414" i="12"/>
  <c r="R414" i="12"/>
  <c r="P414" i="12"/>
  <c r="BI409" i="12"/>
  <c r="BH409" i="12"/>
  <c r="BG409" i="12"/>
  <c r="BF409" i="12"/>
  <c r="T409" i="12"/>
  <c r="R409" i="12"/>
  <c r="P409" i="12"/>
  <c r="BI404" i="12"/>
  <c r="BH404" i="12"/>
  <c r="BG404" i="12"/>
  <c r="BF404" i="12"/>
  <c r="T404" i="12"/>
  <c r="R404" i="12"/>
  <c r="P404" i="12"/>
  <c r="BI399" i="12"/>
  <c r="BH399" i="12"/>
  <c r="BG399" i="12"/>
  <c r="BF399" i="12"/>
  <c r="T399" i="12"/>
  <c r="R399" i="12"/>
  <c r="P399" i="12"/>
  <c r="BI393" i="12"/>
  <c r="BH393" i="12"/>
  <c r="BG393" i="12"/>
  <c r="BF393" i="12"/>
  <c r="T393" i="12"/>
  <c r="R393" i="12"/>
  <c r="P393" i="12"/>
  <c r="BI388" i="12"/>
  <c r="BH388" i="12"/>
  <c r="BG388" i="12"/>
  <c r="BF388" i="12"/>
  <c r="T388" i="12"/>
  <c r="R388" i="12"/>
  <c r="P388" i="12"/>
  <c r="BI383" i="12"/>
  <c r="BH383" i="12"/>
  <c r="BG383" i="12"/>
  <c r="BF383" i="12"/>
  <c r="T383" i="12"/>
  <c r="R383" i="12"/>
  <c r="P383" i="12"/>
  <c r="BI378" i="12"/>
  <c r="BH378" i="12"/>
  <c r="BG378" i="12"/>
  <c r="BF378" i="12"/>
  <c r="T378" i="12"/>
  <c r="R378" i="12"/>
  <c r="P378" i="12"/>
  <c r="BI373" i="12"/>
  <c r="BH373" i="12"/>
  <c r="BG373" i="12"/>
  <c r="BF373" i="12"/>
  <c r="T373" i="12"/>
  <c r="R373" i="12"/>
  <c r="P373" i="12"/>
  <c r="BI368" i="12"/>
  <c r="BH368" i="12"/>
  <c r="BG368" i="12"/>
  <c r="BF368" i="12"/>
  <c r="T368" i="12"/>
  <c r="R368" i="12"/>
  <c r="P368" i="12"/>
  <c r="BI363" i="12"/>
  <c r="BH363" i="12"/>
  <c r="BG363" i="12"/>
  <c r="BF363" i="12"/>
  <c r="T363" i="12"/>
  <c r="R363" i="12"/>
  <c r="P363" i="12"/>
  <c r="BI333" i="12"/>
  <c r="BH333" i="12"/>
  <c r="BG333" i="12"/>
  <c r="BF333" i="12"/>
  <c r="T333" i="12"/>
  <c r="R333" i="12"/>
  <c r="P333" i="12"/>
  <c r="BI305" i="12"/>
  <c r="BH305" i="12"/>
  <c r="BG305" i="12"/>
  <c r="BF305" i="12"/>
  <c r="T305" i="12"/>
  <c r="R305" i="12"/>
  <c r="P305" i="12"/>
  <c r="BI300" i="12"/>
  <c r="BH300" i="12"/>
  <c r="BG300" i="12"/>
  <c r="BF300" i="12"/>
  <c r="T300" i="12"/>
  <c r="R300" i="12"/>
  <c r="P300" i="12"/>
  <c r="BI295" i="12"/>
  <c r="BH295" i="12"/>
  <c r="BG295" i="12"/>
  <c r="BF295" i="12"/>
  <c r="T295" i="12"/>
  <c r="R295" i="12"/>
  <c r="P295" i="12"/>
  <c r="BI290" i="12"/>
  <c r="BH290" i="12"/>
  <c r="BG290" i="12"/>
  <c r="BF290" i="12"/>
  <c r="T290" i="12"/>
  <c r="R290" i="12"/>
  <c r="P290" i="12"/>
  <c r="BI285" i="12"/>
  <c r="BH285" i="12"/>
  <c r="BG285" i="12"/>
  <c r="BF285" i="12"/>
  <c r="T285" i="12"/>
  <c r="R285" i="12"/>
  <c r="P285" i="12"/>
  <c r="BI281" i="12"/>
  <c r="BH281" i="12"/>
  <c r="BG281" i="12"/>
  <c r="BF281" i="12"/>
  <c r="T281" i="12"/>
  <c r="R281" i="12"/>
  <c r="P281" i="12"/>
  <c r="BI277" i="12"/>
  <c r="BH277" i="12"/>
  <c r="BG277" i="12"/>
  <c r="BF277" i="12"/>
  <c r="T277" i="12"/>
  <c r="R277" i="12"/>
  <c r="P277" i="12"/>
  <c r="BI273" i="12"/>
  <c r="BH273" i="12"/>
  <c r="BG273" i="12"/>
  <c r="BF273" i="12"/>
  <c r="T273" i="12"/>
  <c r="R273" i="12"/>
  <c r="P273" i="12"/>
  <c r="BI267" i="12"/>
  <c r="BH267" i="12"/>
  <c r="BG267" i="12"/>
  <c r="BF267" i="12"/>
  <c r="T267" i="12"/>
  <c r="R267" i="12"/>
  <c r="P267" i="12"/>
  <c r="BI262" i="12"/>
  <c r="BH262" i="12"/>
  <c r="BG262" i="12"/>
  <c r="BF262" i="12"/>
  <c r="T262" i="12"/>
  <c r="R262" i="12"/>
  <c r="P262" i="12"/>
  <c r="BI256" i="12"/>
  <c r="BH256" i="12"/>
  <c r="BG256" i="12"/>
  <c r="BF256" i="12"/>
  <c r="T256" i="12"/>
  <c r="R256" i="12"/>
  <c r="P256" i="12"/>
  <c r="BI251" i="12"/>
  <c r="BH251" i="12"/>
  <c r="BG251" i="12"/>
  <c r="BF251" i="12"/>
  <c r="T251" i="12"/>
  <c r="R251" i="12"/>
  <c r="P251" i="12"/>
  <c r="BI246" i="12"/>
  <c r="BH246" i="12"/>
  <c r="BG246" i="12"/>
  <c r="BF246" i="12"/>
  <c r="T246" i="12"/>
  <c r="R246" i="12"/>
  <c r="P246" i="12"/>
  <c r="BI241" i="12"/>
  <c r="BH241" i="12"/>
  <c r="BG241" i="12"/>
  <c r="BF241" i="12"/>
  <c r="T241" i="12"/>
  <c r="R241" i="12"/>
  <c r="P241" i="12"/>
  <c r="BI235" i="12"/>
  <c r="BH235" i="12"/>
  <c r="BG235" i="12"/>
  <c r="BF235" i="12"/>
  <c r="T235" i="12"/>
  <c r="R235" i="12"/>
  <c r="P235" i="12"/>
  <c r="BI225" i="12"/>
  <c r="BH225" i="12"/>
  <c r="BG225" i="12"/>
  <c r="BF225" i="12"/>
  <c r="T225" i="12"/>
  <c r="R225" i="12"/>
  <c r="P225" i="12"/>
  <c r="BI216" i="12"/>
  <c r="BH216" i="12"/>
  <c r="BG216" i="12"/>
  <c r="BF216" i="12"/>
  <c r="T216" i="12"/>
  <c r="R216" i="12"/>
  <c r="P216" i="12"/>
  <c r="BI210" i="12"/>
  <c r="BH210" i="12"/>
  <c r="BG210" i="12"/>
  <c r="BF210" i="12"/>
  <c r="T210" i="12"/>
  <c r="R210" i="12"/>
  <c r="P210" i="12"/>
  <c r="BI205" i="12"/>
  <c r="BH205" i="12"/>
  <c r="BG205" i="12"/>
  <c r="BF205" i="12"/>
  <c r="T205" i="12"/>
  <c r="R205" i="12"/>
  <c r="P205" i="12"/>
  <c r="BI200" i="12"/>
  <c r="BH200" i="12"/>
  <c r="BG200" i="12"/>
  <c r="BF200" i="12"/>
  <c r="T200" i="12"/>
  <c r="R200" i="12"/>
  <c r="P200" i="12"/>
  <c r="BI181" i="12"/>
  <c r="BH181" i="12"/>
  <c r="BG181" i="12"/>
  <c r="BF181" i="12"/>
  <c r="T181" i="12"/>
  <c r="R181" i="12"/>
  <c r="P181" i="12"/>
  <c r="BI162" i="12"/>
  <c r="BH162" i="12"/>
  <c r="BG162" i="12"/>
  <c r="BF162" i="12"/>
  <c r="T162" i="12"/>
  <c r="R162" i="12"/>
  <c r="P162" i="12"/>
  <c r="BI157" i="12"/>
  <c r="BH157" i="12"/>
  <c r="BG157" i="12"/>
  <c r="BF157" i="12"/>
  <c r="T157" i="12"/>
  <c r="R157" i="12"/>
  <c r="P157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4" i="12"/>
  <c r="BH144" i="12"/>
  <c r="BG144" i="12"/>
  <c r="BF144" i="12"/>
  <c r="T144" i="12"/>
  <c r="R144" i="12"/>
  <c r="P144" i="12"/>
  <c r="BI139" i="12"/>
  <c r="BH139" i="12"/>
  <c r="BG139" i="12"/>
  <c r="BF139" i="12"/>
  <c r="T139" i="12"/>
  <c r="R139" i="12"/>
  <c r="P139" i="12"/>
  <c r="BI134" i="12"/>
  <c r="BH134" i="12"/>
  <c r="BG134" i="12"/>
  <c r="BF134" i="12"/>
  <c r="T134" i="12"/>
  <c r="R134" i="12"/>
  <c r="P134" i="12"/>
  <c r="BI130" i="12"/>
  <c r="BH130" i="12"/>
  <c r="BG130" i="12"/>
  <c r="BF130" i="12"/>
  <c r="T130" i="12"/>
  <c r="R130" i="12"/>
  <c r="P130" i="12"/>
  <c r="BI125" i="12"/>
  <c r="BH125" i="12"/>
  <c r="BG125" i="12"/>
  <c r="BF125" i="12"/>
  <c r="T125" i="12"/>
  <c r="R125" i="12"/>
  <c r="P125" i="12"/>
  <c r="BI120" i="12"/>
  <c r="BH120" i="12"/>
  <c r="BG120" i="12"/>
  <c r="BF120" i="12"/>
  <c r="T120" i="12"/>
  <c r="R120" i="12"/>
  <c r="P120" i="12"/>
  <c r="BI113" i="12"/>
  <c r="BH113" i="12"/>
  <c r="BG113" i="12"/>
  <c r="BF113" i="12"/>
  <c r="T113" i="12"/>
  <c r="R113" i="12"/>
  <c r="P113" i="12"/>
  <c r="BI92" i="12"/>
  <c r="BH92" i="12"/>
  <c r="BG92" i="12"/>
  <c r="BF92" i="12"/>
  <c r="T92" i="12"/>
  <c r="R92" i="12"/>
  <c r="P92" i="12"/>
  <c r="BI87" i="12"/>
  <c r="BH87" i="12"/>
  <c r="BG87" i="12"/>
  <c r="BF87" i="12"/>
  <c r="T87" i="12"/>
  <c r="R87" i="12"/>
  <c r="P87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55" i="12"/>
  <c r="J17" i="12"/>
  <c r="J12" i="12"/>
  <c r="J79" i="12" s="1"/>
  <c r="E7" i="12"/>
  <c r="E75" i="12"/>
  <c r="J37" i="11"/>
  <c r="J36" i="11"/>
  <c r="AY64" i="1" s="1"/>
  <c r="J35" i="11"/>
  <c r="AX64" i="1" s="1"/>
  <c r="BI654" i="11"/>
  <c r="BH654" i="11"/>
  <c r="BG654" i="11"/>
  <c r="BF654" i="11"/>
  <c r="T654" i="11"/>
  <c r="R654" i="11"/>
  <c r="P654" i="11"/>
  <c r="P647" i="11" s="1"/>
  <c r="BI648" i="11"/>
  <c r="BH648" i="11"/>
  <c r="BG648" i="11"/>
  <c r="BF648" i="11"/>
  <c r="T648" i="11"/>
  <c r="T647" i="11" s="1"/>
  <c r="R648" i="11"/>
  <c r="R647" i="11" s="1"/>
  <c r="P648" i="11"/>
  <c r="BI641" i="11"/>
  <c r="BH641" i="11"/>
  <c r="BG641" i="11"/>
  <c r="BF641" i="11"/>
  <c r="T641" i="11"/>
  <c r="R641" i="11"/>
  <c r="P641" i="11"/>
  <c r="BI635" i="11"/>
  <c r="BH635" i="11"/>
  <c r="BG635" i="11"/>
  <c r="BF635" i="11"/>
  <c r="T635" i="11"/>
  <c r="R635" i="11"/>
  <c r="P635" i="11"/>
  <c r="BI628" i="11"/>
  <c r="BH628" i="11"/>
  <c r="BG628" i="11"/>
  <c r="BF628" i="11"/>
  <c r="T628" i="11"/>
  <c r="R628" i="11"/>
  <c r="P628" i="11"/>
  <c r="BI622" i="11"/>
  <c r="BH622" i="11"/>
  <c r="BG622" i="11"/>
  <c r="BF622" i="11"/>
  <c r="T622" i="11"/>
  <c r="R622" i="11"/>
  <c r="P622" i="11"/>
  <c r="BI616" i="11"/>
  <c r="BH616" i="11"/>
  <c r="BG616" i="11"/>
  <c r="BF616" i="11"/>
  <c r="T616" i="11"/>
  <c r="R616" i="11"/>
  <c r="P616" i="11"/>
  <c r="BI610" i="11"/>
  <c r="BH610" i="11"/>
  <c r="BG610" i="11"/>
  <c r="BF610" i="11"/>
  <c r="T610" i="11"/>
  <c r="R610" i="11"/>
  <c r="P610" i="11"/>
  <c r="BI604" i="11"/>
  <c r="BH604" i="11"/>
  <c r="BG604" i="11"/>
  <c r="BF604" i="11"/>
  <c r="T604" i="11"/>
  <c r="R604" i="11"/>
  <c r="P604" i="11"/>
  <c r="BI598" i="11"/>
  <c r="BH598" i="11"/>
  <c r="BG598" i="11"/>
  <c r="BF598" i="11"/>
  <c r="T598" i="11"/>
  <c r="R598" i="11"/>
  <c r="P598" i="11"/>
  <c r="BI590" i="11"/>
  <c r="BH590" i="11"/>
  <c r="BG590" i="11"/>
  <c r="BF590" i="11"/>
  <c r="T590" i="11"/>
  <c r="R590" i="11"/>
  <c r="P590" i="11"/>
  <c r="BI582" i="11"/>
  <c r="BH582" i="11"/>
  <c r="BG582" i="11"/>
  <c r="BF582" i="11"/>
  <c r="T582" i="11"/>
  <c r="R582" i="11"/>
  <c r="P582" i="11"/>
  <c r="BI576" i="11"/>
  <c r="BH576" i="11"/>
  <c r="BG576" i="11"/>
  <c r="BF576" i="11"/>
  <c r="T576" i="11"/>
  <c r="R576" i="11"/>
  <c r="P576" i="11"/>
  <c r="BI570" i="11"/>
  <c r="BH570" i="11"/>
  <c r="BG570" i="11"/>
  <c r="BF570" i="11"/>
  <c r="T570" i="11"/>
  <c r="R570" i="11"/>
  <c r="P570" i="11"/>
  <c r="BI564" i="11"/>
  <c r="BH564" i="11"/>
  <c r="BG564" i="11"/>
  <c r="BF564" i="11"/>
  <c r="T564" i="11"/>
  <c r="R564" i="11"/>
  <c r="P564" i="11"/>
  <c r="BI558" i="11"/>
  <c r="BH558" i="11"/>
  <c r="BG558" i="11"/>
  <c r="BF558" i="11"/>
  <c r="T558" i="11"/>
  <c r="R558" i="11"/>
  <c r="P558" i="11"/>
  <c r="BI550" i="11"/>
  <c r="BH550" i="11"/>
  <c r="BG550" i="11"/>
  <c r="BF550" i="11"/>
  <c r="T550" i="11"/>
  <c r="R550" i="11"/>
  <c r="P550" i="11"/>
  <c r="BI544" i="11"/>
  <c r="BH544" i="11"/>
  <c r="BG544" i="11"/>
  <c r="BF544" i="11"/>
  <c r="T544" i="11"/>
  <c r="R544" i="11"/>
  <c r="P544" i="11"/>
  <c r="BI538" i="11"/>
  <c r="BH538" i="11"/>
  <c r="BG538" i="11"/>
  <c r="BF538" i="11"/>
  <c r="T538" i="11"/>
  <c r="R538" i="11"/>
  <c r="P538" i="11"/>
  <c r="BI532" i="11"/>
  <c r="BH532" i="11"/>
  <c r="BG532" i="11"/>
  <c r="BF532" i="11"/>
  <c r="T532" i="11"/>
  <c r="R532" i="11"/>
  <c r="P532" i="11"/>
  <c r="BI526" i="11"/>
  <c r="BH526" i="11"/>
  <c r="BG526" i="11"/>
  <c r="BF526" i="11"/>
  <c r="T526" i="11"/>
  <c r="R526" i="11"/>
  <c r="P526" i="11"/>
  <c r="BI520" i="11"/>
  <c r="BH520" i="11"/>
  <c r="BG520" i="11"/>
  <c r="BF520" i="11"/>
  <c r="T520" i="11"/>
  <c r="R520" i="11"/>
  <c r="P520" i="11"/>
  <c r="BI514" i="11"/>
  <c r="BH514" i="11"/>
  <c r="BG514" i="11"/>
  <c r="BF514" i="11"/>
  <c r="T514" i="11"/>
  <c r="R514" i="11"/>
  <c r="P514" i="11"/>
  <c r="BI508" i="11"/>
  <c r="BH508" i="11"/>
  <c r="BG508" i="11"/>
  <c r="BF508" i="11"/>
  <c r="T508" i="11"/>
  <c r="R508" i="11"/>
  <c r="P508" i="11"/>
  <c r="BI502" i="11"/>
  <c r="BH502" i="11"/>
  <c r="BG502" i="11"/>
  <c r="BF502" i="11"/>
  <c r="T502" i="11"/>
  <c r="R502" i="11"/>
  <c r="P502" i="11"/>
  <c r="BI496" i="11"/>
  <c r="BH496" i="11"/>
  <c r="BG496" i="11"/>
  <c r="BF496" i="11"/>
  <c r="T496" i="11"/>
  <c r="R496" i="11"/>
  <c r="P496" i="11"/>
  <c r="BI490" i="11"/>
  <c r="BH490" i="11"/>
  <c r="BG490" i="11"/>
  <c r="BF490" i="11"/>
  <c r="T490" i="11"/>
  <c r="R490" i="11"/>
  <c r="P490" i="11"/>
  <c r="BI484" i="11"/>
  <c r="BH484" i="11"/>
  <c r="BG484" i="11"/>
  <c r="BF484" i="11"/>
  <c r="T484" i="11"/>
  <c r="R484" i="11"/>
  <c r="P484" i="11"/>
  <c r="BI473" i="11"/>
  <c r="BH473" i="11"/>
  <c r="BG473" i="11"/>
  <c r="BF473" i="11"/>
  <c r="T473" i="11"/>
  <c r="R473" i="11"/>
  <c r="P473" i="11"/>
  <c r="BI466" i="11"/>
  <c r="BH466" i="11"/>
  <c r="BG466" i="11"/>
  <c r="BF466" i="11"/>
  <c r="T466" i="11"/>
  <c r="R466" i="11"/>
  <c r="P466" i="11"/>
  <c r="BI460" i="11"/>
  <c r="BH460" i="11"/>
  <c r="BG460" i="11"/>
  <c r="BF460" i="11"/>
  <c r="T460" i="11"/>
  <c r="R460" i="11"/>
  <c r="P460" i="11"/>
  <c r="BI454" i="11"/>
  <c r="BH454" i="11"/>
  <c r="BG454" i="11"/>
  <c r="BF454" i="11"/>
  <c r="T454" i="11"/>
  <c r="R454" i="11"/>
  <c r="P454" i="11"/>
  <c r="BI448" i="11"/>
  <c r="BH448" i="11"/>
  <c r="BG448" i="11"/>
  <c r="BF448" i="11"/>
  <c r="T448" i="11"/>
  <c r="R448" i="11"/>
  <c r="P448" i="11"/>
  <c r="BI442" i="11"/>
  <c r="BH442" i="11"/>
  <c r="BG442" i="11"/>
  <c r="BF442" i="11"/>
  <c r="T442" i="11"/>
  <c r="R442" i="11"/>
  <c r="P442" i="11"/>
  <c r="BI436" i="11"/>
  <c r="BH436" i="11"/>
  <c r="BG436" i="11"/>
  <c r="BF436" i="11"/>
  <c r="T436" i="11"/>
  <c r="R436" i="11"/>
  <c r="P436" i="11"/>
  <c r="BI423" i="11"/>
  <c r="BH423" i="11"/>
  <c r="BG423" i="11"/>
  <c r="BF423" i="11"/>
  <c r="T423" i="11"/>
  <c r="R423" i="11"/>
  <c r="P423" i="11"/>
  <c r="BI417" i="11"/>
  <c r="BH417" i="11"/>
  <c r="BG417" i="11"/>
  <c r="BF417" i="11"/>
  <c r="T417" i="11"/>
  <c r="R417" i="11"/>
  <c r="P417" i="11"/>
  <c r="BI411" i="11"/>
  <c r="BH411" i="11"/>
  <c r="BG411" i="11"/>
  <c r="BF411" i="11"/>
  <c r="T411" i="11"/>
  <c r="R411" i="11"/>
  <c r="P411" i="11"/>
  <c r="BI405" i="11"/>
  <c r="BH405" i="11"/>
  <c r="BG405" i="11"/>
  <c r="BF405" i="11"/>
  <c r="T405" i="11"/>
  <c r="R405" i="11"/>
  <c r="P405" i="11"/>
  <c r="BI400" i="11"/>
  <c r="BH400" i="11"/>
  <c r="BG400" i="11"/>
  <c r="BF400" i="11"/>
  <c r="T400" i="11"/>
  <c r="R400" i="11"/>
  <c r="P400" i="11"/>
  <c r="BI395" i="11"/>
  <c r="BH395" i="11"/>
  <c r="BG395" i="11"/>
  <c r="BF395" i="11"/>
  <c r="T395" i="11"/>
  <c r="R395" i="11"/>
  <c r="P395" i="11"/>
  <c r="BI390" i="11"/>
  <c r="BH390" i="11"/>
  <c r="BG390" i="11"/>
  <c r="BF390" i="11"/>
  <c r="T390" i="11"/>
  <c r="R390" i="11"/>
  <c r="P390" i="11"/>
  <c r="BI378" i="11"/>
  <c r="BH378" i="11"/>
  <c r="BG378" i="11"/>
  <c r="BF378" i="11"/>
  <c r="T378" i="11"/>
  <c r="R378" i="11"/>
  <c r="P378" i="11"/>
  <c r="BI364" i="11"/>
  <c r="BH364" i="11"/>
  <c r="BG364" i="11"/>
  <c r="BF364" i="11"/>
  <c r="T364" i="11"/>
  <c r="R364" i="11"/>
  <c r="P364" i="11"/>
  <c r="BI358" i="11"/>
  <c r="BH358" i="11"/>
  <c r="BG358" i="11"/>
  <c r="BF358" i="11"/>
  <c r="T358" i="11"/>
  <c r="R358" i="11"/>
  <c r="P358" i="11"/>
  <c r="BI352" i="11"/>
  <c r="BH352" i="11"/>
  <c r="BG352" i="11"/>
  <c r="BF352" i="11"/>
  <c r="T352" i="11"/>
  <c r="R352" i="11"/>
  <c r="P352" i="11"/>
  <c r="BI347" i="11"/>
  <c r="BH347" i="11"/>
  <c r="BG347" i="11"/>
  <c r="BF347" i="11"/>
  <c r="T347" i="11"/>
  <c r="R347" i="11"/>
  <c r="P347" i="11"/>
  <c r="BI341" i="11"/>
  <c r="BH341" i="11"/>
  <c r="BG341" i="11"/>
  <c r="BF341" i="11"/>
  <c r="T341" i="11"/>
  <c r="R341" i="11"/>
  <c r="P341" i="11"/>
  <c r="BI335" i="11"/>
  <c r="BH335" i="11"/>
  <c r="BG335" i="11"/>
  <c r="BF335" i="11"/>
  <c r="T335" i="11"/>
  <c r="R335" i="11"/>
  <c r="P335" i="11"/>
  <c r="BI329" i="11"/>
  <c r="BH329" i="11"/>
  <c r="BG329" i="11"/>
  <c r="BF329" i="11"/>
  <c r="T329" i="11"/>
  <c r="R329" i="11"/>
  <c r="P329" i="11"/>
  <c r="BI323" i="11"/>
  <c r="BH323" i="11"/>
  <c r="BG323" i="11"/>
  <c r="BF323" i="11"/>
  <c r="T323" i="11"/>
  <c r="R323" i="11"/>
  <c r="P323" i="11"/>
  <c r="BI317" i="11"/>
  <c r="BH317" i="11"/>
  <c r="BG317" i="11"/>
  <c r="BF317" i="11"/>
  <c r="T317" i="11"/>
  <c r="R317" i="11"/>
  <c r="P317" i="11"/>
  <c r="BI311" i="11"/>
  <c r="BH311" i="11"/>
  <c r="BG311" i="11"/>
  <c r="BF311" i="11"/>
  <c r="T311" i="11"/>
  <c r="R311" i="11"/>
  <c r="P311" i="11"/>
  <c r="BI305" i="11"/>
  <c r="BH305" i="11"/>
  <c r="BG305" i="11"/>
  <c r="BF305" i="11"/>
  <c r="T305" i="11"/>
  <c r="R305" i="11"/>
  <c r="P305" i="11"/>
  <c r="BI299" i="11"/>
  <c r="BH299" i="11"/>
  <c r="BG299" i="11"/>
  <c r="BF299" i="11"/>
  <c r="T299" i="11"/>
  <c r="R299" i="11"/>
  <c r="P299" i="11"/>
  <c r="BI293" i="11"/>
  <c r="BH293" i="11"/>
  <c r="BG293" i="11"/>
  <c r="BF293" i="11"/>
  <c r="T293" i="11"/>
  <c r="R293" i="11"/>
  <c r="P293" i="11"/>
  <c r="BI287" i="11"/>
  <c r="BH287" i="11"/>
  <c r="BG287" i="11"/>
  <c r="BF287" i="11"/>
  <c r="T287" i="11"/>
  <c r="R287" i="11"/>
  <c r="P287" i="11"/>
  <c r="BI281" i="11"/>
  <c r="BH281" i="11"/>
  <c r="BG281" i="11"/>
  <c r="BF281" i="11"/>
  <c r="T281" i="11"/>
  <c r="R281" i="11"/>
  <c r="P281" i="11"/>
  <c r="BI275" i="11"/>
  <c r="BH275" i="11"/>
  <c r="BG275" i="11"/>
  <c r="BF275" i="11"/>
  <c r="T275" i="11"/>
  <c r="R275" i="11"/>
  <c r="P275" i="11"/>
  <c r="BI269" i="11"/>
  <c r="BH269" i="11"/>
  <c r="BG269" i="11"/>
  <c r="BF269" i="11"/>
  <c r="T269" i="11"/>
  <c r="R269" i="11"/>
  <c r="P269" i="11"/>
  <c r="BI256" i="11"/>
  <c r="BH256" i="11"/>
  <c r="BG256" i="11"/>
  <c r="BF256" i="11"/>
  <c r="T256" i="11"/>
  <c r="R256" i="11"/>
  <c r="P256" i="11"/>
  <c r="BI249" i="11"/>
  <c r="BH249" i="11"/>
  <c r="BG249" i="11"/>
  <c r="BF249" i="11"/>
  <c r="T249" i="11"/>
  <c r="R249" i="11"/>
  <c r="P249" i="11"/>
  <c r="BI243" i="11"/>
  <c r="BH243" i="11"/>
  <c r="BG243" i="11"/>
  <c r="BF243" i="11"/>
  <c r="T243" i="11"/>
  <c r="R243" i="11"/>
  <c r="P243" i="11"/>
  <c r="BI237" i="11"/>
  <c r="BH237" i="11"/>
  <c r="BG237" i="11"/>
  <c r="BF237" i="11"/>
  <c r="T237" i="11"/>
  <c r="R237" i="11"/>
  <c r="P237" i="11"/>
  <c r="BI231" i="11"/>
  <c r="BH231" i="11"/>
  <c r="BG231" i="11"/>
  <c r="BF231" i="11"/>
  <c r="T231" i="11"/>
  <c r="R231" i="11"/>
  <c r="P231" i="11"/>
  <c r="BI221" i="11"/>
  <c r="BH221" i="11"/>
  <c r="BG221" i="11"/>
  <c r="BF221" i="11"/>
  <c r="T221" i="11"/>
  <c r="R221" i="11"/>
  <c r="P221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R213" i="11"/>
  <c r="P213" i="11"/>
  <c r="BI209" i="11"/>
  <c r="BH209" i="11"/>
  <c r="BG209" i="11"/>
  <c r="BF209" i="11"/>
  <c r="T209" i="11"/>
  <c r="R209" i="11"/>
  <c r="P209" i="11"/>
  <c r="BI204" i="11"/>
  <c r="BH204" i="11"/>
  <c r="BG204" i="11"/>
  <c r="BF204" i="11"/>
  <c r="T204" i="11"/>
  <c r="R204" i="11"/>
  <c r="P204" i="11"/>
  <c r="BI199" i="11"/>
  <c r="BH199" i="11"/>
  <c r="BG199" i="11"/>
  <c r="BF199" i="11"/>
  <c r="T199" i="11"/>
  <c r="R199" i="11"/>
  <c r="P199" i="11"/>
  <c r="BI192" i="11"/>
  <c r="BH192" i="11"/>
  <c r="BG192" i="11"/>
  <c r="BF192" i="11"/>
  <c r="T192" i="11"/>
  <c r="R192" i="11"/>
  <c r="P192" i="11"/>
  <c r="BI186" i="11"/>
  <c r="BH186" i="11"/>
  <c r="BG186" i="11"/>
  <c r="BF186" i="11"/>
  <c r="T186" i="11"/>
  <c r="R186" i="11"/>
  <c r="P186" i="11"/>
  <c r="BI179" i="11"/>
  <c r="BH179" i="11"/>
  <c r="BG179" i="11"/>
  <c r="BF179" i="11"/>
  <c r="T179" i="11"/>
  <c r="R179" i="11"/>
  <c r="P179" i="11"/>
  <c r="BI173" i="11"/>
  <c r="BH173" i="11"/>
  <c r="BG173" i="11"/>
  <c r="BF173" i="11"/>
  <c r="T173" i="11"/>
  <c r="R173" i="11"/>
  <c r="P173" i="11"/>
  <c r="BI167" i="11"/>
  <c r="BH167" i="11"/>
  <c r="BG167" i="11"/>
  <c r="BF167" i="11"/>
  <c r="T167" i="11"/>
  <c r="R167" i="11"/>
  <c r="P167" i="11"/>
  <c r="BI162" i="11"/>
  <c r="BH162" i="11"/>
  <c r="BG162" i="11"/>
  <c r="BF162" i="11"/>
  <c r="T162" i="11"/>
  <c r="R162" i="11"/>
  <c r="P162" i="11"/>
  <c r="BI152" i="11"/>
  <c r="BH152" i="11"/>
  <c r="BG152" i="11"/>
  <c r="BF152" i="11"/>
  <c r="T152" i="11"/>
  <c r="R152" i="11"/>
  <c r="P152" i="11"/>
  <c r="BI147" i="11"/>
  <c r="BH147" i="11"/>
  <c r="BG147" i="11"/>
  <c r="BF147" i="11"/>
  <c r="T147" i="11"/>
  <c r="R147" i="11"/>
  <c r="P147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26" i="11"/>
  <c r="BH126" i="11"/>
  <c r="BG126" i="11"/>
  <c r="BF126" i="11"/>
  <c r="T126" i="11"/>
  <c r="R126" i="11"/>
  <c r="P126" i="11"/>
  <c r="BI118" i="11"/>
  <c r="BH118" i="11"/>
  <c r="BG118" i="11"/>
  <c r="BF118" i="11"/>
  <c r="T118" i="11"/>
  <c r="R118" i="11"/>
  <c r="P118" i="11"/>
  <c r="BI114" i="11"/>
  <c r="BH114" i="11"/>
  <c r="BG114" i="11"/>
  <c r="BF114" i="11"/>
  <c r="T114" i="11"/>
  <c r="R114" i="11"/>
  <c r="P114" i="11"/>
  <c r="BI110" i="11"/>
  <c r="BH110" i="11"/>
  <c r="BG110" i="11"/>
  <c r="BF110" i="11"/>
  <c r="T110" i="11"/>
  <c r="R110" i="11"/>
  <c r="P110" i="11"/>
  <c r="BI103" i="11"/>
  <c r="BH103" i="11"/>
  <c r="BG103" i="11"/>
  <c r="BF103" i="11"/>
  <c r="T103" i="11"/>
  <c r="R103" i="11"/>
  <c r="P103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7" i="11"/>
  <c r="BH87" i="11"/>
  <c r="BG87" i="11"/>
  <c r="BF87" i="11"/>
  <c r="T87" i="11"/>
  <c r="R87" i="11"/>
  <c r="P87" i="11"/>
  <c r="J82" i="11"/>
  <c r="J81" i="11"/>
  <c r="F81" i="11"/>
  <c r="F79" i="11"/>
  <c r="E77" i="11"/>
  <c r="J55" i="11"/>
  <c r="J54" i="11"/>
  <c r="F54" i="11"/>
  <c r="F52" i="11"/>
  <c r="E50" i="11"/>
  <c r="J18" i="11"/>
  <c r="E18" i="11"/>
  <c r="F55" i="11" s="1"/>
  <c r="J17" i="11"/>
  <c r="J12" i="11"/>
  <c r="J79" i="11" s="1"/>
  <c r="E7" i="11"/>
  <c r="E48" i="11" s="1"/>
  <c r="J37" i="10"/>
  <c r="J36" i="10"/>
  <c r="AY63" i="1"/>
  <c r="J35" i="10"/>
  <c r="AX63" i="1"/>
  <c r="BI354" i="10"/>
  <c r="BH354" i="10"/>
  <c r="BG354" i="10"/>
  <c r="BF354" i="10"/>
  <c r="T354" i="10"/>
  <c r="T353" i="10"/>
  <c r="R354" i="10"/>
  <c r="R353" i="10"/>
  <c r="P354" i="10"/>
  <c r="P353" i="10"/>
  <c r="BI344" i="10"/>
  <c r="BH344" i="10"/>
  <c r="BG344" i="10"/>
  <c r="BF344" i="10"/>
  <c r="T344" i="10"/>
  <c r="R344" i="10"/>
  <c r="P344" i="10"/>
  <c r="BI335" i="10"/>
  <c r="BH335" i="10"/>
  <c r="BG335" i="10"/>
  <c r="BF335" i="10"/>
  <c r="T335" i="10"/>
  <c r="R335" i="10"/>
  <c r="P335" i="10"/>
  <c r="BI329" i="10"/>
  <c r="BH329" i="10"/>
  <c r="BG329" i="10"/>
  <c r="BF329" i="10"/>
  <c r="T329" i="10"/>
  <c r="R329" i="10"/>
  <c r="P329" i="10"/>
  <c r="BI323" i="10"/>
  <c r="BH323" i="10"/>
  <c r="BG323" i="10"/>
  <c r="BF323" i="10"/>
  <c r="T323" i="10"/>
  <c r="R323" i="10"/>
  <c r="P323" i="10"/>
  <c r="BI317" i="10"/>
  <c r="BH317" i="10"/>
  <c r="BG317" i="10"/>
  <c r="BF317" i="10"/>
  <c r="T317" i="10"/>
  <c r="R317" i="10"/>
  <c r="P317" i="10"/>
  <c r="BI311" i="10"/>
  <c r="BH311" i="10"/>
  <c r="BG311" i="10"/>
  <c r="BF311" i="10"/>
  <c r="T311" i="10"/>
  <c r="R311" i="10"/>
  <c r="P311" i="10"/>
  <c r="BI305" i="10"/>
  <c r="BH305" i="10"/>
  <c r="BG305" i="10"/>
  <c r="BF305" i="10"/>
  <c r="T305" i="10"/>
  <c r="R305" i="10"/>
  <c r="P305" i="10"/>
  <c r="BI299" i="10"/>
  <c r="BH299" i="10"/>
  <c r="BG299" i="10"/>
  <c r="BF299" i="10"/>
  <c r="T299" i="10"/>
  <c r="R299" i="10"/>
  <c r="P299" i="10"/>
  <c r="BI294" i="10"/>
  <c r="BH294" i="10"/>
  <c r="BG294" i="10"/>
  <c r="BF294" i="10"/>
  <c r="T294" i="10"/>
  <c r="R294" i="10"/>
  <c r="P294" i="10"/>
  <c r="BI289" i="10"/>
  <c r="BH289" i="10"/>
  <c r="BG289" i="10"/>
  <c r="BF289" i="10"/>
  <c r="T289" i="10"/>
  <c r="R289" i="10"/>
  <c r="P289" i="10"/>
  <c r="BI282" i="10"/>
  <c r="BH282" i="10"/>
  <c r="BG282" i="10"/>
  <c r="BF282" i="10"/>
  <c r="T282" i="10"/>
  <c r="R282" i="10"/>
  <c r="P282" i="10"/>
  <c r="BI277" i="10"/>
  <c r="BH277" i="10"/>
  <c r="BG277" i="10"/>
  <c r="BF277" i="10"/>
  <c r="T277" i="10"/>
  <c r="R277" i="10"/>
  <c r="P277" i="10"/>
  <c r="BI271" i="10"/>
  <c r="BH271" i="10"/>
  <c r="BG271" i="10"/>
  <c r="BF271" i="10"/>
  <c r="T271" i="10"/>
  <c r="R271" i="10"/>
  <c r="P271" i="10"/>
  <c r="BI265" i="10"/>
  <c r="BH265" i="10"/>
  <c r="BG265" i="10"/>
  <c r="BF265" i="10"/>
  <c r="T265" i="10"/>
  <c r="R265" i="10"/>
  <c r="P265" i="10"/>
  <c r="BI259" i="10"/>
  <c r="BH259" i="10"/>
  <c r="BG259" i="10"/>
  <c r="BF259" i="10"/>
  <c r="T259" i="10"/>
  <c r="R259" i="10"/>
  <c r="P259" i="10"/>
  <c r="BI254" i="10"/>
  <c r="BH254" i="10"/>
  <c r="BG254" i="10"/>
  <c r="BF254" i="10"/>
  <c r="T254" i="10"/>
  <c r="R254" i="10"/>
  <c r="P254" i="10"/>
  <c r="BI249" i="10"/>
  <c r="BH249" i="10"/>
  <c r="BG249" i="10"/>
  <c r="BF249" i="10"/>
  <c r="T249" i="10"/>
  <c r="R249" i="10"/>
  <c r="P249" i="10"/>
  <c r="BI244" i="10"/>
  <c r="BH244" i="10"/>
  <c r="BG244" i="10"/>
  <c r="BF244" i="10"/>
  <c r="T244" i="10"/>
  <c r="R244" i="10"/>
  <c r="P244" i="10"/>
  <c r="BI238" i="10"/>
  <c r="BH238" i="10"/>
  <c r="BG238" i="10"/>
  <c r="BF238" i="10"/>
  <c r="T238" i="10"/>
  <c r="R238" i="10"/>
  <c r="P238" i="10"/>
  <c r="BI232" i="10"/>
  <c r="BH232" i="10"/>
  <c r="BG232" i="10"/>
  <c r="BF232" i="10"/>
  <c r="T232" i="10"/>
  <c r="R232" i="10"/>
  <c r="P232" i="10"/>
  <c r="BI226" i="10"/>
  <c r="BH226" i="10"/>
  <c r="BG226" i="10"/>
  <c r="BF226" i="10"/>
  <c r="T226" i="10"/>
  <c r="R226" i="10"/>
  <c r="P226" i="10"/>
  <c r="BI220" i="10"/>
  <c r="BH220" i="10"/>
  <c r="BG220" i="10"/>
  <c r="BF220" i="10"/>
  <c r="T220" i="10"/>
  <c r="R220" i="10"/>
  <c r="P220" i="10"/>
  <c r="BI214" i="10"/>
  <c r="BH214" i="10"/>
  <c r="BG214" i="10"/>
  <c r="BF214" i="10"/>
  <c r="T214" i="10"/>
  <c r="R214" i="10"/>
  <c r="P214" i="10"/>
  <c r="BI209" i="10"/>
  <c r="BH209" i="10"/>
  <c r="BG209" i="10"/>
  <c r="BF209" i="10"/>
  <c r="T209" i="10"/>
  <c r="R209" i="10"/>
  <c r="P209" i="10"/>
  <c r="BI204" i="10"/>
  <c r="BH204" i="10"/>
  <c r="BG204" i="10"/>
  <c r="BF204" i="10"/>
  <c r="T204" i="10"/>
  <c r="R204" i="10"/>
  <c r="P204" i="10"/>
  <c r="BI199" i="10"/>
  <c r="BH199" i="10"/>
  <c r="BG199" i="10"/>
  <c r="BF199" i="10"/>
  <c r="T199" i="10"/>
  <c r="R199" i="10"/>
  <c r="P199" i="10"/>
  <c r="BI194" i="10"/>
  <c r="BH194" i="10"/>
  <c r="BG194" i="10"/>
  <c r="BF194" i="10"/>
  <c r="T194" i="10"/>
  <c r="R194" i="10"/>
  <c r="P194" i="10"/>
  <c r="BI181" i="10"/>
  <c r="BH181" i="10"/>
  <c r="BG181" i="10"/>
  <c r="BF181" i="10"/>
  <c r="T181" i="10"/>
  <c r="R181" i="10"/>
  <c r="P181" i="10"/>
  <c r="BI175" i="10"/>
  <c r="BH175" i="10"/>
  <c r="BG175" i="10"/>
  <c r="BF175" i="10"/>
  <c r="T175" i="10"/>
  <c r="R175" i="10"/>
  <c r="P175" i="10"/>
  <c r="BI169" i="10"/>
  <c r="BH169" i="10"/>
  <c r="BG169" i="10"/>
  <c r="BF169" i="10"/>
  <c r="T169" i="10"/>
  <c r="R169" i="10"/>
  <c r="P169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2" i="10"/>
  <c r="BH132" i="10"/>
  <c r="BG132" i="10"/>
  <c r="BF132" i="10"/>
  <c r="T132" i="10"/>
  <c r="T131" i="10" s="1"/>
  <c r="R132" i="10"/>
  <c r="R131" i="10" s="1"/>
  <c r="P132" i="10"/>
  <c r="P131" i="10"/>
  <c r="BI127" i="10"/>
  <c r="BH127" i="10"/>
  <c r="BG127" i="10"/>
  <c r="BF127" i="10"/>
  <c r="T127" i="10"/>
  <c r="R127" i="10"/>
  <c r="P127" i="10"/>
  <c r="BI122" i="10"/>
  <c r="BH122" i="10"/>
  <c r="BG122" i="10"/>
  <c r="BF122" i="10"/>
  <c r="T122" i="10"/>
  <c r="R122" i="10"/>
  <c r="P122" i="10"/>
  <c r="BI117" i="10"/>
  <c r="BH117" i="10"/>
  <c r="BG117" i="10"/>
  <c r="BF117" i="10"/>
  <c r="T117" i="10"/>
  <c r="R117" i="10"/>
  <c r="P117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1" i="10"/>
  <c r="BH101" i="10"/>
  <c r="BG101" i="10"/>
  <c r="BF101" i="10"/>
  <c r="T101" i="10"/>
  <c r="R101" i="10"/>
  <c r="P101" i="10"/>
  <c r="BI92" i="10"/>
  <c r="BH92" i="10"/>
  <c r="BG92" i="10"/>
  <c r="BF92" i="10"/>
  <c r="T92" i="10"/>
  <c r="R92" i="10"/>
  <c r="P92" i="10"/>
  <c r="BI86" i="10"/>
  <c r="BH86" i="10"/>
  <c r="BG86" i="10"/>
  <c r="BF86" i="10"/>
  <c r="T86" i="10"/>
  <c r="R86" i="10"/>
  <c r="P86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/>
  <c r="J17" i="10"/>
  <c r="J12" i="10"/>
  <c r="J52" i="10"/>
  <c r="E7" i="10"/>
  <c r="E74" i="10"/>
  <c r="J37" i="9"/>
  <c r="J36" i="9"/>
  <c r="AY62" i="1" s="1"/>
  <c r="J35" i="9"/>
  <c r="AX62" i="1"/>
  <c r="BI1054" i="9"/>
  <c r="BH1054" i="9"/>
  <c r="BG1054" i="9"/>
  <c r="BF1054" i="9"/>
  <c r="T1054" i="9"/>
  <c r="R1054" i="9"/>
  <c r="P1054" i="9"/>
  <c r="BI1046" i="9"/>
  <c r="BH1046" i="9"/>
  <c r="BG1046" i="9"/>
  <c r="BF1046" i="9"/>
  <c r="T1046" i="9"/>
  <c r="R1046" i="9"/>
  <c r="P1046" i="9"/>
  <c r="BI1033" i="9"/>
  <c r="BH1033" i="9"/>
  <c r="BG1033" i="9"/>
  <c r="BF1033" i="9"/>
  <c r="T1033" i="9"/>
  <c r="R1033" i="9"/>
  <c r="P1033" i="9"/>
  <c r="BI1023" i="9"/>
  <c r="BH1023" i="9"/>
  <c r="BG1023" i="9"/>
  <c r="BF1023" i="9"/>
  <c r="T1023" i="9"/>
  <c r="R1023" i="9"/>
  <c r="P1023" i="9"/>
  <c r="BI1015" i="9"/>
  <c r="BH1015" i="9"/>
  <c r="BG1015" i="9"/>
  <c r="BF1015" i="9"/>
  <c r="T1015" i="9"/>
  <c r="R1015" i="9"/>
  <c r="P1015" i="9"/>
  <c r="BI1007" i="9"/>
  <c r="BH1007" i="9"/>
  <c r="BG1007" i="9"/>
  <c r="BF1007" i="9"/>
  <c r="T1007" i="9"/>
  <c r="R1007" i="9"/>
  <c r="P1007" i="9"/>
  <c r="BI999" i="9"/>
  <c r="BH999" i="9"/>
  <c r="BG999" i="9"/>
  <c r="BF999" i="9"/>
  <c r="T999" i="9"/>
  <c r="R999" i="9"/>
  <c r="P999" i="9"/>
  <c r="BI991" i="9"/>
  <c r="BH991" i="9"/>
  <c r="BG991" i="9"/>
  <c r="BF991" i="9"/>
  <c r="T991" i="9"/>
  <c r="R991" i="9"/>
  <c r="P991" i="9"/>
  <c r="BI980" i="9"/>
  <c r="BH980" i="9"/>
  <c r="BG980" i="9"/>
  <c r="BF980" i="9"/>
  <c r="T980" i="9"/>
  <c r="R980" i="9"/>
  <c r="P980" i="9"/>
  <c r="BI969" i="9"/>
  <c r="BH969" i="9"/>
  <c r="BG969" i="9"/>
  <c r="BF969" i="9"/>
  <c r="T969" i="9"/>
  <c r="R969" i="9"/>
  <c r="P969" i="9"/>
  <c r="BI958" i="9"/>
  <c r="BH958" i="9"/>
  <c r="BG958" i="9"/>
  <c r="BF958" i="9"/>
  <c r="T958" i="9"/>
  <c r="R958" i="9"/>
  <c r="P958" i="9"/>
  <c r="BI947" i="9"/>
  <c r="BH947" i="9"/>
  <c r="BG947" i="9"/>
  <c r="BF947" i="9"/>
  <c r="T947" i="9"/>
  <c r="R947" i="9"/>
  <c r="P947" i="9"/>
  <c r="BI938" i="9"/>
  <c r="BH938" i="9"/>
  <c r="BG938" i="9"/>
  <c r="BF938" i="9"/>
  <c r="T938" i="9"/>
  <c r="R938" i="9"/>
  <c r="P938" i="9"/>
  <c r="BI929" i="9"/>
  <c r="BH929" i="9"/>
  <c r="BG929" i="9"/>
  <c r="BF929" i="9"/>
  <c r="T929" i="9"/>
  <c r="R929" i="9"/>
  <c r="P929" i="9"/>
  <c r="BI923" i="9"/>
  <c r="BH923" i="9"/>
  <c r="BG923" i="9"/>
  <c r="BF923" i="9"/>
  <c r="T923" i="9"/>
  <c r="R923" i="9"/>
  <c r="P923" i="9"/>
  <c r="BI917" i="9"/>
  <c r="BH917" i="9"/>
  <c r="BG917" i="9"/>
  <c r="BF917" i="9"/>
  <c r="T917" i="9"/>
  <c r="R917" i="9"/>
  <c r="P917" i="9"/>
  <c r="BI910" i="9"/>
  <c r="BH910" i="9"/>
  <c r="BG910" i="9"/>
  <c r="BF910" i="9"/>
  <c r="T910" i="9"/>
  <c r="R910" i="9"/>
  <c r="P910" i="9"/>
  <c r="BI905" i="9"/>
  <c r="BH905" i="9"/>
  <c r="BG905" i="9"/>
  <c r="BF905" i="9"/>
  <c r="T905" i="9"/>
  <c r="R905" i="9"/>
  <c r="P905" i="9"/>
  <c r="BI897" i="9"/>
  <c r="BH897" i="9"/>
  <c r="BG897" i="9"/>
  <c r="BF897" i="9"/>
  <c r="T897" i="9"/>
  <c r="R897" i="9"/>
  <c r="P897" i="9"/>
  <c r="BI892" i="9"/>
  <c r="BH892" i="9"/>
  <c r="BG892" i="9"/>
  <c r="BF892" i="9"/>
  <c r="T892" i="9"/>
  <c r="R892" i="9"/>
  <c r="P892" i="9"/>
  <c r="BI887" i="9"/>
  <c r="BH887" i="9"/>
  <c r="BG887" i="9"/>
  <c r="BF887" i="9"/>
  <c r="T887" i="9"/>
  <c r="R887" i="9"/>
  <c r="P887" i="9"/>
  <c r="BI878" i="9"/>
  <c r="BH878" i="9"/>
  <c r="BG878" i="9"/>
  <c r="BF878" i="9"/>
  <c r="T878" i="9"/>
  <c r="R878" i="9"/>
  <c r="P878" i="9"/>
  <c r="BI869" i="9"/>
  <c r="BH869" i="9"/>
  <c r="BG869" i="9"/>
  <c r="BF869" i="9"/>
  <c r="T869" i="9"/>
  <c r="R869" i="9"/>
  <c r="P869" i="9"/>
  <c r="BI862" i="9"/>
  <c r="BH862" i="9"/>
  <c r="BG862" i="9"/>
  <c r="BF862" i="9"/>
  <c r="T862" i="9"/>
  <c r="R862" i="9"/>
  <c r="P862" i="9"/>
  <c r="BI855" i="9"/>
  <c r="BH855" i="9"/>
  <c r="BG855" i="9"/>
  <c r="BF855" i="9"/>
  <c r="T855" i="9"/>
  <c r="R855" i="9"/>
  <c r="P855" i="9"/>
  <c r="BI845" i="9"/>
  <c r="BH845" i="9"/>
  <c r="BG845" i="9"/>
  <c r="BF845" i="9"/>
  <c r="T845" i="9"/>
  <c r="R845" i="9"/>
  <c r="P845" i="9"/>
  <c r="BI835" i="9"/>
  <c r="BH835" i="9"/>
  <c r="BG835" i="9"/>
  <c r="BF835" i="9"/>
  <c r="T835" i="9"/>
  <c r="R835" i="9"/>
  <c r="P835" i="9"/>
  <c r="BI830" i="9"/>
  <c r="BH830" i="9"/>
  <c r="BG830" i="9"/>
  <c r="BF830" i="9"/>
  <c r="T830" i="9"/>
  <c r="R830" i="9"/>
  <c r="P830" i="9"/>
  <c r="BI820" i="9"/>
  <c r="BH820" i="9"/>
  <c r="BG820" i="9"/>
  <c r="BF820" i="9"/>
  <c r="T820" i="9"/>
  <c r="R820" i="9"/>
  <c r="P820" i="9"/>
  <c r="BI812" i="9"/>
  <c r="BH812" i="9"/>
  <c r="BG812" i="9"/>
  <c r="BF812" i="9"/>
  <c r="T812" i="9"/>
  <c r="R812" i="9"/>
  <c r="P812" i="9"/>
  <c r="BI802" i="9"/>
  <c r="BH802" i="9"/>
  <c r="BG802" i="9"/>
  <c r="BF802" i="9"/>
  <c r="T802" i="9"/>
  <c r="R802" i="9"/>
  <c r="P802" i="9"/>
  <c r="BI792" i="9"/>
  <c r="BH792" i="9"/>
  <c r="BG792" i="9"/>
  <c r="BF792" i="9"/>
  <c r="T792" i="9"/>
  <c r="R792" i="9"/>
  <c r="P792" i="9"/>
  <c r="BI782" i="9"/>
  <c r="BH782" i="9"/>
  <c r="BG782" i="9"/>
  <c r="BF782" i="9"/>
  <c r="T782" i="9"/>
  <c r="R782" i="9"/>
  <c r="P782" i="9"/>
  <c r="BI777" i="9"/>
  <c r="BH777" i="9"/>
  <c r="BG777" i="9"/>
  <c r="BF777" i="9"/>
  <c r="T777" i="9"/>
  <c r="R777" i="9"/>
  <c r="P777" i="9"/>
  <c r="BI772" i="9"/>
  <c r="BH772" i="9"/>
  <c r="BG772" i="9"/>
  <c r="BF772" i="9"/>
  <c r="T772" i="9"/>
  <c r="R772" i="9"/>
  <c r="P772" i="9"/>
  <c r="BI767" i="9"/>
  <c r="BH767" i="9"/>
  <c r="BG767" i="9"/>
  <c r="BF767" i="9"/>
  <c r="T767" i="9"/>
  <c r="R767" i="9"/>
  <c r="P767" i="9"/>
  <c r="BI762" i="9"/>
  <c r="BH762" i="9"/>
  <c r="BG762" i="9"/>
  <c r="BF762" i="9"/>
  <c r="T762" i="9"/>
  <c r="R762" i="9"/>
  <c r="P762" i="9"/>
  <c r="BI757" i="9"/>
  <c r="BH757" i="9"/>
  <c r="BG757" i="9"/>
  <c r="BF757" i="9"/>
  <c r="T757" i="9"/>
  <c r="R757" i="9"/>
  <c r="P757" i="9"/>
  <c r="BI751" i="9"/>
  <c r="BH751" i="9"/>
  <c r="BG751" i="9"/>
  <c r="BF751" i="9"/>
  <c r="T751" i="9"/>
  <c r="R751" i="9"/>
  <c r="P751" i="9"/>
  <c r="BI745" i="9"/>
  <c r="BH745" i="9"/>
  <c r="BG745" i="9"/>
  <c r="BF745" i="9"/>
  <c r="T745" i="9"/>
  <c r="R745" i="9"/>
  <c r="P745" i="9"/>
  <c r="BI740" i="9"/>
  <c r="BH740" i="9"/>
  <c r="BG740" i="9"/>
  <c r="BF740" i="9"/>
  <c r="T740" i="9"/>
  <c r="R740" i="9"/>
  <c r="P740" i="9"/>
  <c r="BI735" i="9"/>
  <c r="BH735" i="9"/>
  <c r="BG735" i="9"/>
  <c r="BF735" i="9"/>
  <c r="T735" i="9"/>
  <c r="R735" i="9"/>
  <c r="P735" i="9"/>
  <c r="BI728" i="9"/>
  <c r="BH728" i="9"/>
  <c r="BG728" i="9"/>
  <c r="BF728" i="9"/>
  <c r="T728" i="9"/>
  <c r="R728" i="9"/>
  <c r="P728" i="9"/>
  <c r="BI721" i="9"/>
  <c r="BH721" i="9"/>
  <c r="BG721" i="9"/>
  <c r="BF721" i="9"/>
  <c r="T721" i="9"/>
  <c r="R721" i="9"/>
  <c r="P721" i="9"/>
  <c r="BI714" i="9"/>
  <c r="BH714" i="9"/>
  <c r="BG714" i="9"/>
  <c r="BF714" i="9"/>
  <c r="T714" i="9"/>
  <c r="R714" i="9"/>
  <c r="P714" i="9"/>
  <c r="BI707" i="9"/>
  <c r="BH707" i="9"/>
  <c r="BG707" i="9"/>
  <c r="BF707" i="9"/>
  <c r="T707" i="9"/>
  <c r="R707" i="9"/>
  <c r="P707" i="9"/>
  <c r="BI700" i="9"/>
  <c r="BH700" i="9"/>
  <c r="BG700" i="9"/>
  <c r="BF700" i="9"/>
  <c r="T700" i="9"/>
  <c r="R700" i="9"/>
  <c r="P700" i="9"/>
  <c r="BI695" i="9"/>
  <c r="BH695" i="9"/>
  <c r="BG695" i="9"/>
  <c r="BF695" i="9"/>
  <c r="T695" i="9"/>
  <c r="R695" i="9"/>
  <c r="P695" i="9"/>
  <c r="BI690" i="9"/>
  <c r="BH690" i="9"/>
  <c r="BG690" i="9"/>
  <c r="BF690" i="9"/>
  <c r="T690" i="9"/>
  <c r="R690" i="9"/>
  <c r="P690" i="9"/>
  <c r="BI683" i="9"/>
  <c r="BH683" i="9"/>
  <c r="BG683" i="9"/>
  <c r="BF683" i="9"/>
  <c r="T683" i="9"/>
  <c r="R683" i="9"/>
  <c r="P683" i="9"/>
  <c r="BI676" i="9"/>
  <c r="BH676" i="9"/>
  <c r="BG676" i="9"/>
  <c r="BF676" i="9"/>
  <c r="T676" i="9"/>
  <c r="R676" i="9"/>
  <c r="P676" i="9"/>
  <c r="BI670" i="9"/>
  <c r="BH670" i="9"/>
  <c r="BG670" i="9"/>
  <c r="BF670" i="9"/>
  <c r="T670" i="9"/>
  <c r="R670" i="9"/>
  <c r="P670" i="9"/>
  <c r="BI660" i="9"/>
  <c r="BH660" i="9"/>
  <c r="BG660" i="9"/>
  <c r="BF660" i="9"/>
  <c r="T660" i="9"/>
  <c r="R660" i="9"/>
  <c r="P660" i="9"/>
  <c r="BI645" i="9"/>
  <c r="BH645" i="9"/>
  <c r="BG645" i="9"/>
  <c r="BF645" i="9"/>
  <c r="T645" i="9"/>
  <c r="R645" i="9"/>
  <c r="P645" i="9"/>
  <c r="BI624" i="9"/>
  <c r="BH624" i="9"/>
  <c r="BG624" i="9"/>
  <c r="BF624" i="9"/>
  <c r="T624" i="9"/>
  <c r="R624" i="9"/>
  <c r="P624" i="9"/>
  <c r="BI603" i="9"/>
  <c r="BH603" i="9"/>
  <c r="BG603" i="9"/>
  <c r="BF603" i="9"/>
  <c r="T603" i="9"/>
  <c r="R603" i="9"/>
  <c r="P603" i="9"/>
  <c r="BI597" i="9"/>
  <c r="BH597" i="9"/>
  <c r="BG597" i="9"/>
  <c r="BF597" i="9"/>
  <c r="T597" i="9"/>
  <c r="R597" i="9"/>
  <c r="P597" i="9"/>
  <c r="BI592" i="9"/>
  <c r="BH592" i="9"/>
  <c r="BG592" i="9"/>
  <c r="BF592" i="9"/>
  <c r="T592" i="9"/>
  <c r="R592" i="9"/>
  <c r="P592" i="9"/>
  <c r="BI587" i="9"/>
  <c r="BH587" i="9"/>
  <c r="BG587" i="9"/>
  <c r="BF587" i="9"/>
  <c r="T587" i="9"/>
  <c r="R587" i="9"/>
  <c r="P587" i="9"/>
  <c r="BI580" i="9"/>
  <c r="BH580" i="9"/>
  <c r="BG580" i="9"/>
  <c r="BF580" i="9"/>
  <c r="T580" i="9"/>
  <c r="R580" i="9"/>
  <c r="P580" i="9"/>
  <c r="BI573" i="9"/>
  <c r="BH573" i="9"/>
  <c r="BG573" i="9"/>
  <c r="BF573" i="9"/>
  <c r="T573" i="9"/>
  <c r="R573" i="9"/>
  <c r="P573" i="9"/>
  <c r="BI566" i="9"/>
  <c r="BH566" i="9"/>
  <c r="BG566" i="9"/>
  <c r="BF566" i="9"/>
  <c r="T566" i="9"/>
  <c r="R566" i="9"/>
  <c r="P566" i="9"/>
  <c r="BI551" i="9"/>
  <c r="BH551" i="9"/>
  <c r="BG551" i="9"/>
  <c r="BF551" i="9"/>
  <c r="T551" i="9"/>
  <c r="R551" i="9"/>
  <c r="P551" i="9"/>
  <c r="BI530" i="9"/>
  <c r="BH530" i="9"/>
  <c r="BG530" i="9"/>
  <c r="BF530" i="9"/>
  <c r="T530" i="9"/>
  <c r="R530" i="9"/>
  <c r="P530" i="9"/>
  <c r="BI525" i="9"/>
  <c r="BH525" i="9"/>
  <c r="BG525" i="9"/>
  <c r="BF525" i="9"/>
  <c r="T525" i="9"/>
  <c r="R525" i="9"/>
  <c r="P525" i="9"/>
  <c r="BI520" i="9"/>
  <c r="BH520" i="9"/>
  <c r="BG520" i="9"/>
  <c r="BF520" i="9"/>
  <c r="T520" i="9"/>
  <c r="R520" i="9"/>
  <c r="P520" i="9"/>
  <c r="BI515" i="9"/>
  <c r="BH515" i="9"/>
  <c r="BG515" i="9"/>
  <c r="BF515" i="9"/>
  <c r="T515" i="9"/>
  <c r="R515" i="9"/>
  <c r="P515" i="9"/>
  <c r="BI510" i="9"/>
  <c r="BH510" i="9"/>
  <c r="BG510" i="9"/>
  <c r="BF510" i="9"/>
  <c r="T510" i="9"/>
  <c r="R510" i="9"/>
  <c r="P510" i="9"/>
  <c r="BI503" i="9"/>
  <c r="BH503" i="9"/>
  <c r="BG503" i="9"/>
  <c r="BF503" i="9"/>
  <c r="T503" i="9"/>
  <c r="R503" i="9"/>
  <c r="P503" i="9"/>
  <c r="BI492" i="9"/>
  <c r="BH492" i="9"/>
  <c r="BG492" i="9"/>
  <c r="BF492" i="9"/>
  <c r="T492" i="9"/>
  <c r="R492" i="9"/>
  <c r="P492" i="9"/>
  <c r="BI486" i="9"/>
  <c r="BH486" i="9"/>
  <c r="BG486" i="9"/>
  <c r="BF486" i="9"/>
  <c r="T486" i="9"/>
  <c r="R486" i="9"/>
  <c r="P486" i="9"/>
  <c r="BI480" i="9"/>
  <c r="BH480" i="9"/>
  <c r="BG480" i="9"/>
  <c r="BF480" i="9"/>
  <c r="T480" i="9"/>
  <c r="R480" i="9"/>
  <c r="P480" i="9"/>
  <c r="BI475" i="9"/>
  <c r="BH475" i="9"/>
  <c r="BG475" i="9"/>
  <c r="BF475" i="9"/>
  <c r="T475" i="9"/>
  <c r="R475" i="9"/>
  <c r="P475" i="9"/>
  <c r="BI458" i="9"/>
  <c r="BH458" i="9"/>
  <c r="BG458" i="9"/>
  <c r="BF458" i="9"/>
  <c r="T458" i="9"/>
  <c r="R458" i="9"/>
  <c r="P458" i="9"/>
  <c r="BI443" i="9"/>
  <c r="BH443" i="9"/>
  <c r="BG443" i="9"/>
  <c r="BF443" i="9"/>
  <c r="T443" i="9"/>
  <c r="R443" i="9"/>
  <c r="P443" i="9"/>
  <c r="BI436" i="9"/>
  <c r="BH436" i="9"/>
  <c r="BG436" i="9"/>
  <c r="BF436" i="9"/>
  <c r="T436" i="9"/>
  <c r="R436" i="9"/>
  <c r="P436" i="9"/>
  <c r="BI429" i="9"/>
  <c r="BH429" i="9"/>
  <c r="BG429" i="9"/>
  <c r="BF429" i="9"/>
  <c r="T429" i="9"/>
  <c r="R429" i="9"/>
  <c r="P429" i="9"/>
  <c r="BI422" i="9"/>
  <c r="BH422" i="9"/>
  <c r="BG422" i="9"/>
  <c r="BF422" i="9"/>
  <c r="T422" i="9"/>
  <c r="R422" i="9"/>
  <c r="P422" i="9"/>
  <c r="BI415" i="9"/>
  <c r="BH415" i="9"/>
  <c r="BG415" i="9"/>
  <c r="BF415" i="9"/>
  <c r="T415" i="9"/>
  <c r="R415" i="9"/>
  <c r="P415" i="9"/>
  <c r="BI408" i="9"/>
  <c r="BH408" i="9"/>
  <c r="BG408" i="9"/>
  <c r="BF408" i="9"/>
  <c r="T408" i="9"/>
  <c r="R408" i="9"/>
  <c r="P408" i="9"/>
  <c r="BI401" i="9"/>
  <c r="BH401" i="9"/>
  <c r="BG401" i="9"/>
  <c r="BF401" i="9"/>
  <c r="T401" i="9"/>
  <c r="R401" i="9"/>
  <c r="P401" i="9"/>
  <c r="BI395" i="9"/>
  <c r="BH395" i="9"/>
  <c r="BG395" i="9"/>
  <c r="BF395" i="9"/>
  <c r="T395" i="9"/>
  <c r="R395" i="9"/>
  <c r="P395" i="9"/>
  <c r="BI389" i="9"/>
  <c r="BH389" i="9"/>
  <c r="BG389" i="9"/>
  <c r="BF389" i="9"/>
  <c r="T389" i="9"/>
  <c r="R389" i="9"/>
  <c r="P389" i="9"/>
  <c r="BI384" i="9"/>
  <c r="BH384" i="9"/>
  <c r="BG384" i="9"/>
  <c r="BF384" i="9"/>
  <c r="T384" i="9"/>
  <c r="R384" i="9"/>
  <c r="P384" i="9"/>
  <c r="BI377" i="9"/>
  <c r="BH377" i="9"/>
  <c r="BG377" i="9"/>
  <c r="BF377" i="9"/>
  <c r="T377" i="9"/>
  <c r="R377" i="9"/>
  <c r="P377" i="9"/>
  <c r="BI370" i="9"/>
  <c r="BH370" i="9"/>
  <c r="BG370" i="9"/>
  <c r="BF370" i="9"/>
  <c r="T370" i="9"/>
  <c r="R370" i="9"/>
  <c r="P370" i="9"/>
  <c r="BI363" i="9"/>
  <c r="BH363" i="9"/>
  <c r="BG363" i="9"/>
  <c r="BF363" i="9"/>
  <c r="T363" i="9"/>
  <c r="R363" i="9"/>
  <c r="P363" i="9"/>
  <c r="BI356" i="9"/>
  <c r="BH356" i="9"/>
  <c r="BG356" i="9"/>
  <c r="BF356" i="9"/>
  <c r="T356" i="9"/>
  <c r="R356" i="9"/>
  <c r="P356" i="9"/>
  <c r="BI338" i="9"/>
  <c r="BH338" i="9"/>
  <c r="BG338" i="9"/>
  <c r="BF338" i="9"/>
  <c r="T338" i="9"/>
  <c r="R338" i="9"/>
  <c r="P338" i="9"/>
  <c r="BI316" i="9"/>
  <c r="BH316" i="9"/>
  <c r="BG316" i="9"/>
  <c r="BF316" i="9"/>
  <c r="T316" i="9"/>
  <c r="R316" i="9"/>
  <c r="P316" i="9"/>
  <c r="BI310" i="9"/>
  <c r="BH310" i="9"/>
  <c r="BG310" i="9"/>
  <c r="BF310" i="9"/>
  <c r="T310" i="9"/>
  <c r="R310" i="9"/>
  <c r="P310" i="9"/>
  <c r="BI304" i="9"/>
  <c r="BH304" i="9"/>
  <c r="BG304" i="9"/>
  <c r="BF304" i="9"/>
  <c r="T304" i="9"/>
  <c r="R304" i="9"/>
  <c r="P304" i="9"/>
  <c r="BI299" i="9"/>
  <c r="BH299" i="9"/>
  <c r="BG299" i="9"/>
  <c r="BF299" i="9"/>
  <c r="T299" i="9"/>
  <c r="R299" i="9"/>
  <c r="P299" i="9"/>
  <c r="BI293" i="9"/>
  <c r="BH293" i="9"/>
  <c r="BG293" i="9"/>
  <c r="BF293" i="9"/>
  <c r="T293" i="9"/>
  <c r="R293" i="9"/>
  <c r="P293" i="9"/>
  <c r="BI287" i="9"/>
  <c r="BH287" i="9"/>
  <c r="BG287" i="9"/>
  <c r="BF287" i="9"/>
  <c r="T287" i="9"/>
  <c r="R287" i="9"/>
  <c r="P287" i="9"/>
  <c r="BI281" i="9"/>
  <c r="BH281" i="9"/>
  <c r="BG281" i="9"/>
  <c r="BF281" i="9"/>
  <c r="T281" i="9"/>
  <c r="R281" i="9"/>
  <c r="P281" i="9"/>
  <c r="BI274" i="9"/>
  <c r="BH274" i="9"/>
  <c r="BG274" i="9"/>
  <c r="BF274" i="9"/>
  <c r="T274" i="9"/>
  <c r="R274" i="9"/>
  <c r="P274" i="9"/>
  <c r="BI267" i="9"/>
  <c r="BH267" i="9"/>
  <c r="BG267" i="9"/>
  <c r="BF267" i="9"/>
  <c r="T267" i="9"/>
  <c r="R267" i="9"/>
  <c r="P267" i="9"/>
  <c r="BI259" i="9"/>
  <c r="BH259" i="9"/>
  <c r="BG259" i="9"/>
  <c r="BF259" i="9"/>
  <c r="T259" i="9"/>
  <c r="R259" i="9"/>
  <c r="P259" i="9"/>
  <c r="BI254" i="9"/>
  <c r="BH254" i="9"/>
  <c r="BG254" i="9"/>
  <c r="BF254" i="9"/>
  <c r="T254" i="9"/>
  <c r="R254" i="9"/>
  <c r="P254" i="9"/>
  <c r="BI247" i="9"/>
  <c r="BH247" i="9"/>
  <c r="BG247" i="9"/>
  <c r="BF247" i="9"/>
  <c r="T247" i="9"/>
  <c r="R247" i="9"/>
  <c r="P247" i="9"/>
  <c r="BI240" i="9"/>
  <c r="BH240" i="9"/>
  <c r="BG240" i="9"/>
  <c r="BF240" i="9"/>
  <c r="T240" i="9"/>
  <c r="R240" i="9"/>
  <c r="P240" i="9"/>
  <c r="BI234" i="9"/>
  <c r="BH234" i="9"/>
  <c r="BG234" i="9"/>
  <c r="BF234" i="9"/>
  <c r="T234" i="9"/>
  <c r="R234" i="9"/>
  <c r="P234" i="9"/>
  <c r="BI229" i="9"/>
  <c r="BH229" i="9"/>
  <c r="BG229" i="9"/>
  <c r="BF229" i="9"/>
  <c r="T229" i="9"/>
  <c r="R229" i="9"/>
  <c r="P229" i="9"/>
  <c r="BI219" i="9"/>
  <c r="BH219" i="9"/>
  <c r="BG219" i="9"/>
  <c r="BF219" i="9"/>
  <c r="T219" i="9"/>
  <c r="R219" i="9"/>
  <c r="P219" i="9"/>
  <c r="BI213" i="9"/>
  <c r="BH213" i="9"/>
  <c r="BG213" i="9"/>
  <c r="BF213" i="9"/>
  <c r="T213" i="9"/>
  <c r="R213" i="9"/>
  <c r="P213" i="9"/>
  <c r="BI203" i="9"/>
  <c r="BH203" i="9"/>
  <c r="BG203" i="9"/>
  <c r="BF203" i="9"/>
  <c r="T203" i="9"/>
  <c r="R203" i="9"/>
  <c r="P203" i="9"/>
  <c r="BI197" i="9"/>
  <c r="BH197" i="9"/>
  <c r="BG197" i="9"/>
  <c r="BF197" i="9"/>
  <c r="T197" i="9"/>
  <c r="R197" i="9"/>
  <c r="P197" i="9"/>
  <c r="BI177" i="9"/>
  <c r="BH177" i="9"/>
  <c r="BG177" i="9"/>
  <c r="BF177" i="9"/>
  <c r="T177" i="9"/>
  <c r="R177" i="9"/>
  <c r="P177" i="9"/>
  <c r="BI157" i="9"/>
  <c r="BH157" i="9"/>
  <c r="BG157" i="9"/>
  <c r="BF157" i="9"/>
  <c r="T157" i="9"/>
  <c r="R157" i="9"/>
  <c r="P157" i="9"/>
  <c r="BI151" i="9"/>
  <c r="BH151" i="9"/>
  <c r="BG151" i="9"/>
  <c r="BF151" i="9"/>
  <c r="T151" i="9"/>
  <c r="R151" i="9"/>
  <c r="P151" i="9"/>
  <c r="BI145" i="9"/>
  <c r="BH145" i="9"/>
  <c r="BG145" i="9"/>
  <c r="BF145" i="9"/>
  <c r="T145" i="9"/>
  <c r="R145" i="9"/>
  <c r="P145" i="9"/>
  <c r="BI140" i="9"/>
  <c r="BH140" i="9"/>
  <c r="BG140" i="9"/>
  <c r="BF140" i="9"/>
  <c r="T140" i="9"/>
  <c r="R140" i="9"/>
  <c r="P140" i="9"/>
  <c r="BI135" i="9"/>
  <c r="BH135" i="9"/>
  <c r="BG135" i="9"/>
  <c r="BF135" i="9"/>
  <c r="T135" i="9"/>
  <c r="R135" i="9"/>
  <c r="P135" i="9"/>
  <c r="BI129" i="9"/>
  <c r="BH129" i="9"/>
  <c r="BG129" i="9"/>
  <c r="BF129" i="9"/>
  <c r="T129" i="9"/>
  <c r="R129" i="9"/>
  <c r="P129" i="9"/>
  <c r="BI125" i="9"/>
  <c r="BH125" i="9"/>
  <c r="BG125" i="9"/>
  <c r="BF125" i="9"/>
  <c r="T125" i="9"/>
  <c r="R125" i="9"/>
  <c r="P125" i="9"/>
  <c r="BI120" i="9"/>
  <c r="BH120" i="9"/>
  <c r="BG120" i="9"/>
  <c r="BF120" i="9"/>
  <c r="T120" i="9"/>
  <c r="R120" i="9"/>
  <c r="P120" i="9"/>
  <c r="BI106" i="9"/>
  <c r="BH106" i="9"/>
  <c r="BG106" i="9"/>
  <c r="BF106" i="9"/>
  <c r="T106" i="9"/>
  <c r="R106" i="9"/>
  <c r="P106" i="9"/>
  <c r="BI86" i="9"/>
  <c r="BH86" i="9"/>
  <c r="BG86" i="9"/>
  <c r="BF86" i="9"/>
  <c r="T86" i="9"/>
  <c r="R86" i="9"/>
  <c r="P86" i="9"/>
  <c r="J81" i="9"/>
  <c r="J80" i="9"/>
  <c r="F80" i="9"/>
  <c r="F78" i="9"/>
  <c r="E76" i="9"/>
  <c r="J55" i="9"/>
  <c r="J54" i="9"/>
  <c r="F54" i="9"/>
  <c r="F52" i="9"/>
  <c r="E50" i="9"/>
  <c r="J18" i="9"/>
  <c r="E18" i="9"/>
  <c r="F81" i="9" s="1"/>
  <c r="J17" i="9"/>
  <c r="J12" i="9"/>
  <c r="J78" i="9"/>
  <c r="E7" i="9"/>
  <c r="E48" i="9" s="1"/>
  <c r="J37" i="8"/>
  <c r="J36" i="8"/>
  <c r="AY61" i="1"/>
  <c r="J35" i="8"/>
  <c r="AX61" i="1"/>
  <c r="BI795" i="8"/>
  <c r="BH795" i="8"/>
  <c r="BG795" i="8"/>
  <c r="BF795" i="8"/>
  <c r="T795" i="8"/>
  <c r="R795" i="8"/>
  <c r="R788" i="8"/>
  <c r="P795" i="8"/>
  <c r="P788" i="8"/>
  <c r="BI789" i="8"/>
  <c r="BH789" i="8"/>
  <c r="BG789" i="8"/>
  <c r="BF789" i="8"/>
  <c r="T789" i="8"/>
  <c r="T788" i="8" s="1"/>
  <c r="R789" i="8"/>
  <c r="P789" i="8"/>
  <c r="BI782" i="8"/>
  <c r="BH782" i="8"/>
  <c r="BG782" i="8"/>
  <c r="BF782" i="8"/>
  <c r="T782" i="8"/>
  <c r="R782" i="8"/>
  <c r="P782" i="8"/>
  <c r="BI776" i="8"/>
  <c r="BH776" i="8"/>
  <c r="BG776" i="8"/>
  <c r="BF776" i="8"/>
  <c r="T776" i="8"/>
  <c r="R776" i="8"/>
  <c r="P776" i="8"/>
  <c r="BI770" i="8"/>
  <c r="BH770" i="8"/>
  <c r="BG770" i="8"/>
  <c r="BF770" i="8"/>
  <c r="T770" i="8"/>
  <c r="R770" i="8"/>
  <c r="P770" i="8"/>
  <c r="BI764" i="8"/>
  <c r="BH764" i="8"/>
  <c r="BG764" i="8"/>
  <c r="BF764" i="8"/>
  <c r="T764" i="8"/>
  <c r="R764" i="8"/>
  <c r="P764" i="8"/>
  <c r="BI758" i="8"/>
  <c r="BH758" i="8"/>
  <c r="BG758" i="8"/>
  <c r="BF758" i="8"/>
  <c r="T758" i="8"/>
  <c r="R758" i="8"/>
  <c r="P758" i="8"/>
  <c r="BI752" i="8"/>
  <c r="BH752" i="8"/>
  <c r="BG752" i="8"/>
  <c r="BF752" i="8"/>
  <c r="T752" i="8"/>
  <c r="R752" i="8"/>
  <c r="P752" i="8"/>
  <c r="BI746" i="8"/>
  <c r="BH746" i="8"/>
  <c r="BG746" i="8"/>
  <c r="BF746" i="8"/>
  <c r="T746" i="8"/>
  <c r="R746" i="8"/>
  <c r="P746" i="8"/>
  <c r="BI740" i="8"/>
  <c r="BH740" i="8"/>
  <c r="BG740" i="8"/>
  <c r="BF740" i="8"/>
  <c r="T740" i="8"/>
  <c r="R740" i="8"/>
  <c r="P740" i="8"/>
  <c r="BI734" i="8"/>
  <c r="BH734" i="8"/>
  <c r="BG734" i="8"/>
  <c r="BF734" i="8"/>
  <c r="T734" i="8"/>
  <c r="R734" i="8"/>
  <c r="P734" i="8"/>
  <c r="BI728" i="8"/>
  <c r="BH728" i="8"/>
  <c r="BG728" i="8"/>
  <c r="BF728" i="8"/>
  <c r="T728" i="8"/>
  <c r="R728" i="8"/>
  <c r="P728" i="8"/>
  <c r="BI722" i="8"/>
  <c r="BH722" i="8"/>
  <c r="BG722" i="8"/>
  <c r="BF722" i="8"/>
  <c r="T722" i="8"/>
  <c r="R722" i="8"/>
  <c r="P722" i="8"/>
  <c r="BI716" i="8"/>
  <c r="BH716" i="8"/>
  <c r="BG716" i="8"/>
  <c r="BF716" i="8"/>
  <c r="T716" i="8"/>
  <c r="R716" i="8"/>
  <c r="P716" i="8"/>
  <c r="BI710" i="8"/>
  <c r="BH710" i="8"/>
  <c r="BG710" i="8"/>
  <c r="BF710" i="8"/>
  <c r="T710" i="8"/>
  <c r="R710" i="8"/>
  <c r="P710" i="8"/>
  <c r="BI705" i="8"/>
  <c r="BH705" i="8"/>
  <c r="BG705" i="8"/>
  <c r="BF705" i="8"/>
  <c r="T705" i="8"/>
  <c r="R705" i="8"/>
  <c r="P705" i="8"/>
  <c r="BI700" i="8"/>
  <c r="BH700" i="8"/>
  <c r="BG700" i="8"/>
  <c r="BF700" i="8"/>
  <c r="T700" i="8"/>
  <c r="R700" i="8"/>
  <c r="P700" i="8"/>
  <c r="BI691" i="8"/>
  <c r="BH691" i="8"/>
  <c r="BG691" i="8"/>
  <c r="BF691" i="8"/>
  <c r="T691" i="8"/>
  <c r="R691" i="8"/>
  <c r="P691" i="8"/>
  <c r="BI684" i="8"/>
  <c r="BH684" i="8"/>
  <c r="BG684" i="8"/>
  <c r="BF684" i="8"/>
  <c r="T684" i="8"/>
  <c r="R684" i="8"/>
  <c r="P684" i="8"/>
  <c r="BI679" i="8"/>
  <c r="BH679" i="8"/>
  <c r="BG679" i="8"/>
  <c r="BF679" i="8"/>
  <c r="T679" i="8"/>
  <c r="R679" i="8"/>
  <c r="P679" i="8"/>
  <c r="BI674" i="8"/>
  <c r="BH674" i="8"/>
  <c r="BG674" i="8"/>
  <c r="BF674" i="8"/>
  <c r="T674" i="8"/>
  <c r="R674" i="8"/>
  <c r="P674" i="8"/>
  <c r="BI666" i="8"/>
  <c r="BH666" i="8"/>
  <c r="BG666" i="8"/>
  <c r="BF666" i="8"/>
  <c r="T666" i="8"/>
  <c r="R666" i="8"/>
  <c r="P666" i="8"/>
  <c r="BI658" i="8"/>
  <c r="BH658" i="8"/>
  <c r="BG658" i="8"/>
  <c r="BF658" i="8"/>
  <c r="T658" i="8"/>
  <c r="R658" i="8"/>
  <c r="P658" i="8"/>
  <c r="BI653" i="8"/>
  <c r="BH653" i="8"/>
  <c r="BG653" i="8"/>
  <c r="BF653" i="8"/>
  <c r="T653" i="8"/>
  <c r="R653" i="8"/>
  <c r="P653" i="8"/>
  <c r="BI645" i="8"/>
  <c r="BH645" i="8"/>
  <c r="BG645" i="8"/>
  <c r="BF645" i="8"/>
  <c r="T645" i="8"/>
  <c r="R645" i="8"/>
  <c r="P645" i="8"/>
  <c r="BI638" i="8"/>
  <c r="BH638" i="8"/>
  <c r="BG638" i="8"/>
  <c r="BF638" i="8"/>
  <c r="T638" i="8"/>
  <c r="R638" i="8"/>
  <c r="P638" i="8"/>
  <c r="BI631" i="8"/>
  <c r="BH631" i="8"/>
  <c r="BG631" i="8"/>
  <c r="BF631" i="8"/>
  <c r="T631" i="8"/>
  <c r="R631" i="8"/>
  <c r="P631" i="8"/>
  <c r="BI624" i="8"/>
  <c r="BH624" i="8"/>
  <c r="BG624" i="8"/>
  <c r="BF624" i="8"/>
  <c r="T624" i="8"/>
  <c r="R624" i="8"/>
  <c r="P624" i="8"/>
  <c r="BI617" i="8"/>
  <c r="BH617" i="8"/>
  <c r="BG617" i="8"/>
  <c r="BF617" i="8"/>
  <c r="T617" i="8"/>
  <c r="R617" i="8"/>
  <c r="P617" i="8"/>
  <c r="BI612" i="8"/>
  <c r="BH612" i="8"/>
  <c r="BG612" i="8"/>
  <c r="BF612" i="8"/>
  <c r="T612" i="8"/>
  <c r="R612" i="8"/>
  <c r="P612" i="8"/>
  <c r="BI607" i="8"/>
  <c r="BH607" i="8"/>
  <c r="BG607" i="8"/>
  <c r="BF607" i="8"/>
  <c r="T607" i="8"/>
  <c r="R607" i="8"/>
  <c r="P607" i="8"/>
  <c r="BI602" i="8"/>
  <c r="BH602" i="8"/>
  <c r="BG602" i="8"/>
  <c r="BF602" i="8"/>
  <c r="T602" i="8"/>
  <c r="R602" i="8"/>
  <c r="P602" i="8"/>
  <c r="BI589" i="8"/>
  <c r="BH589" i="8"/>
  <c r="BG589" i="8"/>
  <c r="BF589" i="8"/>
  <c r="T589" i="8"/>
  <c r="R589" i="8"/>
  <c r="P589" i="8"/>
  <c r="BI576" i="8"/>
  <c r="BH576" i="8"/>
  <c r="BG576" i="8"/>
  <c r="BF576" i="8"/>
  <c r="T576" i="8"/>
  <c r="R576" i="8"/>
  <c r="P576" i="8"/>
  <c r="BI570" i="8"/>
  <c r="BH570" i="8"/>
  <c r="BG570" i="8"/>
  <c r="BF570" i="8"/>
  <c r="T570" i="8"/>
  <c r="R570" i="8"/>
  <c r="P570" i="8"/>
  <c r="BI558" i="8"/>
  <c r="BH558" i="8"/>
  <c r="BG558" i="8"/>
  <c r="BF558" i="8"/>
  <c r="T558" i="8"/>
  <c r="R558" i="8"/>
  <c r="P558" i="8"/>
  <c r="BI546" i="8"/>
  <c r="BH546" i="8"/>
  <c r="BG546" i="8"/>
  <c r="BF546" i="8"/>
  <c r="T546" i="8"/>
  <c r="R546" i="8"/>
  <c r="P546" i="8"/>
  <c r="BI534" i="8"/>
  <c r="BH534" i="8"/>
  <c r="BG534" i="8"/>
  <c r="BF534" i="8"/>
  <c r="T534" i="8"/>
  <c r="R534" i="8"/>
  <c r="P534" i="8"/>
  <c r="BI522" i="8"/>
  <c r="BH522" i="8"/>
  <c r="BG522" i="8"/>
  <c r="BF522" i="8"/>
  <c r="T522" i="8"/>
  <c r="R522" i="8"/>
  <c r="P522" i="8"/>
  <c r="BI514" i="8"/>
  <c r="BH514" i="8"/>
  <c r="BG514" i="8"/>
  <c r="BF514" i="8"/>
  <c r="T514" i="8"/>
  <c r="R514" i="8"/>
  <c r="P514" i="8"/>
  <c r="BI508" i="8"/>
  <c r="BH508" i="8"/>
  <c r="BG508" i="8"/>
  <c r="BF508" i="8"/>
  <c r="T508" i="8"/>
  <c r="R508" i="8"/>
  <c r="P508" i="8"/>
  <c r="BI492" i="8"/>
  <c r="BH492" i="8"/>
  <c r="BG492" i="8"/>
  <c r="BF492" i="8"/>
  <c r="T492" i="8"/>
  <c r="R492" i="8"/>
  <c r="P492" i="8"/>
  <c r="BI476" i="8"/>
  <c r="BH476" i="8"/>
  <c r="BG476" i="8"/>
  <c r="BF476" i="8"/>
  <c r="T476" i="8"/>
  <c r="R476" i="8"/>
  <c r="P476" i="8"/>
  <c r="BI460" i="8"/>
  <c r="BH460" i="8"/>
  <c r="BG460" i="8"/>
  <c r="BF460" i="8"/>
  <c r="T460" i="8"/>
  <c r="R460" i="8"/>
  <c r="P460" i="8"/>
  <c r="BI454" i="8"/>
  <c r="BH454" i="8"/>
  <c r="BG454" i="8"/>
  <c r="BF454" i="8"/>
  <c r="T454" i="8"/>
  <c r="R454" i="8"/>
  <c r="P454" i="8"/>
  <c r="BI448" i="8"/>
  <c r="BH448" i="8"/>
  <c r="BG448" i="8"/>
  <c r="BF448" i="8"/>
  <c r="T448" i="8"/>
  <c r="R448" i="8"/>
  <c r="P448" i="8"/>
  <c r="BI441" i="8"/>
  <c r="BH441" i="8"/>
  <c r="BG441" i="8"/>
  <c r="BF441" i="8"/>
  <c r="T441" i="8"/>
  <c r="R441" i="8"/>
  <c r="P441" i="8"/>
  <c r="BI434" i="8"/>
  <c r="BH434" i="8"/>
  <c r="BG434" i="8"/>
  <c r="BF434" i="8"/>
  <c r="T434" i="8"/>
  <c r="R434" i="8"/>
  <c r="P434" i="8"/>
  <c r="BI417" i="8"/>
  <c r="BH417" i="8"/>
  <c r="BG417" i="8"/>
  <c r="BF417" i="8"/>
  <c r="T417" i="8"/>
  <c r="R417" i="8"/>
  <c r="P417" i="8"/>
  <c r="BI400" i="8"/>
  <c r="BH400" i="8"/>
  <c r="BG400" i="8"/>
  <c r="BF400" i="8"/>
  <c r="T400" i="8"/>
  <c r="R400" i="8"/>
  <c r="P400" i="8"/>
  <c r="BI394" i="8"/>
  <c r="BH394" i="8"/>
  <c r="BG394" i="8"/>
  <c r="BF394" i="8"/>
  <c r="T394" i="8"/>
  <c r="R394" i="8"/>
  <c r="P394" i="8"/>
  <c r="BI388" i="8"/>
  <c r="BH388" i="8"/>
  <c r="BG388" i="8"/>
  <c r="BF388" i="8"/>
  <c r="T388" i="8"/>
  <c r="R388" i="8"/>
  <c r="P388" i="8"/>
  <c r="BI382" i="8"/>
  <c r="BH382" i="8"/>
  <c r="BG382" i="8"/>
  <c r="BF382" i="8"/>
  <c r="T382" i="8"/>
  <c r="R382" i="8"/>
  <c r="P382" i="8"/>
  <c r="BI376" i="8"/>
  <c r="BH376" i="8"/>
  <c r="BG376" i="8"/>
  <c r="BF376" i="8"/>
  <c r="T376" i="8"/>
  <c r="R376" i="8"/>
  <c r="P376" i="8"/>
  <c r="BI369" i="8"/>
  <c r="BH369" i="8"/>
  <c r="BG369" i="8"/>
  <c r="BF369" i="8"/>
  <c r="T369" i="8"/>
  <c r="R369" i="8"/>
  <c r="P369" i="8"/>
  <c r="BI364" i="8"/>
  <c r="BH364" i="8"/>
  <c r="BG364" i="8"/>
  <c r="BF364" i="8"/>
  <c r="T364" i="8"/>
  <c r="R364" i="8"/>
  <c r="P364" i="8"/>
  <c r="BI359" i="8"/>
  <c r="BH359" i="8"/>
  <c r="BG359" i="8"/>
  <c r="BF359" i="8"/>
  <c r="T359" i="8"/>
  <c r="R359" i="8"/>
  <c r="P359" i="8"/>
  <c r="BI352" i="8"/>
  <c r="BH352" i="8"/>
  <c r="BG352" i="8"/>
  <c r="BF352" i="8"/>
  <c r="T352" i="8"/>
  <c r="R352" i="8"/>
  <c r="P352" i="8"/>
  <c r="BI345" i="8"/>
  <c r="BH345" i="8"/>
  <c r="BG345" i="8"/>
  <c r="BF345" i="8"/>
  <c r="T345" i="8"/>
  <c r="R345" i="8"/>
  <c r="P345" i="8"/>
  <c r="BI338" i="8"/>
  <c r="BH338" i="8"/>
  <c r="BG338" i="8"/>
  <c r="BF338" i="8"/>
  <c r="T338" i="8"/>
  <c r="R338" i="8"/>
  <c r="P338" i="8"/>
  <c r="BI331" i="8"/>
  <c r="BH331" i="8"/>
  <c r="BG331" i="8"/>
  <c r="BF331" i="8"/>
  <c r="T331" i="8"/>
  <c r="R331" i="8"/>
  <c r="P331" i="8"/>
  <c r="BI325" i="8"/>
  <c r="BH325" i="8"/>
  <c r="BG325" i="8"/>
  <c r="BF325" i="8"/>
  <c r="T325" i="8"/>
  <c r="R325" i="8"/>
  <c r="P325" i="8"/>
  <c r="BI319" i="8"/>
  <c r="BH319" i="8"/>
  <c r="BG319" i="8"/>
  <c r="BF319" i="8"/>
  <c r="T319" i="8"/>
  <c r="R319" i="8"/>
  <c r="P319" i="8"/>
  <c r="BI312" i="8"/>
  <c r="BH312" i="8"/>
  <c r="BG312" i="8"/>
  <c r="BF312" i="8"/>
  <c r="T312" i="8"/>
  <c r="R312" i="8"/>
  <c r="P312" i="8"/>
  <c r="BI305" i="8"/>
  <c r="BH305" i="8"/>
  <c r="BG305" i="8"/>
  <c r="BF305" i="8"/>
  <c r="T305" i="8"/>
  <c r="R305" i="8"/>
  <c r="P305" i="8"/>
  <c r="BI288" i="8"/>
  <c r="BH288" i="8"/>
  <c r="BG288" i="8"/>
  <c r="BF288" i="8"/>
  <c r="T288" i="8"/>
  <c r="R288" i="8"/>
  <c r="P288" i="8"/>
  <c r="BI271" i="8"/>
  <c r="BH271" i="8"/>
  <c r="BG271" i="8"/>
  <c r="BF271" i="8"/>
  <c r="T271" i="8"/>
  <c r="R271" i="8"/>
  <c r="P271" i="8"/>
  <c r="BI265" i="8"/>
  <c r="BH265" i="8"/>
  <c r="BG265" i="8"/>
  <c r="BF265" i="8"/>
  <c r="T265" i="8"/>
  <c r="R265" i="8"/>
  <c r="P265" i="8"/>
  <c r="BI259" i="8"/>
  <c r="BH259" i="8"/>
  <c r="BG259" i="8"/>
  <c r="BF259" i="8"/>
  <c r="T259" i="8"/>
  <c r="R259" i="8"/>
  <c r="P259" i="8"/>
  <c r="BI253" i="8"/>
  <c r="BH253" i="8"/>
  <c r="BG253" i="8"/>
  <c r="BF253" i="8"/>
  <c r="T253" i="8"/>
  <c r="R253" i="8"/>
  <c r="P253" i="8"/>
  <c r="BI247" i="8"/>
  <c r="BH247" i="8"/>
  <c r="BG247" i="8"/>
  <c r="BF247" i="8"/>
  <c r="T247" i="8"/>
  <c r="R247" i="8"/>
  <c r="P247" i="8"/>
  <c r="BI241" i="8"/>
  <c r="BH241" i="8"/>
  <c r="BG241" i="8"/>
  <c r="BF241" i="8"/>
  <c r="T241" i="8"/>
  <c r="R241" i="8"/>
  <c r="P241" i="8"/>
  <c r="BI234" i="8"/>
  <c r="BH234" i="8"/>
  <c r="BG234" i="8"/>
  <c r="BF234" i="8"/>
  <c r="T234" i="8"/>
  <c r="R234" i="8"/>
  <c r="P234" i="8"/>
  <c r="BI227" i="8"/>
  <c r="BH227" i="8"/>
  <c r="BG227" i="8"/>
  <c r="BF227" i="8"/>
  <c r="T227" i="8"/>
  <c r="R227" i="8"/>
  <c r="P227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09" i="8"/>
  <c r="BH209" i="8"/>
  <c r="BG209" i="8"/>
  <c r="BF209" i="8"/>
  <c r="T209" i="8"/>
  <c r="R209" i="8"/>
  <c r="P209" i="8"/>
  <c r="BI202" i="8"/>
  <c r="BH202" i="8"/>
  <c r="BG202" i="8"/>
  <c r="BF202" i="8"/>
  <c r="T202" i="8"/>
  <c r="R202" i="8"/>
  <c r="P202" i="8"/>
  <c r="BI194" i="8"/>
  <c r="BH194" i="8"/>
  <c r="BG194" i="8"/>
  <c r="BF194" i="8"/>
  <c r="T194" i="8"/>
  <c r="T193" i="8"/>
  <c r="R194" i="8"/>
  <c r="R193" i="8"/>
  <c r="P194" i="8"/>
  <c r="P193" i="8" s="1"/>
  <c r="BI184" i="8"/>
  <c r="BH184" i="8"/>
  <c r="BG184" i="8"/>
  <c r="BF184" i="8"/>
  <c r="T184" i="8"/>
  <c r="R184" i="8"/>
  <c r="P184" i="8"/>
  <c r="BI179" i="8"/>
  <c r="BH179" i="8"/>
  <c r="BG179" i="8"/>
  <c r="BF179" i="8"/>
  <c r="T179" i="8"/>
  <c r="R179" i="8"/>
  <c r="P179" i="8"/>
  <c r="BI166" i="8"/>
  <c r="BH166" i="8"/>
  <c r="BG166" i="8"/>
  <c r="BF166" i="8"/>
  <c r="T166" i="8"/>
  <c r="R166" i="8"/>
  <c r="P166" i="8"/>
  <c r="BI153" i="8"/>
  <c r="BH153" i="8"/>
  <c r="BG153" i="8"/>
  <c r="BF153" i="8"/>
  <c r="T153" i="8"/>
  <c r="R153" i="8"/>
  <c r="P153" i="8"/>
  <c r="BI148" i="8"/>
  <c r="BH148" i="8"/>
  <c r="BG148" i="8"/>
  <c r="BF148" i="8"/>
  <c r="T148" i="8"/>
  <c r="R148" i="8"/>
  <c r="P148" i="8"/>
  <c r="BI143" i="8"/>
  <c r="BH143" i="8"/>
  <c r="BG143" i="8"/>
  <c r="BF143" i="8"/>
  <c r="T143" i="8"/>
  <c r="R143" i="8"/>
  <c r="P143" i="8"/>
  <c r="BI138" i="8"/>
  <c r="BH138" i="8"/>
  <c r="BG138" i="8"/>
  <c r="BF138" i="8"/>
  <c r="T138" i="8"/>
  <c r="R138" i="8"/>
  <c r="P138" i="8"/>
  <c r="BI131" i="8"/>
  <c r="BH131" i="8"/>
  <c r="BG131" i="8"/>
  <c r="BF131" i="8"/>
  <c r="T131" i="8"/>
  <c r="R131" i="8"/>
  <c r="P131" i="8"/>
  <c r="BI125" i="8"/>
  <c r="BH125" i="8"/>
  <c r="BG125" i="8"/>
  <c r="BF125" i="8"/>
  <c r="T125" i="8"/>
  <c r="R125" i="8"/>
  <c r="P125" i="8"/>
  <c r="BI121" i="8"/>
  <c r="BH121" i="8"/>
  <c r="BG121" i="8"/>
  <c r="BF121" i="8"/>
  <c r="T121" i="8"/>
  <c r="R121" i="8"/>
  <c r="P121" i="8"/>
  <c r="BI116" i="8"/>
  <c r="BH116" i="8"/>
  <c r="BG116" i="8"/>
  <c r="BF116" i="8"/>
  <c r="T116" i="8"/>
  <c r="R116" i="8"/>
  <c r="P116" i="8"/>
  <c r="BI104" i="8"/>
  <c r="BH104" i="8"/>
  <c r="BG104" i="8"/>
  <c r="BF104" i="8"/>
  <c r="T104" i="8"/>
  <c r="R104" i="8"/>
  <c r="P104" i="8"/>
  <c r="BI91" i="8"/>
  <c r="BH91" i="8"/>
  <c r="BG91" i="8"/>
  <c r="BF91" i="8"/>
  <c r="T91" i="8"/>
  <c r="R91" i="8"/>
  <c r="P91" i="8"/>
  <c r="BI86" i="8"/>
  <c r="BH86" i="8"/>
  <c r="BG86" i="8"/>
  <c r="BF86" i="8"/>
  <c r="T86" i="8"/>
  <c r="R86" i="8"/>
  <c r="P86" i="8"/>
  <c r="J81" i="8"/>
  <c r="J80" i="8"/>
  <c r="F80" i="8"/>
  <c r="F78" i="8"/>
  <c r="E76" i="8"/>
  <c r="J55" i="8"/>
  <c r="J54" i="8"/>
  <c r="F54" i="8"/>
  <c r="F52" i="8"/>
  <c r="E50" i="8"/>
  <c r="J18" i="8"/>
  <c r="E18" i="8"/>
  <c r="F81" i="8"/>
  <c r="J17" i="8"/>
  <c r="J12" i="8"/>
  <c r="J52" i="8"/>
  <c r="E7" i="8"/>
  <c r="E74" i="8"/>
  <c r="J37" i="7"/>
  <c r="J36" i="7"/>
  <c r="AY60" i="1" s="1"/>
  <c r="J35" i="7"/>
  <c r="AX60" i="1"/>
  <c r="BI205" i="7"/>
  <c r="BH205" i="7"/>
  <c r="BG205" i="7"/>
  <c r="BF205" i="7"/>
  <c r="T205" i="7"/>
  <c r="R205" i="7"/>
  <c r="R198" i="7" s="1"/>
  <c r="P205" i="7"/>
  <c r="BI199" i="7"/>
  <c r="BH199" i="7"/>
  <c r="BG199" i="7"/>
  <c r="BF199" i="7"/>
  <c r="T199" i="7"/>
  <c r="T198" i="7" s="1"/>
  <c r="R199" i="7"/>
  <c r="P199" i="7"/>
  <c r="P198" i="7" s="1"/>
  <c r="BI194" i="7"/>
  <c r="BH194" i="7"/>
  <c r="BG194" i="7"/>
  <c r="BF194" i="7"/>
  <c r="T194" i="7"/>
  <c r="T193" i="7" s="1"/>
  <c r="R194" i="7"/>
  <c r="R193" i="7" s="1"/>
  <c r="P194" i="7"/>
  <c r="P193" i="7" s="1"/>
  <c r="BI184" i="7"/>
  <c r="BH184" i="7"/>
  <c r="BG184" i="7"/>
  <c r="BF184" i="7"/>
  <c r="T184" i="7"/>
  <c r="R184" i="7"/>
  <c r="P184" i="7"/>
  <c r="BI169" i="7"/>
  <c r="BH169" i="7"/>
  <c r="BG169" i="7"/>
  <c r="BF169" i="7"/>
  <c r="T169" i="7"/>
  <c r="R169" i="7"/>
  <c r="P169" i="7"/>
  <c r="BI159" i="7"/>
  <c r="BH159" i="7"/>
  <c r="BG159" i="7"/>
  <c r="BF159" i="7"/>
  <c r="T159" i="7"/>
  <c r="R159" i="7"/>
  <c r="P159" i="7"/>
  <c r="BI152" i="7"/>
  <c r="BH152" i="7"/>
  <c r="BG152" i="7"/>
  <c r="BF152" i="7"/>
  <c r="T152" i="7"/>
  <c r="R152" i="7"/>
  <c r="P152" i="7"/>
  <c r="BI146" i="7"/>
  <c r="BH146" i="7"/>
  <c r="BG146" i="7"/>
  <c r="BF146" i="7"/>
  <c r="T146" i="7"/>
  <c r="R146" i="7"/>
  <c r="P146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28" i="7"/>
  <c r="BH128" i="7"/>
  <c r="BG128" i="7"/>
  <c r="BF128" i="7"/>
  <c r="T128" i="7"/>
  <c r="R128" i="7"/>
  <c r="P128" i="7"/>
  <c r="BI123" i="7"/>
  <c r="BH123" i="7"/>
  <c r="BG123" i="7"/>
  <c r="BF123" i="7"/>
  <c r="T123" i="7"/>
  <c r="R123" i="7"/>
  <c r="P123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6" i="7"/>
  <c r="BH106" i="7"/>
  <c r="BG106" i="7"/>
  <c r="BF106" i="7"/>
  <c r="T106" i="7"/>
  <c r="R106" i="7"/>
  <c r="P106" i="7"/>
  <c r="BI101" i="7"/>
  <c r="BH101" i="7"/>
  <c r="BG101" i="7"/>
  <c r="BF101" i="7"/>
  <c r="T101" i="7"/>
  <c r="R101" i="7"/>
  <c r="P101" i="7"/>
  <c r="BI95" i="7"/>
  <c r="BH95" i="7"/>
  <c r="BG95" i="7"/>
  <c r="BF95" i="7"/>
  <c r="T95" i="7"/>
  <c r="R95" i="7"/>
  <c r="P95" i="7"/>
  <c r="BI86" i="7"/>
  <c r="BH86" i="7"/>
  <c r="BG86" i="7"/>
  <c r="BF86" i="7"/>
  <c r="T86" i="7"/>
  <c r="R86" i="7"/>
  <c r="P86" i="7"/>
  <c r="J81" i="7"/>
  <c r="J80" i="7"/>
  <c r="F80" i="7"/>
  <c r="F78" i="7"/>
  <c r="E76" i="7"/>
  <c r="J55" i="7"/>
  <c r="J54" i="7"/>
  <c r="F54" i="7"/>
  <c r="F52" i="7"/>
  <c r="E50" i="7"/>
  <c r="J18" i="7"/>
  <c r="E18" i="7"/>
  <c r="F55" i="7" s="1"/>
  <c r="J17" i="7"/>
  <c r="J12" i="7"/>
  <c r="J78" i="7"/>
  <c r="E7" i="7"/>
  <c r="E48" i="7" s="1"/>
  <c r="J37" i="6"/>
  <c r="J36" i="6"/>
  <c r="AY59" i="1"/>
  <c r="J35" i="6"/>
  <c r="AX59" i="1"/>
  <c r="BI591" i="6"/>
  <c r="BH591" i="6"/>
  <c r="BG591" i="6"/>
  <c r="BF591" i="6"/>
  <c r="T591" i="6"/>
  <c r="R591" i="6"/>
  <c r="P591" i="6"/>
  <c r="BI585" i="6"/>
  <c r="BH585" i="6"/>
  <c r="BG585" i="6"/>
  <c r="BF585" i="6"/>
  <c r="T585" i="6"/>
  <c r="R585" i="6"/>
  <c r="P585" i="6"/>
  <c r="BI579" i="6"/>
  <c r="BH579" i="6"/>
  <c r="BG579" i="6"/>
  <c r="BF579" i="6"/>
  <c r="T579" i="6"/>
  <c r="R579" i="6"/>
  <c r="P579" i="6"/>
  <c r="BI573" i="6"/>
  <c r="BH573" i="6"/>
  <c r="BG573" i="6"/>
  <c r="BF573" i="6"/>
  <c r="T573" i="6"/>
  <c r="R573" i="6"/>
  <c r="P573" i="6"/>
  <c r="BI566" i="6"/>
  <c r="BH566" i="6"/>
  <c r="BG566" i="6"/>
  <c r="BF566" i="6"/>
  <c r="T566" i="6"/>
  <c r="R566" i="6"/>
  <c r="P566" i="6"/>
  <c r="BI552" i="6"/>
  <c r="BH552" i="6"/>
  <c r="BG552" i="6"/>
  <c r="BF552" i="6"/>
  <c r="T552" i="6"/>
  <c r="R552" i="6"/>
  <c r="P552" i="6"/>
  <c r="BI545" i="6"/>
  <c r="BH545" i="6"/>
  <c r="BG545" i="6"/>
  <c r="BF545" i="6"/>
  <c r="T545" i="6"/>
  <c r="R545" i="6"/>
  <c r="P545" i="6"/>
  <c r="BI536" i="6"/>
  <c r="BH536" i="6"/>
  <c r="BG536" i="6"/>
  <c r="BF536" i="6"/>
  <c r="T536" i="6"/>
  <c r="R536" i="6"/>
  <c r="P536" i="6"/>
  <c r="BI529" i="6"/>
  <c r="BH529" i="6"/>
  <c r="BG529" i="6"/>
  <c r="BF529" i="6"/>
  <c r="T529" i="6"/>
  <c r="R529" i="6"/>
  <c r="P529" i="6"/>
  <c r="BI520" i="6"/>
  <c r="BH520" i="6"/>
  <c r="BG520" i="6"/>
  <c r="BF520" i="6"/>
  <c r="T520" i="6"/>
  <c r="R520" i="6"/>
  <c r="P520" i="6"/>
  <c r="BI511" i="6"/>
  <c r="BH511" i="6"/>
  <c r="BG511" i="6"/>
  <c r="BF511" i="6"/>
  <c r="T511" i="6"/>
  <c r="R511" i="6"/>
  <c r="P511" i="6"/>
  <c r="BI504" i="6"/>
  <c r="BH504" i="6"/>
  <c r="BG504" i="6"/>
  <c r="BF504" i="6"/>
  <c r="T504" i="6"/>
  <c r="R504" i="6"/>
  <c r="P504" i="6"/>
  <c r="BI499" i="6"/>
  <c r="BH499" i="6"/>
  <c r="BG499" i="6"/>
  <c r="BF499" i="6"/>
  <c r="T499" i="6"/>
  <c r="R499" i="6"/>
  <c r="P499" i="6"/>
  <c r="BI494" i="6"/>
  <c r="BH494" i="6"/>
  <c r="BG494" i="6"/>
  <c r="BF494" i="6"/>
  <c r="T494" i="6"/>
  <c r="R494" i="6"/>
  <c r="P494" i="6"/>
  <c r="BI489" i="6"/>
  <c r="BH489" i="6"/>
  <c r="BG489" i="6"/>
  <c r="BF489" i="6"/>
  <c r="T489" i="6"/>
  <c r="R489" i="6"/>
  <c r="P489" i="6"/>
  <c r="BI484" i="6"/>
  <c r="BH484" i="6"/>
  <c r="BG484" i="6"/>
  <c r="BF484" i="6"/>
  <c r="T484" i="6"/>
  <c r="R484" i="6"/>
  <c r="P484" i="6"/>
  <c r="BI475" i="6"/>
  <c r="BH475" i="6"/>
  <c r="BG475" i="6"/>
  <c r="BF475" i="6"/>
  <c r="T475" i="6"/>
  <c r="R475" i="6"/>
  <c r="P475" i="6"/>
  <c r="BI470" i="6"/>
  <c r="BH470" i="6"/>
  <c r="BG470" i="6"/>
  <c r="BF470" i="6"/>
  <c r="T470" i="6"/>
  <c r="R470" i="6"/>
  <c r="P470" i="6"/>
  <c r="BI465" i="6"/>
  <c r="BH465" i="6"/>
  <c r="BG465" i="6"/>
  <c r="BF465" i="6"/>
  <c r="T465" i="6"/>
  <c r="R465" i="6"/>
  <c r="P465" i="6"/>
  <c r="BI456" i="6"/>
  <c r="BH456" i="6"/>
  <c r="BG456" i="6"/>
  <c r="BF456" i="6"/>
  <c r="T456" i="6"/>
  <c r="R456" i="6"/>
  <c r="P456" i="6"/>
  <c r="BI451" i="6"/>
  <c r="BH451" i="6"/>
  <c r="BG451" i="6"/>
  <c r="BF451" i="6"/>
  <c r="T451" i="6"/>
  <c r="R451" i="6"/>
  <c r="P451" i="6"/>
  <c r="BI446" i="6"/>
  <c r="BH446" i="6"/>
  <c r="BG446" i="6"/>
  <c r="BF446" i="6"/>
  <c r="T446" i="6"/>
  <c r="R446" i="6"/>
  <c r="P446" i="6"/>
  <c r="BI441" i="6"/>
  <c r="BH441" i="6"/>
  <c r="BG441" i="6"/>
  <c r="BF441" i="6"/>
  <c r="T441" i="6"/>
  <c r="R441" i="6"/>
  <c r="P441" i="6"/>
  <c r="BI436" i="6"/>
  <c r="BH436" i="6"/>
  <c r="BG436" i="6"/>
  <c r="BF436" i="6"/>
  <c r="T436" i="6"/>
  <c r="R436" i="6"/>
  <c r="P436" i="6"/>
  <c r="BI428" i="6"/>
  <c r="BH428" i="6"/>
  <c r="BG428" i="6"/>
  <c r="BF428" i="6"/>
  <c r="T428" i="6"/>
  <c r="R428" i="6"/>
  <c r="P428" i="6"/>
  <c r="BI419" i="6"/>
  <c r="BH419" i="6"/>
  <c r="BG419" i="6"/>
  <c r="BF419" i="6"/>
  <c r="T419" i="6"/>
  <c r="R419" i="6"/>
  <c r="P419" i="6"/>
  <c r="BI410" i="6"/>
  <c r="BH410" i="6"/>
  <c r="BG410" i="6"/>
  <c r="BF410" i="6"/>
  <c r="T410" i="6"/>
  <c r="R410" i="6"/>
  <c r="P410" i="6"/>
  <c r="BI405" i="6"/>
  <c r="BH405" i="6"/>
  <c r="BG405" i="6"/>
  <c r="BF405" i="6"/>
  <c r="T405" i="6"/>
  <c r="R405" i="6"/>
  <c r="P405" i="6"/>
  <c r="BI398" i="6"/>
  <c r="BH398" i="6"/>
  <c r="BG398" i="6"/>
  <c r="BF398" i="6"/>
  <c r="T398" i="6"/>
  <c r="R398" i="6"/>
  <c r="P398" i="6"/>
  <c r="BI393" i="6"/>
  <c r="BH393" i="6"/>
  <c r="BG393" i="6"/>
  <c r="BF393" i="6"/>
  <c r="T393" i="6"/>
  <c r="R393" i="6"/>
  <c r="P393" i="6"/>
  <c r="BI388" i="6"/>
  <c r="BH388" i="6"/>
  <c r="BG388" i="6"/>
  <c r="BF388" i="6"/>
  <c r="T388" i="6"/>
  <c r="R388" i="6"/>
  <c r="P388" i="6"/>
  <c r="BI383" i="6"/>
  <c r="BH383" i="6"/>
  <c r="BG383" i="6"/>
  <c r="BF383" i="6"/>
  <c r="T383" i="6"/>
  <c r="R383" i="6"/>
  <c r="P383" i="6"/>
  <c r="BI378" i="6"/>
  <c r="BH378" i="6"/>
  <c r="BG378" i="6"/>
  <c r="BF378" i="6"/>
  <c r="T378" i="6"/>
  <c r="R378" i="6"/>
  <c r="P378" i="6"/>
  <c r="BI371" i="6"/>
  <c r="BH371" i="6"/>
  <c r="BG371" i="6"/>
  <c r="BF371" i="6"/>
  <c r="T371" i="6"/>
  <c r="R371" i="6"/>
  <c r="P371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6" i="6"/>
  <c r="BH356" i="6"/>
  <c r="BG356" i="6"/>
  <c r="BF356" i="6"/>
  <c r="T356" i="6"/>
  <c r="R356" i="6"/>
  <c r="P356" i="6"/>
  <c r="BI351" i="6"/>
  <c r="BH351" i="6"/>
  <c r="BG351" i="6"/>
  <c r="BF351" i="6"/>
  <c r="T351" i="6"/>
  <c r="R351" i="6"/>
  <c r="P351" i="6"/>
  <c r="BI344" i="6"/>
  <c r="BH344" i="6"/>
  <c r="BG344" i="6"/>
  <c r="BF344" i="6"/>
  <c r="T344" i="6"/>
  <c r="R344" i="6"/>
  <c r="P344" i="6"/>
  <c r="BI339" i="6"/>
  <c r="BH339" i="6"/>
  <c r="BG339" i="6"/>
  <c r="BF339" i="6"/>
  <c r="T339" i="6"/>
  <c r="R339" i="6"/>
  <c r="P339" i="6"/>
  <c r="BI333" i="6"/>
  <c r="BH333" i="6"/>
  <c r="BG333" i="6"/>
  <c r="BF333" i="6"/>
  <c r="T333" i="6"/>
  <c r="R333" i="6"/>
  <c r="P333" i="6"/>
  <c r="BI328" i="6"/>
  <c r="BH328" i="6"/>
  <c r="BG328" i="6"/>
  <c r="BF328" i="6"/>
  <c r="T328" i="6"/>
  <c r="R328" i="6"/>
  <c r="P328" i="6"/>
  <c r="BI323" i="6"/>
  <c r="BH323" i="6"/>
  <c r="BG323" i="6"/>
  <c r="BF323" i="6"/>
  <c r="T323" i="6"/>
  <c r="R323" i="6"/>
  <c r="P323" i="6"/>
  <c r="BI313" i="6"/>
  <c r="BH313" i="6"/>
  <c r="BG313" i="6"/>
  <c r="BF313" i="6"/>
  <c r="T313" i="6"/>
  <c r="R313" i="6"/>
  <c r="P313" i="6"/>
  <c r="BI306" i="6"/>
  <c r="BH306" i="6"/>
  <c r="BG306" i="6"/>
  <c r="BF306" i="6"/>
  <c r="T306" i="6"/>
  <c r="R306" i="6"/>
  <c r="P306" i="6"/>
  <c r="BI297" i="6"/>
  <c r="BH297" i="6"/>
  <c r="BG297" i="6"/>
  <c r="BF297" i="6"/>
  <c r="T297" i="6"/>
  <c r="R297" i="6"/>
  <c r="P297" i="6"/>
  <c r="BI287" i="6"/>
  <c r="BH287" i="6"/>
  <c r="BG287" i="6"/>
  <c r="BF287" i="6"/>
  <c r="T287" i="6"/>
  <c r="R287" i="6"/>
  <c r="P287" i="6"/>
  <c r="BI278" i="6"/>
  <c r="BH278" i="6"/>
  <c r="BG278" i="6"/>
  <c r="BF278" i="6"/>
  <c r="T278" i="6"/>
  <c r="R278" i="6"/>
  <c r="P278" i="6"/>
  <c r="BI271" i="6"/>
  <c r="BH271" i="6"/>
  <c r="BG271" i="6"/>
  <c r="BF271" i="6"/>
  <c r="T271" i="6"/>
  <c r="R271" i="6"/>
  <c r="P271" i="6"/>
  <c r="BI264" i="6"/>
  <c r="BH264" i="6"/>
  <c r="BG264" i="6"/>
  <c r="BF264" i="6"/>
  <c r="T264" i="6"/>
  <c r="R264" i="6"/>
  <c r="P264" i="6"/>
  <c r="BI259" i="6"/>
  <c r="BH259" i="6"/>
  <c r="BG259" i="6"/>
  <c r="BF259" i="6"/>
  <c r="T259" i="6"/>
  <c r="R259" i="6"/>
  <c r="P259" i="6"/>
  <c r="BI254" i="6"/>
  <c r="BH254" i="6"/>
  <c r="BG254" i="6"/>
  <c r="BF254" i="6"/>
  <c r="T254" i="6"/>
  <c r="R254" i="6"/>
  <c r="P254" i="6"/>
  <c r="BI248" i="6"/>
  <c r="BH248" i="6"/>
  <c r="BG248" i="6"/>
  <c r="BF248" i="6"/>
  <c r="T248" i="6"/>
  <c r="R248" i="6"/>
  <c r="P248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29" i="6"/>
  <c r="BH229" i="6"/>
  <c r="BG229" i="6"/>
  <c r="BF229" i="6"/>
  <c r="T229" i="6"/>
  <c r="R229" i="6"/>
  <c r="P229" i="6"/>
  <c r="BI223" i="6"/>
  <c r="BH223" i="6"/>
  <c r="BG223" i="6"/>
  <c r="BF223" i="6"/>
  <c r="T223" i="6"/>
  <c r="R223" i="6"/>
  <c r="P223" i="6"/>
  <c r="BI213" i="6"/>
  <c r="BH213" i="6"/>
  <c r="BG213" i="6"/>
  <c r="BF213" i="6"/>
  <c r="T213" i="6"/>
  <c r="T212" i="6" s="1"/>
  <c r="R213" i="6"/>
  <c r="R212" i="6" s="1"/>
  <c r="P213" i="6"/>
  <c r="P212" i="6"/>
  <c r="BI204" i="6"/>
  <c r="BH204" i="6"/>
  <c r="BG204" i="6"/>
  <c r="BF204" i="6"/>
  <c r="T204" i="6"/>
  <c r="T203" i="6" s="1"/>
  <c r="R204" i="6"/>
  <c r="R203" i="6" s="1"/>
  <c r="P204" i="6"/>
  <c r="P203" i="6" s="1"/>
  <c r="BI194" i="6"/>
  <c r="BH194" i="6"/>
  <c r="BG194" i="6"/>
  <c r="BF194" i="6"/>
  <c r="T194" i="6"/>
  <c r="R194" i="6"/>
  <c r="P194" i="6"/>
  <c r="BI187" i="6"/>
  <c r="BH187" i="6"/>
  <c r="BG187" i="6"/>
  <c r="BF187" i="6"/>
  <c r="T187" i="6"/>
  <c r="R187" i="6"/>
  <c r="P187" i="6"/>
  <c r="BI181" i="6"/>
  <c r="BH181" i="6"/>
  <c r="BG181" i="6"/>
  <c r="BF181" i="6"/>
  <c r="T181" i="6"/>
  <c r="R181" i="6"/>
  <c r="P181" i="6"/>
  <c r="BI175" i="6"/>
  <c r="BH175" i="6"/>
  <c r="BG175" i="6"/>
  <c r="BF175" i="6"/>
  <c r="T175" i="6"/>
  <c r="R175" i="6"/>
  <c r="P175" i="6"/>
  <c r="BI158" i="6"/>
  <c r="BH158" i="6"/>
  <c r="BG158" i="6"/>
  <c r="BF158" i="6"/>
  <c r="T158" i="6"/>
  <c r="R158" i="6"/>
  <c r="P158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3" i="6"/>
  <c r="BH123" i="6"/>
  <c r="BG123" i="6"/>
  <c r="BF123" i="6"/>
  <c r="T123" i="6"/>
  <c r="R123" i="6"/>
  <c r="P123" i="6"/>
  <c r="BI118" i="6"/>
  <c r="BH118" i="6"/>
  <c r="BG118" i="6"/>
  <c r="BF118" i="6"/>
  <c r="T118" i="6"/>
  <c r="R118" i="6"/>
  <c r="P118" i="6"/>
  <c r="BI112" i="6"/>
  <c r="BH112" i="6"/>
  <c r="BG112" i="6"/>
  <c r="BF112" i="6"/>
  <c r="T112" i="6"/>
  <c r="R112" i="6"/>
  <c r="P112" i="6"/>
  <c r="BI104" i="6"/>
  <c r="BH104" i="6"/>
  <c r="BG104" i="6"/>
  <c r="BF104" i="6"/>
  <c r="T104" i="6"/>
  <c r="R104" i="6"/>
  <c r="P104" i="6"/>
  <c r="BI87" i="6"/>
  <c r="BH87" i="6"/>
  <c r="BG87" i="6"/>
  <c r="BF87" i="6"/>
  <c r="T87" i="6"/>
  <c r="R87" i="6"/>
  <c r="P87" i="6"/>
  <c r="J82" i="6"/>
  <c r="J81" i="6"/>
  <c r="F81" i="6"/>
  <c r="F79" i="6"/>
  <c r="E77" i="6"/>
  <c r="J55" i="6"/>
  <c r="J54" i="6"/>
  <c r="F54" i="6"/>
  <c r="F52" i="6"/>
  <c r="E50" i="6"/>
  <c r="J18" i="6"/>
  <c r="E18" i="6"/>
  <c r="F55" i="6" s="1"/>
  <c r="J17" i="6"/>
  <c r="J12" i="6"/>
  <c r="J52" i="6"/>
  <c r="E7" i="6"/>
  <c r="E75" i="6" s="1"/>
  <c r="J37" i="5"/>
  <c r="J36" i="5"/>
  <c r="AY58" i="1"/>
  <c r="J35" i="5"/>
  <c r="AX58" i="1"/>
  <c r="BI305" i="5"/>
  <c r="BH305" i="5"/>
  <c r="BG305" i="5"/>
  <c r="BF305" i="5"/>
  <c r="T305" i="5"/>
  <c r="R305" i="5"/>
  <c r="P305" i="5"/>
  <c r="BI299" i="5"/>
  <c r="BH299" i="5"/>
  <c r="BG299" i="5"/>
  <c r="BF299" i="5"/>
  <c r="T299" i="5"/>
  <c r="R299" i="5"/>
  <c r="P299" i="5"/>
  <c r="BI293" i="5"/>
  <c r="BH293" i="5"/>
  <c r="BG293" i="5"/>
  <c r="BF293" i="5"/>
  <c r="T293" i="5"/>
  <c r="R293" i="5"/>
  <c r="P293" i="5"/>
  <c r="BI287" i="5"/>
  <c r="BH287" i="5"/>
  <c r="BG287" i="5"/>
  <c r="BF287" i="5"/>
  <c r="T287" i="5"/>
  <c r="R287" i="5"/>
  <c r="P287" i="5"/>
  <c r="BI282" i="5"/>
  <c r="BH282" i="5"/>
  <c r="BG282" i="5"/>
  <c r="BF282" i="5"/>
  <c r="T282" i="5"/>
  <c r="T281" i="5"/>
  <c r="R282" i="5"/>
  <c r="R281" i="5"/>
  <c r="P282" i="5"/>
  <c r="P281" i="5" s="1"/>
  <c r="BI275" i="5"/>
  <c r="BH275" i="5"/>
  <c r="BG275" i="5"/>
  <c r="BF275" i="5"/>
  <c r="T275" i="5"/>
  <c r="R275" i="5"/>
  <c r="P275" i="5"/>
  <c r="BI269" i="5"/>
  <c r="BH269" i="5"/>
  <c r="BG269" i="5"/>
  <c r="BF269" i="5"/>
  <c r="T269" i="5"/>
  <c r="R269" i="5"/>
  <c r="P269" i="5"/>
  <c r="BI263" i="5"/>
  <c r="BH263" i="5"/>
  <c r="BG263" i="5"/>
  <c r="BF263" i="5"/>
  <c r="T263" i="5"/>
  <c r="R263" i="5"/>
  <c r="P263" i="5"/>
  <c r="BI257" i="5"/>
  <c r="BH257" i="5"/>
  <c r="BG257" i="5"/>
  <c r="BF257" i="5"/>
  <c r="T257" i="5"/>
  <c r="R257" i="5"/>
  <c r="P257" i="5"/>
  <c r="BI245" i="5"/>
  <c r="BH245" i="5"/>
  <c r="BG245" i="5"/>
  <c r="BF245" i="5"/>
  <c r="T245" i="5"/>
  <c r="T244" i="5"/>
  <c r="R245" i="5"/>
  <c r="R244" i="5" s="1"/>
  <c r="P245" i="5"/>
  <c r="P244" i="5" s="1"/>
  <c r="BI227" i="5"/>
  <c r="BH227" i="5"/>
  <c r="BG227" i="5"/>
  <c r="BF227" i="5"/>
  <c r="T227" i="5"/>
  <c r="R227" i="5"/>
  <c r="P227" i="5"/>
  <c r="BI220" i="5"/>
  <c r="BH220" i="5"/>
  <c r="BG220" i="5"/>
  <c r="BF220" i="5"/>
  <c r="T220" i="5"/>
  <c r="R220" i="5"/>
  <c r="P220" i="5"/>
  <c r="BI214" i="5"/>
  <c r="BH214" i="5"/>
  <c r="BG214" i="5"/>
  <c r="BF214" i="5"/>
  <c r="T214" i="5"/>
  <c r="R214" i="5"/>
  <c r="P214" i="5"/>
  <c r="BI208" i="5"/>
  <c r="BH208" i="5"/>
  <c r="BG208" i="5"/>
  <c r="BF208" i="5"/>
  <c r="T208" i="5"/>
  <c r="R208" i="5"/>
  <c r="P208" i="5"/>
  <c r="BI199" i="5"/>
  <c r="BH199" i="5"/>
  <c r="BG199" i="5"/>
  <c r="BF199" i="5"/>
  <c r="T199" i="5"/>
  <c r="R199" i="5"/>
  <c r="P199" i="5"/>
  <c r="BI190" i="5"/>
  <c r="BH190" i="5"/>
  <c r="BG190" i="5"/>
  <c r="BF190" i="5"/>
  <c r="T190" i="5"/>
  <c r="R190" i="5"/>
  <c r="P190" i="5"/>
  <c r="BI184" i="5"/>
  <c r="BH184" i="5"/>
  <c r="BG184" i="5"/>
  <c r="BF184" i="5"/>
  <c r="T184" i="5"/>
  <c r="R184" i="5"/>
  <c r="P184" i="5"/>
  <c r="BI178" i="5"/>
  <c r="BH178" i="5"/>
  <c r="BG178" i="5"/>
  <c r="BF178" i="5"/>
  <c r="T178" i="5"/>
  <c r="R178" i="5"/>
  <c r="P178" i="5"/>
  <c r="BI172" i="5"/>
  <c r="BH172" i="5"/>
  <c r="BG172" i="5"/>
  <c r="BF172" i="5"/>
  <c r="T172" i="5"/>
  <c r="R172" i="5"/>
  <c r="P172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0" i="5"/>
  <c r="BH140" i="5"/>
  <c r="BG140" i="5"/>
  <c r="BF140" i="5"/>
  <c r="T140" i="5"/>
  <c r="R140" i="5"/>
  <c r="P140" i="5"/>
  <c r="BI134" i="5"/>
  <c r="BH134" i="5"/>
  <c r="BG134" i="5"/>
  <c r="BF134" i="5"/>
  <c r="T134" i="5"/>
  <c r="R134" i="5"/>
  <c r="P134" i="5"/>
  <c r="BI128" i="5"/>
  <c r="BH128" i="5"/>
  <c r="BG128" i="5"/>
  <c r="BF128" i="5"/>
  <c r="T128" i="5"/>
  <c r="R128" i="5"/>
  <c r="P128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1" i="5"/>
  <c r="BH111" i="5"/>
  <c r="BG111" i="5"/>
  <c r="BF111" i="5"/>
  <c r="T111" i="5"/>
  <c r="R111" i="5"/>
  <c r="P111" i="5"/>
  <c r="BI105" i="5"/>
  <c r="BH105" i="5"/>
  <c r="BG105" i="5"/>
  <c r="BF105" i="5"/>
  <c r="T105" i="5"/>
  <c r="R105" i="5"/>
  <c r="P105" i="5"/>
  <c r="BI96" i="5"/>
  <c r="BH96" i="5"/>
  <c r="BG96" i="5"/>
  <c r="BF96" i="5"/>
  <c r="T96" i="5"/>
  <c r="R96" i="5"/>
  <c r="P96" i="5"/>
  <c r="BI87" i="5"/>
  <c r="BH87" i="5"/>
  <c r="BG87" i="5"/>
  <c r="BF87" i="5"/>
  <c r="T87" i="5"/>
  <c r="R87" i="5"/>
  <c r="P87" i="5"/>
  <c r="J82" i="5"/>
  <c r="J81" i="5"/>
  <c r="F81" i="5"/>
  <c r="F79" i="5"/>
  <c r="E77" i="5"/>
  <c r="J55" i="5"/>
  <c r="J54" i="5"/>
  <c r="F54" i="5"/>
  <c r="F52" i="5"/>
  <c r="E50" i="5"/>
  <c r="J18" i="5"/>
  <c r="E18" i="5"/>
  <c r="F55" i="5"/>
  <c r="J17" i="5"/>
  <c r="J12" i="5"/>
  <c r="J52" i="5"/>
  <c r="E7" i="5"/>
  <c r="E75" i="5"/>
  <c r="J37" i="4"/>
  <c r="J36" i="4"/>
  <c r="AY57" i="1" s="1"/>
  <c r="J35" i="4"/>
  <c r="AX57" i="1"/>
  <c r="BI553" i="4"/>
  <c r="BH553" i="4"/>
  <c r="BG553" i="4"/>
  <c r="BF553" i="4"/>
  <c r="T553" i="4"/>
  <c r="R553" i="4"/>
  <c r="P553" i="4"/>
  <c r="BI546" i="4"/>
  <c r="BH546" i="4"/>
  <c r="BG546" i="4"/>
  <c r="BF546" i="4"/>
  <c r="T546" i="4"/>
  <c r="R546" i="4"/>
  <c r="P546" i="4"/>
  <c r="BI538" i="4"/>
  <c r="BH538" i="4"/>
  <c r="BG538" i="4"/>
  <c r="BF538" i="4"/>
  <c r="T538" i="4"/>
  <c r="R538" i="4"/>
  <c r="P538" i="4"/>
  <c r="BI531" i="4"/>
  <c r="BH531" i="4"/>
  <c r="BG531" i="4"/>
  <c r="BF531" i="4"/>
  <c r="T531" i="4"/>
  <c r="R531" i="4"/>
  <c r="P531" i="4"/>
  <c r="BI523" i="4"/>
  <c r="BH523" i="4"/>
  <c r="BG523" i="4"/>
  <c r="BF523" i="4"/>
  <c r="T523" i="4"/>
  <c r="R523" i="4"/>
  <c r="P523" i="4"/>
  <c r="BI518" i="4"/>
  <c r="BH518" i="4"/>
  <c r="BG518" i="4"/>
  <c r="BF518" i="4"/>
  <c r="T518" i="4"/>
  <c r="R518" i="4"/>
  <c r="P518" i="4"/>
  <c r="BI513" i="4"/>
  <c r="BH513" i="4"/>
  <c r="BG513" i="4"/>
  <c r="BF513" i="4"/>
  <c r="T513" i="4"/>
  <c r="R513" i="4"/>
  <c r="P513" i="4"/>
  <c r="BI505" i="4"/>
  <c r="BH505" i="4"/>
  <c r="BG505" i="4"/>
  <c r="BF505" i="4"/>
  <c r="T505" i="4"/>
  <c r="R505" i="4"/>
  <c r="P505" i="4"/>
  <c r="BI496" i="4"/>
  <c r="BH496" i="4"/>
  <c r="BG496" i="4"/>
  <c r="BF496" i="4"/>
  <c r="T496" i="4"/>
  <c r="R496" i="4"/>
  <c r="P496" i="4"/>
  <c r="BI491" i="4"/>
  <c r="BH491" i="4"/>
  <c r="BG491" i="4"/>
  <c r="BF491" i="4"/>
  <c r="T491" i="4"/>
  <c r="R491" i="4"/>
  <c r="P491" i="4"/>
  <c r="BI486" i="4"/>
  <c r="BH486" i="4"/>
  <c r="BG486" i="4"/>
  <c r="BF486" i="4"/>
  <c r="T486" i="4"/>
  <c r="R486" i="4"/>
  <c r="P486" i="4"/>
  <c r="BI477" i="4"/>
  <c r="BH477" i="4"/>
  <c r="BG477" i="4"/>
  <c r="BF477" i="4"/>
  <c r="T477" i="4"/>
  <c r="R477" i="4"/>
  <c r="P477" i="4"/>
  <c r="BI472" i="4"/>
  <c r="BH472" i="4"/>
  <c r="BG472" i="4"/>
  <c r="BF472" i="4"/>
  <c r="T472" i="4"/>
  <c r="R472" i="4"/>
  <c r="P472" i="4"/>
  <c r="BI467" i="4"/>
  <c r="BH467" i="4"/>
  <c r="BG467" i="4"/>
  <c r="BF467" i="4"/>
  <c r="T467" i="4"/>
  <c r="R467" i="4"/>
  <c r="P467" i="4"/>
  <c r="BI460" i="4"/>
  <c r="BH460" i="4"/>
  <c r="BG460" i="4"/>
  <c r="BF460" i="4"/>
  <c r="T460" i="4"/>
  <c r="R460" i="4"/>
  <c r="P460" i="4"/>
  <c r="BI453" i="4"/>
  <c r="BH453" i="4"/>
  <c r="BG453" i="4"/>
  <c r="BF453" i="4"/>
  <c r="T453" i="4"/>
  <c r="R453" i="4"/>
  <c r="P453" i="4"/>
  <c r="BI446" i="4"/>
  <c r="BH446" i="4"/>
  <c r="BG446" i="4"/>
  <c r="BF446" i="4"/>
  <c r="T446" i="4"/>
  <c r="R446" i="4"/>
  <c r="P446" i="4"/>
  <c r="BI440" i="4"/>
  <c r="BH440" i="4"/>
  <c r="BG440" i="4"/>
  <c r="BF440" i="4"/>
  <c r="T440" i="4"/>
  <c r="R440" i="4"/>
  <c r="P440" i="4"/>
  <c r="BI434" i="4"/>
  <c r="BH434" i="4"/>
  <c r="BG434" i="4"/>
  <c r="BF434" i="4"/>
  <c r="T434" i="4"/>
  <c r="R434" i="4"/>
  <c r="P434" i="4"/>
  <c r="BI428" i="4"/>
  <c r="BH428" i="4"/>
  <c r="BG428" i="4"/>
  <c r="BF428" i="4"/>
  <c r="T428" i="4"/>
  <c r="R428" i="4"/>
  <c r="P428" i="4"/>
  <c r="BI422" i="4"/>
  <c r="BH422" i="4"/>
  <c r="BG422" i="4"/>
  <c r="BF422" i="4"/>
  <c r="T422" i="4"/>
  <c r="R422" i="4"/>
  <c r="P422" i="4"/>
  <c r="BI416" i="4"/>
  <c r="BH416" i="4"/>
  <c r="BG416" i="4"/>
  <c r="BF416" i="4"/>
  <c r="T416" i="4"/>
  <c r="R416" i="4"/>
  <c r="P416" i="4"/>
  <c r="BI410" i="4"/>
  <c r="BH410" i="4"/>
  <c r="BG410" i="4"/>
  <c r="BF410" i="4"/>
  <c r="T410" i="4"/>
  <c r="R410" i="4"/>
  <c r="P410" i="4"/>
  <c r="BI404" i="4"/>
  <c r="BH404" i="4"/>
  <c r="BG404" i="4"/>
  <c r="BF404" i="4"/>
  <c r="T404" i="4"/>
  <c r="R404" i="4"/>
  <c r="P404" i="4"/>
  <c r="BI396" i="4"/>
  <c r="BH396" i="4"/>
  <c r="BG396" i="4"/>
  <c r="BF396" i="4"/>
  <c r="T396" i="4"/>
  <c r="R396" i="4"/>
  <c r="P396" i="4"/>
  <c r="BI387" i="4"/>
  <c r="BH387" i="4"/>
  <c r="BG387" i="4"/>
  <c r="BF387" i="4"/>
  <c r="T387" i="4"/>
  <c r="R387" i="4"/>
  <c r="P387" i="4"/>
  <c r="BI380" i="4"/>
  <c r="BH380" i="4"/>
  <c r="BG380" i="4"/>
  <c r="BF380" i="4"/>
  <c r="T380" i="4"/>
  <c r="R380" i="4"/>
  <c r="P380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3" i="4"/>
  <c r="BH363" i="4"/>
  <c r="BG363" i="4"/>
  <c r="BF363" i="4"/>
  <c r="T363" i="4"/>
  <c r="R363" i="4"/>
  <c r="P363" i="4"/>
  <c r="BI357" i="4"/>
  <c r="BH357" i="4"/>
  <c r="BG357" i="4"/>
  <c r="BF357" i="4"/>
  <c r="T357" i="4"/>
  <c r="R357" i="4"/>
  <c r="P357" i="4"/>
  <c r="BI352" i="4"/>
  <c r="BH352" i="4"/>
  <c r="BG352" i="4"/>
  <c r="BF352" i="4"/>
  <c r="T352" i="4"/>
  <c r="R352" i="4"/>
  <c r="P352" i="4"/>
  <c r="BI347" i="4"/>
  <c r="BH347" i="4"/>
  <c r="BG347" i="4"/>
  <c r="BF347" i="4"/>
  <c r="T347" i="4"/>
  <c r="R347" i="4"/>
  <c r="P347" i="4"/>
  <c r="BI342" i="4"/>
  <c r="BH342" i="4"/>
  <c r="BG342" i="4"/>
  <c r="BF342" i="4"/>
  <c r="T342" i="4"/>
  <c r="R342" i="4"/>
  <c r="P342" i="4"/>
  <c r="BI337" i="4"/>
  <c r="BH337" i="4"/>
  <c r="BG337" i="4"/>
  <c r="BF337" i="4"/>
  <c r="T337" i="4"/>
  <c r="R337" i="4"/>
  <c r="P337" i="4"/>
  <c r="BI332" i="4"/>
  <c r="BH332" i="4"/>
  <c r="BG332" i="4"/>
  <c r="BF332" i="4"/>
  <c r="T332" i="4"/>
  <c r="R332" i="4"/>
  <c r="P332" i="4"/>
  <c r="BI327" i="4"/>
  <c r="BH327" i="4"/>
  <c r="BG327" i="4"/>
  <c r="BF327" i="4"/>
  <c r="T327" i="4"/>
  <c r="R327" i="4"/>
  <c r="P327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R317" i="4"/>
  <c r="P317" i="4"/>
  <c r="BI310" i="4"/>
  <c r="BH310" i="4"/>
  <c r="BG310" i="4"/>
  <c r="BF310" i="4"/>
  <c r="T310" i="4"/>
  <c r="R310" i="4"/>
  <c r="P310" i="4"/>
  <c r="BI304" i="4"/>
  <c r="BH304" i="4"/>
  <c r="BG304" i="4"/>
  <c r="BF304" i="4"/>
  <c r="T304" i="4"/>
  <c r="R304" i="4"/>
  <c r="P304" i="4"/>
  <c r="BI299" i="4"/>
  <c r="BH299" i="4"/>
  <c r="BG299" i="4"/>
  <c r="BF299" i="4"/>
  <c r="T299" i="4"/>
  <c r="R299" i="4"/>
  <c r="P299" i="4"/>
  <c r="BI294" i="4"/>
  <c r="BH294" i="4"/>
  <c r="BG294" i="4"/>
  <c r="BF294" i="4"/>
  <c r="T294" i="4"/>
  <c r="R294" i="4"/>
  <c r="P294" i="4"/>
  <c r="BI288" i="4"/>
  <c r="BH288" i="4"/>
  <c r="BG288" i="4"/>
  <c r="BF288" i="4"/>
  <c r="T288" i="4"/>
  <c r="R288" i="4"/>
  <c r="P288" i="4"/>
  <c r="BI278" i="4"/>
  <c r="BH278" i="4"/>
  <c r="BG278" i="4"/>
  <c r="BF278" i="4"/>
  <c r="T278" i="4"/>
  <c r="R278" i="4"/>
  <c r="P278" i="4"/>
  <c r="BI269" i="4"/>
  <c r="BH269" i="4"/>
  <c r="BG269" i="4"/>
  <c r="BF269" i="4"/>
  <c r="T269" i="4"/>
  <c r="R269" i="4"/>
  <c r="P269" i="4"/>
  <c r="BI262" i="4"/>
  <c r="BH262" i="4"/>
  <c r="BG262" i="4"/>
  <c r="BF262" i="4"/>
  <c r="T262" i="4"/>
  <c r="R262" i="4"/>
  <c r="P262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5" i="4"/>
  <c r="BH245" i="4"/>
  <c r="BG245" i="4"/>
  <c r="BF245" i="4"/>
  <c r="T245" i="4"/>
  <c r="R245" i="4"/>
  <c r="P245" i="4"/>
  <c r="BI239" i="4"/>
  <c r="BH239" i="4"/>
  <c r="BG239" i="4"/>
  <c r="BF239" i="4"/>
  <c r="T239" i="4"/>
  <c r="R239" i="4"/>
  <c r="P239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0" i="4"/>
  <c r="BH220" i="4"/>
  <c r="BG220" i="4"/>
  <c r="BF220" i="4"/>
  <c r="T220" i="4"/>
  <c r="R220" i="4"/>
  <c r="P220" i="4"/>
  <c r="BI214" i="4"/>
  <c r="BH214" i="4"/>
  <c r="BG214" i="4"/>
  <c r="BF214" i="4"/>
  <c r="T214" i="4"/>
  <c r="R214" i="4"/>
  <c r="P214" i="4"/>
  <c r="BI205" i="4"/>
  <c r="BH205" i="4"/>
  <c r="BG205" i="4"/>
  <c r="BF205" i="4"/>
  <c r="T205" i="4"/>
  <c r="T204" i="4"/>
  <c r="R205" i="4"/>
  <c r="R204" i="4"/>
  <c r="P205" i="4"/>
  <c r="P204" i="4" s="1"/>
  <c r="BI199" i="4"/>
  <c r="BH199" i="4"/>
  <c r="BG199" i="4"/>
  <c r="BF199" i="4"/>
  <c r="T199" i="4"/>
  <c r="R199" i="4"/>
  <c r="P199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66" i="4"/>
  <c r="BH166" i="4"/>
  <c r="BG166" i="4"/>
  <c r="BF166" i="4"/>
  <c r="T166" i="4"/>
  <c r="R166" i="4"/>
  <c r="P166" i="4"/>
  <c r="BI151" i="4"/>
  <c r="BH151" i="4"/>
  <c r="BG151" i="4"/>
  <c r="BF151" i="4"/>
  <c r="T151" i="4"/>
  <c r="R151" i="4"/>
  <c r="P151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3" i="4"/>
  <c r="BH103" i="4"/>
  <c r="BG103" i="4"/>
  <c r="BF103" i="4"/>
  <c r="T103" i="4"/>
  <c r="R103" i="4"/>
  <c r="P103" i="4"/>
  <c r="BI86" i="4"/>
  <c r="BH86" i="4"/>
  <c r="BG86" i="4"/>
  <c r="BF86" i="4"/>
  <c r="T86" i="4"/>
  <c r="R86" i="4"/>
  <c r="P86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/>
  <c r="J17" i="4"/>
  <c r="J12" i="4"/>
  <c r="J52" i="4"/>
  <c r="E7" i="4"/>
  <c r="E74" i="4"/>
  <c r="J37" i="3"/>
  <c r="J36" i="3"/>
  <c r="AY56" i="1" s="1"/>
  <c r="J35" i="3"/>
  <c r="AX56" i="1"/>
  <c r="BI262" i="3"/>
  <c r="BH262" i="3"/>
  <c r="BG262" i="3"/>
  <c r="BF262" i="3"/>
  <c r="T262" i="3"/>
  <c r="R262" i="3"/>
  <c r="P262" i="3"/>
  <c r="BI256" i="3"/>
  <c r="BH256" i="3"/>
  <c r="BG256" i="3"/>
  <c r="BF256" i="3"/>
  <c r="T256" i="3"/>
  <c r="R256" i="3"/>
  <c r="P256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T226" i="3"/>
  <c r="R227" i="3"/>
  <c r="R226" i="3"/>
  <c r="P227" i="3"/>
  <c r="P226" i="3"/>
  <c r="BI216" i="3"/>
  <c r="BH216" i="3"/>
  <c r="BG216" i="3"/>
  <c r="BF216" i="3"/>
  <c r="T216" i="3"/>
  <c r="T215" i="3" s="1"/>
  <c r="R216" i="3"/>
  <c r="R215" i="3"/>
  <c r="P216" i="3"/>
  <c r="P215" i="3"/>
  <c r="BI202" i="3"/>
  <c r="BH202" i="3"/>
  <c r="BG202" i="3"/>
  <c r="BF202" i="3"/>
  <c r="T202" i="3"/>
  <c r="R202" i="3"/>
  <c r="P202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1" i="3"/>
  <c r="BH121" i="3"/>
  <c r="BG121" i="3"/>
  <c r="BF121" i="3"/>
  <c r="T121" i="3"/>
  <c r="R121" i="3"/>
  <c r="P121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4" i="3"/>
  <c r="BH104" i="3"/>
  <c r="BG104" i="3"/>
  <c r="BF104" i="3"/>
  <c r="T104" i="3"/>
  <c r="R104" i="3"/>
  <c r="P104" i="3"/>
  <c r="BI95" i="3"/>
  <c r="BH95" i="3"/>
  <c r="BG95" i="3"/>
  <c r="BF95" i="3"/>
  <c r="T95" i="3"/>
  <c r="R95" i="3"/>
  <c r="P95" i="3"/>
  <c r="BI86" i="3"/>
  <c r="BH86" i="3"/>
  <c r="BG86" i="3"/>
  <c r="BF86" i="3"/>
  <c r="T86" i="3"/>
  <c r="R86" i="3"/>
  <c r="P86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/>
  <c r="E7" i="3"/>
  <c r="E74" i="3"/>
  <c r="J37" i="2"/>
  <c r="J36" i="2"/>
  <c r="AY55" i="1"/>
  <c r="J35" i="2"/>
  <c r="AX55" i="1"/>
  <c r="BI783" i="2"/>
  <c r="BH783" i="2"/>
  <c r="BG783" i="2"/>
  <c r="BF783" i="2"/>
  <c r="T783" i="2"/>
  <c r="R783" i="2"/>
  <c r="P783" i="2"/>
  <c r="BI777" i="2"/>
  <c r="BH777" i="2"/>
  <c r="BG777" i="2"/>
  <c r="BF777" i="2"/>
  <c r="T777" i="2"/>
  <c r="R777" i="2"/>
  <c r="P777" i="2"/>
  <c r="BI771" i="2"/>
  <c r="BH771" i="2"/>
  <c r="BG771" i="2"/>
  <c r="BF771" i="2"/>
  <c r="T771" i="2"/>
  <c r="R771" i="2"/>
  <c r="P771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39" i="2"/>
  <c r="BH739" i="2"/>
  <c r="BG739" i="2"/>
  <c r="BF739" i="2"/>
  <c r="T739" i="2"/>
  <c r="R739" i="2"/>
  <c r="P739" i="2"/>
  <c r="BI728" i="2"/>
  <c r="BH728" i="2"/>
  <c r="BG728" i="2"/>
  <c r="BF728" i="2"/>
  <c r="T728" i="2"/>
  <c r="R728" i="2"/>
  <c r="P728" i="2"/>
  <c r="BI719" i="2"/>
  <c r="BH719" i="2"/>
  <c r="BG719" i="2"/>
  <c r="BF719" i="2"/>
  <c r="T719" i="2"/>
  <c r="R719" i="2"/>
  <c r="P719" i="2"/>
  <c r="BI711" i="2"/>
  <c r="BH711" i="2"/>
  <c r="BG711" i="2"/>
  <c r="BF711" i="2"/>
  <c r="T711" i="2"/>
  <c r="R711" i="2"/>
  <c r="P711" i="2"/>
  <c r="BI705" i="2"/>
  <c r="BH705" i="2"/>
  <c r="BG705" i="2"/>
  <c r="BF705" i="2"/>
  <c r="T705" i="2"/>
  <c r="R705" i="2"/>
  <c r="P705" i="2"/>
  <c r="BI699" i="2"/>
  <c r="BH699" i="2"/>
  <c r="BG699" i="2"/>
  <c r="BF699" i="2"/>
  <c r="T699" i="2"/>
  <c r="R699" i="2"/>
  <c r="P699" i="2"/>
  <c r="BI692" i="2"/>
  <c r="BH692" i="2"/>
  <c r="BG692" i="2"/>
  <c r="BF692" i="2"/>
  <c r="T692" i="2"/>
  <c r="R692" i="2"/>
  <c r="P692" i="2"/>
  <c r="BI687" i="2"/>
  <c r="BH687" i="2"/>
  <c r="BG687" i="2"/>
  <c r="BF687" i="2"/>
  <c r="T687" i="2"/>
  <c r="R687" i="2"/>
  <c r="P687" i="2"/>
  <c r="BI682" i="2"/>
  <c r="BH682" i="2"/>
  <c r="BG682" i="2"/>
  <c r="BF682" i="2"/>
  <c r="T682" i="2"/>
  <c r="R682" i="2"/>
  <c r="P682" i="2"/>
  <c r="BI677" i="2"/>
  <c r="BH677" i="2"/>
  <c r="BG677" i="2"/>
  <c r="BF677" i="2"/>
  <c r="T677" i="2"/>
  <c r="R677" i="2"/>
  <c r="P677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4" i="2"/>
  <c r="BH654" i="2"/>
  <c r="BG654" i="2"/>
  <c r="BF654" i="2"/>
  <c r="T654" i="2"/>
  <c r="R654" i="2"/>
  <c r="P654" i="2"/>
  <c r="BI649" i="2"/>
  <c r="BH649" i="2"/>
  <c r="BG649" i="2"/>
  <c r="BF649" i="2"/>
  <c r="T649" i="2"/>
  <c r="R649" i="2"/>
  <c r="P649" i="2"/>
  <c r="BI636" i="2"/>
  <c r="BH636" i="2"/>
  <c r="BG636" i="2"/>
  <c r="BF636" i="2"/>
  <c r="T636" i="2"/>
  <c r="R636" i="2"/>
  <c r="P636" i="2"/>
  <c r="BI631" i="2"/>
  <c r="BH631" i="2"/>
  <c r="BG631" i="2"/>
  <c r="BF631" i="2"/>
  <c r="T631" i="2"/>
  <c r="R631" i="2"/>
  <c r="P631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4" i="2"/>
  <c r="BH614" i="2"/>
  <c r="BG614" i="2"/>
  <c r="BF614" i="2"/>
  <c r="T614" i="2"/>
  <c r="R614" i="2"/>
  <c r="P614" i="2"/>
  <c r="BI607" i="2"/>
  <c r="BH607" i="2"/>
  <c r="BG607" i="2"/>
  <c r="BF607" i="2"/>
  <c r="T607" i="2"/>
  <c r="R607" i="2"/>
  <c r="P607" i="2"/>
  <c r="BI600" i="2"/>
  <c r="BH600" i="2"/>
  <c r="BG600" i="2"/>
  <c r="BF600" i="2"/>
  <c r="T600" i="2"/>
  <c r="R600" i="2"/>
  <c r="P600" i="2"/>
  <c r="BI592" i="2"/>
  <c r="BH592" i="2"/>
  <c r="BG592" i="2"/>
  <c r="BF592" i="2"/>
  <c r="T592" i="2"/>
  <c r="R592" i="2"/>
  <c r="P592" i="2"/>
  <c r="BI584" i="2"/>
  <c r="BH584" i="2"/>
  <c r="BG584" i="2"/>
  <c r="BF584" i="2"/>
  <c r="T584" i="2"/>
  <c r="R584" i="2"/>
  <c r="P584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6" i="2"/>
  <c r="BH566" i="2"/>
  <c r="BG566" i="2"/>
  <c r="BF566" i="2"/>
  <c r="T566" i="2"/>
  <c r="R566" i="2"/>
  <c r="P566" i="2"/>
  <c r="BI560" i="2"/>
  <c r="BH560" i="2"/>
  <c r="BG560" i="2"/>
  <c r="BF560" i="2"/>
  <c r="T560" i="2"/>
  <c r="R560" i="2"/>
  <c r="P560" i="2"/>
  <c r="BI554" i="2"/>
  <c r="BH554" i="2"/>
  <c r="BG554" i="2"/>
  <c r="BF554" i="2"/>
  <c r="T554" i="2"/>
  <c r="R554" i="2"/>
  <c r="P554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36" i="2"/>
  <c r="BH536" i="2"/>
  <c r="BG536" i="2"/>
  <c r="BF536" i="2"/>
  <c r="T536" i="2"/>
  <c r="R536" i="2"/>
  <c r="P536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6" i="2"/>
  <c r="BH516" i="2"/>
  <c r="BG516" i="2"/>
  <c r="BF516" i="2"/>
  <c r="T516" i="2"/>
  <c r="R516" i="2"/>
  <c r="P516" i="2"/>
  <c r="BI509" i="2"/>
  <c r="BH509" i="2"/>
  <c r="BG509" i="2"/>
  <c r="BF509" i="2"/>
  <c r="T509" i="2"/>
  <c r="R509" i="2"/>
  <c r="P509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74" i="2"/>
  <c r="BH474" i="2"/>
  <c r="BG474" i="2"/>
  <c r="BF474" i="2"/>
  <c r="T474" i="2"/>
  <c r="R474" i="2"/>
  <c r="P474" i="2"/>
  <c r="BI468" i="2"/>
  <c r="BH468" i="2"/>
  <c r="BG468" i="2"/>
  <c r="BF468" i="2"/>
  <c r="T468" i="2"/>
  <c r="R468" i="2"/>
  <c r="P468" i="2"/>
  <c r="BI459" i="2"/>
  <c r="BH459" i="2"/>
  <c r="BG459" i="2"/>
  <c r="BF459" i="2"/>
  <c r="T459" i="2"/>
  <c r="R459" i="2"/>
  <c r="P459" i="2"/>
  <c r="BI440" i="2"/>
  <c r="BH440" i="2"/>
  <c r="BG440" i="2"/>
  <c r="BF440" i="2"/>
  <c r="T440" i="2"/>
  <c r="R440" i="2"/>
  <c r="P440" i="2"/>
  <c r="BI431" i="2"/>
  <c r="BH431" i="2"/>
  <c r="BG431" i="2"/>
  <c r="BF431" i="2"/>
  <c r="T431" i="2"/>
  <c r="R431" i="2"/>
  <c r="P431" i="2"/>
  <c r="BI423" i="2"/>
  <c r="BH423" i="2"/>
  <c r="BG423" i="2"/>
  <c r="BF423" i="2"/>
  <c r="T423" i="2"/>
  <c r="R423" i="2"/>
  <c r="P423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R411" i="2"/>
  <c r="P411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64" i="2"/>
  <c r="BH364" i="2"/>
  <c r="BG364" i="2"/>
  <c r="BF364" i="2"/>
  <c r="T364" i="2"/>
  <c r="R364" i="2"/>
  <c r="P364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0" i="2"/>
  <c r="BH330" i="2"/>
  <c r="BG330" i="2"/>
  <c r="BF330" i="2"/>
  <c r="T330" i="2"/>
  <c r="R330" i="2"/>
  <c r="P330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28" i="2"/>
  <c r="BH228" i="2"/>
  <c r="BG228" i="2"/>
  <c r="BF228" i="2"/>
  <c r="T228" i="2"/>
  <c r="T227" i="2"/>
  <c r="R228" i="2"/>
  <c r="R227" i="2"/>
  <c r="P228" i="2"/>
  <c r="P227" i="2" s="1"/>
  <c r="BI221" i="2"/>
  <c r="BH221" i="2"/>
  <c r="BG221" i="2"/>
  <c r="BF221" i="2"/>
  <c r="T221" i="2"/>
  <c r="T220" i="2" s="1"/>
  <c r="R221" i="2"/>
  <c r="R220" i="2"/>
  <c r="P221" i="2"/>
  <c r="P22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65" i="2"/>
  <c r="BH165" i="2"/>
  <c r="BG165" i="2"/>
  <c r="BF165" i="2"/>
  <c r="T165" i="2"/>
  <c r="R165" i="2"/>
  <c r="P165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0" i="2"/>
  <c r="BH100" i="2"/>
  <c r="BG100" i="2"/>
  <c r="BF100" i="2"/>
  <c r="T100" i="2"/>
  <c r="R100" i="2"/>
  <c r="P100" i="2"/>
  <c r="BI87" i="2"/>
  <c r="BH87" i="2"/>
  <c r="BG87" i="2"/>
  <c r="BF87" i="2"/>
  <c r="T87" i="2"/>
  <c r="R87" i="2"/>
  <c r="P87" i="2"/>
  <c r="J82" i="2"/>
  <c r="J81" i="2"/>
  <c r="F81" i="2"/>
  <c r="F79" i="2"/>
  <c r="E77" i="2"/>
  <c r="J55" i="2"/>
  <c r="J54" i="2"/>
  <c r="F54" i="2"/>
  <c r="F52" i="2"/>
  <c r="E50" i="2"/>
  <c r="J18" i="2"/>
  <c r="E18" i="2"/>
  <c r="F55" i="2"/>
  <c r="J17" i="2"/>
  <c r="J12" i="2"/>
  <c r="J79" i="2"/>
  <c r="E7" i="2"/>
  <c r="E48" i="2"/>
  <c r="L50" i="1"/>
  <c r="AM50" i="1"/>
  <c r="AM49" i="1"/>
  <c r="L49" i="1"/>
  <c r="AM47" i="1"/>
  <c r="L47" i="1"/>
  <c r="L45" i="1"/>
  <c r="L44" i="1"/>
  <c r="BK227" i="3"/>
  <c r="BK440" i="4"/>
  <c r="J383" i="6"/>
  <c r="J159" i="7"/>
  <c r="J602" i="8"/>
  <c r="J534" i="8"/>
  <c r="BK1023" i="9"/>
  <c r="BK603" i="9"/>
  <c r="BK335" i="10"/>
  <c r="BK484" i="11"/>
  <c r="J766" i="12"/>
  <c r="BK329" i="13"/>
  <c r="BK146" i="13"/>
  <c r="BK335" i="14"/>
  <c r="J288" i="14"/>
  <c r="J256" i="15"/>
  <c r="J532" i="16"/>
  <c r="J488" i="16"/>
  <c r="J109" i="17"/>
  <c r="BK279" i="18"/>
  <c r="J180" i="19"/>
  <c r="BK394" i="21"/>
  <c r="BK422" i="22"/>
  <c r="BK574" i="22"/>
  <c r="J217" i="23"/>
  <c r="BK221" i="24"/>
  <c r="J474" i="2"/>
  <c r="J607" i="2"/>
  <c r="J173" i="4"/>
  <c r="BK140" i="5"/>
  <c r="J125" i="8"/>
  <c r="J624" i="8"/>
  <c r="J820" i="9"/>
  <c r="BK466" i="11"/>
  <c r="BK269" i="11"/>
  <c r="J854" i="12"/>
  <c r="J871" i="12"/>
  <c r="BK177" i="13"/>
  <c r="BK930" i="14"/>
  <c r="BK890" i="14"/>
  <c r="BK96" i="15"/>
  <c r="BK214" i="16"/>
  <c r="J413" i="17"/>
  <c r="BK266" i="17"/>
  <c r="BK173" i="18"/>
  <c r="J126" i="20"/>
  <c r="J271" i="21"/>
  <c r="BK500" i="22"/>
  <c r="BK356" i="22"/>
  <c r="BK399" i="23"/>
  <c r="BK133" i="23"/>
  <c r="BK348" i="2"/>
  <c r="J499" i="2"/>
  <c r="BK104" i="3"/>
  <c r="J136" i="4"/>
  <c r="J446" i="6"/>
  <c r="J253" i="8"/>
  <c r="BK458" i="9"/>
  <c r="BK897" i="9"/>
  <c r="J845" i="9"/>
  <c r="BK329" i="11"/>
  <c r="J570" i="11"/>
  <c r="J113" i="12"/>
  <c r="BK144" i="12"/>
  <c r="J631" i="14"/>
  <c r="J435" i="14"/>
  <c r="J145" i="15"/>
  <c r="BK127" i="16"/>
  <c r="BK692" i="17"/>
  <c r="J282" i="17"/>
  <c r="BK829" i="17"/>
  <c r="J373" i="18"/>
  <c r="J226" i="21"/>
  <c r="J417" i="22"/>
  <c r="J623" i="22"/>
  <c r="J138" i="23"/>
  <c r="J209" i="23"/>
  <c r="J126" i="24"/>
  <c r="BK221" i="2"/>
  <c r="J783" i="2"/>
  <c r="J226" i="4"/>
  <c r="J496" i="4"/>
  <c r="BK141" i="6"/>
  <c r="BK106" i="7"/>
  <c r="J674" i="8"/>
  <c r="BK757" i="9"/>
  <c r="J892" i="9"/>
  <c r="BK289" i="10"/>
  <c r="J590" i="11"/>
  <c r="BK758" i="12"/>
  <c r="J295" i="12"/>
  <c r="J271" i="13"/>
  <c r="J617" i="14"/>
  <c r="J772" i="14"/>
  <c r="J261" i="15"/>
  <c r="BK468" i="16"/>
  <c r="J463" i="17"/>
  <c r="J373" i="17"/>
  <c r="BK112" i="18"/>
  <c r="J233" i="19"/>
  <c r="BK135" i="21"/>
  <c r="BK633" i="22"/>
  <c r="BK512" i="22"/>
  <c r="J190" i="22"/>
  <c r="J163" i="23"/>
  <c r="BK144" i="24"/>
  <c r="BK305" i="2"/>
  <c r="BK759" i="2"/>
  <c r="BK120" i="4"/>
  <c r="BK161" i="5"/>
  <c r="BK123" i="6"/>
  <c r="BK371" i="6"/>
  <c r="BK522" i="8"/>
  <c r="J299" i="9"/>
  <c r="J714" i="9"/>
  <c r="J329" i="10"/>
  <c r="BK526" i="11"/>
  <c r="J134" i="12"/>
  <c r="J802" i="12"/>
  <c r="BK216" i="12"/>
  <c r="J103" i="13"/>
  <c r="J486" i="14"/>
  <c r="BK209" i="14"/>
  <c r="BK268" i="16"/>
  <c r="J184" i="16"/>
  <c r="J418" i="17"/>
  <c r="J769" i="17"/>
  <c r="BK146" i="18"/>
  <c r="J532" i="22"/>
  <c r="J299" i="23"/>
  <c r="BK348" i="24"/>
  <c r="J288" i="24"/>
  <c r="BK342" i="2"/>
  <c r="J687" i="2"/>
  <c r="J250" i="4"/>
  <c r="J257" i="5"/>
  <c r="J95" i="7"/>
  <c r="BK364" i="8"/>
  <c r="BK197" i="9"/>
  <c r="J429" i="9"/>
  <c r="BK92" i="10"/>
  <c r="J99" i="11"/>
  <c r="BK181" i="12"/>
  <c r="BK1104" i="12"/>
  <c r="BK334" i="13"/>
  <c r="J377" i="13"/>
  <c r="BK464" i="14"/>
  <c r="J544" i="14"/>
  <c r="J166" i="15"/>
  <c r="BK123" i="16"/>
  <c r="BK819" i="17"/>
  <c r="BK271" i="18"/>
  <c r="BK334" i="18"/>
  <c r="BK215" i="19"/>
  <c r="J278" i="21"/>
  <c r="J470" i="22"/>
  <c r="J206" i="22"/>
  <c r="BK235" i="23"/>
  <c r="J196" i="24"/>
  <c r="BK298" i="2"/>
  <c r="BK312" i="2"/>
  <c r="BK173" i="4"/>
  <c r="J489" i="6"/>
  <c r="BK95" i="7"/>
  <c r="BK514" i="8"/>
  <c r="J514" i="8"/>
  <c r="BK1054" i="9"/>
  <c r="BK259" i="9"/>
  <c r="J329" i="11"/>
  <c r="BK251" i="12"/>
  <c r="J817" i="12"/>
  <c r="BK289" i="13"/>
  <c r="BK118" i="14"/>
  <c r="BK270" i="14"/>
  <c r="BK325" i="15"/>
  <c r="BK547" i="16"/>
  <c r="BK288" i="16"/>
  <c r="J433" i="17"/>
  <c r="BK92" i="18"/>
  <c r="BK97" i="18"/>
  <c r="J190" i="20"/>
  <c r="J331" i="23"/>
  <c r="BK405" i="23"/>
  <c r="BK98" i="24"/>
  <c r="BK147" i="3"/>
  <c r="BK122" i="5"/>
  <c r="J475" i="6"/>
  <c r="J382" i="8"/>
  <c r="BK658" i="8"/>
  <c r="BK145" i="9"/>
  <c r="J830" i="9"/>
  <c r="BK400" i="11"/>
  <c r="J249" i="11"/>
  <c r="J251" i="12"/>
  <c r="BK871" i="12"/>
  <c r="BK1014" i="12"/>
  <c r="J263" i="13"/>
  <c r="J209" i="14"/>
  <c r="J787" i="14"/>
  <c r="J313" i="15"/>
  <c r="BK105" i="16"/>
  <c r="BK605" i="16"/>
  <c r="BK138" i="17"/>
  <c r="BK121" i="18"/>
  <c r="BK200" i="19"/>
  <c r="J211" i="21"/>
  <c r="J422" i="22"/>
  <c r="BK128" i="23"/>
  <c r="J283" i="24"/>
  <c r="J272" i="2"/>
  <c r="J305" i="2"/>
  <c r="J299" i="4"/>
  <c r="BK383" i="6"/>
  <c r="J194" i="6"/>
  <c r="J312" i="8"/>
  <c r="BK460" i="8"/>
  <c r="J213" i="9"/>
  <c r="BK294" i="10"/>
  <c r="J442" i="11"/>
  <c r="J429" i="12"/>
  <c r="J409" i="12"/>
  <c r="J146" i="13"/>
  <c r="BK965" i="14"/>
  <c r="BK142" i="14"/>
  <c r="J732" i="14"/>
  <c r="J215" i="15"/>
  <c r="J584" i="16"/>
  <c r="J133" i="17"/>
  <c r="BK215" i="17"/>
  <c r="BK237" i="18"/>
  <c r="BK299" i="21"/>
  <c r="BK588" i="22"/>
  <c r="BK200" i="22"/>
  <c r="BK371" i="23"/>
  <c r="J459" i="2"/>
  <c r="BK516" i="2"/>
  <c r="J446" i="4"/>
  <c r="BK293" i="5"/>
  <c r="BK494" i="6"/>
  <c r="BK288" i="8"/>
  <c r="J746" i="8"/>
  <c r="BK980" i="9"/>
  <c r="J480" i="9"/>
  <c r="J157" i="10"/>
  <c r="BK99" i="11"/>
  <c r="BK363" i="9"/>
  <c r="J244" i="10"/>
  <c r="J231" i="11"/>
  <c r="J779" i="12"/>
  <c r="BK424" i="12"/>
  <c r="J508" i="12"/>
  <c r="J189" i="13"/>
  <c r="J686" i="14"/>
  <c r="BK150" i="14"/>
  <c r="J303" i="16"/>
  <c r="BK599" i="16"/>
  <c r="J665" i="17"/>
  <c r="J633" i="17"/>
  <c r="J764" i="17"/>
  <c r="J181" i="18"/>
  <c r="J373" i="21"/>
  <c r="J392" i="22"/>
  <c r="BK143" i="22"/>
  <c r="J387" i="23"/>
  <c r="BK326" i="24"/>
  <c r="BK765" i="2"/>
  <c r="J183" i="3"/>
  <c r="J486" i="4"/>
  <c r="BK134" i="5"/>
  <c r="J552" i="6"/>
  <c r="J265" i="8"/>
  <c r="J764" i="8"/>
  <c r="J510" i="9"/>
  <c r="BK947" i="9"/>
  <c r="BK163" i="10"/>
  <c r="BK532" i="11"/>
  <c r="J267" i="12"/>
  <c r="BK854" i="12"/>
  <c r="J203" i="13"/>
  <c r="BK123" i="14"/>
  <c r="BK174" i="14"/>
  <c r="J91" i="15"/>
  <c r="BK517" i="16"/>
  <c r="BK774" i="17"/>
  <c r="J293" i="17"/>
  <c r="BK103" i="18"/>
  <c r="J95" i="20"/>
  <c r="BK181" i="21"/>
  <c r="BK164" i="21"/>
  <c r="BK639" i="22"/>
  <c r="BK224" i="22"/>
  <c r="BK209" i="23"/>
  <c r="J130" i="24"/>
  <c r="J220" i="4"/>
  <c r="J513" i="4"/>
  <c r="J146" i="5"/>
  <c r="J130" i="6"/>
  <c r="BK202" i="8"/>
  <c r="BK752" i="8"/>
  <c r="J177" i="9"/>
  <c r="BK249" i="10"/>
  <c r="J192" i="11"/>
  <c r="BK162" i="11"/>
  <c r="J305" i="12"/>
  <c r="J149" i="12"/>
  <c r="BK544" i="14"/>
  <c r="BK340" i="14"/>
  <c r="BK177" i="15"/>
  <c r="BK258" i="16"/>
  <c r="BK739" i="17"/>
  <c r="BK293" i="17"/>
  <c r="J263" i="18"/>
  <c r="BK188" i="19"/>
  <c r="BK378" i="21"/>
  <c r="J262" i="22"/>
  <c r="BK382" i="22"/>
  <c r="BK178" i="23"/>
  <c r="BK364" i="24"/>
  <c r="BK621" i="2"/>
  <c r="BK171" i="3"/>
  <c r="BK126" i="4"/>
  <c r="BK96" i="5"/>
  <c r="BK118" i="7"/>
  <c r="BK125" i="8"/>
  <c r="BK683" i="9"/>
  <c r="BK845" i="9"/>
  <c r="J175" i="10"/>
  <c r="J147" i="11"/>
  <c r="BK503" i="12"/>
  <c r="J399" i="12"/>
  <c r="BK508" i="12"/>
  <c r="J257" i="13"/>
  <c r="BK390" i="14"/>
  <c r="BK501" i="14"/>
  <c r="BK107" i="15"/>
  <c r="BK109" i="16"/>
  <c r="BK398" i="17"/>
  <c r="J114" i="17"/>
  <c r="BK309" i="18"/>
  <c r="J257" i="19"/>
  <c r="J318" i="21"/>
  <c r="BK392" i="22"/>
  <c r="J613" i="22"/>
  <c r="BK326" i="23"/>
  <c r="J90" i="24"/>
  <c r="BK115" i="2"/>
  <c r="BK739" i="2"/>
  <c r="BK380" i="4"/>
  <c r="J288" i="4"/>
  <c r="J104" i="6"/>
  <c r="J184" i="7"/>
  <c r="BK612" i="8"/>
  <c r="BK728" i="9"/>
  <c r="BK415" i="9"/>
  <c r="BK199" i="11"/>
  <c r="J221" i="11"/>
  <c r="BK419" i="12"/>
  <c r="BK700" i="12"/>
  <c r="BK209" i="13"/>
  <c r="BK722" i="14"/>
  <c r="BK410" i="14"/>
  <c r="J286" i="15"/>
  <c r="J537" i="16"/>
  <c r="BK159" i="16"/>
  <c r="BK535" i="17"/>
  <c r="J231" i="18"/>
  <c r="J145" i="19"/>
  <c r="BK246" i="21"/>
  <c r="J252" i="22"/>
  <c r="J284" i="23"/>
  <c r="J359" i="24"/>
  <c r="J321" i="24"/>
  <c r="J759" i="2"/>
  <c r="BK86" i="3"/>
  <c r="BK363" i="4"/>
  <c r="J344" i="6"/>
  <c r="J558" i="8"/>
  <c r="J658" i="8"/>
  <c r="BK592" i="9"/>
  <c r="J897" i="9"/>
  <c r="BK354" i="10"/>
  <c r="J209" i="11"/>
  <c r="J532" i="11"/>
  <c r="BK891" i="12"/>
  <c r="J693" i="12"/>
  <c r="BK108" i="13"/>
  <c r="BK717" i="14"/>
  <c r="J227" i="15"/>
  <c r="J197" i="16"/>
  <c r="J503" i="17"/>
  <c r="J824" i="17"/>
  <c r="J299" i="18"/>
  <c r="BK328" i="21"/>
  <c r="BK153" i="22"/>
  <c r="J340" i="22"/>
  <c r="J133" i="23"/>
  <c r="J166" i="24"/>
  <c r="J529" i="2"/>
  <c r="BK126" i="2"/>
  <c r="J127" i="3"/>
  <c r="J373" i="4"/>
  <c r="J214" i="5"/>
  <c r="BK591" i="6"/>
  <c r="BK247" i="8"/>
  <c r="BK382" i="8"/>
  <c r="BK991" i="9"/>
  <c r="J199" i="10"/>
  <c r="BK103" i="11"/>
  <c r="BK612" i="12"/>
  <c r="J1054" i="12"/>
  <c r="BK214" i="13"/>
  <c r="BK506" i="14"/>
  <c r="J707" i="14"/>
  <c r="J767" i="14"/>
  <c r="BK199" i="15"/>
  <c r="J224" i="16"/>
  <c r="J156" i="17"/>
  <c r="BK764" i="17"/>
  <c r="BK263" i="18"/>
  <c r="J311" i="23"/>
  <c r="J173" i="23"/>
  <c r="BK118" i="24"/>
  <c r="BK100" i="2"/>
  <c r="BK277" i="2"/>
  <c r="BK467" i="4"/>
  <c r="J151" i="5"/>
  <c r="BK146" i="7"/>
  <c r="J789" i="8"/>
  <c r="BK384" i="9"/>
  <c r="BK855" i="9"/>
  <c r="J232" i="10"/>
  <c r="J526" i="11"/>
  <c r="J179" i="11"/>
  <c r="BK139" i="12"/>
  <c r="J983" i="12"/>
  <c r="BK151" i="13"/>
  <c r="J112" i="13"/>
  <c r="BK385" i="14"/>
  <c r="BK227" i="15"/>
  <c r="BK86" i="16"/>
  <c r="J649" i="17"/>
  <c r="BK383" i="17"/>
  <c r="J112" i="18"/>
  <c r="BK185" i="18"/>
  <c r="BK223" i="19"/>
  <c r="BK140" i="20"/>
  <c r="J251" i="21"/>
  <c r="J512" i="22"/>
  <c r="J341" i="23"/>
  <c r="BK265" i="24"/>
  <c r="J298" i="2"/>
  <c r="J153" i="3"/>
  <c r="BK405" i="6"/>
  <c r="BK297" i="6"/>
  <c r="BK352" i="8"/>
  <c r="J728" i="8"/>
  <c r="J401" i="9"/>
  <c r="BK938" i="9"/>
  <c r="J199" i="11"/>
  <c r="J812" i="12"/>
  <c r="BK1004" i="12"/>
  <c r="J493" i="12"/>
  <c r="J164" i="13"/>
  <c r="J905" i="14"/>
  <c r="J568" i="14"/>
  <c r="BK307" i="15"/>
  <c r="J135" i="15"/>
  <c r="BK231" i="17"/>
  <c r="BK859" i="17"/>
  <c r="BK168" i="18"/>
  <c r="J271" i="19"/>
  <c r="BK372" i="22"/>
  <c r="BK551" i="22"/>
  <c r="BK168" i="23"/>
  <c r="J244" i="24"/>
  <c r="J190" i="2"/>
  <c r="BK250" i="3"/>
  <c r="J332" i="4"/>
  <c r="J494" i="6"/>
  <c r="BK361" i="6"/>
  <c r="J570" i="8"/>
  <c r="BK597" i="9"/>
  <c r="J1046" i="9"/>
  <c r="BK169" i="10"/>
  <c r="J466" i="11"/>
  <c r="BK454" i="11"/>
  <c r="J468" i="12"/>
  <c r="J876" i="12"/>
  <c r="BK314" i="13"/>
  <c r="J226" i="14"/>
  <c r="J678" i="14"/>
  <c r="BK313" i="15"/>
  <c r="J562" i="16"/>
  <c r="J542" i="16"/>
  <c r="J303" i="17"/>
  <c r="J247" i="18"/>
  <c r="J105" i="19"/>
  <c r="J107" i="20"/>
  <c r="BK231" i="21"/>
  <c r="J148" i="22"/>
  <c r="BK112" i="23"/>
  <c r="J112" i="23"/>
  <c r="J120" i="2"/>
  <c r="BK614" i="2"/>
  <c r="J304" i="4"/>
  <c r="J111" i="5"/>
  <c r="BK520" i="6"/>
  <c r="J220" i="8"/>
  <c r="J227" i="8"/>
  <c r="BK735" i="9"/>
  <c r="BK969" i="9"/>
  <c r="BK390" i="11"/>
  <c r="J628" i="11"/>
  <c r="J335" i="11"/>
  <c r="J1080" i="12"/>
  <c r="J999" i="12"/>
  <c r="BK203" i="13"/>
  <c r="BK405" i="14"/>
  <c r="J415" i="14"/>
  <c r="BK241" i="15"/>
  <c r="BK298" i="16"/>
  <c r="J225" i="17"/>
  <c r="J613" i="17"/>
  <c r="BK131" i="18"/>
  <c r="BK339" i="18"/>
  <c r="J164" i="21"/>
  <c r="J372" i="22"/>
  <c r="BK377" i="23"/>
  <c r="BK137" i="2"/>
  <c r="J256" i="3"/>
  <c r="J553" i="4"/>
  <c r="BK264" i="6"/>
  <c r="J271" i="6"/>
  <c r="J710" i="8"/>
  <c r="J566" i="9"/>
  <c r="J745" i="9"/>
  <c r="J415" i="9"/>
  <c r="BK364" i="11"/>
  <c r="BK817" i="12"/>
  <c r="J599" i="12"/>
  <c r="J614" i="2"/>
  <c r="J214" i="4"/>
  <c r="J158" i="6"/>
  <c r="J123" i="7"/>
  <c r="J546" i="8"/>
  <c r="J670" i="9"/>
  <c r="BK700" i="9"/>
  <c r="J256" i="11"/>
  <c r="J520" i="11"/>
  <c r="J363" i="12"/>
  <c r="BK295" i="12"/>
  <c r="J117" i="13"/>
  <c r="BK752" i="14"/>
  <c r="BK283" i="14"/>
  <c r="BK215" i="15"/>
  <c r="BK589" i="16"/>
  <c r="BK311" i="17"/>
  <c r="BK126" i="18"/>
  <c r="J215" i="19"/>
  <c r="BK388" i="21"/>
  <c r="BK312" i="22"/>
  <c r="BK158" i="23"/>
  <c r="J158" i="24"/>
  <c r="J631" i="2"/>
  <c r="J572" i="2"/>
  <c r="BK299" i="4"/>
  <c r="J239" i="4"/>
  <c r="BK475" i="6"/>
  <c r="BK378" i="6"/>
  <c r="J645" i="8"/>
  <c r="BK714" i="9"/>
  <c r="BK1007" i="9"/>
  <c r="BK358" i="11"/>
  <c r="BK460" i="11"/>
  <c r="BK378" i="12"/>
  <c r="BK281" i="12"/>
  <c r="J339" i="13"/>
  <c r="BK747" i="14"/>
  <c r="BK568" i="14"/>
  <c r="BK130" i="15"/>
  <c r="J86" i="16"/>
  <c r="BK633" i="17"/>
  <c r="J739" i="17"/>
  <c r="BK105" i="19"/>
  <c r="BK166" i="20"/>
  <c r="J231" i="21"/>
  <c r="J293" i="22"/>
  <c r="J598" i="22"/>
  <c r="J381" i="23"/>
  <c r="BK523" i="4"/>
  <c r="BK220" i="5"/>
  <c r="BK545" i="6"/>
  <c r="BK184" i="8"/>
  <c r="BK576" i="8"/>
  <c r="BK751" i="9"/>
  <c r="BK304" i="9"/>
  <c r="J269" i="11"/>
  <c r="J620" i="12"/>
  <c r="BK488" i="12"/>
  <c r="J108" i="13"/>
  <c r="J113" i="14"/>
  <c r="BK249" i="14"/>
  <c r="BK171" i="15"/>
  <c r="J360" i="16"/>
  <c r="J368" i="17"/>
  <c r="J799" i="17"/>
  <c r="BK177" i="18"/>
  <c r="J150" i="20"/>
  <c r="BK387" i="22"/>
  <c r="J397" i="22"/>
  <c r="BK326" i="22"/>
  <c r="J230" i="23"/>
  <c r="J113" i="24"/>
  <c r="BK228" i="2"/>
  <c r="J705" i="2"/>
  <c r="J322" i="4"/>
  <c r="BK112" i="6"/>
  <c r="J339" i="6"/>
  <c r="BK740" i="8"/>
  <c r="J700" i="9"/>
  <c r="BK624" i="9"/>
  <c r="BK259" i="10"/>
  <c r="BK87" i="11"/>
  <c r="J498" i="12"/>
  <c r="BK599" i="12"/>
  <c r="J299" i="13"/>
  <c r="BK365" i="14"/>
  <c r="J875" i="14"/>
  <c r="BK380" i="14"/>
  <c r="J325" i="15"/>
  <c r="J298" i="16"/>
  <c r="BK513" i="17"/>
  <c r="J448" i="17"/>
  <c r="J329" i="18"/>
  <c r="BK178" i="20"/>
  <c r="BK373" i="21"/>
  <c r="J115" i="22"/>
  <c r="J304" i="22"/>
  <c r="BK124" i="23"/>
  <c r="BK204" i="24"/>
  <c r="BK560" i="2"/>
  <c r="J548" i="2"/>
  <c r="BK538" i="4"/>
  <c r="BK245" i="5"/>
  <c r="J229" i="6"/>
  <c r="BK448" i="8"/>
  <c r="BK220" i="8"/>
  <c r="J234" i="9"/>
  <c r="J969" i="9"/>
  <c r="BK110" i="10"/>
  <c r="BK167" i="11"/>
  <c r="J827" i="12"/>
  <c r="BK241" i="12"/>
  <c r="J329" i="13"/>
  <c r="J123" i="14"/>
  <c r="J137" i="14"/>
  <c r="BK301" i="15"/>
  <c r="BK365" i="16"/>
  <c r="BK239" i="17"/>
  <c r="J559" i="17"/>
  <c r="J189" i="18"/>
  <c r="J211" i="19"/>
  <c r="BK333" i="21"/>
  <c r="BK298" i="22"/>
  <c r="BK645" i="22"/>
  <c r="BK148" i="23"/>
  <c r="BK273" i="24"/>
  <c r="BK692" i="2"/>
  <c r="J202" i="2"/>
  <c r="J255" i="4"/>
  <c r="BK299" i="5"/>
  <c r="J388" i="6"/>
  <c r="BK194" i="7"/>
  <c r="J376" i="8"/>
  <c r="BK293" i="9"/>
  <c r="BK923" i="9"/>
  <c r="BK117" i="10"/>
  <c r="J405" i="11"/>
  <c r="J513" i="12"/>
  <c r="J1004" i="12"/>
  <c r="BK126" i="13"/>
  <c r="BK244" i="14"/>
  <c r="BK238" i="14"/>
  <c r="BK125" i="15"/>
  <c r="J485" i="17"/>
  <c r="BK299" i="17"/>
  <c r="BK143" i="17"/>
  <c r="BK345" i="18"/>
  <c r="J184" i="19"/>
  <c r="BK221" i="21"/>
  <c r="J351" i="22"/>
  <c r="J664" i="22"/>
  <c r="J321" i="23"/>
  <c r="J249" i="24"/>
  <c r="J411" i="2"/>
  <c r="BK699" i="2"/>
  <c r="J95" i="3"/>
  <c r="BK131" i="4"/>
  <c r="J419" i="6"/>
  <c r="J101" i="7"/>
  <c r="J684" i="8"/>
  <c r="J377" i="9"/>
  <c r="BK1033" i="9"/>
  <c r="J86" i="10"/>
  <c r="BK641" i="11"/>
  <c r="BK200" i="12"/>
  <c r="J1110" i="12"/>
  <c r="BK237" i="13"/>
  <c r="BK132" i="14"/>
  <c r="J390" i="14"/>
  <c r="J171" i="15"/>
  <c r="BK387" i="16"/>
  <c r="BK581" i="17"/>
  <c r="J123" i="17"/>
  <c r="BK289" i="18"/>
  <c r="J169" i="19"/>
  <c r="J346" i="22"/>
  <c r="J307" i="23"/>
  <c r="J371" i="23"/>
  <c r="BK239" i="24"/>
  <c r="J312" i="2"/>
  <c r="J132" i="3"/>
  <c r="J352" i="4"/>
  <c r="J178" i="5"/>
  <c r="J508" i="8"/>
  <c r="BK508" i="8"/>
  <c r="BK740" i="9"/>
  <c r="J281" i="9"/>
  <c r="BK220" i="10"/>
  <c r="J126" i="11"/>
  <c r="BK417" i="11"/>
  <c r="J388" i="12"/>
  <c r="J849" i="12"/>
  <c r="J1069" i="12"/>
  <c r="BK164" i="13"/>
  <c r="J940" i="14"/>
  <c r="J833" i="14"/>
  <c r="BK276" i="15"/>
  <c r="J179" i="16"/>
  <c r="BK709" i="17"/>
  <c r="BK373" i="17"/>
  <c r="BK355" i="18"/>
  <c r="BK256" i="21"/>
  <c r="J658" i="22"/>
  <c r="BK495" i="22"/>
  <c r="J364" i="24"/>
  <c r="BK592" i="2"/>
  <c r="BK554" i="2"/>
  <c r="BK179" i="4"/>
  <c r="J317" i="4"/>
  <c r="BK213" i="6"/>
  <c r="BK166" i="8"/>
  <c r="BK338" i="9"/>
  <c r="J197" i="9"/>
  <c r="J271" i="10"/>
  <c r="BK186" i="11"/>
  <c r="BK502" i="11"/>
  <c r="J1099" i="12"/>
  <c r="BK1054" i="12"/>
  <c r="J247" i="13"/>
  <c r="BK370" i="14"/>
  <c r="J193" i="14"/>
  <c r="BK318" i="16"/>
  <c r="J151" i="17"/>
  <c r="BK784" i="17"/>
  <c r="BK299" i="18"/>
  <c r="J249" i="19"/>
  <c r="BK664" i="22"/>
  <c r="BK603" i="22"/>
  <c r="J213" i="23"/>
  <c r="BK181" i="24"/>
  <c r="J291" i="2"/>
  <c r="BK262" i="3"/>
  <c r="J396" i="4"/>
  <c r="J269" i="5"/>
  <c r="J118" i="6"/>
  <c r="J434" i="8"/>
  <c r="BK247" i="9"/>
  <c r="BK265" i="10"/>
  <c r="J641" i="11"/>
  <c r="BK393" i="12"/>
  <c r="BK1069" i="12"/>
  <c r="BK604" i="12"/>
  <c r="J168" i="13"/>
  <c r="J330" i="14"/>
  <c r="BK782" i="14"/>
  <c r="BK240" i="16"/>
  <c r="BK123" i="17"/>
  <c r="BK779" i="17"/>
  <c r="BK151" i="18"/>
  <c r="BK207" i="19"/>
  <c r="BK95" i="20"/>
  <c r="BK251" i="21"/>
  <c r="BK412" i="22"/>
  <c r="J274" i="23"/>
  <c r="BK312" i="24"/>
  <c r="J468" i="2"/>
  <c r="BK664" i="2"/>
  <c r="BK446" i="4"/>
  <c r="BK151" i="5"/>
  <c r="J204" i="6"/>
  <c r="BK570" i="8"/>
  <c r="BK177" i="9"/>
  <c r="J1015" i="9"/>
  <c r="J317" i="10"/>
  <c r="J167" i="11"/>
  <c r="J130" i="12"/>
  <c r="J678" i="12"/>
  <c r="J260" i="14"/>
  <c r="J400" i="14"/>
  <c r="J96" i="15"/>
  <c r="J100" i="16"/>
  <c r="J600" i="17"/>
  <c r="J191" i="17"/>
  <c r="J438" i="17"/>
  <c r="J294" i="18"/>
  <c r="BK190" i="20"/>
  <c r="BK190" i="22"/>
  <c r="J505" i="22"/>
  <c r="J377" i="23"/>
  <c r="J98" i="24"/>
  <c r="J747" i="2"/>
  <c r="BK195" i="3"/>
  <c r="J166" i="5"/>
  <c r="J573" i="6"/>
  <c r="J631" i="8"/>
  <c r="BK589" i="8"/>
  <c r="J855" i="9"/>
  <c r="J782" i="9"/>
  <c r="J213" i="11"/>
  <c r="J436" i="11"/>
  <c r="BK210" i="12"/>
  <c r="J976" i="12"/>
  <c r="J728" i="2"/>
  <c r="J86" i="3"/>
  <c r="BK470" i="6"/>
  <c r="BK259" i="6"/>
  <c r="J202" i="8"/>
  <c r="BK573" i="9"/>
  <c r="BK745" i="9"/>
  <c r="J323" i="10"/>
  <c r="BK405" i="11"/>
  <c r="BK999" i="12"/>
  <c r="J730" i="12"/>
  <c r="BK231" i="13"/>
  <c r="J880" i="14"/>
  <c r="J691" i="14"/>
  <c r="J288" i="16"/>
  <c r="J483" i="16"/>
  <c r="BK307" i="17"/>
  <c r="J719" i="17"/>
  <c r="J289" i="18"/>
  <c r="J245" i="19"/>
  <c r="J304" i="21"/>
  <c r="BK593" i="22"/>
  <c r="BK316" i="23"/>
  <c r="BK226" i="24"/>
  <c r="BK728" i="2"/>
  <c r="BK132" i="3"/>
  <c r="BK151" i="4"/>
  <c r="J199" i="5"/>
  <c r="BK101" i="7"/>
  <c r="BK558" i="8"/>
  <c r="J219" i="9"/>
  <c r="J869" i="9"/>
  <c r="J163" i="10"/>
  <c r="BK423" i="11"/>
  <c r="J594" i="12"/>
  <c r="BK902" i="12"/>
  <c r="BK304" i="13"/>
  <c r="J464" i="14"/>
  <c r="BK218" i="14"/>
  <c r="BK686" i="14"/>
  <c r="J177" i="15"/>
  <c r="J431" i="16"/>
  <c r="BK176" i="17"/>
  <c r="J829" i="17"/>
  <c r="BK141" i="18"/>
  <c r="J184" i="20"/>
  <c r="BK294" i="21"/>
  <c r="J465" i="22"/>
  <c r="J229" i="22"/>
  <c r="BK490" i="22"/>
  <c r="BK188" i="23"/>
  <c r="BK244" i="24"/>
  <c r="J395" i="9"/>
  <c r="J802" i="9"/>
  <c r="BK305" i="10"/>
  <c r="BK209" i="11"/>
  <c r="J598" i="11"/>
  <c r="BK861" i="12"/>
  <c r="BK252" i="13"/>
  <c r="BK678" i="14"/>
  <c r="J757" i="14"/>
  <c r="BK150" i="15"/>
  <c r="BK594" i="16"/>
  <c r="BK408" i="17"/>
  <c r="BK686" i="17"/>
  <c r="J508" i="17"/>
  <c r="BK319" i="18"/>
  <c r="BK227" i="19"/>
  <c r="BK99" i="21"/>
  <c r="J224" i="22"/>
  <c r="BK89" i="22"/>
  <c r="J336" i="23"/>
  <c r="J273" i="24"/>
  <c r="J387" i="2"/>
  <c r="BK207" i="2"/>
  <c r="J294" i="4"/>
  <c r="BK166" i="5"/>
  <c r="BK175" i="6"/>
  <c r="J476" i="8"/>
  <c r="BK734" i="8"/>
  <c r="J259" i="9"/>
  <c r="BK777" i="9"/>
  <c r="BK448" i="11"/>
  <c r="BK635" i="11"/>
  <c r="J496" i="11"/>
  <c r="BK730" i="12"/>
  <c r="J92" i="12"/>
  <c r="BK160" i="13"/>
  <c r="J951" i="14"/>
  <c r="J244" i="14"/>
  <c r="J355" i="14"/>
  <c r="BK419" i="16"/>
  <c r="J260" i="17"/>
  <c r="J231" i="17"/>
  <c r="BK814" i="17"/>
  <c r="J349" i="18"/>
  <c r="BK239" i="19"/>
  <c r="BK444" i="22"/>
  <c r="BK532" i="22"/>
  <c r="J444" i="22"/>
  <c r="J289" i="23"/>
  <c r="J298" i="24"/>
  <c r="J777" i="2"/>
  <c r="J460" i="4"/>
  <c r="J190" i="5"/>
  <c r="J323" i="6"/>
  <c r="BK265" i="8"/>
  <c r="BK259" i="8"/>
  <c r="J229" i="9"/>
  <c r="J254" i="10"/>
  <c r="BK226" i="10"/>
  <c r="J411" i="11"/>
  <c r="BK113" i="12"/>
  <c r="J579" i="12"/>
  <c r="BK131" i="13"/>
  <c r="BK420" i="14"/>
  <c r="J506" i="14"/>
  <c r="BK111" i="15"/>
  <c r="BK293" i="16"/>
  <c r="J579" i="16"/>
  <c r="BK600" i="17"/>
  <c r="BK161" i="17"/>
  <c r="BK284" i="18"/>
  <c r="BK155" i="19"/>
  <c r="J294" i="21"/>
  <c r="BK465" i="22"/>
  <c r="J361" i="23"/>
  <c r="J184" i="2"/>
  <c r="J87" i="2"/>
  <c r="J227" i="3"/>
  <c r="BK352" i="4"/>
  <c r="BK156" i="5"/>
  <c r="BK529" i="6"/>
  <c r="J448" i="8"/>
  <c r="J770" i="8"/>
  <c r="BK151" i="9"/>
  <c r="BK917" i="9"/>
  <c r="BK271" i="10"/>
  <c r="BK118" i="11"/>
  <c r="J654" i="11"/>
  <c r="J120" i="12"/>
  <c r="J670" i="12"/>
  <c r="BK168" i="13"/>
  <c r="BK935" i="14"/>
  <c r="BK194" i="15"/>
  <c r="J370" i="16"/>
  <c r="BK114" i="16"/>
  <c r="J363" i="17"/>
  <c r="BK203" i="18"/>
  <c r="J155" i="19"/>
  <c r="BK358" i="21"/>
  <c r="BK138" i="22"/>
  <c r="J110" i="22"/>
  <c r="BK293" i="24"/>
  <c r="J711" i="2"/>
  <c r="J207" i="2"/>
  <c r="BK373" i="4"/>
  <c r="BK456" i="6"/>
  <c r="J112" i="7"/>
  <c r="J666" i="8"/>
  <c r="J958" i="9"/>
  <c r="J289" i="10"/>
  <c r="J347" i="11"/>
  <c r="BK558" i="11"/>
  <c r="BK473" i="12"/>
  <c r="BK930" i="12"/>
  <c r="J97" i="13"/>
  <c r="J283" i="14"/>
  <c r="BK915" i="14"/>
  <c r="BK256" i="15"/>
  <c r="BK552" i="16"/>
  <c r="J393" i="17"/>
  <c r="J304" i="18"/>
  <c r="J207" i="19"/>
  <c r="J303" i="23"/>
  <c r="BK289" i="23"/>
  <c r="BK321" i="24"/>
  <c r="J211" i="24"/>
  <c r="J771" i="2"/>
  <c r="BK232" i="3"/>
  <c r="J505" i="4"/>
  <c r="BK344" i="6"/>
  <c r="BK241" i="8"/>
  <c r="BK434" i="8"/>
  <c r="J203" i="9"/>
  <c r="BK695" i="9"/>
  <c r="J423" i="11"/>
  <c r="J87" i="11"/>
  <c r="J442" i="12"/>
  <c r="J1014" i="12"/>
  <c r="BK156" i="13"/>
  <c r="J340" i="14"/>
  <c r="BK360" i="14"/>
  <c r="BK87" i="14"/>
  <c r="BK370" i="16"/>
  <c r="BK734" i="17"/>
  <c r="J834" i="17"/>
  <c r="J131" i="18"/>
  <c r="BK194" i="19"/>
  <c r="BK257" i="19"/>
  <c r="BK363" i="21"/>
  <c r="BK206" i="22"/>
  <c r="J279" i="23"/>
  <c r="BK126" i="24"/>
  <c r="BK504" i="2"/>
  <c r="BK783" i="2"/>
  <c r="J434" i="4"/>
  <c r="J179" i="4"/>
  <c r="BK146" i="5"/>
  <c r="J536" i="6"/>
  <c r="BK617" i="8"/>
  <c r="J288" i="8"/>
  <c r="BK580" i="9"/>
  <c r="BK219" i="9"/>
  <c r="BK204" i="10"/>
  <c r="BK490" i="11"/>
  <c r="J771" i="12"/>
  <c r="J404" i="12"/>
  <c r="J214" i="13"/>
  <c r="BK193" i="14"/>
  <c r="J345" i="14"/>
  <c r="J107" i="15"/>
  <c r="J168" i="16"/>
  <c r="BK358" i="17"/>
  <c r="J814" i="17"/>
  <c r="BK367" i="18"/>
  <c r="J117" i="19"/>
  <c r="BK216" i="21"/>
  <c r="BK348" i="21"/>
  <c r="BK362" i="22"/>
  <c r="BK173" i="23"/>
  <c r="J168" i="23"/>
  <c r="BK364" i="2"/>
  <c r="BK753" i="2"/>
  <c r="J387" i="4"/>
  <c r="J282" i="5"/>
  <c r="BK552" i="6"/>
  <c r="J166" i="8"/>
  <c r="J679" i="8"/>
  <c r="J287" i="9"/>
  <c r="J1007" i="9"/>
  <c r="J169" i="10"/>
  <c r="BK582" i="11"/>
  <c r="BK493" i="12"/>
  <c r="J700" i="12"/>
  <c r="BK189" i="13"/>
  <c r="J395" i="14"/>
  <c r="J142" i="14"/>
  <c r="J595" i="14"/>
  <c r="J241" i="15"/>
  <c r="J567" i="16"/>
  <c r="J453" i="17"/>
  <c r="BK809" i="17"/>
  <c r="J164" i="18"/>
  <c r="J253" i="19"/>
  <c r="J348" i="21"/>
  <c r="J544" i="22"/>
  <c r="J356" i="22"/>
  <c r="BK153" i="23"/>
  <c r="BK334" i="24"/>
  <c r="BK677" i="2"/>
  <c r="J165" i="3"/>
  <c r="J262" i="4"/>
  <c r="BK275" i="5"/>
  <c r="BK205" i="7"/>
  <c r="J691" i="8"/>
  <c r="BK234" i="9"/>
  <c r="J247" i="9"/>
  <c r="J311" i="11"/>
  <c r="J490" i="11"/>
  <c r="BK678" i="12"/>
  <c r="BK545" i="12"/>
  <c r="J309" i="13"/>
  <c r="BK205" i="23"/>
  <c r="J265" i="24"/>
  <c r="J256" i="2"/>
  <c r="BK626" i="2"/>
  <c r="BK477" i="4"/>
  <c r="J184" i="5"/>
  <c r="BK366" i="6"/>
  <c r="J331" i="8"/>
  <c r="BK705" i="8"/>
  <c r="BK566" i="9"/>
  <c r="BK122" i="10"/>
  <c r="BK299" i="11"/>
  <c r="J299" i="11"/>
  <c r="BK994" i="12"/>
  <c r="BK499" i="2"/>
  <c r="J636" i="2"/>
  <c r="J147" i="3"/>
  <c r="J310" i="4"/>
  <c r="J136" i="6"/>
  <c r="BK795" i="8"/>
  <c r="J573" i="9"/>
  <c r="BK999" i="9"/>
  <c r="J277" i="10"/>
  <c r="J544" i="11"/>
  <c r="BK498" i="12"/>
  <c r="J1059" i="12"/>
  <c r="BK309" i="13"/>
  <c r="J218" i="14"/>
  <c r="BK355" i="14"/>
  <c r="J360" i="14"/>
  <c r="BK542" i="16"/>
  <c r="BK463" i="17"/>
  <c r="J724" i="17"/>
  <c r="J367" i="18"/>
  <c r="J100" i="19"/>
  <c r="J388" i="21"/>
  <c r="J453" i="22"/>
  <c r="BK608" i="22"/>
  <c r="J346" i="23"/>
  <c r="BK359" i="24"/>
  <c r="J137" i="2"/>
  <c r="J189" i="3"/>
  <c r="BK262" i="4"/>
  <c r="BK239" i="6"/>
  <c r="BK393" i="6"/>
  <c r="BK159" i="7"/>
  <c r="BK789" i="8"/>
  <c r="BK104" i="8"/>
  <c r="BK929" i="9"/>
  <c r="BK480" i="9"/>
  <c r="J364" i="11"/>
  <c r="J110" i="11"/>
  <c r="BK779" i="12"/>
  <c r="BK299" i="13"/>
  <c r="J359" i="13"/>
  <c r="BK425" i="14"/>
  <c r="BK777" i="14"/>
  <c r="J109" i="16"/>
  <c r="J734" i="17"/>
  <c r="J744" i="17"/>
  <c r="BK428" i="17"/>
  <c r="J185" i="18"/>
  <c r="BK126" i="20"/>
  <c r="J196" i="21"/>
  <c r="J517" i="22"/>
  <c r="BK669" i="22"/>
  <c r="J148" i="23"/>
  <c r="J257" i="23"/>
  <c r="J135" i="24"/>
  <c r="BK245" i="4"/>
  <c r="J491" i="4"/>
  <c r="BK305" i="5"/>
  <c r="BK187" i="6"/>
  <c r="J441" i="8"/>
  <c r="J551" i="9"/>
  <c r="J1023" i="9"/>
  <c r="J249" i="10"/>
  <c r="BK281" i="11"/>
  <c r="J891" i="12"/>
  <c r="J294" i="13"/>
  <c r="BK375" i="14"/>
  <c r="J610" i="14"/>
  <c r="BK161" i="15"/>
  <c r="BK197" i="16"/>
  <c r="BK438" i="17"/>
  <c r="BK665" i="17"/>
  <c r="J151" i="18"/>
  <c r="J158" i="22"/>
  <c r="J105" i="22"/>
  <c r="J399" i="23"/>
  <c r="BK288" i="24"/>
  <c r="J536" i="2"/>
  <c r="BK121" i="3"/>
  <c r="BK505" i="4"/>
  <c r="J259" i="6"/>
  <c r="J118" i="7"/>
  <c r="J576" i="8"/>
  <c r="J157" i="9"/>
  <c r="BK892" i="9"/>
  <c r="J209" i="10"/>
  <c r="BK114" i="11"/>
  <c r="BK876" i="12"/>
  <c r="J233" i="14"/>
  <c r="J722" i="14"/>
  <c r="BK155" i="14"/>
  <c r="BK613" i="16"/>
  <c r="J794" i="17"/>
  <c r="BK724" i="17"/>
  <c r="BK219" i="19"/>
  <c r="BK196" i="21"/>
  <c r="BK195" i="22"/>
  <c r="BK163" i="23"/>
  <c r="BK284" i="23"/>
  <c r="BK196" i="24"/>
  <c r="J228" i="2"/>
  <c r="J245" i="4"/>
  <c r="J134" i="5"/>
  <c r="J393" i="6"/>
  <c r="J254" i="6"/>
  <c r="J795" i="8"/>
  <c r="BK125" i="9"/>
  <c r="BK792" i="9"/>
  <c r="J144" i="10"/>
  <c r="J390" i="11"/>
  <c r="BK153" i="12"/>
  <c r="J957" i="12"/>
  <c r="BK483" i="12"/>
  <c r="BK117" i="13"/>
  <c r="J915" i="14"/>
  <c r="J861" i="14"/>
  <c r="J111" i="15"/>
  <c r="BK584" i="16"/>
  <c r="BK277" i="17"/>
  <c r="BK498" i="17"/>
  <c r="J275" i="18"/>
  <c r="BK253" i="19"/>
  <c r="J175" i="21"/>
  <c r="BK583" i="22"/>
  <c r="J583" i="22"/>
  <c r="BK308" i="22"/>
  <c r="BK361" i="23"/>
  <c r="J118" i="24"/>
  <c r="J397" i="2"/>
  <c r="J509" i="2"/>
  <c r="BK410" i="4"/>
  <c r="J87" i="5"/>
  <c r="J398" i="6"/>
  <c r="BK638" i="8"/>
  <c r="J522" i="8"/>
  <c r="J923" i="9"/>
  <c r="J422" i="9"/>
  <c r="BK157" i="10"/>
  <c r="J508" i="11"/>
  <c r="J424" i="12"/>
  <c r="BK1099" i="12"/>
  <c r="J151" i="13"/>
  <c r="BK910" i="14"/>
  <c r="BK772" i="14"/>
  <c r="J308" i="16"/>
  <c r="J527" i="16"/>
  <c r="BK754" i="17"/>
  <c r="J378" i="17"/>
  <c r="J214" i="18"/>
  <c r="J261" i="21"/>
  <c r="BK522" i="22"/>
  <c r="J593" i="22"/>
  <c r="BK183" i="23"/>
  <c r="BK130" i="24"/>
  <c r="BK747" i="2"/>
  <c r="J238" i="3"/>
  <c r="J337" i="4"/>
  <c r="BK451" i="6"/>
  <c r="BK118" i="6"/>
  <c r="BK121" i="8"/>
  <c r="BK422" i="9"/>
  <c r="BK389" i="9"/>
  <c r="J335" i="10"/>
  <c r="J616" i="11"/>
  <c r="J243" i="11"/>
  <c r="J458" i="12"/>
  <c r="BK620" i="12"/>
  <c r="BK141" i="13"/>
  <c r="BK762" i="14"/>
  <c r="J209" i="15"/>
  <c r="BK184" i="16"/>
  <c r="J147" i="17"/>
  <c r="J874" i="17"/>
  <c r="J339" i="18"/>
  <c r="BK623" i="22"/>
  <c r="BK517" i="22"/>
  <c r="J326" i="23"/>
  <c r="BK352" i="24"/>
  <c r="J100" i="2"/>
  <c r="J677" i="2"/>
  <c r="BK115" i="3"/>
  <c r="J199" i="4"/>
  <c r="J371" i="6"/>
  <c r="BK400" i="8"/>
  <c r="J917" i="9"/>
  <c r="BK129" i="9"/>
  <c r="J204" i="10"/>
  <c r="BK616" i="11"/>
  <c r="J832" i="12"/>
  <c r="J448" i="12"/>
  <c r="J1019" i="12"/>
  <c r="BK247" i="13"/>
  <c r="BK732" i="14"/>
  <c r="J116" i="15"/>
  <c r="J206" i="16"/>
  <c r="BK220" i="17"/>
  <c r="BK759" i="17"/>
  <c r="BK225" i="18"/>
  <c r="J92" i="18"/>
  <c r="BK175" i="19"/>
  <c r="J181" i="21"/>
  <c r="J285" i="22"/>
  <c r="J124" i="22"/>
  <c r="BK186" i="4"/>
  <c r="J546" i="4"/>
  <c r="J126" i="4"/>
  <c r="J410" i="6"/>
  <c r="J112" i="6"/>
  <c r="J758" i="8"/>
  <c r="J363" i="9"/>
  <c r="BK772" i="9"/>
  <c r="BK214" i="10"/>
  <c r="BK341" i="11"/>
  <c r="BK514" i="11"/>
  <c r="BK453" i="12"/>
  <c r="J289" i="13"/>
  <c r="BK266" i="14"/>
  <c r="J183" i="15"/>
  <c r="J398" i="17"/>
  <c r="J128" i="17"/>
  <c r="BK160" i="18"/>
  <c r="J117" i="20"/>
  <c r="J118" i="21"/>
  <c r="J480" i="22"/>
  <c r="J120" i="23"/>
  <c r="J356" i="23"/>
  <c r="BK196" i="2"/>
  <c r="BK109" i="2"/>
  <c r="BK159" i="3"/>
  <c r="BK428" i="4"/>
  <c r="BK263" i="5"/>
  <c r="J511" i="6"/>
  <c r="BK305" i="8"/>
  <c r="J408" i="9"/>
  <c r="BK958" i="9"/>
  <c r="J101" i="10"/>
  <c r="J473" i="11"/>
  <c r="BK246" i="12"/>
  <c r="J930" i="12"/>
  <c r="J126" i="13"/>
  <c r="BK595" i="14"/>
  <c r="J523" i="14"/>
  <c r="BK660" i="14"/>
  <c r="BK278" i="16"/>
  <c r="BK527" i="16"/>
  <c r="BK423" i="17"/>
  <c r="BK789" i="17"/>
  <c r="BK349" i="18"/>
  <c r="J122" i="19"/>
  <c r="J104" i="21"/>
  <c r="J256" i="21"/>
  <c r="BK307" i="23"/>
  <c r="BK122" i="24"/>
  <c r="BK474" i="2"/>
  <c r="BK142" i="2"/>
  <c r="BK238" i="3"/>
  <c r="BK136" i="4"/>
  <c r="BK398" i="6"/>
  <c r="BK579" i="6"/>
  <c r="J106" i="7"/>
  <c r="BK728" i="8"/>
  <c r="BK676" i="9"/>
  <c r="J530" i="9"/>
  <c r="J389" i="9"/>
  <c r="J226" i="10"/>
  <c r="BK610" i="11"/>
  <c r="BK285" i="12"/>
  <c r="J262" i="12"/>
  <c r="J1024" i="12"/>
  <c r="J349" i="13"/>
  <c r="BK805" i="14"/>
  <c r="J885" i="14"/>
  <c r="BK231" i="15"/>
  <c r="BK174" i="16"/>
  <c r="BK348" i="17"/>
  <c r="J749" i="17"/>
  <c r="BK255" i="17"/>
  <c r="J271" i="18"/>
  <c r="BK113" i="21"/>
  <c r="J87" i="21"/>
  <c r="J316" i="22"/>
  <c r="BK558" i="22"/>
  <c r="J188" i="23"/>
  <c r="BK147" i="2"/>
  <c r="BK173" i="11"/>
  <c r="BK686" i="12"/>
  <c r="J1086" i="12"/>
  <c r="BK173" i="13"/>
  <c r="J127" i="14"/>
  <c r="BK712" i="14"/>
  <c r="BK430" i="14"/>
  <c r="BK251" i="15"/>
  <c r="J512" i="16"/>
  <c r="J138" i="17"/>
  <c r="J709" i="17"/>
  <c r="BK191" i="17"/>
  <c r="J108" i="18"/>
  <c r="J219" i="19"/>
  <c r="J333" i="21"/>
  <c r="J321" i="22"/>
  <c r="J588" i="22"/>
  <c r="BK221" i="23"/>
  <c r="J382" i="2"/>
  <c r="BK687" i="2"/>
  <c r="BK368" i="4"/>
  <c r="BK227" i="5"/>
  <c r="J585" i="6"/>
  <c r="BK319" i="8"/>
  <c r="J388" i="8"/>
  <c r="J690" i="9"/>
  <c r="J316" i="9"/>
  <c r="BK256" i="11"/>
  <c r="J173" i="11"/>
  <c r="J216" i="12"/>
  <c r="J612" i="12"/>
  <c r="J136" i="13"/>
  <c r="J425" i="14"/>
  <c r="BK219" i="15"/>
  <c r="J114" i="16"/>
  <c r="BK559" i="17"/>
  <c r="BK898" i="17"/>
  <c r="J498" i="17"/>
  <c r="J160" i="19"/>
  <c r="J653" i="22"/>
  <c r="BK336" i="23"/>
  <c r="BK279" i="23"/>
  <c r="BK158" i="24"/>
  <c r="J719" i="2"/>
  <c r="J186" i="4"/>
  <c r="BK117" i="5"/>
  <c r="J241" i="8"/>
  <c r="BK710" i="8"/>
  <c r="J486" i="9"/>
  <c r="BK402" i="16"/>
  <c r="BK388" i="17"/>
  <c r="J869" i="17"/>
  <c r="J279" i="18"/>
  <c r="BK164" i="18"/>
  <c r="BK160" i="19"/>
  <c r="J343" i="21"/>
  <c r="BK653" i="22"/>
  <c r="BK120" i="23"/>
  <c r="J191" i="24"/>
  <c r="BK468" i="2"/>
  <c r="BK294" i="4"/>
  <c r="J333" i="6"/>
  <c r="BK446" i="6"/>
  <c r="J116" i="8"/>
  <c r="BK240" i="9"/>
  <c r="J740" i="9"/>
  <c r="J395" i="11"/>
  <c r="BK192" i="11"/>
  <c r="J488" i="12"/>
  <c r="BK802" i="12"/>
  <c r="J92" i="13"/>
  <c r="BK905" i="14"/>
  <c r="J747" i="14"/>
  <c r="BK266" i="15"/>
  <c r="J333" i="16"/>
  <c r="BK114" i="17"/>
  <c r="J774" i="17"/>
  <c r="BK117" i="18"/>
  <c r="BK150" i="20"/>
  <c r="BK147" i="21"/>
  <c r="J235" i="22"/>
  <c r="J312" i="22"/>
  <c r="J221" i="23"/>
  <c r="BK190" i="2"/>
  <c r="BK440" i="2"/>
  <c r="J404" i="4"/>
  <c r="BK199" i="5"/>
  <c r="J278" i="6"/>
  <c r="BK112" i="7"/>
  <c r="J722" i="8"/>
  <c r="BK645" i="9"/>
  <c r="J151" i="9"/>
  <c r="J259" i="10"/>
  <c r="J94" i="11"/>
  <c r="BK87" i="12"/>
  <c r="J1074" i="12"/>
  <c r="BK112" i="13"/>
  <c r="BK359" i="13"/>
  <c r="J501" i="14"/>
  <c r="BK971" i="14"/>
  <c r="J297" i="15"/>
  <c r="J202" i="16"/>
  <c r="J255" i="17"/>
  <c r="BK844" i="17"/>
  <c r="J859" i="17"/>
  <c r="J173" i="18"/>
  <c r="BK165" i="19"/>
  <c r="J246" i="21"/>
  <c r="J214" i="22"/>
  <c r="BK351" i="22"/>
  <c r="BK311" i="23"/>
  <c r="J295" i="23"/>
  <c r="J178" i="2"/>
  <c r="BK382" i="2"/>
  <c r="BK304" i="4"/>
  <c r="BK190" i="5"/>
  <c r="BK441" i="6"/>
  <c r="J454" i="8"/>
  <c r="BK666" i="8"/>
  <c r="J525" i="9"/>
  <c r="BK106" i="10"/>
  <c r="BK976" i="12"/>
  <c r="BK198" i="13"/>
  <c r="J762" i="14"/>
  <c r="J848" i="14"/>
  <c r="BK291" i="15"/>
  <c r="J552" i="16"/>
  <c r="BK263" i="16"/>
  <c r="BK207" i="17"/>
  <c r="J307" i="17"/>
  <c r="BK112" i="20"/>
  <c r="J338" i="21"/>
  <c r="J522" i="22"/>
  <c r="BK251" i="23"/>
  <c r="BK263" i="23"/>
  <c r="BK87" i="2"/>
  <c r="BK152" i="2"/>
  <c r="J177" i="3"/>
  <c r="BK166" i="4"/>
  <c r="J428" i="6"/>
  <c r="BK441" i="8"/>
  <c r="BK331" i="8"/>
  <c r="J938" i="9"/>
  <c r="BK254" i="10"/>
  <c r="J114" i="11"/>
  <c r="BK670" i="12"/>
  <c r="J393" i="12"/>
  <c r="J115" i="2"/>
  <c r="J431" i="2"/>
  <c r="BK332" i="4"/>
  <c r="J356" i="6"/>
  <c r="BK123" i="7"/>
  <c r="BK534" i="8"/>
  <c r="J980" i="9"/>
  <c r="BK274" i="9"/>
  <c r="BK347" i="11"/>
  <c r="BK604" i="11"/>
  <c r="BK273" i="12"/>
  <c r="J300" i="12"/>
  <c r="BK181" i="13"/>
  <c r="J430" i="14"/>
  <c r="J410" i="14"/>
  <c r="BK319" i="15"/>
  <c r="BK313" i="16"/>
  <c r="J240" i="16"/>
  <c r="BK288" i="17"/>
  <c r="J754" i="17"/>
  <c r="J97" i="18"/>
  <c r="BK101" i="20"/>
  <c r="BK87" i="21"/>
  <c r="BK110" i="22"/>
  <c r="J490" i="22"/>
  <c r="BK241" i="23"/>
  <c r="BK246" i="23"/>
  <c r="BK284" i="2"/>
  <c r="J578" i="2"/>
  <c r="BK226" i="4"/>
  <c r="J109" i="4"/>
  <c r="BK410" i="6"/>
  <c r="BK134" i="7"/>
  <c r="J271" i="8"/>
  <c r="J352" i="8"/>
  <c r="J140" i="9"/>
  <c r="J238" i="10"/>
  <c r="J118" i="11"/>
  <c r="J400" i="11"/>
  <c r="BK267" i="12"/>
  <c r="BK162" i="12"/>
  <c r="BK496" i="14"/>
  <c r="BK848" i="14"/>
  <c r="BK895" i="14"/>
  <c r="BK286" i="15"/>
  <c r="BK303" i="16"/>
  <c r="BK413" i="17"/>
  <c r="BK147" i="17"/>
  <c r="J314" i="18"/>
  <c r="BK117" i="19"/>
  <c r="BK117" i="20"/>
  <c r="J363" i="21"/>
  <c r="BK429" i="22"/>
  <c r="J241" i="23"/>
  <c r="J216" i="24"/>
  <c r="J219" i="18"/>
  <c r="J112" i="19"/>
  <c r="J169" i="21"/>
  <c r="BK377" i="22"/>
  <c r="J257" i="22"/>
  <c r="BK257" i="24"/>
  <c r="J126" i="2"/>
  <c r="J232" i="3"/>
  <c r="BK199" i="4"/>
  <c r="BK282" i="5"/>
  <c r="J223" i="6"/>
  <c r="J199" i="7"/>
  <c r="J384" i="9"/>
  <c r="BK377" i="9"/>
  <c r="BK217" i="11"/>
  <c r="BK564" i="11"/>
  <c r="J861" i="12"/>
  <c r="BK1049" i="12"/>
  <c r="J225" i="12"/>
  <c r="J174" i="14"/>
  <c r="BK727" i="14"/>
  <c r="BK617" i="14"/>
  <c r="BK271" i="15"/>
  <c r="BK168" i="16"/>
  <c r="J594" i="16"/>
  <c r="BK418" i="17"/>
  <c r="J271" i="17"/>
  <c r="J194" i="18"/>
  <c r="J285" i="21"/>
  <c r="J268" i="22"/>
  <c r="J645" i="22"/>
  <c r="BK393" i="23"/>
  <c r="J174" i="24"/>
  <c r="J566" i="2"/>
  <c r="BK422" i="4"/>
  <c r="J213" i="6"/>
  <c r="J140" i="7"/>
  <c r="BK86" i="8"/>
  <c r="J443" i="9"/>
  <c r="J812" i="9"/>
  <c r="J194" i="10"/>
  <c r="BK305" i="11"/>
  <c r="BK832" i="12"/>
  <c r="BK363" i="12"/>
  <c r="BK1059" i="12"/>
  <c r="BK225" i="13"/>
  <c r="J150" i="14"/>
  <c r="J132" i="14"/>
  <c r="J249" i="14"/>
  <c r="J140" i="15"/>
  <c r="BK579" i="16"/>
  <c r="J288" i="17"/>
  <c r="J311" i="17"/>
  <c r="J864" i="17"/>
  <c r="J252" i="18"/>
  <c r="J262" i="19"/>
  <c r="BK274" i="22"/>
  <c r="J298" i="22"/>
  <c r="BK407" i="22"/>
  <c r="J366" i="23"/>
  <c r="J278" i="24"/>
  <c r="BK487" i="2"/>
  <c r="BK202" i="2"/>
  <c r="J363" i="4"/>
  <c r="J120" i="4"/>
  <c r="BK287" i="6"/>
  <c r="BK359" i="8"/>
  <c r="J86" i="8"/>
  <c r="J1033" i="9"/>
  <c r="BK782" i="9"/>
  <c r="J576" i="11"/>
  <c r="BK807" i="12"/>
  <c r="BK881" i="12"/>
  <c r="J277" i="12"/>
  <c r="BK638" i="14"/>
  <c r="J440" i="14"/>
  <c r="J699" i="14"/>
  <c r="BK209" i="15"/>
  <c r="J313" i="16"/>
  <c r="J293" i="16"/>
  <c r="BK874" i="17"/>
  <c r="J729" i="17"/>
  <c r="J225" i="18"/>
  <c r="BK304" i="21"/>
  <c r="BK163" i="22"/>
  <c r="J143" i="22"/>
  <c r="J312" i="24"/>
  <c r="BK705" i="2"/>
  <c r="BK216" i="3"/>
  <c r="J523" i="4"/>
  <c r="J313" i="6"/>
  <c r="BK573" i="6"/>
  <c r="BK325" i="8"/>
  <c r="BK209" i="8"/>
  <c r="J106" i="9"/>
  <c r="BK905" i="9"/>
  <c r="BK475" i="9"/>
  <c r="BK138" i="10"/>
  <c r="BK550" i="11"/>
  <c r="BK1029" i="12"/>
  <c r="BK411" i="2"/>
  <c r="BK719" i="2"/>
  <c r="BK256" i="3"/>
  <c r="J456" i="6"/>
  <c r="J529" i="6"/>
  <c r="J589" i="8"/>
  <c r="J417" i="8"/>
  <c r="J645" i="9"/>
  <c r="J492" i="9"/>
  <c r="BK277" i="10"/>
  <c r="J281" i="11"/>
  <c r="J503" i="12"/>
  <c r="BK1074" i="12"/>
  <c r="J1009" i="12"/>
  <c r="J198" i="13"/>
  <c r="BK767" i="14"/>
  <c r="J246" i="15"/>
  <c r="BK488" i="16"/>
  <c r="BK540" i="17"/>
  <c r="BK824" i="17"/>
  <c r="J267" i="18"/>
  <c r="BK172" i="20"/>
  <c r="BK261" i="21"/>
  <c r="J274" i="22"/>
  <c r="BK628" i="22"/>
  <c r="J351" i="23"/>
  <c r="J186" i="24"/>
  <c r="BK319" i="2"/>
  <c r="BK205" i="4"/>
  <c r="J405" i="6"/>
  <c r="J545" i="6"/>
  <c r="J612" i="8"/>
  <c r="BK91" i="8"/>
  <c r="BK492" i="9"/>
  <c r="BK229" i="9"/>
  <c r="J138" i="11"/>
  <c r="J582" i="11"/>
  <c r="J994" i="12"/>
  <c r="J1029" i="12"/>
  <c r="BK136" i="13"/>
  <c r="J270" i="14"/>
  <c r="J512" i="14"/>
  <c r="BK166" i="15"/>
  <c r="J424" i="16"/>
  <c r="BK508" i="17"/>
  <c r="J513" i="17"/>
  <c r="BK839" i="17"/>
  <c r="BK214" i="18"/>
  <c r="J188" i="19"/>
  <c r="BK187" i="21"/>
  <c r="J299" i="21"/>
  <c r="BK246" i="22"/>
  <c r="J219" i="22"/>
  <c r="BK97" i="23"/>
  <c r="BK216" i="24"/>
  <c r="J244" i="3"/>
  <c r="J531" i="4"/>
  <c r="J428" i="4"/>
  <c r="J305" i="5"/>
  <c r="BK356" i="6"/>
  <c r="J369" i="8"/>
  <c r="J782" i="8"/>
  <c r="BK878" i="9"/>
  <c r="BK127" i="10"/>
  <c r="J518" i="12"/>
  <c r="J181" i="12"/>
  <c r="J252" i="13"/>
  <c r="J350" i="14"/>
  <c r="BK920" i="14"/>
  <c r="J266" i="15"/>
  <c r="J318" i="16"/>
  <c r="BK368" i="17"/>
  <c r="J458" i="17"/>
  <c r="J141" i="18"/>
  <c r="BK85" i="19"/>
  <c r="BK271" i="21"/>
  <c r="BK417" i="22"/>
  <c r="J153" i="22"/>
  <c r="J326" i="22"/>
  <c r="BK381" i="23"/>
  <c r="BK308" i="24"/>
  <c r="J753" i="2"/>
  <c r="J171" i="3"/>
  <c r="BK357" i="4"/>
  <c r="J264" i="6"/>
  <c r="BK131" i="8"/>
  <c r="BK253" i="8"/>
  <c r="BK503" i="9"/>
  <c r="J127" i="10"/>
  <c r="J648" i="11"/>
  <c r="BK256" i="12"/>
  <c r="J290" i="12"/>
  <c r="J334" i="13"/>
  <c r="J796" i="14"/>
  <c r="J155" i="14"/>
  <c r="BK91" i="15"/>
  <c r="J468" i="16"/>
  <c r="J239" i="17"/>
  <c r="J697" i="17"/>
  <c r="BK363" i="17"/>
  <c r="J117" i="18"/>
  <c r="BK118" i="21"/>
  <c r="J608" i="22"/>
  <c r="BK148" i="22"/>
  <c r="BK246" i="2"/>
  <c r="BK600" i="2"/>
  <c r="BK404" i="4"/>
  <c r="BK328" i="6"/>
  <c r="J378" i="6"/>
  <c r="J394" i="8"/>
  <c r="BK395" i="9"/>
  <c r="J354" i="10"/>
  <c r="J204" i="11"/>
  <c r="J162" i="12"/>
  <c r="BK429" i="12"/>
  <c r="J1064" i="12"/>
  <c r="BK97" i="13"/>
  <c r="J420" i="14"/>
  <c r="J737" i="14"/>
  <c r="J350" i="16"/>
  <c r="J581" i="17"/>
  <c r="BK893" i="17"/>
  <c r="J266" i="17"/>
  <c r="J103" i="18"/>
  <c r="J166" i="20"/>
  <c r="J113" i="21"/>
  <c r="J89" i="22"/>
  <c r="J377" i="22"/>
  <c r="J226" i="24"/>
  <c r="BK120" i="2"/>
  <c r="BK529" i="2"/>
  <c r="J166" i="4"/>
  <c r="BK214" i="5"/>
  <c r="BK333" i="6"/>
  <c r="J338" i="8"/>
  <c r="BK770" i="8"/>
  <c r="BK199" i="10"/>
  <c r="BK152" i="11"/>
  <c r="BK237" i="11"/>
  <c r="J144" i="12"/>
  <c r="BK983" i="12"/>
  <c r="BK345" i="13"/>
  <c r="J108" i="14"/>
  <c r="J238" i="14"/>
  <c r="J251" i="15"/>
  <c r="BK557" i="16"/>
  <c r="BK151" i="17"/>
  <c r="BK336" i="17"/>
  <c r="BK314" i="18"/>
  <c r="J266" i="19"/>
  <c r="J311" i="21"/>
  <c r="BK485" i="22"/>
  <c r="BK241" i="22"/>
  <c r="BK397" i="22"/>
  <c r="BK196" i="23"/>
  <c r="BK265" i="2"/>
  <c r="BK548" i="2"/>
  <c r="BK177" i="3"/>
  <c r="J140" i="5"/>
  <c r="J465" i="6"/>
  <c r="BK776" i="8"/>
  <c r="BK281" i="9"/>
  <c r="J777" i="9"/>
  <c r="BK329" i="10"/>
  <c r="J635" i="11"/>
  <c r="BK205" i="12"/>
  <c r="BK404" i="12"/>
  <c r="J141" i="13"/>
  <c r="J405" i="14"/>
  <c r="BK587" i="14"/>
  <c r="J504" i="16"/>
  <c r="J215" i="17"/>
  <c r="J898" i="17"/>
  <c r="J156" i="18"/>
  <c r="J227" i="19"/>
  <c r="J200" i="22"/>
  <c r="BK192" i="23"/>
  <c r="J143" i="23"/>
  <c r="BK113" i="24"/>
  <c r="J699" i="2"/>
  <c r="BK202" i="3"/>
  <c r="J538" i="4"/>
  <c r="J122" i="5"/>
  <c r="J169" i="7"/>
  <c r="J194" i="8"/>
  <c r="J587" i="9"/>
  <c r="BK140" i="9"/>
  <c r="BK147" i="11"/>
  <c r="BK544" i="11"/>
  <c r="BK448" i="12"/>
  <c r="BK589" i="12"/>
  <c r="BK275" i="13"/>
  <c r="J345" i="13"/>
  <c r="J380" i="14"/>
  <c r="J895" i="14"/>
  <c r="J102" i="15"/>
  <c r="J387" i="16"/>
  <c r="J219" i="16"/>
  <c r="BK523" i="17"/>
  <c r="BK250" i="17"/>
  <c r="BK676" i="17"/>
  <c r="J257" i="18"/>
  <c r="J276" i="19"/>
  <c r="BK104" i="21"/>
  <c r="J280" i="22"/>
  <c r="BK331" i="23"/>
  <c r="J352" i="24"/>
  <c r="BK291" i="2"/>
  <c r="J739" i="2"/>
  <c r="J165" i="2"/>
  <c r="BK137" i="3"/>
  <c r="BK546" i="4"/>
  <c r="J470" i="6"/>
  <c r="BK216" i="8"/>
  <c r="J700" i="8"/>
  <c r="J293" i="9"/>
  <c r="J515" i="9"/>
  <c r="J564" i="11"/>
  <c r="BK584" i="12"/>
  <c r="J797" i="12"/>
  <c r="BK353" i="13"/>
  <c r="J518" i="14"/>
  <c r="J194" i="15"/>
  <c r="J589" i="16"/>
  <c r="J529" i="17"/>
  <c r="J316" i="17"/>
  <c r="BK242" i="18"/>
  <c r="BK276" i="19"/>
  <c r="J159" i="21"/>
  <c r="J475" i="22"/>
  <c r="J558" i="22"/>
  <c r="BK283" i="24"/>
  <c r="J142" i="2"/>
  <c r="BK189" i="3"/>
  <c r="BK491" i="4"/>
  <c r="BK465" i="6"/>
  <c r="BK204" i="6"/>
  <c r="BK153" i="8"/>
  <c r="BK287" i="9"/>
  <c r="BK820" i="9"/>
  <c r="BK310" i="9"/>
  <c r="J317" i="11"/>
  <c r="BK368" i="12"/>
  <c r="BK414" i="12"/>
  <c r="BK157" i="12"/>
  <c r="J156" i="13"/>
  <c r="J203" i="14"/>
  <c r="J281" i="15"/>
  <c r="BK202" i="16"/>
  <c r="BK504" i="16"/>
  <c r="J639" i="17"/>
  <c r="J523" i="17"/>
  <c r="BK262" i="19"/>
  <c r="BK353" i="21"/>
  <c r="BK537" i="22"/>
  <c r="BK295" i="23"/>
  <c r="BK274" i="23"/>
  <c r="BK343" i="24"/>
  <c r="J147" i="2"/>
  <c r="J262" i="3"/>
  <c r="BK208" i="5"/>
  <c r="J141" i="6"/>
  <c r="BK376" i="8"/>
  <c r="J91" i="8"/>
  <c r="J676" i="9"/>
  <c r="J695" i="9"/>
  <c r="BK221" i="11"/>
  <c r="BK149" i="12"/>
  <c r="BK225" i="12"/>
  <c r="J173" i="13"/>
  <c r="J370" i="14"/>
  <c r="BK127" i="14"/>
  <c r="BK236" i="15"/>
  <c r="BK141" i="16"/>
  <c r="BK119" i="16"/>
  <c r="BK529" i="17"/>
  <c r="J809" i="17"/>
  <c r="BK108" i="18"/>
  <c r="BK108" i="21"/>
  <c r="BK458" i="22"/>
  <c r="J195" i="22"/>
  <c r="BK269" i="23"/>
  <c r="BK240" i="2"/>
  <c r="BK777" i="2"/>
  <c r="J410" i="4"/>
  <c r="BK250" i="4"/>
  <c r="BK436" i="6"/>
  <c r="BK499" i="6"/>
  <c r="J660" i="9"/>
  <c r="J370" i="9"/>
  <c r="J106" i="10"/>
  <c r="BK513" i="12"/>
  <c r="BK1086" i="12"/>
  <c r="BK493" i="2"/>
  <c r="J202" i="3"/>
  <c r="BK278" i="4"/>
  <c r="BK585" i="6"/>
  <c r="J194" i="7"/>
  <c r="BK546" i="8"/>
  <c r="BK670" i="9"/>
  <c r="BK213" i="9"/>
  <c r="J122" i="10"/>
  <c r="BK590" i="11"/>
  <c r="J157" i="12"/>
  <c r="BK235" i="12"/>
  <c r="J275" i="13"/>
  <c r="BK486" i="14"/>
  <c r="J266" i="14"/>
  <c r="J189" i="15"/>
  <c r="BK431" i="16"/>
  <c r="J804" i="17"/>
  <c r="J849" i="17"/>
  <c r="J355" i="18"/>
  <c r="BK184" i="20"/>
  <c r="J99" i="21"/>
  <c r="J246" i="22"/>
  <c r="J332" i="22"/>
  <c r="J235" i="23"/>
  <c r="BK509" i="2"/>
  <c r="BK682" i="2"/>
  <c r="J104" i="3"/>
  <c r="J103" i="4"/>
  <c r="J299" i="5"/>
  <c r="J579" i="6"/>
  <c r="J359" i="8"/>
  <c r="BK476" i="8"/>
  <c r="J129" i="9"/>
  <c r="J214" i="10"/>
  <c r="BK570" i="11"/>
  <c r="J256" i="12"/>
  <c r="BK827" i="12"/>
  <c r="J284" i="13"/>
  <c r="BK203" i="14"/>
  <c r="J278" i="14"/>
  <c r="BK246" i="15"/>
  <c r="BK155" i="16"/>
  <c r="J535" i="17"/>
  <c r="J299" i="17"/>
  <c r="BK324" i="18"/>
  <c r="J161" i="20"/>
  <c r="J172" i="20"/>
  <c r="BK338" i="21"/>
  <c r="BK133" i="22"/>
  <c r="BK158" i="22"/>
  <c r="BK366" i="23"/>
  <c r="BK298" i="24"/>
  <c r="J342" i="4"/>
  <c r="J368" i="4"/>
  <c r="J131" i="4"/>
  <c r="J484" i="6"/>
  <c r="BK140" i="7"/>
  <c r="BK679" i="8"/>
  <c r="BK530" i="9"/>
  <c r="BK510" i="9"/>
  <c r="J294" i="10"/>
  <c r="J305" i="11"/>
  <c r="J514" i="11"/>
  <c r="J419" i="12"/>
  <c r="BK468" i="12"/>
  <c r="J365" i="13"/>
  <c r="J920" i="14"/>
  <c r="BK350" i="14"/>
  <c r="J210" i="16"/>
  <c r="BK353" i="17"/>
  <c r="BK769" i="17"/>
  <c r="J784" i="17"/>
  <c r="J209" i="18"/>
  <c r="J175" i="19"/>
  <c r="J358" i="21"/>
  <c r="J618" i="22"/>
  <c r="BK505" i="22"/>
  <c r="J269" i="23"/>
  <c r="BK138" i="23"/>
  <c r="J240" i="2"/>
  <c r="BK387" i="2"/>
  <c r="BK114" i="4"/>
  <c r="J327" i="4"/>
  <c r="J504" i="6"/>
  <c r="J364" i="8"/>
  <c r="BK135" i="9"/>
  <c r="J1054" i="9"/>
  <c r="J92" i="10"/>
  <c r="J538" i="11"/>
  <c r="J246" i="12"/>
  <c r="BK822" i="12"/>
  <c r="BK574" i="12"/>
  <c r="BK103" i="13"/>
  <c r="J752" i="14"/>
  <c r="BK833" i="14"/>
  <c r="BK116" i="15"/>
  <c r="J159" i="16"/>
  <c r="J123" i="16"/>
  <c r="J540" i="17"/>
  <c r="J126" i="18"/>
  <c r="BK169" i="19"/>
  <c r="BK123" i="21"/>
  <c r="BK124" i="22"/>
  <c r="BK613" i="22"/>
  <c r="J200" i="23"/>
  <c r="J144" i="24"/>
  <c r="BK417" i="2"/>
  <c r="BK244" i="3"/>
  <c r="BK172" i="5"/>
  <c r="BK484" i="6"/>
  <c r="J205" i="7"/>
  <c r="J143" i="8"/>
  <c r="J492" i="8"/>
  <c r="J274" i="9"/>
  <c r="BK101" i="10"/>
  <c r="J610" i="11"/>
  <c r="BK411" i="11"/>
  <c r="BK654" i="12"/>
  <c r="J281" i="12"/>
  <c r="BK365" i="13"/>
  <c r="J660" i="14"/>
  <c r="BK274" i="14"/>
  <c r="J307" i="15"/>
  <c r="J119" i="16"/>
  <c r="J174" i="16"/>
  <c r="BK443" i="17"/>
  <c r="BK649" i="17"/>
  <c r="BK198" i="18"/>
  <c r="BK211" i="21"/>
  <c r="J151" i="21"/>
  <c r="J138" i="22"/>
  <c r="J316" i="23"/>
  <c r="BK249" i="24"/>
  <c r="BK711" i="2"/>
  <c r="J110" i="3"/>
  <c r="BK496" i="4"/>
  <c r="BK111" i="5"/>
  <c r="BK536" i="6"/>
  <c r="BK454" i="8"/>
  <c r="BK370" i="9"/>
  <c r="BK802" i="9"/>
  <c r="BK238" i="10"/>
  <c r="BK213" i="11"/>
  <c r="BK594" i="12"/>
  <c r="BK1044" i="12"/>
  <c r="J453" i="12"/>
  <c r="BK257" i="13"/>
  <c r="J118" i="14"/>
  <c r="BK108" i="14"/>
  <c r="BK360" i="16"/>
  <c r="BK193" i="16"/>
  <c r="J119" i="17"/>
  <c r="J819" i="17"/>
  <c r="BK94" i="19"/>
  <c r="BK266" i="21"/>
  <c r="BK219" i="22"/>
  <c r="BK341" i="23"/>
  <c r="BK154" i="24"/>
  <c r="J600" i="2"/>
  <c r="BK153" i="3"/>
  <c r="BK416" i="4"/>
  <c r="J293" i="5"/>
  <c r="J451" i="6"/>
  <c r="BK152" i="7"/>
  <c r="BK369" i="8"/>
  <c r="BK684" i="8"/>
  <c r="BK862" i="9"/>
  <c r="BK835" i="9"/>
  <c r="J323" i="11"/>
  <c r="J352" i="11"/>
  <c r="J1104" i="12"/>
  <c r="BK371" i="13"/>
  <c r="J890" i="14"/>
  <c r="J198" i="14"/>
  <c r="J223" i="15"/>
  <c r="BK537" i="16"/>
  <c r="J383" i="17"/>
  <c r="BK316" i="17"/>
  <c r="J165" i="19"/>
  <c r="J308" i="22"/>
  <c r="BK293" i="22"/>
  <c r="J183" i="23"/>
  <c r="J204" i="24"/>
  <c r="BK431" i="2"/>
  <c r="BK566" i="2"/>
  <c r="BK103" i="4"/>
  <c r="BK199" i="7"/>
  <c r="J752" i="8"/>
  <c r="J592" i="9"/>
  <c r="J767" i="9"/>
  <c r="J220" i="10"/>
  <c r="J152" i="11"/>
  <c r="J550" i="11"/>
  <c r="BK766" i="12"/>
  <c r="BK399" i="12"/>
  <c r="BK194" i="13"/>
  <c r="J255" i="14"/>
  <c r="J335" i="14"/>
  <c r="BK120" i="15"/>
  <c r="BK606" i="17"/>
  <c r="BK393" i="17"/>
  <c r="J176" i="17"/>
  <c r="BK271" i="17"/>
  <c r="J121" i="18"/>
  <c r="J85" i="19"/>
  <c r="J378" i="21"/>
  <c r="BK176" i="22"/>
  <c r="J458" i="22"/>
  <c r="BK346" i="23"/>
  <c r="J221" i="24"/>
  <c r="J664" i="2"/>
  <c r="J364" i="2"/>
  <c r="BK460" i="4"/>
  <c r="BK518" i="4"/>
  <c r="BK287" i="5"/>
  <c r="BK511" i="6"/>
  <c r="BK758" i="8"/>
  <c r="BK660" i="9"/>
  <c r="BK157" i="9"/>
  <c r="BK282" i="10"/>
  <c r="J604" i="11"/>
  <c r="J153" i="12"/>
  <c r="BK1009" i="12"/>
  <c r="BK288" i="14"/>
  <c r="J816" i="14"/>
  <c r="BK297" i="15"/>
  <c r="J547" i="16"/>
  <c r="BK639" i="17"/>
  <c r="BK854" i="17"/>
  <c r="BK180" i="19"/>
  <c r="BK285" i="21"/>
  <c r="J566" i="22"/>
  <c r="BK321" i="23"/>
  <c r="J149" i="24"/>
  <c r="BK536" i="2"/>
  <c r="BK578" i="2"/>
  <c r="BK342" i="4"/>
  <c r="BK504" i="6"/>
  <c r="BK234" i="8"/>
  <c r="BK106" i="9"/>
  <c r="J603" i="9"/>
  <c r="J265" i="10"/>
  <c r="BK508" i="11"/>
  <c r="BK849" i="12"/>
  <c r="BK262" i="12"/>
  <c r="J177" i="13"/>
  <c r="J971" i="14"/>
  <c r="BK940" i="14"/>
  <c r="BK900" i="14"/>
  <c r="J236" i="15"/>
  <c r="BK697" i="17"/>
  <c r="J104" i="17"/>
  <c r="BK373" i="18"/>
  <c r="BK131" i="19"/>
  <c r="BK175" i="21"/>
  <c r="BK229" i="22"/>
  <c r="J603" i="22"/>
  <c r="BK90" i="24"/>
  <c r="J626" i="2"/>
  <c r="BK453" i="4"/>
  <c r="BK327" i="4"/>
  <c r="J248" i="6"/>
  <c r="BK181" i="6"/>
  <c r="BK417" i="8"/>
  <c r="J240" i="9"/>
  <c r="BK132" i="10"/>
  <c r="BK648" i="11"/>
  <c r="BK277" i="12"/>
  <c r="BK579" i="12"/>
  <c r="BK324" i="13"/>
  <c r="BK742" i="14"/>
  <c r="J146" i="14"/>
  <c r="J199" i="15"/>
  <c r="J155" i="16"/>
  <c r="BK719" i="17"/>
  <c r="J887" i="17"/>
  <c r="J361" i="18"/>
  <c r="BK278" i="21"/>
  <c r="J551" i="22"/>
  <c r="BK200" i="23"/>
  <c r="BK316" i="24"/>
  <c r="J504" i="2"/>
  <c r="J278" i="4"/>
  <c r="J245" i="5"/>
  <c r="BK235" i="6"/>
  <c r="J148" i="8"/>
  <c r="BK316" i="9"/>
  <c r="BK887" i="9"/>
  <c r="BK598" i="11"/>
  <c r="BK1064" i="12"/>
  <c r="BK272" i="2"/>
  <c r="BK584" i="2"/>
  <c r="J440" i="4"/>
  <c r="BK104" i="6"/>
  <c r="J234" i="8"/>
  <c r="BK722" i="8"/>
  <c r="BK767" i="9"/>
  <c r="J305" i="10"/>
  <c r="BK323" i="11"/>
  <c r="J463" i="12"/>
  <c r="BK1034" i="12"/>
  <c r="J194" i="13"/>
  <c r="BK945" i="14"/>
  <c r="BK787" i="14"/>
  <c r="BK204" i="15"/>
  <c r="BK522" i="16"/>
  <c r="BK433" i="17"/>
  <c r="J244" i="17"/>
  <c r="BK271" i="19"/>
  <c r="BK236" i="21"/>
  <c r="BK316" i="22"/>
  <c r="BK340" i="22"/>
  <c r="BK226" i="23"/>
  <c r="J196" i="2"/>
  <c r="J516" i="2"/>
  <c r="J357" i="4"/>
  <c r="J96" i="5"/>
  <c r="BK271" i="6"/>
  <c r="J87" i="6"/>
  <c r="J259" i="8"/>
  <c r="BK148" i="8"/>
  <c r="J762" i="9"/>
  <c r="J772" i="9"/>
  <c r="J282" i="10"/>
  <c r="BK134" i="11"/>
  <c r="BK693" i="12"/>
  <c r="BK797" i="12"/>
  <c r="BK463" i="12"/>
  <c r="BK219" i="13"/>
  <c r="BK868" i="14"/>
  <c r="J491" i="14"/>
  <c r="J214" i="16"/>
  <c r="J127" i="16"/>
  <c r="BK156" i="17"/>
  <c r="J353" i="17"/>
  <c r="BK136" i="18"/>
  <c r="J194" i="19"/>
  <c r="BK86" i="20"/>
  <c r="J394" i="21"/>
  <c r="BK367" i="22"/>
  <c r="J192" i="23"/>
  <c r="BK235" i="24"/>
  <c r="BK142" i="3"/>
  <c r="J416" i="4"/>
  <c r="J151" i="4"/>
  <c r="J499" i="6"/>
  <c r="BK128" i="7"/>
  <c r="J705" i="8"/>
  <c r="BK830" i="9"/>
  <c r="J728" i="9"/>
  <c r="J162" i="11"/>
  <c r="BK275" i="11"/>
  <c r="BK120" i="12"/>
  <c r="BK913" i="12"/>
  <c r="J219" i="13"/>
  <c r="BK816" i="14"/>
  <c r="BK330" i="14"/>
  <c r="J301" i="15"/>
  <c r="J105" i="16"/>
  <c r="J599" i="16"/>
  <c r="BK201" i="17"/>
  <c r="J844" i="17"/>
  <c r="BK361" i="18"/>
  <c r="J131" i="19"/>
  <c r="J236" i="21"/>
  <c r="BK280" i="22"/>
  <c r="J163" i="22"/>
  <c r="J158" i="23"/>
  <c r="J230" i="24"/>
  <c r="J621" i="2"/>
  <c r="BK165" i="2"/>
  <c r="BK513" i="4"/>
  <c r="BK105" i="5"/>
  <c r="J175" i="6"/>
  <c r="BK645" i="8"/>
  <c r="BK707" i="9"/>
  <c r="J835" i="9"/>
  <c r="J134" i="11"/>
  <c r="BK473" i="11"/>
  <c r="J333" i="12"/>
  <c r="BK812" i="12"/>
  <c r="BK271" i="13"/>
  <c r="BK395" i="14"/>
  <c r="J87" i="14"/>
  <c r="BK757" i="14"/>
  <c r="J517" i="16"/>
  <c r="BK219" i="16"/>
  <c r="BK109" i="17"/>
  <c r="BK864" i="17"/>
  <c r="J334" i="18"/>
  <c r="BK266" i="19"/>
  <c r="J216" i="21"/>
  <c r="J367" i="22"/>
  <c r="J527" i="22"/>
  <c r="BK92" i="23"/>
  <c r="J308" i="24"/>
  <c r="BK186" i="24"/>
  <c r="BK330" i="2"/>
  <c r="BK239" i="4"/>
  <c r="J518" i="4"/>
  <c r="J275" i="5"/>
  <c r="J351" i="6"/>
  <c r="BK631" i="8"/>
  <c r="J607" i="8"/>
  <c r="BK436" i="9"/>
  <c r="J237" i="11"/>
  <c r="J622" i="11"/>
  <c r="BK1024" i="12"/>
  <c r="J686" i="12"/>
  <c r="BK349" i="13"/>
  <c r="BK737" i="14"/>
  <c r="BK610" i="14"/>
  <c r="BK155" i="15"/>
  <c r="J278" i="16"/>
  <c r="J518" i="17"/>
  <c r="J161" i="17"/>
  <c r="BK156" i="18"/>
  <c r="BK249" i="19"/>
  <c r="J485" i="22"/>
  <c r="BK402" i="22"/>
  <c r="BK303" i="23"/>
  <c r="BK135" i="24"/>
  <c r="J252" i="2"/>
  <c r="BK542" i="2"/>
  <c r="BK95" i="3"/>
  <c r="J230" i="4"/>
  <c r="BK310" i="4"/>
  <c r="BK388" i="6"/>
  <c r="J128" i="7"/>
  <c r="J617" i="8"/>
  <c r="J131" i="8"/>
  <c r="J520" i="9"/>
  <c r="J135" i="9"/>
  <c r="J254" i="9"/>
  <c r="BK179" i="11"/>
  <c r="BK311" i="11"/>
  <c r="BK383" i="12"/>
  <c r="J1034" i="12"/>
  <c r="BK267" i="13"/>
  <c r="J371" i="13"/>
  <c r="BK255" i="14"/>
  <c r="BK345" i="14"/>
  <c r="J193" i="16"/>
  <c r="J268" i="16"/>
  <c r="J606" i="17"/>
  <c r="BK518" i="17"/>
  <c r="BK140" i="19"/>
  <c r="J205" i="21"/>
  <c r="J495" i="22"/>
  <c r="BK321" i="22"/>
  <c r="J128" i="23"/>
  <c r="J109" i="2"/>
  <c r="J560" i="2"/>
  <c r="BK220" i="4"/>
  <c r="BK269" i="5"/>
  <c r="BK323" i="6"/>
  <c r="J716" i="8"/>
  <c r="BK299" i="9"/>
  <c r="J751" i="9"/>
  <c r="J448" i="11"/>
  <c r="J589" i="12"/>
  <c r="BK886" i="12"/>
  <c r="J324" i="13"/>
  <c r="BK631" i="14"/>
  <c r="J231" i="15"/>
  <c r="J557" i="16"/>
  <c r="BK308" i="16"/>
  <c r="J428" i="17"/>
  <c r="BK744" i="17"/>
  <c r="BK329" i="18"/>
  <c r="BK100" i="19"/>
  <c r="BK434" i="22"/>
  <c r="J153" i="23"/>
  <c r="J257" i="24"/>
  <c r="BK149" i="24"/>
  <c r="J542" i="2"/>
  <c r="BK230" i="4"/>
  <c r="BK306" i="6"/>
  <c r="J400" i="8"/>
  <c r="J145" i="9"/>
  <c r="BK1046" i="9"/>
  <c r="BK86" i="9"/>
  <c r="BK194" i="10"/>
  <c r="J454" i="11"/>
  <c r="BK576" i="11"/>
  <c r="BK388" i="12"/>
  <c r="J758" i="12"/>
  <c r="BK92" i="13"/>
  <c r="J121" i="13"/>
  <c r="J496" i="14"/>
  <c r="BK691" i="14"/>
  <c r="J150" i="15"/>
  <c r="BK729" i="17"/>
  <c r="J854" i="17"/>
  <c r="BK448" i="17"/>
  <c r="BK189" i="18"/>
  <c r="BK233" i="19"/>
  <c r="BK226" i="21"/>
  <c r="BK346" i="22"/>
  <c r="J537" i="22"/>
  <c r="J263" i="23"/>
  <c r="BK278" i="24"/>
  <c r="BK659" i="2"/>
  <c r="J137" i="3"/>
  <c r="J269" i="4"/>
  <c r="J263" i="5"/>
  <c r="BK87" i="6"/>
  <c r="J209" i="8"/>
  <c r="J740" i="8"/>
  <c r="J580" i="9"/>
  <c r="BK812" i="9"/>
  <c r="J757" i="9"/>
  <c r="BK181" i="10"/>
  <c r="BK771" i="12"/>
  <c r="J807" i="12"/>
  <c r="J209" i="13"/>
  <c r="J185" i="13"/>
  <c r="J965" i="14"/>
  <c r="BK224" i="16"/>
  <c r="J336" i="17"/>
  <c r="BK257" i="18"/>
  <c r="BK194" i="18"/>
  <c r="J101" i="20"/>
  <c r="BK566" i="22"/>
  <c r="BK332" i="22"/>
  <c r="BK351" i="23"/>
  <c r="J181" i="24"/>
  <c r="J522" i="2"/>
  <c r="BK397" i="2"/>
  <c r="J380" i="4"/>
  <c r="BK339" i="6"/>
  <c r="BK179" i="8"/>
  <c r="J345" i="8"/>
  <c r="J458" i="9"/>
  <c r="BK232" i="10"/>
  <c r="BK378" i="11"/>
  <c r="J235" i="12"/>
  <c r="J378" i="12"/>
  <c r="J285" i="12"/>
  <c r="BK121" i="13"/>
  <c r="BK440" i="14"/>
  <c r="J204" i="15"/>
  <c r="J605" i="16"/>
  <c r="BK88" i="17"/>
  <c r="J443" i="17"/>
  <c r="BK294" i="18"/>
  <c r="BK122" i="19"/>
  <c r="J108" i="21"/>
  <c r="BK159" i="21"/>
  <c r="J412" i="22"/>
  <c r="J639" i="22"/>
  <c r="BK211" i="24"/>
  <c r="BK256" i="2"/>
  <c r="BK636" i="2"/>
  <c r="J142" i="3"/>
  <c r="BK214" i="4"/>
  <c r="BK194" i="6"/>
  <c r="J86" i="7"/>
  <c r="BK782" i="8"/>
  <c r="J86" i="9"/>
  <c r="J735" i="9"/>
  <c r="BK86" i="10"/>
  <c r="J293" i="11"/>
  <c r="J604" i="12"/>
  <c r="BK1080" i="12"/>
  <c r="BK377" i="13"/>
  <c r="BK137" i="14"/>
  <c r="BK260" i="14"/>
  <c r="J457" i="16"/>
  <c r="J446" i="16"/>
  <c r="J789" i="17"/>
  <c r="BK196" i="17"/>
  <c r="BK247" i="18"/>
  <c r="J221" i="21"/>
  <c r="BK658" i="22"/>
  <c r="BK285" i="22"/>
  <c r="J108" i="24"/>
  <c r="BK132" i="2"/>
  <c r="BK607" i="2"/>
  <c r="BK322" i="4"/>
  <c r="BK351" i="6"/>
  <c r="BK602" i="8"/>
  <c r="BK653" i="8"/>
  <c r="BK910" i="9"/>
  <c r="BK299" i="10"/>
  <c r="BK352" i="11"/>
  <c r="J502" i="11"/>
  <c r="J654" i="12"/>
  <c r="J241" i="12"/>
  <c r="BK771" i="2"/>
  <c r="J121" i="3"/>
  <c r="J239" i="6"/>
  <c r="BK419" i="6"/>
  <c r="BK143" i="8"/>
  <c r="BK194" i="8"/>
  <c r="J707" i="9"/>
  <c r="BK344" i="10"/>
  <c r="BK395" i="11"/>
  <c r="J584" i="12"/>
  <c r="J913" i="12"/>
  <c r="BK339" i="13"/>
  <c r="BK512" i="14"/>
  <c r="BK603" i="14"/>
  <c r="BK281" i="15"/>
  <c r="BK355" i="16"/>
  <c r="BK562" i="16"/>
  <c r="J277" i="17"/>
  <c r="J201" i="17"/>
  <c r="BK104" i="17"/>
  <c r="J239" i="19"/>
  <c r="J266" i="21"/>
  <c r="J120" i="22"/>
  <c r="J176" i="22"/>
  <c r="BK299" i="23"/>
  <c r="BK174" i="24"/>
  <c r="AS54" i="1"/>
  <c r="BK716" i="8"/>
  <c r="J267" i="9"/>
  <c r="J905" i="9"/>
  <c r="J287" i="11"/>
  <c r="BK249" i="11"/>
  <c r="J545" i="12"/>
  <c r="J131" i="13"/>
  <c r="J353" i="13"/>
  <c r="BK146" i="14"/>
  <c r="J782" i="14"/>
  <c r="J291" i="15"/>
  <c r="BK206" i="16"/>
  <c r="BK260" i="17"/>
  <c r="J676" i="17"/>
  <c r="J237" i="18"/>
  <c r="J135" i="20"/>
  <c r="BK241" i="21"/>
  <c r="BK311" i="21"/>
  <c r="J387" i="22"/>
  <c r="J628" i="22"/>
  <c r="BK356" i="23"/>
  <c r="J293" i="24"/>
  <c r="J487" i="2"/>
  <c r="J467" i="4"/>
  <c r="BK86" i="4"/>
  <c r="BK254" i="6"/>
  <c r="J297" i="6"/>
  <c r="BK607" i="8"/>
  <c r="J624" i="9"/>
  <c r="BK203" i="9"/>
  <c r="J358" i="11"/>
  <c r="J383" i="12"/>
  <c r="J822" i="12"/>
  <c r="BK279" i="13"/>
  <c r="BK707" i="14"/>
  <c r="J727" i="14"/>
  <c r="BK333" i="16"/>
  <c r="BK594" i="17"/>
  <c r="BK880" i="17"/>
  <c r="J160" i="18"/>
  <c r="BK169" i="21"/>
  <c r="J187" i="21"/>
  <c r="BK235" i="22"/>
  <c r="BK115" i="22"/>
  <c r="J226" i="23"/>
  <c r="J348" i="24"/>
  <c r="J152" i="2"/>
  <c r="J330" i="2"/>
  <c r="BK486" i="4"/>
  <c r="J172" i="5"/>
  <c r="J366" i="6"/>
  <c r="J152" i="7"/>
  <c r="BK746" i="8"/>
  <c r="BK721" i="9"/>
  <c r="J503" i="9"/>
  <c r="J125" i="9"/>
  <c r="J186" i="11"/>
  <c r="J414" i="12"/>
  <c r="BK284" i="13"/>
  <c r="BK294" i="13"/>
  <c r="J603" i="14"/>
  <c r="BK183" i="15"/>
  <c r="J355" i="16"/>
  <c r="J423" i="17"/>
  <c r="BK799" i="17"/>
  <c r="J220" i="17"/>
  <c r="J242" i="18"/>
  <c r="BK368" i="21"/>
  <c r="J669" i="22"/>
  <c r="BK143" i="23"/>
  <c r="J334" i="24"/>
  <c r="J348" i="2"/>
  <c r="J659" i="2"/>
  <c r="BK110" i="3"/>
  <c r="J422" i="4"/>
  <c r="BK566" i="6"/>
  <c r="BK345" i="8"/>
  <c r="J216" i="8"/>
  <c r="J597" i="9"/>
  <c r="J929" i="9"/>
  <c r="BK317" i="10"/>
  <c r="J417" i="11"/>
  <c r="BK442" i="11"/>
  <c r="BK1110" i="12"/>
  <c r="J881" i="12"/>
  <c r="J237" i="13"/>
  <c r="BK400" i="14"/>
  <c r="J161" i="15"/>
  <c r="J419" i="16"/>
  <c r="BK613" i="17"/>
  <c r="J839" i="17"/>
  <c r="J284" i="18"/>
  <c r="BK161" i="20"/>
  <c r="BK252" i="22"/>
  <c r="BK475" i="22"/>
  <c r="J251" i="23"/>
  <c r="BK184" i="2"/>
  <c r="BK631" i="2"/>
  <c r="BK337" i="4"/>
  <c r="BK178" i="5"/>
  <c r="BK313" i="6"/>
  <c r="BK138" i="8"/>
  <c r="J304" i="9"/>
  <c r="BK356" i="9"/>
  <c r="J132" i="10"/>
  <c r="J103" i="11"/>
  <c r="J558" i="11"/>
  <c r="BK92" i="12"/>
  <c r="BK458" i="12"/>
  <c r="J1039" i="12"/>
  <c r="J242" i="13"/>
  <c r="J910" i="14"/>
  <c r="J130" i="15"/>
  <c r="BK350" i="16"/>
  <c r="BK446" i="16"/>
  <c r="J880" i="17"/>
  <c r="J146" i="18"/>
  <c r="BK383" i="21"/>
  <c r="J429" i="22"/>
  <c r="BK527" i="22"/>
  <c r="BK387" i="23"/>
  <c r="BK166" i="24"/>
  <c r="J692" i="2"/>
  <c r="BK472" i="4"/>
  <c r="J105" i="5"/>
  <c r="J235" i="6"/>
  <c r="J247" i="8"/>
  <c r="J310" i="9"/>
  <c r="BK408" i="9"/>
  <c r="BK110" i="11"/>
  <c r="BK518" i="12"/>
  <c r="BK333" i="12"/>
  <c r="J319" i="13"/>
  <c r="BK885" i="14"/>
  <c r="BK233" i="14"/>
  <c r="J365" i="16"/>
  <c r="J686" i="17"/>
  <c r="J759" i="17"/>
  <c r="BK252" i="18"/>
  <c r="J94" i="19"/>
  <c r="BK257" i="22"/>
  <c r="J393" i="23"/>
  <c r="J139" i="24"/>
  <c r="J423" i="2"/>
  <c r="BK522" i="2"/>
  <c r="J114" i="4"/>
  <c r="J208" i="5"/>
  <c r="J181" i="6"/>
  <c r="BK116" i="8"/>
  <c r="J138" i="8"/>
  <c r="J878" i="9"/>
  <c r="J110" i="10"/>
  <c r="BK293" i="11"/>
  <c r="BK649" i="2"/>
  <c r="BK255" i="4"/>
  <c r="BK184" i="5"/>
  <c r="J638" i="8"/>
  <c r="J305" i="8"/>
  <c r="J862" i="9"/>
  <c r="BK323" i="10"/>
  <c r="J217" i="11"/>
  <c r="J200" i="12"/>
  <c r="BK290" i="12"/>
  <c r="BK263" i="13"/>
  <c r="BK278" i="14"/>
  <c r="J310" i="14"/>
  <c r="BK189" i="15"/>
  <c r="BK273" i="16"/>
  <c r="BK303" i="17"/>
  <c r="J358" i="17"/>
  <c r="J200" i="19"/>
  <c r="J241" i="21"/>
  <c r="J362" i="22"/>
  <c r="BK268" i="22"/>
  <c r="J108" i="23"/>
  <c r="J326" i="24"/>
  <c r="J277" i="2"/>
  <c r="J115" i="3"/>
  <c r="BK317" i="4"/>
  <c r="BK136" i="6"/>
  <c r="BK169" i="7"/>
  <c r="J721" i="9"/>
  <c r="J887" i="9"/>
  <c r="BK520" i="9"/>
  <c r="J341" i="11"/>
  <c r="BK520" i="11"/>
  <c r="J210" i="12"/>
  <c r="BK880" i="14"/>
  <c r="J777" i="14"/>
  <c r="BK261" i="15"/>
  <c r="J283" i="16"/>
  <c r="J258" i="16"/>
  <c r="J403" i="17"/>
  <c r="J348" i="17"/>
  <c r="J177" i="18"/>
  <c r="J178" i="20"/>
  <c r="J382" i="22"/>
  <c r="J402" i="22"/>
  <c r="J205" i="23"/>
  <c r="BK303" i="24"/>
  <c r="J319" i="2"/>
  <c r="J342" i="2"/>
  <c r="J250" i="3"/>
  <c r="BK269" i="4"/>
  <c r="J328" i="6"/>
  <c r="J153" i="8"/>
  <c r="BK338" i="8"/>
  <c r="BK525" i="9"/>
  <c r="J484" i="11"/>
  <c r="J378" i="11"/>
  <c r="J368" i="12"/>
  <c r="J866" i="12"/>
  <c r="J231" i="13"/>
  <c r="BK415" i="14"/>
  <c r="J717" i="14"/>
  <c r="J120" i="15"/>
  <c r="BK483" i="16"/>
  <c r="J263" i="16"/>
  <c r="J143" i="17"/>
  <c r="BK834" i="17"/>
  <c r="J86" i="20"/>
  <c r="J353" i="21"/>
  <c r="BK128" i="22"/>
  <c r="BK213" i="23"/>
  <c r="J343" i="24"/>
  <c r="J440" i="2"/>
  <c r="J246" i="2"/>
  <c r="BK387" i="4"/>
  <c r="J227" i="5"/>
  <c r="J187" i="6"/>
  <c r="BK184" i="7"/>
  <c r="BK486" i="9"/>
  <c r="BK120" i="9"/>
  <c r="J311" i="10"/>
  <c r="BK628" i="11"/>
  <c r="J625" i="12"/>
  <c r="BK1039" i="12"/>
  <c r="BK242" i="13"/>
  <c r="J584" i="2"/>
  <c r="J392" i="2"/>
  <c r="J477" i="4"/>
  <c r="BK428" i="6"/>
  <c r="J520" i="6"/>
  <c r="BK271" i="8"/>
  <c r="J734" i="8"/>
  <c r="J325" i="8"/>
  <c r="J356" i="9"/>
  <c r="BK243" i="11"/>
  <c r="BK373" i="12"/>
  <c r="BK842" i="12"/>
  <c r="BK130" i="12"/>
  <c r="J314" i="13"/>
  <c r="J945" i="14"/>
  <c r="J742" i="14"/>
  <c r="J319" i="15"/>
  <c r="BK424" i="16"/>
  <c r="BK128" i="17"/>
  <c r="BK119" i="17"/>
  <c r="BK219" i="18"/>
  <c r="BK112" i="19"/>
  <c r="BK318" i="21"/>
  <c r="BK262" i="22"/>
  <c r="J241" i="22"/>
  <c r="BK453" i="22"/>
  <c r="BK230" i="23"/>
  <c r="BK191" i="24"/>
  <c r="BK423" i="2"/>
  <c r="J216" i="3"/>
  <c r="J86" i="4"/>
  <c r="J128" i="5"/>
  <c r="BK248" i="6"/>
  <c r="BK624" i="8"/>
  <c r="J653" i="8"/>
  <c r="BK762" i="9"/>
  <c r="BK175" i="10"/>
  <c r="BK654" i="11"/>
  <c r="BK625" i="12"/>
  <c r="BK305" i="12"/>
  <c r="J181" i="13"/>
  <c r="BK925" i="14"/>
  <c r="J271" i="15"/>
  <c r="J219" i="15"/>
  <c r="J522" i="16"/>
  <c r="BK133" i="17"/>
  <c r="BK267" i="18"/>
  <c r="J309" i="18"/>
  <c r="BK107" i="20"/>
  <c r="BK151" i="21"/>
  <c r="J407" i="22"/>
  <c r="BK480" i="22"/>
  <c r="BK257" i="23"/>
  <c r="J316" i="24"/>
  <c r="BK165" i="3"/>
  <c r="BK553" i="4"/>
  <c r="J453" i="4"/>
  <c r="J161" i="5"/>
  <c r="J566" i="6"/>
  <c r="BK492" i="8"/>
  <c r="J121" i="8"/>
  <c r="BK690" i="9"/>
  <c r="J338" i="9"/>
  <c r="BK311" i="10"/>
  <c r="BK231" i="11"/>
  <c r="BK126" i="11"/>
  <c r="J87" i="12"/>
  <c r="J1044" i="12"/>
  <c r="BK523" i="14"/>
  <c r="BK951" i="14"/>
  <c r="BK796" i="14"/>
  <c r="J141" i="16"/>
  <c r="BK453" i="17"/>
  <c r="BK869" i="17"/>
  <c r="J692" i="17"/>
  <c r="J136" i="18"/>
  <c r="BK211" i="19"/>
  <c r="BK323" i="21"/>
  <c r="BK598" i="22"/>
  <c r="J196" i="23"/>
  <c r="J493" i="2"/>
  <c r="BK654" i="2"/>
  <c r="J205" i="4"/>
  <c r="BK223" i="6"/>
  <c r="J591" i="6"/>
  <c r="J460" i="8"/>
  <c r="BK764" i="8"/>
  <c r="BK551" i="9"/>
  <c r="BK401" i="9"/>
  <c r="J117" i="10"/>
  <c r="BK94" i="11"/>
  <c r="BK837" i="12"/>
  <c r="BK1019" i="12"/>
  <c r="J1049" i="12"/>
  <c r="BK491" i="14"/>
  <c r="J712" i="14"/>
  <c r="BK145" i="15"/>
  <c r="BK457" i="16"/>
  <c r="J613" i="16"/>
  <c r="J196" i="17"/>
  <c r="BK485" i="17"/>
  <c r="BK209" i="18"/>
  <c r="BK145" i="19"/>
  <c r="J140" i="20"/>
  <c r="J123" i="21"/>
  <c r="BK304" i="22"/>
  <c r="BK120" i="22"/>
  <c r="J92" i="23"/>
  <c r="J239" i="24"/>
  <c r="J649" i="2"/>
  <c r="J347" i="4"/>
  <c r="J287" i="5"/>
  <c r="BK130" i="6"/>
  <c r="BK691" i="8"/>
  <c r="BK1015" i="9"/>
  <c r="J991" i="9"/>
  <c r="J460" i="11"/>
  <c r="BK538" i="11"/>
  <c r="J205" i="12"/>
  <c r="BK866" i="12"/>
  <c r="J160" i="13"/>
  <c r="BK624" i="14"/>
  <c r="J935" i="14"/>
  <c r="BK310" i="14"/>
  <c r="BK100" i="16"/>
  <c r="J572" i="16"/>
  <c r="BK458" i="17"/>
  <c r="BK749" i="17"/>
  <c r="BK231" i="18"/>
  <c r="J140" i="19"/>
  <c r="BK343" i="21"/>
  <c r="J128" i="22"/>
  <c r="J405" i="23"/>
  <c r="BK108" i="24"/>
  <c r="J221" i="2"/>
  <c r="BK252" i="2"/>
  <c r="BK396" i="4"/>
  <c r="BK229" i="6"/>
  <c r="J776" i="8"/>
  <c r="BK429" i="9"/>
  <c r="J475" i="9"/>
  <c r="J138" i="10"/>
  <c r="BK138" i="11"/>
  <c r="J273" i="12"/>
  <c r="J473" i="12"/>
  <c r="J125" i="12"/>
  <c r="J225" i="13"/>
  <c r="BK518" i="14"/>
  <c r="J638" i="14"/>
  <c r="BK140" i="15"/>
  <c r="BK567" i="16"/>
  <c r="J388" i="17"/>
  <c r="J893" i="17"/>
  <c r="BK181" i="18"/>
  <c r="BK304" i="18"/>
  <c r="BK135" i="20"/>
  <c r="J103" i="23"/>
  <c r="J235" i="24"/>
  <c r="BK459" i="2"/>
  <c r="BK572" i="2"/>
  <c r="BK109" i="4"/>
  <c r="J361" i="6"/>
  <c r="J146" i="7"/>
  <c r="J104" i="8"/>
  <c r="BK587" i="9"/>
  <c r="J910" i="9"/>
  <c r="BK244" i="10"/>
  <c r="BK287" i="11"/>
  <c r="J478" i="12"/>
  <c r="BK957" i="12"/>
  <c r="BK409" i="12"/>
  <c r="BK435" i="14"/>
  <c r="J868" i="14"/>
  <c r="J276" i="15"/>
  <c r="BK283" i="16"/>
  <c r="BK282" i="17"/>
  <c r="BK378" i="17"/>
  <c r="J250" i="17"/>
  <c r="J203" i="18"/>
  <c r="BK544" i="22"/>
  <c r="BK103" i="23"/>
  <c r="BK217" i="23"/>
  <c r="J122" i="24"/>
  <c r="BK392" i="2"/>
  <c r="BK127" i="3"/>
  <c r="BK531" i="4"/>
  <c r="J117" i="5"/>
  <c r="J304" i="13"/>
  <c r="J930" i="14"/>
  <c r="BK226" i="14"/>
  <c r="J402" i="16"/>
  <c r="J88" i="17"/>
  <c r="BK703" i="17"/>
  <c r="J779" i="17"/>
  <c r="J319" i="18"/>
  <c r="BK245" i="19"/>
  <c r="J112" i="20"/>
  <c r="BK470" i="22"/>
  <c r="J434" i="22"/>
  <c r="J246" i="23"/>
  <c r="J178" i="23"/>
  <c r="J265" i="2"/>
  <c r="J159" i="3"/>
  <c r="J156" i="5"/>
  <c r="J306" i="6"/>
  <c r="J287" i="6"/>
  <c r="J184" i="8"/>
  <c r="J683" i="9"/>
  <c r="BK869" i="9"/>
  <c r="J181" i="10"/>
  <c r="J275" i="11"/>
  <c r="BK442" i="12"/>
  <c r="BK125" i="12"/>
  <c r="J483" i="12"/>
  <c r="BK319" i="13"/>
  <c r="BK699" i="14"/>
  <c r="J925" i="14"/>
  <c r="BK223" i="15"/>
  <c r="BK572" i="16"/>
  <c r="BK403" i="17"/>
  <c r="BK849" i="17"/>
  <c r="BK275" i="18"/>
  <c r="J223" i="19"/>
  <c r="J368" i="21"/>
  <c r="J133" i="22"/>
  <c r="J124" i="23"/>
  <c r="J284" i="2"/>
  <c r="J654" i="2"/>
  <c r="BK434" i="4"/>
  <c r="BK87" i="5"/>
  <c r="BK278" i="6"/>
  <c r="J123" i="6"/>
  <c r="J319" i="8"/>
  <c r="BK674" i="8"/>
  <c r="BK515" i="9"/>
  <c r="J947" i="9"/>
  <c r="J299" i="10"/>
  <c r="BK436" i="11"/>
  <c r="J886" i="12"/>
  <c r="J837" i="12"/>
  <c r="J365" i="14"/>
  <c r="J900" i="14"/>
  <c r="J375" i="14"/>
  <c r="J155" i="15"/>
  <c r="BK179" i="16"/>
  <c r="BK210" i="16"/>
  <c r="J703" i="17"/>
  <c r="J408" i="17"/>
  <c r="J324" i="18"/>
  <c r="J147" i="21"/>
  <c r="J323" i="21"/>
  <c r="J633" i="22"/>
  <c r="BK230" i="24"/>
  <c r="J417" i="2"/>
  <c r="J765" i="2"/>
  <c r="J195" i="3"/>
  <c r="BK288" i="4"/>
  <c r="BK257" i="5"/>
  <c r="J436" i="6"/>
  <c r="J179" i="8"/>
  <c r="J792" i="9"/>
  <c r="J120" i="9"/>
  <c r="BK317" i="11"/>
  <c r="BK496" i="11"/>
  <c r="J373" i="12"/>
  <c r="BK478" i="12"/>
  <c r="BK185" i="13"/>
  <c r="J274" i="14"/>
  <c r="BK861" i="14"/>
  <c r="J805" i="14"/>
  <c r="BK198" i="14"/>
  <c r="BK135" i="15"/>
  <c r="BK512" i="16"/>
  <c r="J207" i="17"/>
  <c r="BK794" i="17"/>
  <c r="BK804" i="17"/>
  <c r="J345" i="18"/>
  <c r="J135" i="21"/>
  <c r="BK618" i="22"/>
  <c r="BK139" i="24"/>
  <c r="J554" i="2"/>
  <c r="BK183" i="3"/>
  <c r="BK128" i="5"/>
  <c r="J441" i="6"/>
  <c r="J134" i="7"/>
  <c r="BK394" i="8"/>
  <c r="BK443" i="9"/>
  <c r="BK267" i="9"/>
  <c r="BK144" i="10"/>
  <c r="BK204" i="11"/>
  <c r="BK300" i="12"/>
  <c r="J132" i="2"/>
  <c r="J682" i="2"/>
  <c r="J472" i="4"/>
  <c r="BK158" i="6"/>
  <c r="BK388" i="8"/>
  <c r="BK700" i="8"/>
  <c r="BK227" i="8"/>
  <c r="J999" i="9"/>
  <c r="J344" i="10"/>
  <c r="BK622" i="11"/>
  <c r="J842" i="12"/>
  <c r="J574" i="12"/>
  <c r="J902" i="12"/>
  <c r="J267" i="13"/>
  <c r="J385" i="14"/>
  <c r="BK875" i="14"/>
  <c r="J125" i="15"/>
  <c r="BK532" i="16"/>
  <c r="J594" i="17"/>
  <c r="BK225" i="17"/>
  <c r="BK503" i="17"/>
  <c r="J198" i="18"/>
  <c r="J328" i="21"/>
  <c r="J574" i="22"/>
  <c r="BK105" i="22"/>
  <c r="BK108" i="23"/>
  <c r="J303" i="24"/>
  <c r="J592" i="2"/>
  <c r="BK178" i="2"/>
  <c r="BK347" i="4"/>
  <c r="J220" i="5"/>
  <c r="BK489" i="6"/>
  <c r="BK86" i="7"/>
  <c r="BK312" i="8"/>
  <c r="BK254" i="9"/>
  <c r="J436" i="9"/>
  <c r="BK209" i="10"/>
  <c r="BK335" i="11"/>
  <c r="J139" i="12"/>
  <c r="BK134" i="12"/>
  <c r="J279" i="13"/>
  <c r="J624" i="14"/>
  <c r="J587" i="14"/>
  <c r="BK113" i="14"/>
  <c r="BK102" i="15"/>
  <c r="J273" i="16"/>
  <c r="BK244" i="17"/>
  <c r="BK887" i="17"/>
  <c r="J168" i="18"/>
  <c r="BK184" i="19"/>
  <c r="BK205" i="21"/>
  <c r="J383" i="21"/>
  <c r="BK214" i="22"/>
  <c r="J500" i="22"/>
  <c r="J97" i="23"/>
  <c r="J154" i="24"/>
  <c r="T305" i="15" l="1"/>
  <c r="P385" i="23"/>
  <c r="P239" i="2"/>
  <c r="T85" i="3"/>
  <c r="P85" i="4"/>
  <c r="P133" i="5"/>
  <c r="BK129" i="6"/>
  <c r="J129" i="6"/>
  <c r="J61" i="6"/>
  <c r="R117" i="7"/>
  <c r="T85" i="8"/>
  <c r="R85" i="9"/>
  <c r="P1032" i="9"/>
  <c r="BK137" i="10"/>
  <c r="J137" i="10"/>
  <c r="J63" i="10" s="1"/>
  <c r="T109" i="11"/>
  <c r="R240" i="12"/>
  <c r="R202" i="13"/>
  <c r="BK370" i="13"/>
  <c r="J370" i="13"/>
  <c r="J69" i="13"/>
  <c r="R86" i="14"/>
  <c r="R85" i="14" s="1"/>
  <c r="BK217" i="14"/>
  <c r="J217" i="14" s="1"/>
  <c r="J62" i="14" s="1"/>
  <c r="R217" i="14"/>
  <c r="P154" i="15"/>
  <c r="P85" i="16"/>
  <c r="T265" i="17"/>
  <c r="BK91" i="18"/>
  <c r="BK155" i="18"/>
  <c r="J155" i="18"/>
  <c r="J63" i="18"/>
  <c r="T344" i="18"/>
  <c r="BK111" i="19"/>
  <c r="J111" i="19" s="1"/>
  <c r="J61" i="19" s="1"/>
  <c r="R106" i="20"/>
  <c r="R117" i="21"/>
  <c r="P267" i="22"/>
  <c r="T102" i="23"/>
  <c r="T376" i="23"/>
  <c r="R239" i="2"/>
  <c r="R85" i="3"/>
  <c r="P125" i="4"/>
  <c r="R545" i="4"/>
  <c r="T86" i="5"/>
  <c r="T222" i="6"/>
  <c r="T168" i="7"/>
  <c r="R142" i="8"/>
  <c r="T85" i="9"/>
  <c r="T1032" i="9"/>
  <c r="P137" i="10"/>
  <c r="BK86" i="11"/>
  <c r="J86" i="11"/>
  <c r="J60" i="11" s="1"/>
  <c r="T146" i="11"/>
  <c r="R634" i="11"/>
  <c r="BK86" i="12"/>
  <c r="J86" i="12" s="1"/>
  <c r="J60" i="12" s="1"/>
  <c r="BK224" i="12"/>
  <c r="J224" i="12" s="1"/>
  <c r="J62" i="12" s="1"/>
  <c r="R1079" i="12"/>
  <c r="BK102" i="13"/>
  <c r="J102" i="13"/>
  <c r="J62" i="13" s="1"/>
  <c r="P344" i="13"/>
  <c r="BK232" i="14"/>
  <c r="BK85" i="14" s="1"/>
  <c r="J85" i="14" s="1"/>
  <c r="J59" i="14" s="1"/>
  <c r="R101" i="15"/>
  <c r="P173" i="16"/>
  <c r="BK137" i="17"/>
  <c r="J137" i="17"/>
  <c r="J61" i="17"/>
  <c r="BK202" i="18"/>
  <c r="J202" i="18" s="1"/>
  <c r="J64" i="18" s="1"/>
  <c r="P154" i="19"/>
  <c r="P85" i="20"/>
  <c r="BK165" i="20"/>
  <c r="J165" i="20" s="1"/>
  <c r="J64" i="20" s="1"/>
  <c r="P117" i="21"/>
  <c r="P142" i="22"/>
  <c r="BK240" i="22"/>
  <c r="J240" i="22"/>
  <c r="J63" i="22" s="1"/>
  <c r="T638" i="22"/>
  <c r="R91" i="23"/>
  <c r="T187" i="23"/>
  <c r="P107" i="24"/>
  <c r="BK239" i="2"/>
  <c r="J239" i="2" s="1"/>
  <c r="J64" i="2" s="1"/>
  <c r="P231" i="3"/>
  <c r="T125" i="4"/>
  <c r="P545" i="4"/>
  <c r="BK86" i="5"/>
  <c r="BK286" i="5"/>
  <c r="J286" i="5" s="1"/>
  <c r="J65" i="5" s="1"/>
  <c r="T129" i="6"/>
  <c r="BK168" i="7"/>
  <c r="BK84" i="7" s="1"/>
  <c r="J84" i="7" s="1"/>
  <c r="J30" i="7" s="1"/>
  <c r="P142" i="8"/>
  <c r="T144" i="9"/>
  <c r="T218" i="9"/>
  <c r="R116" i="10"/>
  <c r="P172" i="11"/>
  <c r="P240" i="12"/>
  <c r="P202" i="13"/>
  <c r="P141" i="14"/>
  <c r="R90" i="15"/>
  <c r="P296" i="15"/>
  <c r="BK85" i="16"/>
  <c r="P137" i="17"/>
  <c r="T102" i="18"/>
  <c r="R344" i="18"/>
  <c r="T111" i="19"/>
  <c r="P106" i="20"/>
  <c r="R186" i="21"/>
  <c r="P88" i="22"/>
  <c r="T251" i="22"/>
  <c r="T234" i="23"/>
  <c r="T107" i="24"/>
  <c r="T86" i="2"/>
  <c r="T85" i="2" s="1"/>
  <c r="T126" i="3"/>
  <c r="T85" i="4"/>
  <c r="P256" i="5"/>
  <c r="P222" i="6"/>
  <c r="BK117" i="7"/>
  <c r="J117" i="7"/>
  <c r="J61" i="7"/>
  <c r="R201" i="8"/>
  <c r="R144" i="9"/>
  <c r="R218" i="9"/>
  <c r="BK172" i="11"/>
  <c r="J172" i="11"/>
  <c r="J63" i="11" s="1"/>
  <c r="P634" i="11"/>
  <c r="T86" i="12"/>
  <c r="BK1079" i="12"/>
  <c r="J1079" i="12" s="1"/>
  <c r="J64" i="12" s="1"/>
  <c r="T202" i="13"/>
  <c r="BK86" i="14"/>
  <c r="J86" i="14" s="1"/>
  <c r="J60" i="14" s="1"/>
  <c r="T86" i="14"/>
  <c r="T101" i="15"/>
  <c r="R173" i="16"/>
  <c r="P87" i="17"/>
  <c r="R230" i="17"/>
  <c r="T91" i="18"/>
  <c r="R155" i="18"/>
  <c r="P84" i="19"/>
  <c r="T106" i="20"/>
  <c r="T117" i="21"/>
  <c r="R142" i="22"/>
  <c r="R240" i="22"/>
  <c r="R638" i="22"/>
  <c r="P91" i="23"/>
  <c r="BK187" i="23"/>
  <c r="J187" i="23" s="1"/>
  <c r="J63" i="23" s="1"/>
  <c r="T148" i="24"/>
  <c r="P86" i="2"/>
  <c r="R770" i="2"/>
  <c r="BK126" i="3"/>
  <c r="J126" i="3" s="1"/>
  <c r="J61" i="3" s="1"/>
  <c r="BK213" i="4"/>
  <c r="J213" i="4"/>
  <c r="J63" i="4"/>
  <c r="P86" i="5"/>
  <c r="P286" i="5"/>
  <c r="BK86" i="6"/>
  <c r="R565" i="6"/>
  <c r="R85" i="7"/>
  <c r="R85" i="8"/>
  <c r="T239" i="9"/>
  <c r="T137" i="10"/>
  <c r="BK109" i="11"/>
  <c r="J109" i="11"/>
  <c r="J61" i="11"/>
  <c r="BK240" i="12"/>
  <c r="BK85" i="12" s="1"/>
  <c r="J85" i="12" s="1"/>
  <c r="J59" i="12" s="1"/>
  <c r="R102" i="13"/>
  <c r="BK344" i="13"/>
  <c r="J344" i="13" s="1"/>
  <c r="J65" i="13" s="1"/>
  <c r="T370" i="13"/>
  <c r="T357" i="13" s="1"/>
  <c r="R232" i="14"/>
  <c r="T154" i="15"/>
  <c r="T118" i="16"/>
  <c r="R87" i="17"/>
  <c r="P230" i="17"/>
  <c r="R892" i="17"/>
  <c r="P91" i="18"/>
  <c r="T155" i="18"/>
  <c r="R154" i="19"/>
  <c r="P86" i="21"/>
  <c r="T142" i="22"/>
  <c r="BK251" i="22"/>
  <c r="J251" i="22" s="1"/>
  <c r="J64" i="22" s="1"/>
  <c r="P102" i="23"/>
  <c r="P376" i="23"/>
  <c r="R248" i="24"/>
  <c r="R86" i="2"/>
  <c r="P85" i="3"/>
  <c r="T213" i="4"/>
  <c r="T133" i="5"/>
  <c r="R222" i="6"/>
  <c r="P117" i="7"/>
  <c r="P85" i="8"/>
  <c r="P85" i="9"/>
  <c r="R1032" i="9"/>
  <c r="T116" i="10"/>
  <c r="R109" i="11"/>
  <c r="T240" i="12"/>
  <c r="R91" i="13"/>
  <c r="BK155" i="13"/>
  <c r="J155" i="13" s="1"/>
  <c r="J63" i="13" s="1"/>
  <c r="P232" i="14"/>
  <c r="BK101" i="15"/>
  <c r="T296" i="15"/>
  <c r="R85" i="16"/>
  <c r="T137" i="17"/>
  <c r="R91" i="18"/>
  <c r="P155" i="18"/>
  <c r="P111" i="19"/>
  <c r="BK186" i="21"/>
  <c r="J186" i="21"/>
  <c r="J64" i="21" s="1"/>
  <c r="R88" i="22"/>
  <c r="R251" i="22"/>
  <c r="BK102" i="23"/>
  <c r="J102" i="23" s="1"/>
  <c r="J62" i="23" s="1"/>
  <c r="BK376" i="23"/>
  <c r="J376" i="23"/>
  <c r="J65" i="23" s="1"/>
  <c r="P248" i="24"/>
  <c r="P131" i="2"/>
  <c r="BK770" i="2"/>
  <c r="J770" i="2" s="1"/>
  <c r="J65" i="2" s="1"/>
  <c r="R231" i="3"/>
  <c r="BK85" i="4"/>
  <c r="T256" i="5"/>
  <c r="BK222" i="6"/>
  <c r="J222" i="6"/>
  <c r="J64" i="6"/>
  <c r="BK85" i="7"/>
  <c r="J85" i="7" s="1"/>
  <c r="J60" i="7" s="1"/>
  <c r="T201" i="8"/>
  <c r="BK85" i="9"/>
  <c r="J85" i="9" s="1"/>
  <c r="J60" i="9" s="1"/>
  <c r="BK1032" i="9"/>
  <c r="J1032" i="9" s="1"/>
  <c r="J64" i="9" s="1"/>
  <c r="R85" i="10"/>
  <c r="T86" i="11"/>
  <c r="P146" i="11"/>
  <c r="BK634" i="11"/>
  <c r="J634" i="11" s="1"/>
  <c r="J64" i="11" s="1"/>
  <c r="R86" i="12"/>
  <c r="T102" i="13"/>
  <c r="R344" i="13"/>
  <c r="R370" i="13"/>
  <c r="R357" i="13" s="1"/>
  <c r="R141" i="14"/>
  <c r="P217" i="14"/>
  <c r="R154" i="15"/>
  <c r="T173" i="16"/>
  <c r="BK87" i="17"/>
  <c r="J87" i="17" s="1"/>
  <c r="J60" i="17" s="1"/>
  <c r="BK230" i="17"/>
  <c r="J230" i="17" s="1"/>
  <c r="J62" i="17" s="1"/>
  <c r="P892" i="17"/>
  <c r="R202" i="18"/>
  <c r="R111" i="19"/>
  <c r="T85" i="20"/>
  <c r="T165" i="20"/>
  <c r="R86" i="21"/>
  <c r="T88" i="22"/>
  <c r="T240" i="22"/>
  <c r="P638" i="22"/>
  <c r="P234" i="23"/>
  <c r="R148" i="24"/>
  <c r="BK131" i="2"/>
  <c r="J131" i="2" s="1"/>
  <c r="J61" i="2" s="1"/>
  <c r="P770" i="2"/>
  <c r="T231" i="3"/>
  <c r="R85" i="4"/>
  <c r="R84" i="4" s="1"/>
  <c r="BK133" i="5"/>
  <c r="J133" i="5" s="1"/>
  <c r="J61" i="5" s="1"/>
  <c r="R286" i="5"/>
  <c r="R129" i="6"/>
  <c r="T565" i="6"/>
  <c r="T85" i="7"/>
  <c r="BK201" i="8"/>
  <c r="J201" i="8" s="1"/>
  <c r="J63" i="8" s="1"/>
  <c r="R239" i="9"/>
  <c r="T85" i="10"/>
  <c r="T84" i="10" s="1"/>
  <c r="T172" i="11"/>
  <c r="BK148" i="12"/>
  <c r="J148" i="12"/>
  <c r="J61" i="12" s="1"/>
  <c r="T224" i="12"/>
  <c r="P91" i="13"/>
  <c r="P90" i="13" s="1"/>
  <c r="P155" i="13"/>
  <c r="T141" i="14"/>
  <c r="T217" i="14"/>
  <c r="BK90" i="15"/>
  <c r="J90" i="15"/>
  <c r="J61" i="15" s="1"/>
  <c r="T90" i="15"/>
  <c r="R296" i="15"/>
  <c r="R118" i="16"/>
  <c r="P265" i="17"/>
  <c r="BK892" i="17"/>
  <c r="J892" i="17"/>
  <c r="J66" i="17" s="1"/>
  <c r="P202" i="18"/>
  <c r="BK154" i="19"/>
  <c r="J154" i="19"/>
  <c r="J62" i="19"/>
  <c r="R165" i="20"/>
  <c r="BK117" i="21"/>
  <c r="J117" i="21" s="1"/>
  <c r="J61" i="21" s="1"/>
  <c r="T267" i="22"/>
  <c r="BK234" i="23"/>
  <c r="J234" i="23"/>
  <c r="J64" i="23" s="1"/>
  <c r="T248" i="24"/>
  <c r="T239" i="2"/>
  <c r="P126" i="3"/>
  <c r="P213" i="4"/>
  <c r="R86" i="5"/>
  <c r="T286" i="5"/>
  <c r="R86" i="6"/>
  <c r="P565" i="6"/>
  <c r="R168" i="7"/>
  <c r="BK142" i="8"/>
  <c r="J142" i="8"/>
  <c r="J61" i="8" s="1"/>
  <c r="P239" i="9"/>
  <c r="R137" i="10"/>
  <c r="P86" i="11"/>
  <c r="BK146" i="11"/>
  <c r="BK85" i="11" s="1"/>
  <c r="J85" i="11" s="1"/>
  <c r="J30" i="11" s="1"/>
  <c r="R148" i="12"/>
  <c r="P1079" i="12"/>
  <c r="P102" i="13"/>
  <c r="T344" i="13"/>
  <c r="BK141" i="14"/>
  <c r="J141" i="14" s="1"/>
  <c r="J61" i="14" s="1"/>
  <c r="P90" i="15"/>
  <c r="P89" i="15" s="1"/>
  <c r="P88" i="15" s="1"/>
  <c r="AU68" i="1" s="1"/>
  <c r="BK296" i="15"/>
  <c r="J296" i="15" s="1"/>
  <c r="J64" i="15" s="1"/>
  <c r="P118" i="16"/>
  <c r="BK265" i="17"/>
  <c r="J265" i="17" s="1"/>
  <c r="J64" i="17" s="1"/>
  <c r="T892" i="17"/>
  <c r="BK102" i="18"/>
  <c r="J102" i="18" s="1"/>
  <c r="J62" i="18" s="1"/>
  <c r="T154" i="19"/>
  <c r="BK85" i="20"/>
  <c r="BK84" i="20" s="1"/>
  <c r="J84" i="20" s="1"/>
  <c r="J59" i="20" s="1"/>
  <c r="P165" i="20"/>
  <c r="T86" i="21"/>
  <c r="BK267" i="22"/>
  <c r="J267" i="22" s="1"/>
  <c r="J65" i="22" s="1"/>
  <c r="R234" i="23"/>
  <c r="BK148" i="24"/>
  <c r="J148" i="24" s="1"/>
  <c r="J64" i="24" s="1"/>
  <c r="R131" i="2"/>
  <c r="R85" i="2" s="1"/>
  <c r="BK231" i="3"/>
  <c r="J231" i="3" s="1"/>
  <c r="J64" i="3" s="1"/>
  <c r="R213" i="4"/>
  <c r="R133" i="5"/>
  <c r="P86" i="6"/>
  <c r="P85" i="6" s="1"/>
  <c r="AU59" i="1" s="1"/>
  <c r="P168" i="7"/>
  <c r="BK85" i="8"/>
  <c r="P144" i="9"/>
  <c r="P218" i="9"/>
  <c r="BK116" i="10"/>
  <c r="J116" i="10" s="1"/>
  <c r="J61" i="10" s="1"/>
  <c r="P109" i="11"/>
  <c r="P85" i="11"/>
  <c r="AU64" i="1"/>
  <c r="P148" i="12"/>
  <c r="R224" i="12"/>
  <c r="BK91" i="13"/>
  <c r="J91" i="13" s="1"/>
  <c r="J61" i="13" s="1"/>
  <c r="T155" i="13"/>
  <c r="P86" i="14"/>
  <c r="P101" i="15"/>
  <c r="T85" i="16"/>
  <c r="R265" i="17"/>
  <c r="T202" i="18"/>
  <c r="T90" i="18" s="1"/>
  <c r="T89" i="18" s="1"/>
  <c r="T84" i="19"/>
  <c r="P186" i="21"/>
  <c r="BK88" i="22"/>
  <c r="BK87" i="22" s="1"/>
  <c r="J87" i="22" s="1"/>
  <c r="J59" i="22" s="1"/>
  <c r="P251" i="22"/>
  <c r="R102" i="23"/>
  <c r="R376" i="23"/>
  <c r="BK248" i="24"/>
  <c r="J248" i="24"/>
  <c r="J65" i="24" s="1"/>
  <c r="BK86" i="2"/>
  <c r="J86" i="2" s="1"/>
  <c r="J60" i="2" s="1"/>
  <c r="R126" i="3"/>
  <c r="R125" i="4"/>
  <c r="T545" i="4"/>
  <c r="R256" i="5"/>
  <c r="P129" i="6"/>
  <c r="BK565" i="6"/>
  <c r="J565" i="6" s="1"/>
  <c r="J65" i="6" s="1"/>
  <c r="T117" i="7"/>
  <c r="P201" i="8"/>
  <c r="BK144" i="9"/>
  <c r="J144" i="9" s="1"/>
  <c r="J61" i="9" s="1"/>
  <c r="BK218" i="9"/>
  <c r="J218" i="9"/>
  <c r="J62" i="9" s="1"/>
  <c r="BK85" i="10"/>
  <c r="P116" i="10"/>
  <c r="R172" i="11"/>
  <c r="T148" i="12"/>
  <c r="T1079" i="12"/>
  <c r="T91" i="13"/>
  <c r="R155" i="13"/>
  <c r="BK173" i="16"/>
  <c r="J173" i="16" s="1"/>
  <c r="J63" i="16" s="1"/>
  <c r="R137" i="17"/>
  <c r="P102" i="18"/>
  <c r="BK344" i="18"/>
  <c r="J344" i="18" s="1"/>
  <c r="J65" i="18" s="1"/>
  <c r="BK84" i="19"/>
  <c r="R85" i="20"/>
  <c r="R84" i="20"/>
  <c r="BK86" i="21"/>
  <c r="J86" i="21"/>
  <c r="J60" i="21" s="1"/>
  <c r="BK142" i="22"/>
  <c r="J142" i="22"/>
  <c r="J61" i="22" s="1"/>
  <c r="P240" i="22"/>
  <c r="BK638" i="22"/>
  <c r="J638" i="22" s="1"/>
  <c r="J66" i="22" s="1"/>
  <c r="BK91" i="23"/>
  <c r="J91" i="23"/>
  <c r="J61" i="23" s="1"/>
  <c r="R187" i="23"/>
  <c r="BK107" i="24"/>
  <c r="J107" i="24"/>
  <c r="J63" i="24"/>
  <c r="R107" i="24"/>
  <c r="R106" i="24"/>
  <c r="R87" i="24" s="1"/>
  <c r="T131" i="2"/>
  <c r="T770" i="2"/>
  <c r="BK85" i="3"/>
  <c r="BK84" i="3" s="1"/>
  <c r="J84" i="3" s="1"/>
  <c r="J59" i="3" s="1"/>
  <c r="BK125" i="4"/>
  <c r="J125" i="4"/>
  <c r="J61" i="4"/>
  <c r="BK545" i="4"/>
  <c r="J545" i="4"/>
  <c r="J64" i="4" s="1"/>
  <c r="BK256" i="5"/>
  <c r="J256" i="5" s="1"/>
  <c r="J63" i="5" s="1"/>
  <c r="T86" i="6"/>
  <c r="P85" i="7"/>
  <c r="T142" i="8"/>
  <c r="BK239" i="9"/>
  <c r="J239" i="9"/>
  <c r="J63" i="9"/>
  <c r="P85" i="10"/>
  <c r="P84" i="10"/>
  <c r="AU63" i="1" s="1"/>
  <c r="R86" i="11"/>
  <c r="R146" i="11"/>
  <c r="T634" i="11"/>
  <c r="P86" i="12"/>
  <c r="P224" i="12"/>
  <c r="BK202" i="13"/>
  <c r="J202" i="13" s="1"/>
  <c r="J64" i="13" s="1"/>
  <c r="P370" i="13"/>
  <c r="P357" i="13" s="1"/>
  <c r="T232" i="14"/>
  <c r="BK154" i="15"/>
  <c r="J154" i="15" s="1"/>
  <c r="J63" i="15" s="1"/>
  <c r="BK118" i="16"/>
  <c r="J118" i="16"/>
  <c r="J61" i="16" s="1"/>
  <c r="T87" i="17"/>
  <c r="T230" i="17"/>
  <c r="R102" i="18"/>
  <c r="P344" i="18"/>
  <c r="R84" i="19"/>
  <c r="BK106" i="20"/>
  <c r="J106" i="20" s="1"/>
  <c r="J61" i="20" s="1"/>
  <c r="T186" i="21"/>
  <c r="R267" i="22"/>
  <c r="T91" i="23"/>
  <c r="P187" i="23"/>
  <c r="P148" i="24"/>
  <c r="BK788" i="8"/>
  <c r="J788" i="8"/>
  <c r="J64" i="8"/>
  <c r="BK312" i="15"/>
  <c r="J312" i="15"/>
  <c r="J67" i="15" s="1"/>
  <c r="BK160" i="20"/>
  <c r="J160" i="20" s="1"/>
  <c r="J63" i="20" s="1"/>
  <c r="BK180" i="21"/>
  <c r="BK85" i="21" s="1"/>
  <c r="J85" i="21" s="1"/>
  <c r="J59" i="21" s="1"/>
  <c r="BK244" i="5"/>
  <c r="J244" i="5"/>
  <c r="J62" i="5"/>
  <c r="BK281" i="5"/>
  <c r="J281" i="5"/>
  <c r="J64" i="5" s="1"/>
  <c r="BK354" i="18"/>
  <c r="BK89" i="24"/>
  <c r="J89" i="24"/>
  <c r="J61" i="24"/>
  <c r="BK364" i="13"/>
  <c r="J364" i="13"/>
  <c r="J68" i="13" s="1"/>
  <c r="BK249" i="17"/>
  <c r="J249" i="17"/>
  <c r="J63" i="17" s="1"/>
  <c r="BK360" i="18"/>
  <c r="J360" i="18" s="1"/>
  <c r="J68" i="18" s="1"/>
  <c r="BK193" i="7"/>
  <c r="J193" i="7"/>
  <c r="J63" i="7"/>
  <c r="BK950" i="14"/>
  <c r="J950" i="14"/>
  <c r="J64" i="14" s="1"/>
  <c r="BK306" i="15"/>
  <c r="BK392" i="23"/>
  <c r="J392" i="23" s="1"/>
  <c r="J68" i="23" s="1"/>
  <c r="BK215" i="3"/>
  <c r="J215" i="3" s="1"/>
  <c r="J62" i="3" s="1"/>
  <c r="BK193" i="8"/>
  <c r="J193" i="8"/>
  <c r="J62" i="8" s="1"/>
  <c r="BK167" i="16"/>
  <c r="J167" i="16" s="1"/>
  <c r="J62" i="16" s="1"/>
  <c r="BK366" i="18"/>
  <c r="J366" i="18" s="1"/>
  <c r="J69" i="18" s="1"/>
  <c r="BK234" i="22"/>
  <c r="J234" i="22" s="1"/>
  <c r="J62" i="22" s="1"/>
  <c r="BK663" i="22"/>
  <c r="J663" i="22"/>
  <c r="J67" i="22" s="1"/>
  <c r="BK398" i="23"/>
  <c r="J398" i="23" s="1"/>
  <c r="J69" i="23" s="1"/>
  <c r="BK204" i="4"/>
  <c r="J204" i="4" s="1"/>
  <c r="J62" i="4" s="1"/>
  <c r="BK198" i="7"/>
  <c r="J198" i="7" s="1"/>
  <c r="J64" i="7" s="1"/>
  <c r="BK970" i="14"/>
  <c r="J970" i="14"/>
  <c r="J65" i="14" s="1"/>
  <c r="BK393" i="21"/>
  <c r="J393" i="21" s="1"/>
  <c r="J65" i="21" s="1"/>
  <c r="BK358" i="24"/>
  <c r="J358" i="24" s="1"/>
  <c r="J67" i="24" s="1"/>
  <c r="BK1109" i="12"/>
  <c r="J1109" i="12" s="1"/>
  <c r="J65" i="12" s="1"/>
  <c r="BK358" i="13"/>
  <c r="BK357" i="13"/>
  <c r="J357" i="13" s="1"/>
  <c r="J66" i="13" s="1"/>
  <c r="BK647" i="11"/>
  <c r="J647" i="11"/>
  <c r="J65" i="11"/>
  <c r="BK318" i="15"/>
  <c r="J318" i="15"/>
  <c r="J68" i="15" s="1"/>
  <c r="BK227" i="2"/>
  <c r="J227" i="2" s="1"/>
  <c r="J63" i="2" s="1"/>
  <c r="BK203" i="6"/>
  <c r="J203" i="6" s="1"/>
  <c r="J62" i="6" s="1"/>
  <c r="BK212" i="6"/>
  <c r="J212" i="6"/>
  <c r="J63" i="6"/>
  <c r="BK220" i="2"/>
  <c r="J220" i="2"/>
  <c r="J62" i="2" s="1"/>
  <c r="BK226" i="3"/>
  <c r="J226" i="3" s="1"/>
  <c r="J63" i="3" s="1"/>
  <c r="BK879" i="17"/>
  <c r="BK86" i="17" s="1"/>
  <c r="J86" i="17" s="1"/>
  <c r="J30" i="17" s="1"/>
  <c r="BK149" i="20"/>
  <c r="J149" i="20"/>
  <c r="J62" i="20"/>
  <c r="BK174" i="21"/>
  <c r="J174" i="21"/>
  <c r="J62" i="21" s="1"/>
  <c r="BK131" i="10"/>
  <c r="J131" i="10" s="1"/>
  <c r="J62" i="10" s="1"/>
  <c r="BK353" i="10"/>
  <c r="J353" i="10" s="1"/>
  <c r="J64" i="10" s="1"/>
  <c r="BK604" i="16"/>
  <c r="J604" i="16"/>
  <c r="J64" i="16"/>
  <c r="BK270" i="19"/>
  <c r="J270" i="19"/>
  <c r="J63" i="19" s="1"/>
  <c r="BK386" i="23"/>
  <c r="J386" i="23" s="1"/>
  <c r="J67" i="23" s="1"/>
  <c r="E48" i="24"/>
  <c r="BE122" i="24"/>
  <c r="BE135" i="24"/>
  <c r="BE334" i="24"/>
  <c r="BE149" i="24"/>
  <c r="BE204" i="24"/>
  <c r="BE230" i="24"/>
  <c r="BE249" i="24"/>
  <c r="BE352" i="24"/>
  <c r="BE244" i="24"/>
  <c r="BE278" i="24"/>
  <c r="BE293" i="24"/>
  <c r="BE303" i="24"/>
  <c r="BE312" i="24"/>
  <c r="BE316" i="24"/>
  <c r="BE321" i="24"/>
  <c r="BE343" i="24"/>
  <c r="J81" i="24"/>
  <c r="BE126" i="24"/>
  <c r="BE158" i="24"/>
  <c r="BK385" i="23"/>
  <c r="J385" i="23" s="1"/>
  <c r="J66" i="23" s="1"/>
  <c r="BE113" i="24"/>
  <c r="BE166" i="24"/>
  <c r="BE181" i="24"/>
  <c r="BE211" i="24"/>
  <c r="BE226" i="24"/>
  <c r="BE98" i="24"/>
  <c r="BE118" i="24"/>
  <c r="BE130" i="24"/>
  <c r="BE235" i="24"/>
  <c r="BE257" i="24"/>
  <c r="BE144" i="24"/>
  <c r="BE216" i="24"/>
  <c r="BE265" i="24"/>
  <c r="F55" i="24"/>
  <c r="BE108" i="24"/>
  <c r="BE221" i="24"/>
  <c r="BE288" i="24"/>
  <c r="BK90" i="23"/>
  <c r="J90" i="23"/>
  <c r="J60" i="23" s="1"/>
  <c r="BE196" i="24"/>
  <c r="BE273" i="24"/>
  <c r="BE308" i="24"/>
  <c r="BE348" i="24"/>
  <c r="BE359" i="24"/>
  <c r="BE364" i="24"/>
  <c r="BE90" i="24"/>
  <c r="BE139" i="24"/>
  <c r="BE174" i="24"/>
  <c r="BE191" i="24"/>
  <c r="BE298" i="24"/>
  <c r="BE326" i="24"/>
  <c r="BE154" i="24"/>
  <c r="BE186" i="24"/>
  <c r="BE239" i="24"/>
  <c r="BE283" i="24"/>
  <c r="E79" i="23"/>
  <c r="BE103" i="23"/>
  <c r="BE205" i="23"/>
  <c r="BE226" i="23"/>
  <c r="BE303" i="23"/>
  <c r="J52" i="23"/>
  <c r="F86" i="23"/>
  <c r="BE97" i="23"/>
  <c r="BE178" i="23"/>
  <c r="BE279" i="23"/>
  <c r="BE299" i="23"/>
  <c r="BE326" i="23"/>
  <c r="BE346" i="23"/>
  <c r="BE366" i="23"/>
  <c r="BE92" i="23"/>
  <c r="BE112" i="23"/>
  <c r="BE143" i="23"/>
  <c r="BE371" i="23"/>
  <c r="BE393" i="23"/>
  <c r="BE133" i="23"/>
  <c r="BE183" i="23"/>
  <c r="BE213" i="23"/>
  <c r="BE241" i="23"/>
  <c r="BE295" i="23"/>
  <c r="BE336" i="23"/>
  <c r="BE356" i="23"/>
  <c r="BE377" i="23"/>
  <c r="BE381" i="23"/>
  <c r="BE387" i="23"/>
  <c r="BE399" i="23"/>
  <c r="BE128" i="23"/>
  <c r="BE138" i="23"/>
  <c r="BE188" i="23"/>
  <c r="BE217" i="23"/>
  <c r="BE263" i="23"/>
  <c r="BE307" i="23"/>
  <c r="BE316" i="23"/>
  <c r="BE351" i="23"/>
  <c r="BE361" i="23"/>
  <c r="BE405" i="23"/>
  <c r="BE163" i="23"/>
  <c r="BE251" i="23"/>
  <c r="BE173" i="23"/>
  <c r="BE221" i="23"/>
  <c r="BE108" i="23"/>
  <c r="BE153" i="23"/>
  <c r="BE168" i="23"/>
  <c r="BE192" i="23"/>
  <c r="BE289" i="23"/>
  <c r="BE331" i="23"/>
  <c r="BE158" i="23"/>
  <c r="BE196" i="23"/>
  <c r="BE230" i="23"/>
  <c r="BE341" i="23"/>
  <c r="BE200" i="23"/>
  <c r="BE235" i="23"/>
  <c r="BE269" i="23"/>
  <c r="BE120" i="23"/>
  <c r="BE209" i="23"/>
  <c r="BE257" i="23"/>
  <c r="BE274" i="23"/>
  <c r="BE284" i="23"/>
  <c r="BE311" i="23"/>
  <c r="BE321" i="23"/>
  <c r="BE124" i="23"/>
  <c r="BE148" i="23"/>
  <c r="BE246" i="23"/>
  <c r="BE128" i="22"/>
  <c r="BE138" i="22"/>
  <c r="BE148" i="22"/>
  <c r="BE163" i="22"/>
  <c r="BE176" i="22"/>
  <c r="BE200" i="22"/>
  <c r="BE351" i="22"/>
  <c r="BE429" i="22"/>
  <c r="BE485" i="22"/>
  <c r="BE566" i="22"/>
  <c r="BE593" i="22"/>
  <c r="BE658" i="22"/>
  <c r="J52" i="22"/>
  <c r="F84" i="22"/>
  <c r="BE110" i="22"/>
  <c r="BE115" i="22"/>
  <c r="BE224" i="22"/>
  <c r="BE246" i="22"/>
  <c r="BE262" i="22"/>
  <c r="BE280" i="22"/>
  <c r="BE316" i="22"/>
  <c r="BE372" i="22"/>
  <c r="BE402" i="22"/>
  <c r="BE480" i="22"/>
  <c r="BE495" i="22"/>
  <c r="BE522" i="22"/>
  <c r="BE532" i="22"/>
  <c r="BE551" i="22"/>
  <c r="BE598" i="22"/>
  <c r="BE613" i="22"/>
  <c r="BE623" i="22"/>
  <c r="BE633" i="22"/>
  <c r="BE639" i="22"/>
  <c r="BE214" i="22"/>
  <c r="BE252" i="22"/>
  <c r="BE274" i="22"/>
  <c r="BE293" i="22"/>
  <c r="BE500" i="22"/>
  <c r="BE505" i="22"/>
  <c r="BE517" i="22"/>
  <c r="BE527" i="22"/>
  <c r="BE558" i="22"/>
  <c r="BE583" i="22"/>
  <c r="BE608" i="22"/>
  <c r="BE664" i="22"/>
  <c r="BE241" i="22"/>
  <c r="BE422" i="22"/>
  <c r="BE458" i="22"/>
  <c r="BE490" i="22"/>
  <c r="BE544" i="22"/>
  <c r="BE574" i="22"/>
  <c r="BE588" i="22"/>
  <c r="BE618" i="22"/>
  <c r="BE653" i="22"/>
  <c r="E48" i="22"/>
  <c r="BE124" i="22"/>
  <c r="BE304" i="22"/>
  <c r="BE326" i="22"/>
  <c r="BE470" i="22"/>
  <c r="BE235" i="22"/>
  <c r="BE332" i="22"/>
  <c r="BE434" i="22"/>
  <c r="BE465" i="22"/>
  <c r="BE285" i="22"/>
  <c r="BE367" i="22"/>
  <c r="BE475" i="22"/>
  <c r="BE412" i="22"/>
  <c r="BE89" i="22"/>
  <c r="BE105" i="22"/>
  <c r="BE190" i="22"/>
  <c r="BE206" i="22"/>
  <c r="BE229" i="22"/>
  <c r="BE257" i="22"/>
  <c r="BE268" i="22"/>
  <c r="BE312" i="22"/>
  <c r="BE340" i="22"/>
  <c r="BE356" i="22"/>
  <c r="BE382" i="22"/>
  <c r="BE120" i="22"/>
  <c r="BE195" i="22"/>
  <c r="BE219" i="22"/>
  <c r="BE377" i="22"/>
  <c r="BE397" i="22"/>
  <c r="BE444" i="22"/>
  <c r="BE512" i="22"/>
  <c r="BE537" i="22"/>
  <c r="BE603" i="22"/>
  <c r="BE628" i="22"/>
  <c r="BE645" i="22"/>
  <c r="BE669" i="22"/>
  <c r="BE143" i="22"/>
  <c r="BE153" i="22"/>
  <c r="BE158" i="22"/>
  <c r="BE298" i="22"/>
  <c r="BE308" i="22"/>
  <c r="BE321" i="22"/>
  <c r="BE387" i="22"/>
  <c r="BE407" i="22"/>
  <c r="BE453" i="22"/>
  <c r="BE133" i="22"/>
  <c r="BE346" i="22"/>
  <c r="BE362" i="22"/>
  <c r="BE392" i="22"/>
  <c r="BE417" i="22"/>
  <c r="BE187" i="21"/>
  <c r="BE278" i="21"/>
  <c r="F55" i="21"/>
  <c r="BE353" i="21"/>
  <c r="J79" i="21"/>
  <c r="BE164" i="21"/>
  <c r="BE175" i="21"/>
  <c r="BE261" i="21"/>
  <c r="BE311" i="21"/>
  <c r="BE368" i="21"/>
  <c r="BE373" i="21"/>
  <c r="BE383" i="21"/>
  <c r="BE99" i="21"/>
  <c r="BE256" i="21"/>
  <c r="BE343" i="21"/>
  <c r="BE358" i="21"/>
  <c r="BE363" i="21"/>
  <c r="E48" i="21"/>
  <c r="BE104" i="21"/>
  <c r="BE147" i="21"/>
  <c r="BE304" i="21"/>
  <c r="BE318" i="21"/>
  <c r="BE348" i="21"/>
  <c r="BE378" i="21"/>
  <c r="BE388" i="21"/>
  <c r="BE394" i="21"/>
  <c r="BE108" i="21"/>
  <c r="BE221" i="21"/>
  <c r="BE251" i="21"/>
  <c r="BE333" i="21"/>
  <c r="BE135" i="21"/>
  <c r="BE159" i="21"/>
  <c r="BE181" i="21"/>
  <c r="BE226" i="21"/>
  <c r="BE236" i="21"/>
  <c r="BE266" i="21"/>
  <c r="BE123" i="21"/>
  <c r="BE196" i="21"/>
  <c r="BE294" i="21"/>
  <c r="BE216" i="21"/>
  <c r="BE241" i="21"/>
  <c r="BE246" i="21"/>
  <c r="BE285" i="21"/>
  <c r="BE323" i="21"/>
  <c r="BE118" i="21"/>
  <c r="BE169" i="21"/>
  <c r="BE205" i="21"/>
  <c r="BE271" i="21"/>
  <c r="BE87" i="21"/>
  <c r="BE113" i="21"/>
  <c r="BE151" i="21"/>
  <c r="BE211" i="21"/>
  <c r="BE231" i="21"/>
  <c r="BE299" i="21"/>
  <c r="BE328" i="21"/>
  <c r="BE338" i="21"/>
  <c r="BE150" i="20"/>
  <c r="BE172" i="20"/>
  <c r="BE95" i="20"/>
  <c r="BE117" i="20"/>
  <c r="BE161" i="20"/>
  <c r="BE184" i="20"/>
  <c r="F55" i="20"/>
  <c r="BE86" i="20"/>
  <c r="J84" i="19"/>
  <c r="J60" i="19"/>
  <c r="BE107" i="20"/>
  <c r="BE140" i="20"/>
  <c r="J78" i="20"/>
  <c r="BE112" i="20"/>
  <c r="BE190" i="20"/>
  <c r="BE126" i="20"/>
  <c r="BE135" i="20"/>
  <c r="BE178" i="20"/>
  <c r="E48" i="20"/>
  <c r="BE101" i="20"/>
  <c r="BE166" i="20"/>
  <c r="BE184" i="19"/>
  <c r="E48" i="19"/>
  <c r="F55" i="19"/>
  <c r="BE105" i="19"/>
  <c r="BE145" i="19"/>
  <c r="BE165" i="19"/>
  <c r="BE219" i="19"/>
  <c r="BE227" i="19"/>
  <c r="BE200" i="19"/>
  <c r="BE271" i="19"/>
  <c r="BE100" i="19"/>
  <c r="BE131" i="19"/>
  <c r="BE194" i="19"/>
  <c r="BE239" i="19"/>
  <c r="J354" i="18"/>
  <c r="J67" i="18"/>
  <c r="BE276" i="19"/>
  <c r="J77" i="19"/>
  <c r="BE94" i="19"/>
  <c r="BE112" i="19"/>
  <c r="BE122" i="19"/>
  <c r="BE207" i="19"/>
  <c r="BE233" i="19"/>
  <c r="BE249" i="19"/>
  <c r="BE262" i="19"/>
  <c r="BE245" i="19"/>
  <c r="BE266" i="19"/>
  <c r="J91" i="18"/>
  <c r="J61" i="18" s="1"/>
  <c r="BE140" i="19"/>
  <c r="BE257" i="19"/>
  <c r="BE117" i="19"/>
  <c r="BE160" i="19"/>
  <c r="BE85" i="19"/>
  <c r="BE180" i="19"/>
  <c r="BE215" i="19"/>
  <c r="BE169" i="19"/>
  <c r="BE188" i="19"/>
  <c r="BE211" i="19"/>
  <c r="BE155" i="19"/>
  <c r="BE175" i="19"/>
  <c r="BE223" i="19"/>
  <c r="BE253" i="19"/>
  <c r="BE121" i="18"/>
  <c r="BE146" i="18"/>
  <c r="BE181" i="18"/>
  <c r="BE252" i="18"/>
  <c r="BE289" i="18"/>
  <c r="BE319" i="18"/>
  <c r="BE339" i="18"/>
  <c r="BE257" i="18"/>
  <c r="BE275" i="18"/>
  <c r="BE334" i="18"/>
  <c r="J52" i="18"/>
  <c r="F55" i="18"/>
  <c r="BE108" i="18"/>
  <c r="BE131" i="18"/>
  <c r="BE141" i="18"/>
  <c r="BE177" i="18"/>
  <c r="BE189" i="18"/>
  <c r="BE231" i="18"/>
  <c r="BE247" i="18"/>
  <c r="BE267" i="18"/>
  <c r="BE324" i="18"/>
  <c r="BE349" i="18"/>
  <c r="E48" i="18"/>
  <c r="BE112" i="18"/>
  <c r="BE237" i="18"/>
  <c r="BE329" i="18"/>
  <c r="BE367" i="18"/>
  <c r="BE136" i="18"/>
  <c r="BE156" i="18"/>
  <c r="BE160" i="18"/>
  <c r="BE173" i="18"/>
  <c r="BE194" i="18"/>
  <c r="BE219" i="18"/>
  <c r="BE263" i="18"/>
  <c r="BE345" i="18"/>
  <c r="BE355" i="18"/>
  <c r="BE361" i="18"/>
  <c r="BE373" i="18"/>
  <c r="BE185" i="18"/>
  <c r="BE203" i="18"/>
  <c r="BE225" i="18"/>
  <c r="BE299" i="18"/>
  <c r="BE164" i="18"/>
  <c r="BE284" i="18"/>
  <c r="BE304" i="18"/>
  <c r="BE103" i="18"/>
  <c r="BE168" i="18"/>
  <c r="BE214" i="18"/>
  <c r="BE309" i="18"/>
  <c r="BE209" i="18"/>
  <c r="BE294" i="18"/>
  <c r="BE314" i="18"/>
  <c r="BE117" i="18"/>
  <c r="BE126" i="18"/>
  <c r="BE242" i="18"/>
  <c r="BE97" i="18"/>
  <c r="BE198" i="18"/>
  <c r="BE279" i="18"/>
  <c r="BE92" i="18"/>
  <c r="BE151" i="18"/>
  <c r="BE271" i="18"/>
  <c r="J80" i="17"/>
  <c r="BE196" i="17"/>
  <c r="BE453" i="17"/>
  <c r="BE463" i="17"/>
  <c r="BE540" i="17"/>
  <c r="BE613" i="17"/>
  <c r="BE665" i="17"/>
  <c r="BE697" i="17"/>
  <c r="BE849" i="17"/>
  <c r="BE854" i="17"/>
  <c r="BE859" i="17"/>
  <c r="BE864" i="17"/>
  <c r="BE869" i="17"/>
  <c r="BE874" i="17"/>
  <c r="BE880" i="17"/>
  <c r="J85" i="16"/>
  <c r="J60" i="16" s="1"/>
  <c r="E76" i="17"/>
  <c r="BE114" i="17"/>
  <c r="BE151" i="17"/>
  <c r="BE156" i="17"/>
  <c r="BE277" i="17"/>
  <c r="BE388" i="17"/>
  <c r="BE418" i="17"/>
  <c r="BE523" i="17"/>
  <c r="BE600" i="17"/>
  <c r="BE769" i="17"/>
  <c r="BE794" i="17"/>
  <c r="BE804" i="17"/>
  <c r="BE809" i="17"/>
  <c r="BE839" i="17"/>
  <c r="BE844" i="17"/>
  <c r="BE128" i="17"/>
  <c r="BE147" i="17"/>
  <c r="BE250" i="17"/>
  <c r="BE303" i="17"/>
  <c r="BE423" i="17"/>
  <c r="BE443" i="17"/>
  <c r="BE458" i="17"/>
  <c r="BE513" i="17"/>
  <c r="BE749" i="17"/>
  <c r="BE754" i="17"/>
  <c r="BE774" i="17"/>
  <c r="BE819" i="17"/>
  <c r="BE824" i="17"/>
  <c r="BE829" i="17"/>
  <c r="BE834" i="17"/>
  <c r="BE119" i="17"/>
  <c r="BE336" i="17"/>
  <c r="BE729" i="17"/>
  <c r="BE739" i="17"/>
  <c r="BE744" i="17"/>
  <c r="BE759" i="17"/>
  <c r="BE779" i="17"/>
  <c r="BE789" i="17"/>
  <c r="BE893" i="17"/>
  <c r="F55" i="17"/>
  <c r="BE201" i="17"/>
  <c r="BE215" i="17"/>
  <c r="BE288" i="17"/>
  <c r="BE398" i="17"/>
  <c r="BE559" i="17"/>
  <c r="BE686" i="17"/>
  <c r="BE724" i="17"/>
  <c r="BE764" i="17"/>
  <c r="BE784" i="17"/>
  <c r="BE799" i="17"/>
  <c r="BE814" i="17"/>
  <c r="BE887" i="17"/>
  <c r="BE898" i="17"/>
  <c r="BE88" i="17"/>
  <c r="BE176" i="17"/>
  <c r="BE244" i="17"/>
  <c r="BE316" i="17"/>
  <c r="BE594" i="17"/>
  <c r="BE703" i="17"/>
  <c r="BE719" i="17"/>
  <c r="BE143" i="17"/>
  <c r="BE231" i="17"/>
  <c r="BE260" i="17"/>
  <c r="BE282" i="17"/>
  <c r="BE353" i="17"/>
  <c r="BE403" i="17"/>
  <c r="BE508" i="17"/>
  <c r="BE581" i="17"/>
  <c r="BE649" i="17"/>
  <c r="BE133" i="17"/>
  <c r="BE225" i="17"/>
  <c r="BE239" i="17"/>
  <c r="BE293" i="17"/>
  <c r="BE307" i="17"/>
  <c r="BE358" i="17"/>
  <c r="BE368" i="17"/>
  <c r="BE433" i="17"/>
  <c r="BE498" i="17"/>
  <c r="BE676" i="17"/>
  <c r="BE109" i="17"/>
  <c r="BE123" i="17"/>
  <c r="BE161" i="17"/>
  <c r="BE191" i="17"/>
  <c r="BE266" i="17"/>
  <c r="BE299" i="17"/>
  <c r="BE363" i="17"/>
  <c r="BE428" i="17"/>
  <c r="BE503" i="17"/>
  <c r="BE606" i="17"/>
  <c r="BE633" i="17"/>
  <c r="BE692" i="17"/>
  <c r="BE734" i="17"/>
  <c r="BE311" i="17"/>
  <c r="BE378" i="17"/>
  <c r="BE413" i="17"/>
  <c r="BE448" i="17"/>
  <c r="BE104" i="17"/>
  <c r="BE220" i="17"/>
  <c r="BE373" i="17"/>
  <c r="BE383" i="17"/>
  <c r="BE393" i="17"/>
  <c r="BE485" i="17"/>
  <c r="BE529" i="17"/>
  <c r="BE709" i="17"/>
  <c r="BE138" i="17"/>
  <c r="BE207" i="17"/>
  <c r="BE255" i="17"/>
  <c r="BE271" i="17"/>
  <c r="BE348" i="17"/>
  <c r="BE408" i="17"/>
  <c r="BE438" i="17"/>
  <c r="BE518" i="17"/>
  <c r="BE535" i="17"/>
  <c r="BE639" i="17"/>
  <c r="J306" i="15"/>
  <c r="J66" i="15"/>
  <c r="E48" i="16"/>
  <c r="J78" i="16"/>
  <c r="BE100" i="16"/>
  <c r="BE105" i="16"/>
  <c r="BE283" i="16"/>
  <c r="BE355" i="16"/>
  <c r="BE504" i="16"/>
  <c r="BE537" i="16"/>
  <c r="BE547" i="16"/>
  <c r="BE594" i="16"/>
  <c r="J101" i="15"/>
  <c r="J62" i="15"/>
  <c r="BE193" i="16"/>
  <c r="BE278" i="16"/>
  <c r="BE308" i="16"/>
  <c r="BE387" i="16"/>
  <c r="BE431" i="16"/>
  <c r="BE457" i="16"/>
  <c r="BE579" i="16"/>
  <c r="BE584" i="16"/>
  <c r="BE599" i="16"/>
  <c r="BE605" i="16"/>
  <c r="BE86" i="16"/>
  <c r="BE114" i="16"/>
  <c r="BE202" i="16"/>
  <c r="BE224" i="16"/>
  <c r="BE268" i="16"/>
  <c r="BE333" i="16"/>
  <c r="BE483" i="16"/>
  <c r="BE542" i="16"/>
  <c r="BE557" i="16"/>
  <c r="BE562" i="16"/>
  <c r="BE589" i="16"/>
  <c r="BE613" i="16"/>
  <c r="BE109" i="16"/>
  <c r="BE159" i="16"/>
  <c r="BE350" i="16"/>
  <c r="BE572" i="16"/>
  <c r="BE119" i="16"/>
  <c r="BE127" i="16"/>
  <c r="BE214" i="16"/>
  <c r="BE365" i="16"/>
  <c r="BE468" i="16"/>
  <c r="BE552" i="16"/>
  <c r="BE184" i="16"/>
  <c r="BE206" i="16"/>
  <c r="BE263" i="16"/>
  <c r="BE303" i="16"/>
  <c r="BE522" i="16"/>
  <c r="BE174" i="16"/>
  <c r="BE402" i="16"/>
  <c r="BE424" i="16"/>
  <c r="BE517" i="16"/>
  <c r="BE197" i="16"/>
  <c r="BE273" i="16"/>
  <c r="BE293" i="16"/>
  <c r="BE370" i="16"/>
  <c r="F55" i="16"/>
  <c r="BE141" i="16"/>
  <c r="BE210" i="16"/>
  <c r="BE240" i="16"/>
  <c r="BE298" i="16"/>
  <c r="BE360" i="16"/>
  <c r="BE446" i="16"/>
  <c r="BE488" i="16"/>
  <c r="BE527" i="16"/>
  <c r="BE155" i="16"/>
  <c r="BE168" i="16"/>
  <c r="BE512" i="16"/>
  <c r="BE123" i="16"/>
  <c r="BE179" i="16"/>
  <c r="BE219" i="16"/>
  <c r="BE258" i="16"/>
  <c r="BE288" i="16"/>
  <c r="BE313" i="16"/>
  <c r="BE318" i="16"/>
  <c r="BE419" i="16"/>
  <c r="BE532" i="16"/>
  <c r="BE567" i="16"/>
  <c r="BE166" i="15"/>
  <c r="BE102" i="15"/>
  <c r="BE223" i="15"/>
  <c r="BE231" i="15"/>
  <c r="BE246" i="15"/>
  <c r="J52" i="15"/>
  <c r="BE116" i="15"/>
  <c r="BE130" i="15"/>
  <c r="BE140" i="15"/>
  <c r="BE171" i="15"/>
  <c r="BE183" i="15"/>
  <c r="BE204" i="15"/>
  <c r="BE125" i="15"/>
  <c r="BE189" i="15"/>
  <c r="BE261" i="15"/>
  <c r="BE271" i="15"/>
  <c r="BE150" i="15"/>
  <c r="BE256" i="15"/>
  <c r="E78" i="15"/>
  <c r="BE120" i="15"/>
  <c r="BE135" i="15"/>
  <c r="BE266" i="15"/>
  <c r="BE276" i="15"/>
  <c r="BE281" i="15"/>
  <c r="BE325" i="15"/>
  <c r="F85" i="15"/>
  <c r="BE107" i="15"/>
  <c r="BE155" i="15"/>
  <c r="BE227" i="15"/>
  <c r="BE236" i="15"/>
  <c r="BE251" i="15"/>
  <c r="BE301" i="15"/>
  <c r="BE319" i="15"/>
  <c r="BE96" i="15"/>
  <c r="BE145" i="15"/>
  <c r="BE177" i="15"/>
  <c r="BE209" i="15"/>
  <c r="BE219" i="15"/>
  <c r="BE286" i="15"/>
  <c r="BE194" i="15"/>
  <c r="BE199" i="15"/>
  <c r="BE241" i="15"/>
  <c r="BE291" i="15"/>
  <c r="BE297" i="15"/>
  <c r="BE307" i="15"/>
  <c r="BE91" i="15"/>
  <c r="BE111" i="15"/>
  <c r="BE161" i="15"/>
  <c r="BE313" i="15"/>
  <c r="BE215" i="15"/>
  <c r="BE132" i="14"/>
  <c r="BE203" i="14"/>
  <c r="BE278" i="14"/>
  <c r="BE380" i="14"/>
  <c r="BE400" i="14"/>
  <c r="BE405" i="14"/>
  <c r="BE501" i="14"/>
  <c r="BE712" i="14"/>
  <c r="BE717" i="14"/>
  <c r="BE742" i="14"/>
  <c r="BE762" i="14"/>
  <c r="BE868" i="14"/>
  <c r="BE915" i="14"/>
  <c r="BE920" i="14"/>
  <c r="BE935" i="14"/>
  <c r="E75" i="14"/>
  <c r="BE142" i="14"/>
  <c r="BE360" i="14"/>
  <c r="BE435" i="14"/>
  <c r="BE587" i="14"/>
  <c r="BE617" i="14"/>
  <c r="BE691" i="14"/>
  <c r="BE707" i="14"/>
  <c r="BE727" i="14"/>
  <c r="BE737" i="14"/>
  <c r="BE752" i="14"/>
  <c r="BE767" i="14"/>
  <c r="BE777" i="14"/>
  <c r="BE848" i="14"/>
  <c r="BE861" i="14"/>
  <c r="BE880" i="14"/>
  <c r="BE890" i="14"/>
  <c r="BE900" i="14"/>
  <c r="BE940" i="14"/>
  <c r="BE965" i="14"/>
  <c r="BK90" i="13"/>
  <c r="J90" i="13" s="1"/>
  <c r="J60" i="13" s="1"/>
  <c r="BE118" i="14"/>
  <c r="BE288" i="14"/>
  <c r="BE370" i="14"/>
  <c r="BE420" i="14"/>
  <c r="BE486" i="14"/>
  <c r="BE506" i="14"/>
  <c r="BE568" i="14"/>
  <c r="BE174" i="14"/>
  <c r="BE249" i="14"/>
  <c r="BE345" i="14"/>
  <c r="BE365" i="14"/>
  <c r="BE415" i="14"/>
  <c r="BE496" i="14"/>
  <c r="BE512" i="14"/>
  <c r="BE544" i="14"/>
  <c r="BE610" i="14"/>
  <c r="BE638" i="14"/>
  <c r="J358" i="13"/>
  <c r="J67" i="13"/>
  <c r="BE226" i="14"/>
  <c r="BE260" i="14"/>
  <c r="BE350" i="14"/>
  <c r="BE390" i="14"/>
  <c r="BE678" i="14"/>
  <c r="BE699" i="14"/>
  <c r="BE757" i="14"/>
  <c r="BE782" i="14"/>
  <c r="BE796" i="14"/>
  <c r="BE885" i="14"/>
  <c r="BE895" i="14"/>
  <c r="BE905" i="14"/>
  <c r="BE910" i="14"/>
  <c r="BE971" i="14"/>
  <c r="BE146" i="14"/>
  <c r="BE155" i="14"/>
  <c r="BE193" i="14"/>
  <c r="BE198" i="14"/>
  <c r="BE244" i="14"/>
  <c r="BE274" i="14"/>
  <c r="BE430" i="14"/>
  <c r="BE722" i="14"/>
  <c r="BE732" i="14"/>
  <c r="BE772" i="14"/>
  <c r="BE816" i="14"/>
  <c r="BE833" i="14"/>
  <c r="BE925" i="14"/>
  <c r="BE945" i="14"/>
  <c r="BE951" i="14"/>
  <c r="J52" i="14"/>
  <c r="BE123" i="14"/>
  <c r="BE233" i="14"/>
  <c r="BE355" i="14"/>
  <c r="BE375" i="14"/>
  <c r="BE395" i="14"/>
  <c r="BE491" i="14"/>
  <c r="BE523" i="14"/>
  <c r="BE595" i="14"/>
  <c r="BE624" i="14"/>
  <c r="BE660" i="14"/>
  <c r="BE686" i="14"/>
  <c r="BE747" i="14"/>
  <c r="BE787" i="14"/>
  <c r="BE805" i="14"/>
  <c r="BE875" i="14"/>
  <c r="BE930" i="14"/>
  <c r="BE603" i="14"/>
  <c r="BE255" i="14"/>
  <c r="BE266" i="14"/>
  <c r="BE631" i="14"/>
  <c r="F82" i="14"/>
  <c r="BE108" i="14"/>
  <c r="BE150" i="14"/>
  <c r="BE218" i="14"/>
  <c r="BE238" i="14"/>
  <c r="BE270" i="14"/>
  <c r="BE330" i="14"/>
  <c r="BE340" i="14"/>
  <c r="BE464" i="14"/>
  <c r="BE518" i="14"/>
  <c r="BE127" i="14"/>
  <c r="BE209" i="14"/>
  <c r="BE283" i="14"/>
  <c r="BE310" i="14"/>
  <c r="BE385" i="14"/>
  <c r="BE425" i="14"/>
  <c r="BE87" i="14"/>
  <c r="BE113" i="14"/>
  <c r="BE137" i="14"/>
  <c r="BE335" i="14"/>
  <c r="BE410" i="14"/>
  <c r="BE440" i="14"/>
  <c r="BE257" i="13"/>
  <c r="BE156" i="13"/>
  <c r="BE185" i="13"/>
  <c r="BE209" i="13"/>
  <c r="BE252" i="13"/>
  <c r="BE309" i="13"/>
  <c r="BE339" i="13"/>
  <c r="J83" i="13"/>
  <c r="BE117" i="13"/>
  <c r="BE168" i="13"/>
  <c r="BE275" i="13"/>
  <c r="BE289" i="13"/>
  <c r="BE345" i="13"/>
  <c r="BE198" i="13"/>
  <c r="BE126" i="13"/>
  <c r="BE173" i="13"/>
  <c r="BE189" i="13"/>
  <c r="BE214" i="13"/>
  <c r="BE267" i="13"/>
  <c r="BE304" i="13"/>
  <c r="BE314" i="13"/>
  <c r="BE329" i="13"/>
  <c r="BE349" i="13"/>
  <c r="BE353" i="13"/>
  <c r="BE359" i="13"/>
  <c r="BE365" i="13"/>
  <c r="BE371" i="13"/>
  <c r="BE377" i="13"/>
  <c r="F55" i="13"/>
  <c r="BE225" i="13"/>
  <c r="BE131" i="13"/>
  <c r="BE146" i="13"/>
  <c r="BE203" i="13"/>
  <c r="BE284" i="13"/>
  <c r="E79" i="13"/>
  <c r="BE97" i="13"/>
  <c r="BE103" i="13"/>
  <c r="BE136" i="13"/>
  <c r="BE231" i="13"/>
  <c r="BE271" i="13"/>
  <c r="BE121" i="13"/>
  <c r="BE141" i="13"/>
  <c r="BE177" i="13"/>
  <c r="BE219" i="13"/>
  <c r="BE242" i="13"/>
  <c r="BE108" i="13"/>
  <c r="BE181" i="13"/>
  <c r="BE194" i="13"/>
  <c r="BE263" i="13"/>
  <c r="BE319" i="13"/>
  <c r="BE324" i="13"/>
  <c r="BE334" i="13"/>
  <c r="BE92" i="13"/>
  <c r="BE112" i="13"/>
  <c r="BE160" i="13"/>
  <c r="BE237" i="13"/>
  <c r="BE279" i="13"/>
  <c r="BE294" i="13"/>
  <c r="BE151" i="13"/>
  <c r="BE164" i="13"/>
  <c r="BE247" i="13"/>
  <c r="BE299" i="13"/>
  <c r="BE120" i="12"/>
  <c r="BE181" i="12"/>
  <c r="BE246" i="12"/>
  <c r="BE281" i="12"/>
  <c r="BE87" i="12"/>
  <c r="BE267" i="12"/>
  <c r="BE368" i="12"/>
  <c r="BE383" i="12"/>
  <c r="BE513" i="12"/>
  <c r="BE518" i="12"/>
  <c r="BE842" i="12"/>
  <c r="BE876" i="12"/>
  <c r="BE881" i="12"/>
  <c r="BE976" i="12"/>
  <c r="BE983" i="12"/>
  <c r="BE994" i="12"/>
  <c r="BE1069" i="12"/>
  <c r="BE1074" i="12"/>
  <c r="J52" i="12"/>
  <c r="BE149" i="12"/>
  <c r="BE157" i="12"/>
  <c r="BE200" i="12"/>
  <c r="BE399" i="12"/>
  <c r="BE424" i="12"/>
  <c r="BE448" i="12"/>
  <c r="BE766" i="12"/>
  <c r="BE861" i="12"/>
  <c r="BE957" i="12"/>
  <c r="BE999" i="12"/>
  <c r="BE1009" i="12"/>
  <c r="BE1024" i="12"/>
  <c r="BE1059" i="12"/>
  <c r="BE1104" i="12"/>
  <c r="BE1110" i="12"/>
  <c r="BE205" i="12"/>
  <c r="BE256" i="12"/>
  <c r="BE305" i="12"/>
  <c r="BE453" i="12"/>
  <c r="BE463" i="12"/>
  <c r="BE584" i="12"/>
  <c r="BE604" i="12"/>
  <c r="BE620" i="12"/>
  <c r="BE771" i="12"/>
  <c r="BE827" i="12"/>
  <c r="BE871" i="12"/>
  <c r="BE886" i="12"/>
  <c r="BE891" i="12"/>
  <c r="BE902" i="12"/>
  <c r="BE930" i="12"/>
  <c r="BE1019" i="12"/>
  <c r="BE1029" i="12"/>
  <c r="BE1039" i="12"/>
  <c r="BE1044" i="12"/>
  <c r="BE1049" i="12"/>
  <c r="BE1064" i="12"/>
  <c r="BE285" i="12"/>
  <c r="BE388" i="12"/>
  <c r="BE442" i="12"/>
  <c r="BE493" i="12"/>
  <c r="BE508" i="12"/>
  <c r="BE612" i="12"/>
  <c r="BE678" i="12"/>
  <c r="BE693" i="12"/>
  <c r="BE700" i="12"/>
  <c r="BE866" i="12"/>
  <c r="BE913" i="12"/>
  <c r="BE1004" i="12"/>
  <c r="BE1014" i="12"/>
  <c r="BE1034" i="12"/>
  <c r="BE1054" i="12"/>
  <c r="BE1080" i="12"/>
  <c r="BE1086" i="12"/>
  <c r="BE1099" i="12"/>
  <c r="E48" i="12"/>
  <c r="BE130" i="12"/>
  <c r="BE216" i="12"/>
  <c r="BE273" i="12"/>
  <c r="BE373" i="12"/>
  <c r="BE404" i="12"/>
  <c r="BE414" i="12"/>
  <c r="BE429" i="12"/>
  <c r="BE473" i="12"/>
  <c r="BE503" i="12"/>
  <c r="BE594" i="12"/>
  <c r="BE670" i="12"/>
  <c r="BE797" i="12"/>
  <c r="BE817" i="12"/>
  <c r="BE854" i="12"/>
  <c r="BE599" i="12"/>
  <c r="BE758" i="12"/>
  <c r="BE822" i="12"/>
  <c r="F82" i="12"/>
  <c r="BE139" i="12"/>
  <c r="BE144" i="12"/>
  <c r="BE153" i="12"/>
  <c r="BE290" i="12"/>
  <c r="BE300" i="12"/>
  <c r="BE363" i="12"/>
  <c r="BE468" i="12"/>
  <c r="BE545" i="12"/>
  <c r="BE579" i="12"/>
  <c r="BE625" i="12"/>
  <c r="BE241" i="12"/>
  <c r="BE277" i="12"/>
  <c r="BE295" i="12"/>
  <c r="BE393" i="12"/>
  <c r="BE478" i="12"/>
  <c r="BE488" i="12"/>
  <c r="BE498" i="12"/>
  <c r="BE574" i="12"/>
  <c r="BE654" i="12"/>
  <c r="BE686" i="12"/>
  <c r="BE730" i="12"/>
  <c r="BE807" i="12"/>
  <c r="BE832" i="12"/>
  <c r="BE483" i="12"/>
  <c r="BE802" i="12"/>
  <c r="BE837" i="12"/>
  <c r="BE210" i="12"/>
  <c r="BE225" i="12"/>
  <c r="BE262" i="12"/>
  <c r="BE333" i="12"/>
  <c r="BE409" i="12"/>
  <c r="BE419" i="12"/>
  <c r="BE458" i="12"/>
  <c r="BE779" i="12"/>
  <c r="BE849" i="12"/>
  <c r="BE92" i="12"/>
  <c r="BE113" i="12"/>
  <c r="BE125" i="12"/>
  <c r="BE134" i="12"/>
  <c r="BE162" i="12"/>
  <c r="BE235" i="12"/>
  <c r="BE251" i="12"/>
  <c r="BE378" i="12"/>
  <c r="BE589" i="12"/>
  <c r="BE812" i="12"/>
  <c r="BE138" i="11"/>
  <c r="BE162" i="11"/>
  <c r="BE192" i="11"/>
  <c r="BE204" i="11"/>
  <c r="BE217" i="11"/>
  <c r="BE390" i="11"/>
  <c r="BE466" i="11"/>
  <c r="BE508" i="11"/>
  <c r="BE514" i="11"/>
  <c r="BE526" i="11"/>
  <c r="BE564" i="11"/>
  <c r="BE590" i="11"/>
  <c r="BE604" i="11"/>
  <c r="J52" i="11"/>
  <c r="BE103" i="11"/>
  <c r="BE126" i="11"/>
  <c r="BE256" i="11"/>
  <c r="BE454" i="11"/>
  <c r="BE538" i="11"/>
  <c r="BE550" i="11"/>
  <c r="BE598" i="11"/>
  <c r="BE628" i="11"/>
  <c r="BE635" i="11"/>
  <c r="BE641" i="11"/>
  <c r="BE134" i="11"/>
  <c r="BE179" i="11"/>
  <c r="BE335" i="11"/>
  <c r="BE484" i="11"/>
  <c r="BE502" i="11"/>
  <c r="BE558" i="11"/>
  <c r="BE582" i="11"/>
  <c r="BE610" i="11"/>
  <c r="E75" i="11"/>
  <c r="BE87" i="11"/>
  <c r="BE167" i="11"/>
  <c r="BE199" i="11"/>
  <c r="BE213" i="11"/>
  <c r="BE237" i="11"/>
  <c r="BE249" i="11"/>
  <c r="BE281" i="11"/>
  <c r="BE299" i="11"/>
  <c r="BE311" i="11"/>
  <c r="BE341" i="11"/>
  <c r="BE400" i="11"/>
  <c r="BE544" i="11"/>
  <c r="BE576" i="11"/>
  <c r="BE616" i="11"/>
  <c r="BE622" i="11"/>
  <c r="BE648" i="11"/>
  <c r="BE654" i="11"/>
  <c r="BE173" i="11"/>
  <c r="BE347" i="11"/>
  <c r="BE496" i="11"/>
  <c r="BE520" i="11"/>
  <c r="BE532" i="11"/>
  <c r="BE570" i="11"/>
  <c r="BE147" i="11"/>
  <c r="BE221" i="11"/>
  <c r="BE293" i="11"/>
  <c r="BE323" i="11"/>
  <c r="BE358" i="11"/>
  <c r="BE405" i="11"/>
  <c r="BE99" i="11"/>
  <c r="BE243" i="11"/>
  <c r="BE287" i="11"/>
  <c r="BE329" i="11"/>
  <c r="BE364" i="11"/>
  <c r="BE378" i="11"/>
  <c r="BE436" i="11"/>
  <c r="BE448" i="11"/>
  <c r="BE490" i="11"/>
  <c r="F82" i="11"/>
  <c r="BE114" i="11"/>
  <c r="BE186" i="11"/>
  <c r="BE209" i="11"/>
  <c r="BE269" i="11"/>
  <c r="BE275" i="11"/>
  <c r="BE317" i="11"/>
  <c r="BE442" i="11"/>
  <c r="BE460" i="11"/>
  <c r="BE110" i="11"/>
  <c r="BE152" i="11"/>
  <c r="BE352" i="11"/>
  <c r="BE417" i="11"/>
  <c r="BE473" i="11"/>
  <c r="J85" i="10"/>
  <c r="J60" i="10" s="1"/>
  <c r="BE94" i="11"/>
  <c r="BE395" i="11"/>
  <c r="BE423" i="11"/>
  <c r="BE118" i="11"/>
  <c r="BE231" i="11"/>
  <c r="BE305" i="11"/>
  <c r="BE411" i="11"/>
  <c r="BE132" i="10"/>
  <c r="BE199" i="10"/>
  <c r="BE238" i="10"/>
  <c r="BE282" i="10"/>
  <c r="BE317" i="10"/>
  <c r="BE117" i="10"/>
  <c r="BE127" i="10"/>
  <c r="BE163" i="10"/>
  <c r="BE169" i="10"/>
  <c r="BE214" i="10"/>
  <c r="BE232" i="10"/>
  <c r="BE265" i="10"/>
  <c r="BE289" i="10"/>
  <c r="BE311" i="10"/>
  <c r="BE344" i="10"/>
  <c r="BE86" i="10"/>
  <c r="BE122" i="10"/>
  <c r="BE220" i="10"/>
  <c r="BE294" i="10"/>
  <c r="BE305" i="10"/>
  <c r="BE329" i="10"/>
  <c r="BE335" i="10"/>
  <c r="J78" i="10"/>
  <c r="BK84" i="9"/>
  <c r="J84" i="9" s="1"/>
  <c r="J30" i="9" s="1"/>
  <c r="BE110" i="10"/>
  <c r="BE323" i="10"/>
  <c r="BE354" i="10"/>
  <c r="BE92" i="10"/>
  <c r="BE101" i="10"/>
  <c r="BE106" i="10"/>
  <c r="BE138" i="10"/>
  <c r="BE144" i="10"/>
  <c r="BE204" i="10"/>
  <c r="BE209" i="10"/>
  <c r="BE244" i="10"/>
  <c r="BE249" i="10"/>
  <c r="BE259" i="10"/>
  <c r="BE271" i="10"/>
  <c r="BE299" i="10"/>
  <c r="BE254" i="10"/>
  <c r="E48" i="10"/>
  <c r="F55" i="10"/>
  <c r="BE175" i="10"/>
  <c r="BE157" i="10"/>
  <c r="BE181" i="10"/>
  <c r="BE194" i="10"/>
  <c r="BE226" i="10"/>
  <c r="BE277" i="10"/>
  <c r="BE151" i="9"/>
  <c r="BE293" i="9"/>
  <c r="BE395" i="9"/>
  <c r="BE422" i="9"/>
  <c r="BE436" i="9"/>
  <c r="BE525" i="9"/>
  <c r="BE740" i="9"/>
  <c r="BE745" i="9"/>
  <c r="BE757" i="9"/>
  <c r="BE812" i="9"/>
  <c r="BE855" i="9"/>
  <c r="BE862" i="9"/>
  <c r="BE878" i="9"/>
  <c r="BE910" i="9"/>
  <c r="BE938" i="9"/>
  <c r="BE145" i="9"/>
  <c r="BE267" i="9"/>
  <c r="BE356" i="9"/>
  <c r="BE401" i="9"/>
  <c r="BE566" i="9"/>
  <c r="BE580" i="9"/>
  <c r="BE767" i="9"/>
  <c r="BE820" i="9"/>
  <c r="BE835" i="9"/>
  <c r="BE887" i="9"/>
  <c r="BE947" i="9"/>
  <c r="BE958" i="9"/>
  <c r="BE969" i="9"/>
  <c r="BE980" i="9"/>
  <c r="BE999" i="9"/>
  <c r="J85" i="8"/>
  <c r="J60" i="8" s="1"/>
  <c r="J52" i="9"/>
  <c r="BE125" i="9"/>
  <c r="BE157" i="9"/>
  <c r="BE197" i="9"/>
  <c r="BE304" i="9"/>
  <c r="BE408" i="9"/>
  <c r="BE415" i="9"/>
  <c r="BE443" i="9"/>
  <c r="BE551" i="9"/>
  <c r="BE587" i="9"/>
  <c r="BE695" i="9"/>
  <c r="BE721" i="9"/>
  <c r="BE728" i="9"/>
  <c r="BE751" i="9"/>
  <c r="BE777" i="9"/>
  <c r="BE802" i="9"/>
  <c r="BE830" i="9"/>
  <c r="BE892" i="9"/>
  <c r="BE917" i="9"/>
  <c r="BE1023" i="9"/>
  <c r="BE1033" i="9"/>
  <c r="BE1046" i="9"/>
  <c r="BE573" i="9"/>
  <c r="BE645" i="9"/>
  <c r="BE683" i="9"/>
  <c r="BE762" i="9"/>
  <c r="BE772" i="9"/>
  <c r="BE792" i="9"/>
  <c r="BE897" i="9"/>
  <c r="BE923" i="9"/>
  <c r="BE929" i="9"/>
  <c r="BE991" i="9"/>
  <c r="BE1007" i="9"/>
  <c r="BE1015" i="9"/>
  <c r="E74" i="9"/>
  <c r="BE219" i="9"/>
  <c r="BE316" i="9"/>
  <c r="BE370" i="9"/>
  <c r="BE389" i="9"/>
  <c r="BE592" i="9"/>
  <c r="BE735" i="9"/>
  <c r="BE782" i="9"/>
  <c r="BE845" i="9"/>
  <c r="BE869" i="9"/>
  <c r="BE905" i="9"/>
  <c r="BE1054" i="9"/>
  <c r="BE129" i="9"/>
  <c r="BE213" i="9"/>
  <c r="BE281" i="9"/>
  <c r="BE624" i="9"/>
  <c r="BE707" i="9"/>
  <c r="BE254" i="9"/>
  <c r="BE299" i="9"/>
  <c r="BE310" i="9"/>
  <c r="BE363" i="9"/>
  <c r="BE384" i="9"/>
  <c r="BE492" i="9"/>
  <c r="BE603" i="9"/>
  <c r="BE86" i="9"/>
  <c r="BE177" i="9"/>
  <c r="BE234" i="9"/>
  <c r="BE259" i="9"/>
  <c r="BE338" i="9"/>
  <c r="BE530" i="9"/>
  <c r="BE670" i="9"/>
  <c r="F55" i="9"/>
  <c r="BE106" i="9"/>
  <c r="BE203" i="9"/>
  <c r="BE274" i="9"/>
  <c r="BE377" i="9"/>
  <c r="BE429" i="9"/>
  <c r="BE480" i="9"/>
  <c r="BE510" i="9"/>
  <c r="BE520" i="9"/>
  <c r="BE714" i="9"/>
  <c r="BE135" i="9"/>
  <c r="BE229" i="9"/>
  <c r="BE240" i="9"/>
  <c r="BE458" i="9"/>
  <c r="BE503" i="9"/>
  <c r="BE597" i="9"/>
  <c r="BE700" i="9"/>
  <c r="BE120" i="9"/>
  <c r="BE140" i="9"/>
  <c r="BE247" i="9"/>
  <c r="BE486" i="9"/>
  <c r="BE287" i="9"/>
  <c r="BE475" i="9"/>
  <c r="BE515" i="9"/>
  <c r="BE660" i="9"/>
  <c r="BE676" i="9"/>
  <c r="BE690" i="9"/>
  <c r="BE86" i="8"/>
  <c r="BE369" i="8"/>
  <c r="BE448" i="8"/>
  <c r="BE558" i="8"/>
  <c r="BE684" i="8"/>
  <c r="BE121" i="8"/>
  <c r="BE265" i="8"/>
  <c r="BE359" i="8"/>
  <c r="BE382" i="8"/>
  <c r="BE546" i="8"/>
  <c r="BE674" i="8"/>
  <c r="BE691" i="8"/>
  <c r="BE705" i="8"/>
  <c r="BE716" i="8"/>
  <c r="BE722" i="8"/>
  <c r="BE728" i="8"/>
  <c r="BE746" i="8"/>
  <c r="BE104" i="8"/>
  <c r="BE234" i="8"/>
  <c r="BE305" i="8"/>
  <c r="BE319" i="8"/>
  <c r="BE325" i="8"/>
  <c r="BE376" i="8"/>
  <c r="BE394" i="8"/>
  <c r="BE514" i="8"/>
  <c r="BE679" i="8"/>
  <c r="BE700" i="8"/>
  <c r="BE734" i="8"/>
  <c r="BE740" i="8"/>
  <c r="BE752" i="8"/>
  <c r="BE770" i="8"/>
  <c r="BE131" i="8"/>
  <c r="BE388" i="8"/>
  <c r="BE441" i="8"/>
  <c r="BE492" i="8"/>
  <c r="BE602" i="8"/>
  <c r="BE631" i="8"/>
  <c r="BE666" i="8"/>
  <c r="BE710" i="8"/>
  <c r="BE764" i="8"/>
  <c r="BE209" i="8"/>
  <c r="BE241" i="8"/>
  <c r="BE434" i="8"/>
  <c r="BE522" i="8"/>
  <c r="BE612" i="8"/>
  <c r="BE653" i="8"/>
  <c r="BE658" i="8"/>
  <c r="BE758" i="8"/>
  <c r="BE776" i="8"/>
  <c r="BE782" i="8"/>
  <c r="BE789" i="8"/>
  <c r="BE795" i="8"/>
  <c r="F55" i="8"/>
  <c r="BE166" i="8"/>
  <c r="BE345" i="8"/>
  <c r="BE460" i="8"/>
  <c r="BE624" i="8"/>
  <c r="BE91" i="8"/>
  <c r="BE179" i="8"/>
  <c r="BE259" i="8"/>
  <c r="BE288" i="8"/>
  <c r="BE607" i="8"/>
  <c r="BE645" i="8"/>
  <c r="BE116" i="8"/>
  <c r="BE202" i="8"/>
  <c r="BE227" i="8"/>
  <c r="BE331" i="8"/>
  <c r="BE352" i="8"/>
  <c r="BE576" i="8"/>
  <c r="BE638" i="8"/>
  <c r="E48" i="8"/>
  <c r="J78" i="8"/>
  <c r="BE125" i="8"/>
  <c r="BE143" i="8"/>
  <c r="BE194" i="8"/>
  <c r="BE247" i="8"/>
  <c r="BE312" i="8"/>
  <c r="BE400" i="8"/>
  <c r="BE534" i="8"/>
  <c r="BE570" i="8"/>
  <c r="BE148" i="8"/>
  <c r="BE216" i="8"/>
  <c r="BE364" i="8"/>
  <c r="BE454" i="8"/>
  <c r="BE617" i="8"/>
  <c r="BE184" i="8"/>
  <c r="BE220" i="8"/>
  <c r="BE271" i="8"/>
  <c r="BE338" i="8"/>
  <c r="BE476" i="8"/>
  <c r="BE138" i="8"/>
  <c r="BE153" i="8"/>
  <c r="BE253" i="8"/>
  <c r="BE417" i="8"/>
  <c r="BE508" i="8"/>
  <c r="BE589" i="8"/>
  <c r="J86" i="6"/>
  <c r="J60" i="6" s="1"/>
  <c r="BE199" i="7"/>
  <c r="E74" i="7"/>
  <c r="BE159" i="7"/>
  <c r="J52" i="7"/>
  <c r="BE146" i="7"/>
  <c r="BE194" i="7"/>
  <c r="BE140" i="7"/>
  <c r="BE184" i="7"/>
  <c r="BE205" i="7"/>
  <c r="BE86" i="7"/>
  <c r="BE152" i="7"/>
  <c r="F81" i="7"/>
  <c r="BE123" i="7"/>
  <c r="BE95" i="7"/>
  <c r="BE112" i="7"/>
  <c r="BE101" i="7"/>
  <c r="BE134" i="7"/>
  <c r="BE106" i="7"/>
  <c r="BE118" i="7"/>
  <c r="BE128" i="7"/>
  <c r="BE169" i="7"/>
  <c r="E48" i="6"/>
  <c r="J79" i="6"/>
  <c r="BE194" i="6"/>
  <c r="BE235" i="6"/>
  <c r="BE388" i="6"/>
  <c r="BE410" i="6"/>
  <c r="F82" i="6"/>
  <c r="BE136" i="6"/>
  <c r="BE278" i="6"/>
  <c r="BE470" i="6"/>
  <c r="BE545" i="6"/>
  <c r="BE552" i="6"/>
  <c r="BE566" i="6"/>
  <c r="BE254" i="6"/>
  <c r="BE259" i="6"/>
  <c r="BE344" i="6"/>
  <c r="BE579" i="6"/>
  <c r="BE436" i="6"/>
  <c r="BE484" i="6"/>
  <c r="BE520" i="6"/>
  <c r="BE529" i="6"/>
  <c r="BE573" i="6"/>
  <c r="BE204" i="6"/>
  <c r="BE405" i="6"/>
  <c r="BE441" i="6"/>
  <c r="BE536" i="6"/>
  <c r="BE585" i="6"/>
  <c r="BE591" i="6"/>
  <c r="J86" i="5"/>
  <c r="J60" i="5" s="1"/>
  <c r="BE87" i="6"/>
  <c r="BE239" i="6"/>
  <c r="BE297" i="6"/>
  <c r="BE313" i="6"/>
  <c r="BE328" i="6"/>
  <c r="BE351" i="6"/>
  <c r="BE378" i="6"/>
  <c r="BE398" i="6"/>
  <c r="BE428" i="6"/>
  <c r="BE451" i="6"/>
  <c r="BE456" i="6"/>
  <c r="BE475" i="6"/>
  <c r="BE123" i="6"/>
  <c r="BE306" i="6"/>
  <c r="BE356" i="6"/>
  <c r="BE393" i="6"/>
  <c r="BE419" i="6"/>
  <c r="BE494" i="6"/>
  <c r="BE511" i="6"/>
  <c r="BE175" i="6"/>
  <c r="BE213" i="6"/>
  <c r="BE248" i="6"/>
  <c r="BE323" i="6"/>
  <c r="BE489" i="6"/>
  <c r="BE499" i="6"/>
  <c r="BE104" i="6"/>
  <c r="BE130" i="6"/>
  <c r="BE187" i="6"/>
  <c r="BE339" i="6"/>
  <c r="BE371" i="6"/>
  <c r="BE112" i="6"/>
  <c r="BE141" i="6"/>
  <c r="BE223" i="6"/>
  <c r="BE264" i="6"/>
  <c r="BE333" i="6"/>
  <c r="BE446" i="6"/>
  <c r="BE504" i="6"/>
  <c r="BE118" i="6"/>
  <c r="BE181" i="6"/>
  <c r="BE271" i="6"/>
  <c r="BE287" i="6"/>
  <c r="BE366" i="6"/>
  <c r="BE383" i="6"/>
  <c r="BE465" i="6"/>
  <c r="BE158" i="6"/>
  <c r="BE229" i="6"/>
  <c r="BE361" i="6"/>
  <c r="E48" i="5"/>
  <c r="F82" i="5"/>
  <c r="BE140" i="5"/>
  <c r="BE287" i="5"/>
  <c r="BE166" i="5"/>
  <c r="BE199" i="5"/>
  <c r="BE105" i="5"/>
  <c r="BE117" i="5"/>
  <c r="BE220" i="5"/>
  <c r="BE275" i="5"/>
  <c r="BE282" i="5"/>
  <c r="BE299" i="5"/>
  <c r="BE161" i="5"/>
  <c r="BE172" i="5"/>
  <c r="BE269" i="5"/>
  <c r="BE293" i="5"/>
  <c r="BE305" i="5"/>
  <c r="J85" i="4"/>
  <c r="J60" i="4" s="1"/>
  <c r="BE134" i="5"/>
  <c r="BE151" i="5"/>
  <c r="BE178" i="5"/>
  <c r="J79" i="5"/>
  <c r="BE122" i="5"/>
  <c r="BE245" i="5"/>
  <c r="BE263" i="5"/>
  <c r="BE96" i="5"/>
  <c r="BE184" i="5"/>
  <c r="BE87" i="5"/>
  <c r="BE111" i="5"/>
  <c r="BE214" i="5"/>
  <c r="BE227" i="5"/>
  <c r="BE156" i="5"/>
  <c r="BE208" i="5"/>
  <c r="BE257" i="5"/>
  <c r="BE128" i="5"/>
  <c r="BE146" i="5"/>
  <c r="BE190" i="5"/>
  <c r="E48" i="4"/>
  <c r="F55" i="4"/>
  <c r="J78" i="4"/>
  <c r="BE239" i="4"/>
  <c r="BE294" i="4"/>
  <c r="BE332" i="4"/>
  <c r="BE179" i="4"/>
  <c r="BE255" i="4"/>
  <c r="BE278" i="4"/>
  <c r="BE337" i="4"/>
  <c r="BE342" i="4"/>
  <c r="BE347" i="4"/>
  <c r="BE352" i="4"/>
  <c r="BE404" i="4"/>
  <c r="BE428" i="4"/>
  <c r="BE440" i="4"/>
  <c r="BE446" i="4"/>
  <c r="BE486" i="4"/>
  <c r="BE491" i="4"/>
  <c r="BE186" i="4"/>
  <c r="BE230" i="4"/>
  <c r="BE262" i="4"/>
  <c r="BE299" i="4"/>
  <c r="BE310" i="4"/>
  <c r="BE368" i="4"/>
  <c r="BE460" i="4"/>
  <c r="BE477" i="4"/>
  <c r="BE523" i="4"/>
  <c r="BE546" i="4"/>
  <c r="BE322" i="4"/>
  <c r="BE357" i="4"/>
  <c r="BE396" i="4"/>
  <c r="BE505" i="4"/>
  <c r="BE513" i="4"/>
  <c r="BE553" i="4"/>
  <c r="BE109" i="4"/>
  <c r="BE363" i="4"/>
  <c r="BE380" i="4"/>
  <c r="BE496" i="4"/>
  <c r="BE518" i="4"/>
  <c r="BE531" i="4"/>
  <c r="BE538" i="4"/>
  <c r="BE103" i="4"/>
  <c r="BE136" i="4"/>
  <c r="BE304" i="4"/>
  <c r="BE317" i="4"/>
  <c r="BE373" i="4"/>
  <c r="BE114" i="4"/>
  <c r="BE205" i="4"/>
  <c r="BE214" i="4"/>
  <c r="BE250" i="4"/>
  <c r="BE269" i="4"/>
  <c r="BE220" i="4"/>
  <c r="BE288" i="4"/>
  <c r="BE434" i="4"/>
  <c r="BE453" i="4"/>
  <c r="BE126" i="4"/>
  <c r="BE131" i="4"/>
  <c r="BE410" i="4"/>
  <c r="BE467" i="4"/>
  <c r="BE166" i="4"/>
  <c r="BE245" i="4"/>
  <c r="BE86" i="4"/>
  <c r="BE120" i="4"/>
  <c r="BE151" i="4"/>
  <c r="BE173" i="4"/>
  <c r="BE199" i="4"/>
  <c r="BE226" i="4"/>
  <c r="BE327" i="4"/>
  <c r="BE416" i="4"/>
  <c r="BE472" i="4"/>
  <c r="BE387" i="4"/>
  <c r="BE422" i="4"/>
  <c r="J52" i="3"/>
  <c r="BE153" i="3"/>
  <c r="BE189" i="3"/>
  <c r="BE95" i="3"/>
  <c r="BE183" i="3"/>
  <c r="BE159" i="3"/>
  <c r="BE227" i="3"/>
  <c r="BE232" i="3"/>
  <c r="BE250" i="3"/>
  <c r="BE256" i="3"/>
  <c r="BE115" i="3"/>
  <c r="BE177" i="3"/>
  <c r="BE244" i="3"/>
  <c r="BE262" i="3"/>
  <c r="BE110" i="3"/>
  <c r="BE137" i="3"/>
  <c r="E48" i="3"/>
  <c r="BE121" i="3"/>
  <c r="BE147" i="3"/>
  <c r="BE202" i="3"/>
  <c r="BK85" i="2"/>
  <c r="J85" i="2"/>
  <c r="J59" i="2" s="1"/>
  <c r="F55" i="3"/>
  <c r="BE86" i="3"/>
  <c r="BE127" i="3"/>
  <c r="BE216" i="3"/>
  <c r="BE104" i="3"/>
  <c r="BE142" i="3"/>
  <c r="BE165" i="3"/>
  <c r="BE195" i="3"/>
  <c r="BE238" i="3"/>
  <c r="BE132" i="3"/>
  <c r="BE171" i="3"/>
  <c r="BE87" i="2"/>
  <c r="BE120" i="2"/>
  <c r="BE572" i="2"/>
  <c r="BE753" i="2"/>
  <c r="BE132" i="2"/>
  <c r="BE142" i="2"/>
  <c r="BE284" i="2"/>
  <c r="BE330" i="2"/>
  <c r="BE493" i="2"/>
  <c r="BE548" i="2"/>
  <c r="BE554" i="2"/>
  <c r="BE592" i="2"/>
  <c r="BE614" i="2"/>
  <c r="BE621" i="2"/>
  <c r="BE626" i="2"/>
  <c r="BE654" i="2"/>
  <c r="BE677" i="2"/>
  <c r="BE682" i="2"/>
  <c r="BE777" i="2"/>
  <c r="E75" i="2"/>
  <c r="BE397" i="2"/>
  <c r="BE566" i="2"/>
  <c r="BE600" i="2"/>
  <c r="BE687" i="2"/>
  <c r="BE728" i="2"/>
  <c r="BE739" i="2"/>
  <c r="BE747" i="2"/>
  <c r="BE759" i="2"/>
  <c r="BE765" i="2"/>
  <c r="BE771" i="2"/>
  <c r="BE783" i="2"/>
  <c r="BE178" i="2"/>
  <c r="BE252" i="2"/>
  <c r="BE298" i="2"/>
  <c r="BE387" i="2"/>
  <c r="BE440" i="2"/>
  <c r="BE499" i="2"/>
  <c r="BE529" i="2"/>
  <c r="BE584" i="2"/>
  <c r="BE631" i="2"/>
  <c r="BE649" i="2"/>
  <c r="BE659" i="2"/>
  <c r="BE664" i="2"/>
  <c r="BE692" i="2"/>
  <c r="BE699" i="2"/>
  <c r="BE705" i="2"/>
  <c r="BE711" i="2"/>
  <c r="F82" i="2"/>
  <c r="BE115" i="2"/>
  <c r="BE256" i="2"/>
  <c r="BE312" i="2"/>
  <c r="BE411" i="2"/>
  <c r="BE542" i="2"/>
  <c r="BE560" i="2"/>
  <c r="BE578" i="2"/>
  <c r="BE607" i="2"/>
  <c r="BE636" i="2"/>
  <c r="BE719" i="2"/>
  <c r="BE137" i="2"/>
  <c r="BE202" i="2"/>
  <c r="BE240" i="2"/>
  <c r="BE277" i="2"/>
  <c r="BE348" i="2"/>
  <c r="BE459" i="2"/>
  <c r="BE487" i="2"/>
  <c r="BE509" i="2"/>
  <c r="BE221" i="2"/>
  <c r="BE272" i="2"/>
  <c r="BE305" i="2"/>
  <c r="BE364" i="2"/>
  <c r="BE504" i="2"/>
  <c r="BE516" i="2"/>
  <c r="BE152" i="2"/>
  <c r="BE196" i="2"/>
  <c r="BE228" i="2"/>
  <c r="BE423" i="2"/>
  <c r="BE468" i="2"/>
  <c r="BE522" i="2"/>
  <c r="BE190" i="2"/>
  <c r="BE207" i="2"/>
  <c r="BE265" i="2"/>
  <c r="BE319" i="2"/>
  <c r="BE342" i="2"/>
  <c r="BE417" i="2"/>
  <c r="BE100" i="2"/>
  <c r="BE126" i="2"/>
  <c r="BE147" i="2"/>
  <c r="BE165" i="2"/>
  <c r="BE184" i="2"/>
  <c r="BE291" i="2"/>
  <c r="BE474" i="2"/>
  <c r="BE246" i="2"/>
  <c r="BE382" i="2"/>
  <c r="BE431" i="2"/>
  <c r="J52" i="2"/>
  <c r="BE109" i="2"/>
  <c r="BE392" i="2"/>
  <c r="BE536" i="2"/>
  <c r="F36" i="21"/>
  <c r="BC74" i="1"/>
  <c r="F36" i="2"/>
  <c r="BC55" i="1" s="1"/>
  <c r="F35" i="12"/>
  <c r="BB65" i="1" s="1"/>
  <c r="F37" i="19"/>
  <c r="BD72" i="1"/>
  <c r="F37" i="17"/>
  <c r="BD70" i="1" s="1"/>
  <c r="J34" i="23"/>
  <c r="AW76" i="1" s="1"/>
  <c r="F35" i="3"/>
  <c r="BB56" i="1"/>
  <c r="F34" i="17"/>
  <c r="BA70" i="1"/>
  <c r="J34" i="5"/>
  <c r="AW58" i="1" s="1"/>
  <c r="F35" i="16"/>
  <c r="BB69" i="1"/>
  <c r="F34" i="3"/>
  <c r="BA56" i="1" s="1"/>
  <c r="F36" i="9"/>
  <c r="BC62" i="1" s="1"/>
  <c r="F34" i="21"/>
  <c r="BA74" i="1"/>
  <c r="F37" i="12"/>
  <c r="BD65" i="1"/>
  <c r="J34" i="19"/>
  <c r="AW72" i="1" s="1"/>
  <c r="F36" i="19"/>
  <c r="BC72" i="1"/>
  <c r="J34" i="4"/>
  <c r="AW57" i="1"/>
  <c r="F37" i="9"/>
  <c r="BD62" i="1"/>
  <c r="F35" i="5"/>
  <c r="BB58" i="1" s="1"/>
  <c r="F35" i="18"/>
  <c r="BB71" i="1"/>
  <c r="J34" i="18"/>
  <c r="AW71" i="1" s="1"/>
  <c r="F35" i="24"/>
  <c r="BB77" i="1"/>
  <c r="F37" i="22"/>
  <c r="BD75" i="1" s="1"/>
  <c r="F34" i="19"/>
  <c r="BA72" i="1"/>
  <c r="F34" i="22"/>
  <c r="BA75" i="1"/>
  <c r="F36" i="15"/>
  <c r="BC68" i="1" s="1"/>
  <c r="J34" i="8"/>
  <c r="AW61" i="1"/>
  <c r="F34" i="11"/>
  <c r="BA64" i="1" s="1"/>
  <c r="F34" i="16"/>
  <c r="BA69" i="1" s="1"/>
  <c r="J34" i="22"/>
  <c r="AW75" i="1"/>
  <c r="F34" i="13"/>
  <c r="BA66" i="1"/>
  <c r="F35" i="22"/>
  <c r="BB75" i="1" s="1"/>
  <c r="F35" i="17"/>
  <c r="BB70" i="1"/>
  <c r="J34" i="3"/>
  <c r="AW56" i="1" s="1"/>
  <c r="F35" i="6"/>
  <c r="BB59" i="1" s="1"/>
  <c r="F37" i="10"/>
  <c r="BD63" i="1" s="1"/>
  <c r="J34" i="16"/>
  <c r="AW69" i="1"/>
  <c r="F34" i="12"/>
  <c r="BA65" i="1" s="1"/>
  <c r="F34" i="8"/>
  <c r="BA61" i="1" s="1"/>
  <c r="F34" i="24"/>
  <c r="BA77" i="1" s="1"/>
  <c r="F35" i="14"/>
  <c r="BB67" i="1" s="1"/>
  <c r="F35" i="20"/>
  <c r="BB73" i="1" s="1"/>
  <c r="F35" i="9"/>
  <c r="BB62" i="1"/>
  <c r="F35" i="4"/>
  <c r="BB57" i="1" s="1"/>
  <c r="F37" i="4"/>
  <c r="BD57" i="1" s="1"/>
  <c r="F35" i="23"/>
  <c r="BB76" i="1" s="1"/>
  <c r="F35" i="10"/>
  <c r="BB63" i="1" s="1"/>
  <c r="F35" i="21"/>
  <c r="BB74" i="1" s="1"/>
  <c r="F37" i="5"/>
  <c r="BD58" i="1"/>
  <c r="F37" i="23"/>
  <c r="BD76" i="1" s="1"/>
  <c r="F35" i="8"/>
  <c r="BB61" i="1" s="1"/>
  <c r="F34" i="14"/>
  <c r="BA67" i="1" s="1"/>
  <c r="F36" i="12"/>
  <c r="BC65" i="1" s="1"/>
  <c r="J34" i="14"/>
  <c r="AW67" i="1" s="1"/>
  <c r="F34" i="5"/>
  <c r="BA58" i="1"/>
  <c r="F36" i="16"/>
  <c r="BC69" i="1" s="1"/>
  <c r="J34" i="15"/>
  <c r="AW68" i="1" s="1"/>
  <c r="F37" i="11"/>
  <c r="BD64" i="1" s="1"/>
  <c r="J34" i="2"/>
  <c r="AW55" i="1" s="1"/>
  <c r="F35" i="15"/>
  <c r="BB68" i="1" s="1"/>
  <c r="F37" i="6"/>
  <c r="BD59" i="1"/>
  <c r="F36" i="20"/>
  <c r="BC73" i="1" s="1"/>
  <c r="J34" i="21"/>
  <c r="AW74" i="1" s="1"/>
  <c r="F34" i="6"/>
  <c r="BA59" i="1" s="1"/>
  <c r="F37" i="3"/>
  <c r="BD56" i="1" s="1"/>
  <c r="F36" i="5"/>
  <c r="BC58" i="1" s="1"/>
  <c r="F34" i="7"/>
  <c r="BA60" i="1"/>
  <c r="F36" i="8"/>
  <c r="BC61" i="1" s="1"/>
  <c r="F37" i="15"/>
  <c r="BD68" i="1" s="1"/>
  <c r="F37" i="7"/>
  <c r="BD60" i="1" s="1"/>
  <c r="F37" i="21"/>
  <c r="BD74" i="1" s="1"/>
  <c r="F37" i="16"/>
  <c r="BD69" i="1" s="1"/>
  <c r="F36" i="11"/>
  <c r="BC64" i="1"/>
  <c r="F37" i="18"/>
  <c r="BD71" i="1" s="1"/>
  <c r="F37" i="20"/>
  <c r="BD73" i="1" s="1"/>
  <c r="J34" i="11"/>
  <c r="AW64" i="1"/>
  <c r="F36" i="7"/>
  <c r="BC60" i="1"/>
  <c r="F36" i="17"/>
  <c r="BC70" i="1"/>
  <c r="F34" i="4"/>
  <c r="BA57" i="1"/>
  <c r="J34" i="13"/>
  <c r="AW66" i="1"/>
  <c r="F37" i="13"/>
  <c r="BD66" i="1"/>
  <c r="F36" i="24"/>
  <c r="BC77" i="1"/>
  <c r="F36" i="6"/>
  <c r="BC59" i="1"/>
  <c r="J34" i="17"/>
  <c r="AW70" i="1"/>
  <c r="F36" i="4"/>
  <c r="BC57" i="1"/>
  <c r="F35" i="13"/>
  <c r="BB66" i="1"/>
  <c r="F34" i="2"/>
  <c r="BA55" i="1"/>
  <c r="J34" i="10"/>
  <c r="AW63" i="1"/>
  <c r="F34" i="15"/>
  <c r="BA68" i="1"/>
  <c r="F34" i="23"/>
  <c r="BA76" i="1"/>
  <c r="F35" i="2"/>
  <c r="BB55" i="1"/>
  <c r="F36" i="3"/>
  <c r="BC56" i="1"/>
  <c r="J34" i="12"/>
  <c r="AW65" i="1"/>
  <c r="F36" i="22"/>
  <c r="BC75" i="1"/>
  <c r="J34" i="9"/>
  <c r="AW62" i="1"/>
  <c r="J34" i="6"/>
  <c r="AW59" i="1"/>
  <c r="F36" i="10"/>
  <c r="BC63" i="1"/>
  <c r="F36" i="18"/>
  <c r="BC71" i="1"/>
  <c r="F37" i="24"/>
  <c r="BD77" i="1"/>
  <c r="J34" i="24"/>
  <c r="AW77" i="1"/>
  <c r="F34" i="18"/>
  <c r="BA71" i="1"/>
  <c r="J34" i="20"/>
  <c r="AW73" i="1"/>
  <c r="F36" i="23"/>
  <c r="BC76" i="1"/>
  <c r="F37" i="8"/>
  <c r="BD61" i="1"/>
  <c r="F37" i="2"/>
  <c r="BD55" i="1"/>
  <c r="F35" i="7"/>
  <c r="BB60" i="1"/>
  <c r="F35" i="11"/>
  <c r="BB64" i="1"/>
  <c r="F34" i="10"/>
  <c r="BA63" i="1"/>
  <c r="F35" i="19"/>
  <c r="BB72" i="1"/>
  <c r="F36" i="14"/>
  <c r="BC67" i="1"/>
  <c r="F36" i="13"/>
  <c r="BC66" i="1"/>
  <c r="J34" i="7"/>
  <c r="AW60" i="1"/>
  <c r="F37" i="14"/>
  <c r="BD67" i="1" s="1"/>
  <c r="F34" i="9"/>
  <c r="BA62" i="1" s="1"/>
  <c r="F34" i="20"/>
  <c r="BA73" i="1"/>
  <c r="J879" i="17" l="1"/>
  <c r="J65" i="17" s="1"/>
  <c r="J180" i="21"/>
  <c r="J63" i="21" s="1"/>
  <c r="J85" i="3"/>
  <c r="J60" i="3" s="1"/>
  <c r="J88" i="22"/>
  <c r="J60" i="22" s="1"/>
  <c r="J85" i="20"/>
  <c r="J60" i="20" s="1"/>
  <c r="J146" i="11"/>
  <c r="J62" i="11" s="1"/>
  <c r="J240" i="12"/>
  <c r="J63" i="12" s="1"/>
  <c r="J168" i="7"/>
  <c r="J62" i="7" s="1"/>
  <c r="J232" i="14"/>
  <c r="J63" i="14" s="1"/>
  <c r="P84" i="7"/>
  <c r="AU60" i="1"/>
  <c r="BK84" i="10"/>
  <c r="J84" i="10" s="1"/>
  <c r="J59" i="10" s="1"/>
  <c r="BK84" i="8"/>
  <c r="J84" i="8" s="1"/>
  <c r="J59" i="8" s="1"/>
  <c r="P85" i="2"/>
  <c r="AU55" i="1" s="1"/>
  <c r="BK89" i="15"/>
  <c r="J89" i="15"/>
  <c r="J60" i="15" s="1"/>
  <c r="P84" i="8"/>
  <c r="AU61" i="1" s="1"/>
  <c r="T87" i="22"/>
  <c r="P87" i="22"/>
  <c r="AU75" i="1"/>
  <c r="R86" i="17"/>
  <c r="T85" i="11"/>
  <c r="R84" i="8"/>
  <c r="P85" i="5"/>
  <c r="AU58" i="1" s="1"/>
  <c r="BK84" i="16"/>
  <c r="J84" i="16" s="1"/>
  <c r="J59" i="16" s="1"/>
  <c r="P83" i="19"/>
  <c r="AU72" i="1" s="1"/>
  <c r="R89" i="15"/>
  <c r="R88" i="15"/>
  <c r="R85" i="21"/>
  <c r="BK90" i="18"/>
  <c r="BK353" i="18"/>
  <c r="J353" i="18" s="1"/>
  <c r="J66" i="18" s="1"/>
  <c r="R90" i="23"/>
  <c r="R89" i="23" s="1"/>
  <c r="T106" i="24"/>
  <c r="T87" i="24" s="1"/>
  <c r="T84" i="4"/>
  <c r="T85" i="6"/>
  <c r="R85" i="11"/>
  <c r="T85" i="12"/>
  <c r="T83" i="19"/>
  <c r="T85" i="14"/>
  <c r="R83" i="19"/>
  <c r="R84" i="16"/>
  <c r="P86" i="17"/>
  <c r="AU70" i="1" s="1"/>
  <c r="BK85" i="5"/>
  <c r="J85" i="5" s="1"/>
  <c r="J30" i="5" s="1"/>
  <c r="AG58" i="1" s="1"/>
  <c r="AN58" i="1" s="1"/>
  <c r="P84" i="4"/>
  <c r="AU57" i="1"/>
  <c r="P89" i="13"/>
  <c r="AU66" i="1" s="1"/>
  <c r="T84" i="16"/>
  <c r="T89" i="15"/>
  <c r="T88" i="15" s="1"/>
  <c r="P106" i="24"/>
  <c r="P87" i="24"/>
  <c r="AU77" i="1" s="1"/>
  <c r="R85" i="12"/>
  <c r="R85" i="5"/>
  <c r="P85" i="12"/>
  <c r="AU65" i="1"/>
  <c r="T85" i="5"/>
  <c r="P90" i="18"/>
  <c r="P89" i="18"/>
  <c r="AU71" i="1" s="1"/>
  <c r="T84" i="7"/>
  <c r="R90" i="13"/>
  <c r="R89" i="13"/>
  <c r="BK85" i="6"/>
  <c r="J85" i="6"/>
  <c r="J30" i="6" s="1"/>
  <c r="AG59" i="1" s="1"/>
  <c r="BK305" i="15"/>
  <c r="J305" i="15" s="1"/>
  <c r="J65" i="15" s="1"/>
  <c r="P85" i="14"/>
  <c r="AU67" i="1" s="1"/>
  <c r="T90" i="23"/>
  <c r="T89" i="23" s="1"/>
  <c r="T84" i="8"/>
  <c r="BK83" i="19"/>
  <c r="J83" i="19"/>
  <c r="J59" i="19" s="1"/>
  <c r="BK84" i="4"/>
  <c r="J84" i="4" s="1"/>
  <c r="J59" i="4" s="1"/>
  <c r="T86" i="17"/>
  <c r="P84" i="9"/>
  <c r="AU62" i="1" s="1"/>
  <c r="P84" i="3"/>
  <c r="AU56" i="1" s="1"/>
  <c r="P85" i="21"/>
  <c r="AU74" i="1" s="1"/>
  <c r="P84" i="20"/>
  <c r="AU73" i="1" s="1"/>
  <c r="R85" i="6"/>
  <c r="T84" i="20"/>
  <c r="R84" i="10"/>
  <c r="R90" i="18"/>
  <c r="R89" i="18"/>
  <c r="T90" i="13"/>
  <c r="T89" i="13"/>
  <c r="R84" i="7"/>
  <c r="R87" i="22"/>
  <c r="R84" i="9"/>
  <c r="P84" i="16"/>
  <c r="AU69" i="1" s="1"/>
  <c r="P90" i="23"/>
  <c r="P89" i="23" s="1"/>
  <c r="AU76" i="1" s="1"/>
  <c r="T85" i="21"/>
  <c r="T84" i="9"/>
  <c r="R84" i="3"/>
  <c r="T84" i="3"/>
  <c r="BK106" i="24"/>
  <c r="J106" i="24"/>
  <c r="J62" i="24" s="1"/>
  <c r="BK88" i="24"/>
  <c r="J88" i="24" s="1"/>
  <c r="J60" i="24" s="1"/>
  <c r="BK357" i="24"/>
  <c r="J357" i="24" s="1"/>
  <c r="J66" i="24" s="1"/>
  <c r="BK89" i="23"/>
  <c r="J89" i="23" s="1"/>
  <c r="J30" i="23" s="1"/>
  <c r="AG76" i="1" s="1"/>
  <c r="AG70" i="1"/>
  <c r="J59" i="17"/>
  <c r="BK89" i="13"/>
  <c r="J89" i="13" s="1"/>
  <c r="J30" i="13" s="1"/>
  <c r="AG66" i="1" s="1"/>
  <c r="AG64" i="1"/>
  <c r="J59" i="11"/>
  <c r="AG62" i="1"/>
  <c r="J59" i="9"/>
  <c r="AG60" i="1"/>
  <c r="J59" i="7"/>
  <c r="J33" i="24"/>
  <c r="AV77" i="1" s="1"/>
  <c r="AT77" i="1" s="1"/>
  <c r="J30" i="20"/>
  <c r="AG73" i="1" s="1"/>
  <c r="BB54" i="1"/>
  <c r="W31" i="1"/>
  <c r="J33" i="2"/>
  <c r="AV55" i="1" s="1"/>
  <c r="AT55" i="1" s="1"/>
  <c r="J33" i="18"/>
  <c r="AV71" i="1" s="1"/>
  <c r="AT71" i="1" s="1"/>
  <c r="J33" i="9"/>
  <c r="AV62" i="1" s="1"/>
  <c r="AT62" i="1" s="1"/>
  <c r="F33" i="12"/>
  <c r="AZ65" i="1"/>
  <c r="J33" i="20"/>
  <c r="AV73" i="1" s="1"/>
  <c r="AT73" i="1" s="1"/>
  <c r="F33" i="5"/>
  <c r="AZ58" i="1" s="1"/>
  <c r="J33" i="13"/>
  <c r="AV66" i="1" s="1"/>
  <c r="AT66" i="1" s="1"/>
  <c r="F33" i="3"/>
  <c r="AZ56" i="1"/>
  <c r="F33" i="19"/>
  <c r="AZ72" i="1"/>
  <c r="J30" i="2"/>
  <c r="AG55" i="1" s="1"/>
  <c r="J33" i="6"/>
  <c r="AV59" i="1" s="1"/>
  <c r="AT59" i="1" s="1"/>
  <c r="J33" i="14"/>
  <c r="AV67" i="1" s="1"/>
  <c r="AT67" i="1" s="1"/>
  <c r="J30" i="14"/>
  <c r="AG67" i="1"/>
  <c r="F33" i="21"/>
  <c r="AZ74" i="1"/>
  <c r="J33" i="15"/>
  <c r="AV68" i="1" s="1"/>
  <c r="AT68" i="1" s="1"/>
  <c r="F33" i="9"/>
  <c r="AZ62" i="1" s="1"/>
  <c r="F33" i="17"/>
  <c r="AZ70" i="1" s="1"/>
  <c r="F33" i="18"/>
  <c r="AZ71" i="1" s="1"/>
  <c r="J30" i="22"/>
  <c r="AG75" i="1"/>
  <c r="F33" i="24"/>
  <c r="AZ77" i="1" s="1"/>
  <c r="J30" i="3"/>
  <c r="AG56" i="1"/>
  <c r="F33" i="7"/>
  <c r="AZ60" i="1" s="1"/>
  <c r="F33" i="15"/>
  <c r="AZ68" i="1" s="1"/>
  <c r="J33" i="11"/>
  <c r="AV64" i="1"/>
  <c r="AT64" i="1"/>
  <c r="AN64" i="1" s="1"/>
  <c r="J33" i="22"/>
  <c r="AV75" i="1"/>
  <c r="AT75" i="1"/>
  <c r="J33" i="3"/>
  <c r="AV56" i="1"/>
  <c r="AT56" i="1" s="1"/>
  <c r="F33" i="11"/>
  <c r="AZ64" i="1" s="1"/>
  <c r="F33" i="4"/>
  <c r="AZ57" i="1" s="1"/>
  <c r="F33" i="13"/>
  <c r="AZ66" i="1" s="1"/>
  <c r="J33" i="5"/>
  <c r="AV58" i="1"/>
  <c r="AT58" i="1"/>
  <c r="F33" i="6"/>
  <c r="AZ59" i="1" s="1"/>
  <c r="F33" i="2"/>
  <c r="AZ55" i="1" s="1"/>
  <c r="BC54" i="1"/>
  <c r="AY54" i="1"/>
  <c r="F33" i="20"/>
  <c r="AZ73" i="1" s="1"/>
  <c r="F33" i="22"/>
  <c r="AZ75" i="1"/>
  <c r="F33" i="23"/>
  <c r="AZ76" i="1" s="1"/>
  <c r="F33" i="14"/>
  <c r="AZ67" i="1" s="1"/>
  <c r="J30" i="12"/>
  <c r="AG65" i="1"/>
  <c r="F33" i="16"/>
  <c r="AZ69" i="1" s="1"/>
  <c r="J33" i="21"/>
  <c r="AV74" i="1" s="1"/>
  <c r="AT74" i="1" s="1"/>
  <c r="J33" i="19"/>
  <c r="AV72" i="1"/>
  <c r="AT72" i="1" s="1"/>
  <c r="BD54" i="1"/>
  <c r="W33" i="1" s="1"/>
  <c r="J33" i="4"/>
  <c r="AV57" i="1" s="1"/>
  <c r="AT57" i="1" s="1"/>
  <c r="J33" i="8"/>
  <c r="AV61" i="1" s="1"/>
  <c r="AT61" i="1" s="1"/>
  <c r="J33" i="23"/>
  <c r="AV76" i="1" s="1"/>
  <c r="AT76" i="1" s="1"/>
  <c r="F33" i="10"/>
  <c r="AZ63" i="1"/>
  <c r="J33" i="16"/>
  <c r="AV69" i="1"/>
  <c r="AT69" i="1" s="1"/>
  <c r="BA54" i="1"/>
  <c r="W30" i="1" s="1"/>
  <c r="J33" i="10"/>
  <c r="AV63" i="1" s="1"/>
  <c r="AT63" i="1" s="1"/>
  <c r="J33" i="17"/>
  <c r="AV70" i="1" s="1"/>
  <c r="AT70" i="1" s="1"/>
  <c r="AN70" i="1" s="1"/>
  <c r="J33" i="12"/>
  <c r="AV65" i="1" s="1"/>
  <c r="AT65" i="1" s="1"/>
  <c r="J30" i="21"/>
  <c r="AG74" i="1" s="1"/>
  <c r="J33" i="7"/>
  <c r="AV60" i="1" s="1"/>
  <c r="AT60" i="1" s="1"/>
  <c r="AN60" i="1" s="1"/>
  <c r="F33" i="8"/>
  <c r="AZ61" i="1" s="1"/>
  <c r="AN62" i="1" l="1"/>
  <c r="BK89" i="18"/>
  <c r="J89" i="18"/>
  <c r="J30" i="18" s="1"/>
  <c r="AG71" i="1" s="1"/>
  <c r="J59" i="6"/>
  <c r="BK88" i="15"/>
  <c r="J88" i="15" s="1"/>
  <c r="J59" i="15" s="1"/>
  <c r="BK87" i="24"/>
  <c r="J87" i="24"/>
  <c r="J30" i="24" s="1"/>
  <c r="AG77" i="1" s="1"/>
  <c r="J59" i="5"/>
  <c r="J90" i="18"/>
  <c r="J60" i="18" s="1"/>
  <c r="AN76" i="1"/>
  <c r="J59" i="23"/>
  <c r="AN75" i="1"/>
  <c r="J39" i="23"/>
  <c r="AN74" i="1"/>
  <c r="J39" i="22"/>
  <c r="AN73" i="1"/>
  <c r="J39" i="21"/>
  <c r="J39" i="20"/>
  <c r="J39" i="17"/>
  <c r="AN67" i="1"/>
  <c r="AN66" i="1"/>
  <c r="J59" i="13"/>
  <c r="J39" i="14"/>
  <c r="AN65" i="1"/>
  <c r="J39" i="13"/>
  <c r="J39" i="12"/>
  <c r="J39" i="11"/>
  <c r="J39" i="9"/>
  <c r="J39" i="7"/>
  <c r="J39" i="6"/>
  <c r="J39" i="5"/>
  <c r="AN56" i="1"/>
  <c r="AN55" i="1"/>
  <c r="J39" i="3"/>
  <c r="J39" i="2"/>
  <c r="AN59" i="1"/>
  <c r="J30" i="16"/>
  <c r="AG69" i="1"/>
  <c r="AW54" i="1"/>
  <c r="AK30" i="1"/>
  <c r="J30" i="19"/>
  <c r="AG72" i="1" s="1"/>
  <c r="AX54" i="1"/>
  <c r="J30" i="10"/>
  <c r="AG63" i="1" s="1"/>
  <c r="J30" i="4"/>
  <c r="AG57" i="1"/>
  <c r="W32" i="1"/>
  <c r="AZ54" i="1"/>
  <c r="W29" i="1" s="1"/>
  <c r="AU54" i="1"/>
  <c r="J30" i="8"/>
  <c r="AG61" i="1" s="1"/>
  <c r="J59" i="18" l="1"/>
  <c r="J39" i="4"/>
  <c r="J39" i="8"/>
  <c r="J39" i="19"/>
  <c r="J39" i="18"/>
  <c r="J39" i="24"/>
  <c r="J39" i="10"/>
  <c r="J39" i="16"/>
  <c r="J59" i="24"/>
  <c r="AN77" i="1"/>
  <c r="AN57" i="1"/>
  <c r="AN69" i="1"/>
  <c r="AN61" i="1"/>
  <c r="AN71" i="1"/>
  <c r="AN63" i="1"/>
  <c r="AN72" i="1"/>
  <c r="J30" i="15"/>
  <c r="AG68" i="1"/>
  <c r="AN68" i="1"/>
  <c r="AV54" i="1"/>
  <c r="AK29" i="1"/>
  <c r="J39" i="15" l="1"/>
  <c r="AT54" i="1"/>
  <c r="AG54" i="1"/>
  <c r="AK26" i="1" s="1"/>
  <c r="AN54" i="1" l="1"/>
  <c r="AK35" i="1"/>
</calcChain>
</file>

<file path=xl/sharedStrings.xml><?xml version="1.0" encoding="utf-8"?>
<sst xmlns="http://schemas.openxmlformats.org/spreadsheetml/2006/main" count="112421" uniqueCount="4315">
  <si>
    <t>Export Komplet</t>
  </si>
  <si>
    <t>VZ</t>
  </si>
  <si>
    <t>2.0</t>
  </si>
  <si>
    <t/>
  </si>
  <si>
    <t>False</t>
  </si>
  <si>
    <t>{2c7b91e8-b3da-4f25-bdb0-524eb23d6452}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</si>
  <si>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</si>
  <si>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</si>
  <si>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</si>
  <si>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</si>
  <si>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</si>
  <si>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</si>
  <si>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</si>
  <si>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</si>
  <si>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</si>
  <si>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VMO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</si>
  <si>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</si>
  <si>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</si>
  <si>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I/42 VMO Tomkovo náměstí, I/42 VMO Rokytova - sloučení</t>
  </si>
  <si>
    <t>KSO:</t>
  </si>
  <si>
    <t>822 22</t>
  </si>
  <si>
    <t>CC-CZ:</t>
  </si>
  <si>
    <t>21119</t>
  </si>
  <si>
    <t>Místo:</t>
  </si>
  <si>
    <t>Brno - Husovice</t>
  </si>
  <si>
    <t>Datum:</t>
  </si>
  <si>
    <t>14. 8. 2023</t>
  </si>
  <si>
    <t>CZ-CPV:</t>
  </si>
  <si>
    <t>45316212-4</t>
  </si>
  <si>
    <t>CZ-CPA:</t>
  </si>
  <si>
    <t>42.22.22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</si>
  <si>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</si>
  <si>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</si>
  <si>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</si>
  <si>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</si>
  <si>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</si>
  <si>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</si>
  <si>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</si>
  <si>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</si>
  <si>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</si>
  <si>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Sdružení společností „MoNaP‟</t>
  </si>
  <si>
    <t>True</t>
  </si>
  <si>
    <t>Zpracovatel:</t>
  </si>
  <si>
    <t>Ing. Luděk Obrdlík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</si>
  <si>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</si>
  <si>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</si>
  <si>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</si>
  <si>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</si>
  <si>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</si>
  <si>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</si>
  <si>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</si>
  <si>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</si>
  <si>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</si>
  <si>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</si>
  <si>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</si>
  <si>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</si>
  <si>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</si>
  <si>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</si>
  <si>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</si>
  <si>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</si>
  <si>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</si>
  <si>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</si>
  <si>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</si>
  <si>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</si>
  <si>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</si>
  <si>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</si>
  <si>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</si>
  <si>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</si>
  <si>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</si>
  <si>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</si>
  <si>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</si>
  <si>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</si>
  <si>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</si>
  <si>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</si>
  <si>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</si>
  <si>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</si>
  <si>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</si>
  <si>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</si>
  <si>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</si>
  <si>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</si>
  <si>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</si>
  <si>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</si>
  <si>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</si>
  <si>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</si>
  <si>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</si>
  <si>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PS468</t>
  </si>
  <si>
    <t>Přeložka koordinačních kabelů na ulici Provazníkově</t>
  </si>
  <si>
    <t>PRO</t>
  </si>
  <si>
    <t>1</t>
  </si>
  <si>
    <t>{8230eb03-85e0-4062-b09f-5b660f0e5f35}</t>
  </si>
  <si>
    <t>2</t>
  </si>
  <si>
    <t>PS468.1</t>
  </si>
  <si>
    <t>Přeložka koordinačních kabelů na ulici Provazníkově - multikanál</t>
  </si>
  <si>
    <t>{b80b1185-f731-4bce-a922-12b5bad9bf6f}</t>
  </si>
  <si>
    <t>PS469</t>
  </si>
  <si>
    <t>Přeložka koordinačního kabelu spojujícího R405 a R406</t>
  </si>
  <si>
    <t>{89563f01-089d-4018-9410-d6bba26eb4b1}</t>
  </si>
  <si>
    <t>PS469.1</t>
  </si>
  <si>
    <t>Přeložka koordinačního kabelu spojujícího R405 a R406 - multikanál</t>
  </si>
  <si>
    <t>{c189c6e1-dce1-4793-80ac-6eeccef1ef22}</t>
  </si>
  <si>
    <t>PS470</t>
  </si>
  <si>
    <t>Přeložka koordinačního kabelu spojujícího R406 a R407</t>
  </si>
  <si>
    <t>{e35a74cb-d04c-4a29-a498-2ea589bdf409}</t>
  </si>
  <si>
    <t>PS470.1</t>
  </si>
  <si>
    <t>Přeložka koordinačního kabelu spojujícího R406 a R407 - multikanál</t>
  </si>
  <si>
    <t>{48979f57-7065-4ac4-a4d3-a93e6651cc46}</t>
  </si>
  <si>
    <t>PS471</t>
  </si>
  <si>
    <t>Úprava SSZ 5.05 Tomkovo nám. - Dukelská - v rámci 3., 4. A 5. etapy ZOV</t>
  </si>
  <si>
    <t>{4c02b8b1-14ed-4d26-b8cb-3ad67144e149}</t>
  </si>
  <si>
    <t>PS472</t>
  </si>
  <si>
    <t>Úprava SSZ 5.09 Karlova - Provazníkova - v rámci 3., 4. a 5. etapy ZOV</t>
  </si>
  <si>
    <t>{2b941e4d-9e77-464a-a669-5673a7db83db}</t>
  </si>
  <si>
    <t>PS473</t>
  </si>
  <si>
    <t>Úprava SSZ 5.13 Provazníkova - Kohoutova - v rámci 2. etapy ZOV</t>
  </si>
  <si>
    <t>{e7bc8c0c-ca81-47cc-988a-c8f95172e157}</t>
  </si>
  <si>
    <t>PS474</t>
  </si>
  <si>
    <t>Úprava SSZ 5.13 Provazníkova - Kohoutova - v rámci 3., 4. A 5. etapy ZOV</t>
  </si>
  <si>
    <t>{bfc133f4-8f97-4675-9561-3ab67b3e9740}</t>
  </si>
  <si>
    <t>PS475</t>
  </si>
  <si>
    <t>Rekonstrukce SSZ 5.05 Tomkovo nám. - Dukelská</t>
  </si>
  <si>
    <t>{541cd73f-e8a3-4799-8f84-f2c6cd70df04}</t>
  </si>
  <si>
    <t>PS475.1</t>
  </si>
  <si>
    <t>Kamerový dohled SSZ 5.05 Tomkovo náměstí - Dukelská</t>
  </si>
  <si>
    <t>{f383a014-7a1f-4b8f-b5a3-ceca59cafd58}</t>
  </si>
  <si>
    <t>PS476</t>
  </si>
  <si>
    <t>Výstavba SSZ 5.22 Cacovická - Tomkovo nám.</t>
  </si>
  <si>
    <t>{629824e5-0f3a-458b-8ade-bc979a9ceb56}</t>
  </si>
  <si>
    <t>PS476.1</t>
  </si>
  <si>
    <t>Kamerový dohled SSZ 5.22 Cacovická - Tomkovo náměstí</t>
  </si>
  <si>
    <t>{0d9af7fc-2cc8-4496-8717-a0c3351bdd79}</t>
  </si>
  <si>
    <t>PS476.2</t>
  </si>
  <si>
    <t>Výstavba SSZ 5.22 Cacovická - Tomkovo nám. - ZOV etapa 5 a 6</t>
  </si>
  <si>
    <t>{a2ca5964-d8f5-4c56-b5ff-819a2c3700e7}</t>
  </si>
  <si>
    <t>PS477</t>
  </si>
  <si>
    <t>Rekonstrukce SSZ 5.09 Karlova - Provazníkova</t>
  </si>
  <si>
    <t>{4ac0a4c7-59dd-4f8b-b6d3-9d3b5057dd18}</t>
  </si>
  <si>
    <t>PS477.1</t>
  </si>
  <si>
    <t>Kamerový dohled SSZ 5.09 Karlova - Provazníkova</t>
  </si>
  <si>
    <t>{c203a455-986e-4b15-b1a4-5f84fad24724}</t>
  </si>
  <si>
    <t>PS479</t>
  </si>
  <si>
    <t>Výstavba koordinačního kabelu spojujícího R407 a SSZ Rokytova - Kulkova - 1. část</t>
  </si>
  <si>
    <t>{d8c3a00d-acef-44ca-b0ef-a9c9f920a698}</t>
  </si>
  <si>
    <t>PS479.1</t>
  </si>
  <si>
    <t>Výstavba koordinačního kabelu spojujícího R407 a SSZ Rokytova - Kulkova - 1. část - multikanál</t>
  </si>
  <si>
    <t>{1406311d-f699-4075-b322-54e1fc954ca5}</t>
  </si>
  <si>
    <t>PS490</t>
  </si>
  <si>
    <t>Koordinační kabel mezi R407 a SSZ Rokytova -  Kulkova - 2. část</t>
  </si>
  <si>
    <t>{841ca6e7-cbd1-4249-b3cf-85e174ac0970}</t>
  </si>
  <si>
    <t>PS491</t>
  </si>
  <si>
    <t>SSZ Rokytova - rampa VMO</t>
  </si>
  <si>
    <t>{1c5b3c5e-6b63-4537-ab87-38f6741defc9}</t>
  </si>
  <si>
    <t>PS491.1</t>
  </si>
  <si>
    <t>Kamerový dohled SSZ 5.23 Rokytova - rampa VMO</t>
  </si>
  <si>
    <t>{56454ac9-d3e8-489b-86f2-3575d24707e6}</t>
  </si>
  <si>
    <t>PS492</t>
  </si>
  <si>
    <t>SSZ Nová Dukelská – příprava</t>
  </si>
  <si>
    <t>{3cd1ab09-9d70-4ef7-8ae5-d5f276d3469b}</t>
  </si>
  <si>
    <t>KRYCÍ LIST SOUPISU PRACÍ</t>
  </si>
  <si>
    <t>Objekt:</t>
  </si>
  <si>
    <t>PS468 - Přeložka koordinačních kabelů na ulici Provazníkově</t>
  </si>
  <si>
    <t>REKAPITULACE ČLENĚNÍ SOUPISU PRACÍ</t>
  </si>
  <si>
    <t>Kód dílu - Popis</t>
  </si>
  <si>
    <t>Cena celkem [CZK]</t>
  </si>
  <si>
    <t>-1</t>
  </si>
  <si>
    <t>0 - 0 - VŠEOBECNÉ KONSTRUKCE A PRÁCE</t>
  </si>
  <si>
    <t>1 - 1 - ZEMNÍ PRÁCE</t>
  </si>
  <si>
    <t>2 - 2 – ZÁKLADY</t>
  </si>
  <si>
    <t>3 - 3 - SVISLÉ KONSTRUKCE</t>
  </si>
  <si>
    <t>7 - 7 - PŘIDRUŽENÁ STAVEBNÍ VÝROBA</t>
  </si>
  <si>
    <t>8 - 8 –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</si>
  <si>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</si>
  <si>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</si>
  <si>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</si>
  <si>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</si>
  <si>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</si>
  <si>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</si>
  <si>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</si>
  <si>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</si>
  <si>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</si>
  <si>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</si>
  <si>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</si>
  <si>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</si>
  <si>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</si>
  <si>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0 - VŠEOBECNÉ KONSTRUKCE A PRÁCE</t>
  </si>
  <si>
    <t>ROZPOCET</t>
  </si>
  <si>
    <t>K</t>
  </si>
  <si>
    <t>014101A</t>
  </si>
  <si>
    <t>Poplatky za skládku - poplatky za uložení zeminy</t>
  </si>
  <si>
    <t>m3</t>
  </si>
  <si>
    <t>ASPE CÚ 2020</t>
  </si>
  <si>
    <t>VV</t>
  </si>
  <si>
    <t>PS468 v.č. 02 - Situace</t>
  </si>
  <si>
    <t>PS468.1 v.č. 02 - Situace</t>
  </si>
  <si>
    <t>- uložení přebytečné zeminy tř. I na skládce:</t>
  </si>
  <si>
    <t>-  přebytečná zemina z výkopu 35 x 60:</t>
  </si>
  <si>
    <t>35*0,35*0,2</t>
  </si>
  <si>
    <t>-  přebytečná zemina z výkopu 50 x 80:</t>
  </si>
  <si>
    <t>60*0,5*0,2</t>
  </si>
  <si>
    <t>-  přebytečná zemina z výkopu 100 x 250  pro uložení multikanálů:</t>
  </si>
  <si>
    <t>10*(0,45)^2</t>
  </si>
  <si>
    <t>-  přebytečná zemina z výkopu pro základ kabelového rozvaděče R405 - Kohoutova:</t>
  </si>
  <si>
    <t>1*(0,8*1,5*1)</t>
  </si>
  <si>
    <t>Součet</t>
  </si>
  <si>
    <t>4</t>
  </si>
  <si>
    <t>1060449100</t>
  </si>
  <si>
    <t>- uložení přebytečné zeminy tř. II na skládce:</t>
  </si>
  <si>
    <t>-  přebytečná zemina z výkopu 100 x 250  pro uložení multikanálů v zemině tř II:</t>
  </si>
  <si>
    <t>55*1,0*2,5</t>
  </si>
  <si>
    <t>-  přebytečná zemina z výkopu pro betonové kabelové komory KS 09 a KS 10 v zemině tř II:</t>
  </si>
  <si>
    <t>2*(2,0*3,5*3,6)</t>
  </si>
  <si>
    <t>3</t>
  </si>
  <si>
    <t>02910</t>
  </si>
  <si>
    <t>Ostatní požadavky - zeměměřičská měření</t>
  </si>
  <si>
    <t>kpl</t>
  </si>
  <si>
    <t>PS468 - v.č. 01 - Technická zpráva</t>
  </si>
  <si>
    <t>PS468.1 - v.č. 01 - Technická zpráva</t>
  </si>
  <si>
    <t>- geodetické zaměření objektu PS468</t>
  </si>
  <si>
    <t>02943</t>
  </si>
  <si>
    <t>Ostatní požadavky - vypracování dokumentace - RDS</t>
  </si>
  <si>
    <t>-1546477738</t>
  </si>
  <si>
    <t>- realizační dokumentace (RDS) objektu PS468:</t>
  </si>
  <si>
    <t>5</t>
  </si>
  <si>
    <t>02944</t>
  </si>
  <si>
    <t>Ostatní požadavky - dokumentace skuteč. provedení v digit. formě</t>
  </si>
  <si>
    <t>6</t>
  </si>
  <si>
    <t>- vypracování dokumentace skutečného provedení PS468</t>
  </si>
  <si>
    <t>03730</t>
  </si>
  <si>
    <t>Pomoc. práce zajišť. nebo zřiz. ochranu inženýrských sítí</t>
  </si>
  <si>
    <t>8</t>
  </si>
  <si>
    <t>1 - ZEMNÍ PRÁCE</t>
  </si>
  <si>
    <t>7</t>
  </si>
  <si>
    <t>11343A</t>
  </si>
  <si>
    <t>Odstran. krytu voz. a chod. s asfalt. pojivem včet. podkladu - bez dopravy</t>
  </si>
  <si>
    <t>799793661</t>
  </si>
  <si>
    <t>- s odvozem na skládku - odvoz na skládku do 10 km:</t>
  </si>
  <si>
    <t>60*1,2*0,5</t>
  </si>
  <si>
    <t>11343B</t>
  </si>
  <si>
    <t>Odstran. krytu voz. a chod. s asfalt. pojivem včet. podkladu - doprava</t>
  </si>
  <si>
    <t>tkm</t>
  </si>
  <si>
    <t>-1896355935</t>
  </si>
  <si>
    <t>60*1,2*0,5*1,7*10</t>
  </si>
  <si>
    <t>9</t>
  </si>
  <si>
    <t>12573A</t>
  </si>
  <si>
    <t>Vykopávky ze zemníků a skládek tř. I - bez dopravy</t>
  </si>
  <si>
    <t>-1044978496</t>
  </si>
  <si>
    <t>-zemina tř. I po s dopravou zeminy ze skládky na staveniště - dovoz 10 km:</t>
  </si>
  <si>
    <t>192,684-57,550</t>
  </si>
  <si>
    <t>10</t>
  </si>
  <si>
    <t>12573B</t>
  </si>
  <si>
    <t>Vykopávky ze zemníků a skládek tř. I - doprava</t>
  </si>
  <si>
    <t>m3km</t>
  </si>
  <si>
    <t>947363233</t>
  </si>
  <si>
    <t>135,134*10</t>
  </si>
  <si>
    <t>11</t>
  </si>
  <si>
    <t>13273A</t>
  </si>
  <si>
    <t>Hloubení rýh šíř. 2m paž. i nezapaž. tř. I - bez dopravy</t>
  </si>
  <si>
    <t>14</t>
  </si>
  <si>
    <t>- bez dopravy:</t>
  </si>
  <si>
    <t>- výkop 35 x 60:</t>
  </si>
  <si>
    <t>35*0,35*0,6</t>
  </si>
  <si>
    <t>- výkop 50 x 80:</t>
  </si>
  <si>
    <t>60*0,5*0,8</t>
  </si>
  <si>
    <t>- výkop 100 x 250  pro uložení multikanálů v hornině tř. I:</t>
  </si>
  <si>
    <t>10*1,0*2,5</t>
  </si>
  <si>
    <t>- výkop pro základ kabelového rozvaděče R405 - Kohoutova:</t>
  </si>
  <si>
    <t>12</t>
  </si>
  <si>
    <t>13273B</t>
  </si>
  <si>
    <t>Hloubení rýh šíř. 2m paž. i nezapaž. tř. I - doprava</t>
  </si>
  <si>
    <t>16</t>
  </si>
  <si>
    <t>- s odvozem zeminy na skládku - odvoz na skládku do 10 km:</t>
  </si>
  <si>
    <t>35*0,35*0,2*10</t>
  </si>
  <si>
    <t>60*0,5*0,2*10</t>
  </si>
  <si>
    <t>10*(0,45)^2*10</t>
  </si>
  <si>
    <t>1*(0,8*1,5*1)*10</t>
  </si>
  <si>
    <t>13</t>
  </si>
  <si>
    <t>13283A</t>
  </si>
  <si>
    <t>Hloubení rýh šíř. 2m paž. i nezapaž. tř. II - bez dopravy</t>
  </si>
  <si>
    <t>-2109183402</t>
  </si>
  <si>
    <t>- výkop 100 x 250  pro uložení multikanálů pod stávající vozovkou I/42 a před portálem tunelu v hornině tř. II:</t>
  </si>
  <si>
    <t>13283B</t>
  </si>
  <si>
    <t>Hloubení rýh šíř. 2m paž. i nezapaž. tř. II - doprava</t>
  </si>
  <si>
    <t>-134138971</t>
  </si>
  <si>
    <t>-  přebytečná zemina z výkopu 100 x 250  pro uložení multikanálů pod stávající vozovkou I/42 a před portálem tunelu v hornině tř. II:</t>
  </si>
  <si>
    <t>55*1,0*2,5*10</t>
  </si>
  <si>
    <t>13383A</t>
  </si>
  <si>
    <t>Hloubení šachet zapaž. i nezapaž. tř. II - bez dopravy</t>
  </si>
  <si>
    <t>1360160390</t>
  </si>
  <si>
    <t>- výkop pro betonové kabelové komory KS 09 a KS 10:</t>
  </si>
  <si>
    <t>13383B</t>
  </si>
  <si>
    <t>Hloubení šachet zapaž. i nezapaž. tř. II - doprava</t>
  </si>
  <si>
    <t>-1660568734</t>
  </si>
  <si>
    <t>-  přebytečná zemina z výkopu pro betonové kabelové komory KS 09 a KS 10:</t>
  </si>
  <si>
    <t>2*(2,0*3,5*3,6)*10</t>
  </si>
  <si>
    <t>17</t>
  </si>
  <si>
    <t>163212A</t>
  </si>
  <si>
    <t>Vodorovné přemístění vybouravých hmot na povrchu do 2 km</t>
  </si>
  <si>
    <t>t</t>
  </si>
  <si>
    <t>1822077090</t>
  </si>
  <si>
    <t>- přemístění zeminy tř. I v rámci staveniště:</t>
  </si>
  <si>
    <t>57,550*1,7</t>
  </si>
  <si>
    <t>18</t>
  </si>
  <si>
    <t>17411</t>
  </si>
  <si>
    <t>Zásyp jam a rýh zeminou se zhutněním</t>
  </si>
  <si>
    <t>28</t>
  </si>
  <si>
    <t>- bez odvozu, zemina použitá pro zpětný zásyp:</t>
  </si>
  <si>
    <t>-  zemina z výkopů kabelových tras a pro betonové základy:</t>
  </si>
  <si>
    <t>57,550</t>
  </si>
  <si>
    <t>-  přebytečná zemina z výkopů kabelových tras a pro betonové základy:</t>
  </si>
  <si>
    <t>-11,675</t>
  </si>
  <si>
    <t>-  zemina potřebná pro zásyp kabelových tras multikálů ve výkopech v zemině tř. II:</t>
  </si>
  <si>
    <t>115,225</t>
  </si>
  <si>
    <t>-  zemina potřebná pro obsyp kabelových komor osazených ve výkopech v zemině tř. II:</t>
  </si>
  <si>
    <t>31,584</t>
  </si>
  <si>
    <t>2 – ZÁKLADY</t>
  </si>
  <si>
    <t>19</t>
  </si>
  <si>
    <t>272313</t>
  </si>
  <si>
    <t>Základy z prostého betonu do C16/20 (B20)</t>
  </si>
  <si>
    <t>32</t>
  </si>
  <si>
    <t>betonový základ pro kabelový rozvaděč R405 - Kohoutova</t>
  </si>
  <si>
    <t>(0,8*1,5*1)</t>
  </si>
  <si>
    <t>3 - SVISLÉ KONSTRUKCE</t>
  </si>
  <si>
    <t>20</t>
  </si>
  <si>
    <t>38824C</t>
  </si>
  <si>
    <t>Těleso kabelovodu z plast multikanálů devitiotvorových vodotěsných</t>
  </si>
  <si>
    <t>m</t>
  </si>
  <si>
    <t>358693478</t>
  </si>
  <si>
    <t>- pokládka devítiotvorových multikanálů v úseku KS09, KS10 a KS13 - odměřeno v AutoCadu:</t>
  </si>
  <si>
    <t>- multikanál kabelovodu z HDPE základní 9ti komorový - 42 ks</t>
  </si>
  <si>
    <t>9+34</t>
  </si>
  <si>
    <t>- pokládka devítiotvorových multikanálů v úseku KS07 až KS09 - odměřeno v AutoCadu:</t>
  </si>
  <si>
    <t>- multikanál kabelovodu z HDPE základní 9ti komorový - 17 ks</t>
  </si>
  <si>
    <t>- multikanál kabelovodu ohybový 9ti komorový z HDPE s odklonem 3°/300 mm - 8 ks</t>
  </si>
  <si>
    <t>25</t>
  </si>
  <si>
    <t>7 - PŘIDRUŽENÁ STAVEBNÍ VÝROBA</t>
  </si>
  <si>
    <t>702212</t>
  </si>
  <si>
    <t>Kabelová chránička zemní DN přes 100 do 200 mm</t>
  </si>
  <si>
    <t>36</t>
  </si>
  <si>
    <t>- pokládka chráničky DN 110 - odměřeno v AutoCadu</t>
  </si>
  <si>
    <t>25+25+25+20+10</t>
  </si>
  <si>
    <t>22</t>
  </si>
  <si>
    <t>702312</t>
  </si>
  <si>
    <t>Zakrytí kabelů výstražnou fólií šířky přes 20 do 40 cm</t>
  </si>
  <si>
    <t>38</t>
  </si>
  <si>
    <t>- zakrytí kabelové trasy fólií - odměřeno v AutoCadu</t>
  </si>
  <si>
    <t>5+20</t>
  </si>
  <si>
    <t>23</t>
  </si>
  <si>
    <t>709210</t>
  </si>
  <si>
    <t>Křižovatka kabelových vedení se stávající inženýrskou sítí (kabelem, potrubím apod.)</t>
  </si>
  <si>
    <t>kus</t>
  </si>
  <si>
    <t>1951241133</t>
  </si>
  <si>
    <t>24</t>
  </si>
  <si>
    <t>709400</t>
  </si>
  <si>
    <t>Zatažení lanka do chráničky nebo žlabu</t>
  </si>
  <si>
    <t>40</t>
  </si>
  <si>
    <t>Odměřeno v AutoCadu</t>
  </si>
  <si>
    <t>Výkop 100 x 120:</t>
  </si>
  <si>
    <t>10*6</t>
  </si>
  <si>
    <t>Řízený protlak:</t>
  </si>
  <si>
    <t>36*6</t>
  </si>
  <si>
    <t>742G11A</t>
  </si>
  <si>
    <t>Kabel NN dvou- a třížílový CU s plastovou izolací do 2,5 mm2 - silový kabel NYY-J 3x1,5 0,6/1kV</t>
  </si>
  <si>
    <t>42</t>
  </si>
  <si>
    <t>PS468 v.č. 03 - Schematický kabelový plán</t>
  </si>
  <si>
    <t>- pokládka kabelu napájecího kabelu pro kameru č.7 - Cacovická:</t>
  </si>
  <si>
    <t>90</t>
  </si>
  <si>
    <t>26</t>
  </si>
  <si>
    <t>742L11D</t>
  </si>
  <si>
    <t>Ukončení dvou až pětižílového kabelu v rozvaděči nebo na přístroji do 2,5 mm2 - ukončení kabelu NYY-J 3 x 2,5 0,6/1kV v rozvaděči</t>
  </si>
  <si>
    <t>44</t>
  </si>
  <si>
    <t>- ukončení napájecího kabelu pro kameru č.7 - Cacovická:</t>
  </si>
  <si>
    <t>27</t>
  </si>
  <si>
    <t>742P13</t>
  </si>
  <si>
    <t>Zatažení kabelu do chráničky - kabel do 4 kg/m</t>
  </si>
  <si>
    <t>46</t>
  </si>
  <si>
    <t>- pokládka kabelů do multikanálů, prostupů a chrániček - odměřeno v AutoCadu</t>
  </si>
  <si>
    <t>385+120+3*210+10</t>
  </si>
  <si>
    <t>105</t>
  </si>
  <si>
    <t>742P15</t>
  </si>
  <si>
    <t>Označovací štítek na kabel</t>
  </si>
  <si>
    <t>48</t>
  </si>
  <si>
    <t>- označení kabelů:</t>
  </si>
  <si>
    <t>- označení HDPE trubek a svazků mikrotrubiček:</t>
  </si>
  <si>
    <t>28+11+3*5+2*3</t>
  </si>
  <si>
    <t>29</t>
  </si>
  <si>
    <t>75A410</t>
  </si>
  <si>
    <t>Označení kabelů značkovací kabelovou objímkou</t>
  </si>
  <si>
    <t>50</t>
  </si>
  <si>
    <t>30</t>
  </si>
  <si>
    <t>75I223A</t>
  </si>
  <si>
    <t>Kabel zemní dvouplášťový bez pancíře průměru žíly 0,8 mm do 50XN (dodávka kabelu - TCEPKPFLE 3x4x0,8)</t>
  </si>
  <si>
    <t>kmčtyřka</t>
  </si>
  <si>
    <t>52</t>
  </si>
  <si>
    <t>- pokládka kabelu TCEPKPFLE 3 x 4 x 0,8:</t>
  </si>
  <si>
    <t>15*0,001*3</t>
  </si>
  <si>
    <t>31</t>
  </si>
  <si>
    <t>75I223D</t>
  </si>
  <si>
    <t>Kabel zemní dvouplášťový bez pancíře průměru žíly 0,8 mm do 50XN (dodávka kabelu - TCEPKPFLE 25x4x0,8)</t>
  </si>
  <si>
    <t>54</t>
  </si>
  <si>
    <t>- pokládka kabelu TCEPKPFLE 25 x 4 x 0,8:</t>
  </si>
  <si>
    <t>365*0,001*25</t>
  </si>
  <si>
    <t>75I223E</t>
  </si>
  <si>
    <t>Kabel zemní dvouplášťový bez pancíře průměru žíly 0,8 mm do 50XN (dodávka kabelu - TCEPKPFLE 50x4x0,8)</t>
  </si>
  <si>
    <t>56</t>
  </si>
  <si>
    <t>- pokládka kabelu TCEPKPFLE 50 x 4 x 0,8:</t>
  </si>
  <si>
    <t>25*0,001*50</t>
  </si>
  <si>
    <t>33</t>
  </si>
  <si>
    <t>75I22X</t>
  </si>
  <si>
    <t>Kabel zemní dvouplášťový bez pancíře průměru žíly 0,8 mm - uložení</t>
  </si>
  <si>
    <t>58</t>
  </si>
  <si>
    <t>365</t>
  </si>
  <si>
    <t>34</t>
  </si>
  <si>
    <t>75I22Y</t>
  </si>
  <si>
    <t>Kabel zemní dvouplášťový bez pancíře průměru žíly 0,8 mm - demontáž</t>
  </si>
  <si>
    <t>60</t>
  </si>
  <si>
    <t>- demontáž stávajícího kabelu TCEPKPFLE 3x4x0,8:</t>
  </si>
  <si>
    <t>- demontáž stávajícího kabelu TCEPKPFLE 10x4x0,8:</t>
  </si>
  <si>
    <t>- demontáž stávajícího kabelu TCEPKPFLE 25 x 4 x 0,8:</t>
  </si>
  <si>
    <t>350</t>
  </si>
  <si>
    <t>- demontáž stávajícího kabelu TCEPKPFLE 50 x 4 x 0,8:</t>
  </si>
  <si>
    <t>35</t>
  </si>
  <si>
    <t>75I812</t>
  </si>
  <si>
    <t>Kabel optický singlemode - do 36 vláken (dodávka optického kabelu SM - 2x12E9/125 se 24 vlákny)</t>
  </si>
  <si>
    <t>kmvlákno</t>
  </si>
  <si>
    <t>62</t>
  </si>
  <si>
    <t>PS468 v.č. 01 - Technická zpráva</t>
  </si>
  <si>
    <t>PS468.1 v.č. 01 - Technická zpráva</t>
  </si>
  <si>
    <t>- dodávka optického kabelu BKOM-MP SM 24 vláken k přeloženému kamerovému bodu KM 7 - Cacovická - délka převzata ze skutečného provedení:</t>
  </si>
  <si>
    <t>24*0,040</t>
  </si>
  <si>
    <t>75I819</t>
  </si>
  <si>
    <t>Kabel optický singlemode - montáž do osazené trubky</t>
  </si>
  <si>
    <t>64</t>
  </si>
  <si>
    <t>- pokládka stávajícího optického kabelu SM 144 vláken - délka převzata z PD</t>
  </si>
  <si>
    <t>"Rozvoj dopravní telematiky v letech 2015 - 2020 část V., Rekonstrukce přenosových cest řízení dopravy"</t>
  </si>
  <si>
    <t>Část 2: OK v úseku křižovatky Drobného/Pionýrská  - lokální velín Husovického tunelu:</t>
  </si>
  <si>
    <t>980</t>
  </si>
  <si>
    <t>- pokládka stávajícího optického kabelu BKOM-MP SM 96 vláken mezi kabelovou komorou KS 11 a KS Cacovická - délka převzata ze skutečného provedení:</t>
  </si>
  <si>
    <t>415</t>
  </si>
  <si>
    <t>- pokládka stávajícího optického kabelu BKOM-MP SM 96 vláken mezi kabelovou komorou KS 11 a KV 14 Dukelská - délka převzata ze skutečného provedení:</t>
  </si>
  <si>
    <t>750</t>
  </si>
  <si>
    <t>- přeložka stávajícího optického kabelu BKOM-MP SM 96 vláken z KV 16 - Provazníkova do kabelové komory KS 11 - délka odměřena v AutoCadu:</t>
  </si>
  <si>
    <t>- pokládka optického kabelu BKOM-MP SM 24 vláken k přeloženému kamerovému bodu KM 7 - Cacovická:</t>
  </si>
  <si>
    <t>37</t>
  </si>
  <si>
    <t>75I81Y</t>
  </si>
  <si>
    <t>Kabel optický singlemode - demontáž</t>
  </si>
  <si>
    <t>66</t>
  </si>
  <si>
    <t>- vyfouknutí stávajícího optického kabelu SM 144 vláken - délka převzata z PD</t>
  </si>
  <si>
    <t>- vyfouknutí stávajícího optického kabelu BKOM-MP SM 96 vláken mezi kabelovou komorou KV16 - Provazníkova</t>
  </si>
  <si>
    <t xml:space="preserve">  a KS Cacovická - délka převzata ze skutečného provedení:</t>
  </si>
  <si>
    <t xml:space="preserve">  a KV14 Dukelská - délka převzata ze skutečného provedení:</t>
  </si>
  <si>
    <t>- demontáž stávajícího optického kabelu BKOM-MP SM 96 vláken do kabelové komory KV16 - Provazníkova - délka odměřena v AutoCadu:</t>
  </si>
  <si>
    <t>- demontáž optického kabelu BKOM-MP SM 24 vláken k přeloženému kamerovému bodu KM 7 - Cacovická - délka převzata ze skutečného provedení:</t>
  </si>
  <si>
    <t>75I911A</t>
  </si>
  <si>
    <t>Optotrubka průměru do 40mm - dodávka a montáž (šedá s popisem BKOM)</t>
  </si>
  <si>
    <t>68</t>
  </si>
  <si>
    <t>- pokládka trubky HDPE 40/33:</t>
  </si>
  <si>
    <t>15+335</t>
  </si>
  <si>
    <t>39</t>
  </si>
  <si>
    <t>75I911B</t>
  </si>
  <si>
    <t>Optotrubka průměru do 40mm - dodávka a montáž (šedá s popisem BKOM s jedním bílým pruhem)</t>
  </si>
  <si>
    <t>70</t>
  </si>
  <si>
    <t>75I912A</t>
  </si>
  <si>
    <t>Svazek mikrotrubiček 7xMT 12/8 v outdoorovém provedení s popisem BKOM - průměr přes 40mm - dodávka a montáž</t>
  </si>
  <si>
    <t>72</t>
  </si>
  <si>
    <t>- pokládka svazku mikrotrubiček 12/8 v outdoorovém provedení:</t>
  </si>
  <si>
    <t>60+275</t>
  </si>
  <si>
    <t>41</t>
  </si>
  <si>
    <t>75I911N</t>
  </si>
  <si>
    <t>Optotrubka průměru do 40mm - dodávka a montáž (HDPE 40/33 - zelená+ černý pruh)</t>
  </si>
  <si>
    <t>74</t>
  </si>
  <si>
    <t>PS468.1  v.č. 03 - Schematický kabelový plán</t>
  </si>
  <si>
    <t>- pokládka HDPE trubky mezi kabelovou komorou KS 11 až KS 09 - směr Cacovická:</t>
  </si>
  <si>
    <t>130</t>
  </si>
  <si>
    <t>- pokládka HDPE trubky mezi kabelovou komorou KM7 - Cacovická a stávající trasou:</t>
  </si>
  <si>
    <t>25+20</t>
  </si>
  <si>
    <t>- pokládka HDPE trubky mezi kabelovou komorou KM7 - Cacovická a kamerou č. 7:</t>
  </si>
  <si>
    <t>2*25</t>
  </si>
  <si>
    <t>- pokládka HDPE trubky z volného terénu do kabelové komory KS 11 - směr Provazníkova:</t>
  </si>
  <si>
    <t>- pokládka HDPE trubky mezi kabelovou komorou KS 11 až KS 15 - směr Dukelská:</t>
  </si>
  <si>
    <t>220</t>
  </si>
  <si>
    <t>75I911O</t>
  </si>
  <si>
    <t>Optotrubka průměru do 40mm - dodávka a montáž (HDPE 40/33 - modrá+ černý pruh)</t>
  </si>
  <si>
    <t>76</t>
  </si>
  <si>
    <t>43</t>
  </si>
  <si>
    <t>75I911P</t>
  </si>
  <si>
    <t>Optotrubka průměru do 40mm - dodávka a montáž (HDPE 40/33 - modrá+ 2 černé pruhy)</t>
  </si>
  <si>
    <t>78</t>
  </si>
  <si>
    <t>75I91Y</t>
  </si>
  <si>
    <t>Optotrubka průměru do 40mm - demontáž</t>
  </si>
  <si>
    <t>80</t>
  </si>
  <si>
    <t>- demontáž stávajících HDPE trubek BKOM:</t>
  </si>
  <si>
    <t>255*2</t>
  </si>
  <si>
    <t>- demontáž stávajících HDPE trubek BKOM-MP:</t>
  </si>
  <si>
    <t>15+220*3+130+25+20+2*25</t>
  </si>
  <si>
    <t>45</t>
  </si>
  <si>
    <t>75I961</t>
  </si>
  <si>
    <t>Optotrubka - hermetizace úseku do 2000 m</t>
  </si>
  <si>
    <t>úsek</t>
  </si>
  <si>
    <t>82</t>
  </si>
  <si>
    <t>- hermetizace mikrotrubiček HDPE:</t>
  </si>
  <si>
    <t>(1+4)+5+2*7</t>
  </si>
  <si>
    <t>- hermetizace HDPE trubek BKOM-MP:</t>
  </si>
  <si>
    <t>75I962</t>
  </si>
  <si>
    <t>Optotrubka - kalibrace</t>
  </si>
  <si>
    <t>84</t>
  </si>
  <si>
    <t>325*2</t>
  </si>
  <si>
    <t>- pokládka HDPE trubek mezi kabelovou komorou KS 11 až KS 15 - směr Dukelská:</t>
  </si>
  <si>
    <t>210*3</t>
  </si>
  <si>
    <t>- pokládka mikrotrubiček do provozních trubek HDPE 40/33 včetně stávající části:</t>
  </si>
  <si>
    <t>4*510+4*335+5*510</t>
  </si>
  <si>
    <t>47</t>
  </si>
  <si>
    <t>75IA11</t>
  </si>
  <si>
    <t>Optotrubková spojka průměru do 40mm - dodávka a montáž</t>
  </si>
  <si>
    <t>86</t>
  </si>
  <si>
    <t>- spojky na trubkách HDPE 40/33 (včetně materiálu):</t>
  </si>
  <si>
    <t>1+1</t>
  </si>
  <si>
    <t>- spojky na trubkách HDPE 40/33 BKOM-MP (včetně materiálu):</t>
  </si>
  <si>
    <t>1+3+3</t>
  </si>
  <si>
    <t>75IA61</t>
  </si>
  <si>
    <t>Optotrubková koncovka s ventilkem průměru do 40 mm - dodávka a montáž</t>
  </si>
  <si>
    <t>88</t>
  </si>
  <si>
    <t>- ukončení trubek HDPE 40/33 BKOM-MP (včetně materiálu):</t>
  </si>
  <si>
    <t>49</t>
  </si>
  <si>
    <t>75IA71</t>
  </si>
  <si>
    <t>Optotrubková průchodka průměru do 40 mm - dodávka a montáž</t>
  </si>
  <si>
    <t>- těsnící průchodka optického kabelu a 4 mikrotrubiček 10/8 na trubce HDPE 40/33 ve velínu Husovického tunelu  a kabelové komoře Romold (Merhautova)</t>
  </si>
  <si>
    <t>- těsnící průchodka 5 mikrotrubiček 5x10/8 na trubce HDPE 40/33:</t>
  </si>
  <si>
    <t>- průchodky trubek HDPE 40/33 BKOM-MP v kabelové komoře (včetně materiálu):</t>
  </si>
  <si>
    <t>- průchodka trubky HDPE 40/33 BKOM-MP v kabelové komoře KV 16 - Cacovická (včetně materiálu):</t>
  </si>
  <si>
    <t>75IB11</t>
  </si>
  <si>
    <t>Mikrotrubička do 10/8 mm - dodávka</t>
  </si>
  <si>
    <t>92</t>
  </si>
  <si>
    <t>51</t>
  </si>
  <si>
    <t>75IB1X</t>
  </si>
  <si>
    <t>Mikrotrubička do 10/8 mm - montáž</t>
  </si>
  <si>
    <t>94</t>
  </si>
  <si>
    <t>75IC21</t>
  </si>
  <si>
    <t>Mikrotrubičková koncovka průměru do 10 mm</t>
  </si>
  <si>
    <t>96</t>
  </si>
  <si>
    <t>- ukončení mikrotrubičky 10/8 (včetně drobného materiálu):</t>
  </si>
  <si>
    <t>4*4</t>
  </si>
  <si>
    <t>53</t>
  </si>
  <si>
    <t>75IC22</t>
  </si>
  <si>
    <t>Mikrotrubičková koncovka průměru přes 10 mm</t>
  </si>
  <si>
    <t>98</t>
  </si>
  <si>
    <t>- ukončení mikrotrubičky 12/8 (včetně drobného materiálu):</t>
  </si>
  <si>
    <t>4*7</t>
  </si>
  <si>
    <t>75IC2X</t>
  </si>
  <si>
    <t>Mikrotrubičková koncovka - montáž</t>
  </si>
  <si>
    <t>100</t>
  </si>
  <si>
    <t>- ukončení mikrotrubičky 10/8 (včetně materiálu):</t>
  </si>
  <si>
    <t>55</t>
  </si>
  <si>
    <t>75ID2Y</t>
  </si>
  <si>
    <t>Plastová zemní komora pro uložení spojky - demontáž</t>
  </si>
  <si>
    <t>102</t>
  </si>
  <si>
    <t>- demontáž stávající kabelové komory na KV16 - Provazníkova:</t>
  </si>
  <si>
    <t>75IE31</t>
  </si>
  <si>
    <t>Skříň rozvodná přes 100 párů - dodávka</t>
  </si>
  <si>
    <t>104</t>
  </si>
  <si>
    <t>- dodávka rozvaděče R405 - Kohoutova:</t>
  </si>
  <si>
    <t>57</t>
  </si>
  <si>
    <t>75IE3X</t>
  </si>
  <si>
    <t>Skříň rozvodná přes 100 párů - montáž</t>
  </si>
  <si>
    <t>106</t>
  </si>
  <si>
    <t>- montáž rozvaděče R405 - Kohoutova:</t>
  </si>
  <si>
    <t>75IE3Y</t>
  </si>
  <si>
    <t>Skříň rozvodná přes 100 párů - demontáž</t>
  </si>
  <si>
    <t>108</t>
  </si>
  <si>
    <t>- demontáž stávajícího rozvaděče R405 - Kohoutova:</t>
  </si>
  <si>
    <t>59</t>
  </si>
  <si>
    <t>75IEGX</t>
  </si>
  <si>
    <t>Kazeta pro uložení svárů - montáž</t>
  </si>
  <si>
    <t>110</t>
  </si>
  <si>
    <t>- montáž stávajícího ukončení optického kabelu SM 144 vláken:</t>
  </si>
  <si>
    <t>75IEGY</t>
  </si>
  <si>
    <t>Kazeta pro uložení svárů - demontáž</t>
  </si>
  <si>
    <t>112</t>
  </si>
  <si>
    <t>- demontáž stávajícího ukončení optického kabelu SM 144 vláken:</t>
  </si>
  <si>
    <t>61</t>
  </si>
  <si>
    <t>75IEHX</t>
  </si>
  <si>
    <t>Konektorový modul 12 vláken - montáž</t>
  </si>
  <si>
    <t>114</t>
  </si>
  <si>
    <t>75IEHY</t>
  </si>
  <si>
    <t>Konektorový modul 12 vláken - demontáž</t>
  </si>
  <si>
    <t>116</t>
  </si>
  <si>
    <t>63</t>
  </si>
  <si>
    <t>75IEIX</t>
  </si>
  <si>
    <t>Spojovací modul 12 vláken - montáž</t>
  </si>
  <si>
    <t>118</t>
  </si>
  <si>
    <t>75IEIY</t>
  </si>
  <si>
    <t>Spojovací modul 12 vláken - demontáž</t>
  </si>
  <si>
    <t>120</t>
  </si>
  <si>
    <t>65</t>
  </si>
  <si>
    <t>75IH62</t>
  </si>
  <si>
    <t>Ukončení kabelu optického do 36 vláken</t>
  </si>
  <si>
    <t>122</t>
  </si>
  <si>
    <t>- ukončení optického kabelu SM 24 vláken BKOM-MP kamerového bodu KM7 - Cacovická:</t>
  </si>
  <si>
    <t>75IH64</t>
  </si>
  <si>
    <t>Ukončení kabelu optického přes 72 vláken</t>
  </si>
  <si>
    <t>124</t>
  </si>
  <si>
    <t>- montáž ukončení stávajícího optického kabelu SM 144 vláken:</t>
  </si>
  <si>
    <t>- montáž ukončení stávajících optických kabelů SM 96 vláken BKOM-MP:</t>
  </si>
  <si>
    <t>2*1+1*2</t>
  </si>
  <si>
    <t>67</t>
  </si>
  <si>
    <t>75IH6Y</t>
  </si>
  <si>
    <t>Ukončení kabelu optického - demontáž</t>
  </si>
  <si>
    <t>126</t>
  </si>
  <si>
    <t>- demontáž ukončení stávajícího optického kabelu SM 144 vláken:</t>
  </si>
  <si>
    <t>- demontáž ukončení stávajících optických kabelů SM 96 vláken BKOM-MP:</t>
  </si>
  <si>
    <t>75IF21</t>
  </si>
  <si>
    <t>Rozpojovací svorkovnice 2/10, 2/8 - dodávka a montáž</t>
  </si>
  <si>
    <t>128</t>
  </si>
  <si>
    <t>- dodávka rozpojovacích svorkovnic do rozvaděče R405 - Kohoutova:</t>
  </si>
  <si>
    <t>10+5+5+1</t>
  </si>
  <si>
    <t>69</t>
  </si>
  <si>
    <t>75IF31</t>
  </si>
  <si>
    <t>Zemnící svorkovnice - dodávka a montáž</t>
  </si>
  <si>
    <t>- dodávka zemnících svorkovnic do rozvaděče R405 - Kohoutova:</t>
  </si>
  <si>
    <t>75IF71</t>
  </si>
  <si>
    <t>Montážní rám do 30+1 - dodávka a montáž</t>
  </si>
  <si>
    <t>132</t>
  </si>
  <si>
    <t>- dodávka montážních rámů do rozvaděče R405 - Kohoutova:</t>
  </si>
  <si>
    <t>71</t>
  </si>
  <si>
    <t>75IH11A</t>
  </si>
  <si>
    <t>Ukončení kabelu celoplastového bez pancíře do 40 žil - (TCEPKPFLE 3x4x0,8)</t>
  </si>
  <si>
    <t>134</t>
  </si>
  <si>
    <t>- ukončení kabelu TCEPKPFLE 3 x 4 x 0,8:</t>
  </si>
  <si>
    <t>75IH12B</t>
  </si>
  <si>
    <t>Ukončení kabelu celoplastového bez pancíře do 100 žil - (TCEPKPFLE 25x4x0,8)</t>
  </si>
  <si>
    <t>136</t>
  </si>
  <si>
    <t>- ukončení kabelu TCEPKPFLE 25 x 4 x 0,8:</t>
  </si>
  <si>
    <t>73</t>
  </si>
  <si>
    <t>75IH13</t>
  </si>
  <si>
    <t>Ukončení kabelu celoplastového bez pancíře do 200 žil - (TCEPKPFLE 50x4x0,8)</t>
  </si>
  <si>
    <t>138</t>
  </si>
  <si>
    <t>- ukončení kabelu TCEPKPFLE 50 x 4 x 0,8:</t>
  </si>
  <si>
    <t>75IH1Y</t>
  </si>
  <si>
    <t>Ukončení kabelu celoplastového bez pancíře - demontáž</t>
  </si>
  <si>
    <t>140</t>
  </si>
  <si>
    <t>- demontáž ukončení dočasného kabelu TCEPKPFLE 3 x 4 x 0,8:</t>
  </si>
  <si>
    <t>- demontáž ukončení stávajícího kabelu TCEPKPFLE 10 x 4 x 0,8:</t>
  </si>
  <si>
    <t>- demontáž ukončení stávajícího kabelu TCEPKPFLE 25 x 4 x 0,8:</t>
  </si>
  <si>
    <t>- demontáž ukončení stávajícího kabelu TCEPKPFLEZY 25 x 4 x 0,8:</t>
  </si>
  <si>
    <t>- demontáž ukončení stávajícího kabelu TCEPKPFLE 50 x 4 x 0,8:</t>
  </si>
  <si>
    <t>75</t>
  </si>
  <si>
    <t>75IH31</t>
  </si>
  <si>
    <t>Ukončení kabelu, forma kabelová délky do 0,5 m do 5XN</t>
  </si>
  <si>
    <t>142</t>
  </si>
  <si>
    <t>75IH32</t>
  </si>
  <si>
    <t>Ukončení kabelu, forma kabelová délky do 0,5 m do 25XN</t>
  </si>
  <si>
    <t>144</t>
  </si>
  <si>
    <t>77</t>
  </si>
  <si>
    <t>75IH33</t>
  </si>
  <si>
    <t>Ukončení kabelu, forma kabelová délky do 0,5 m do 50XN</t>
  </si>
  <si>
    <t>146</t>
  </si>
  <si>
    <t>75IH3Y</t>
  </si>
  <si>
    <t>Ukončení kabelu, forma kabelová délky do 0,5 m - demontáž</t>
  </si>
  <si>
    <t>148</t>
  </si>
  <si>
    <t>- demontáž formy kabelové - TCEPKPFLE 3 x 4 x 0,8:</t>
  </si>
  <si>
    <t>- demontáž formy kabelové - TCEPKPFLE 10 x 4 x 0,8:</t>
  </si>
  <si>
    <t>- demontáž formy kabelové - TCEPKPFLEZY 25 x 4 x 0,8:</t>
  </si>
  <si>
    <t>- demontáž formy kabelové - TCEPKPFLE 25 x 4 x 0,8:</t>
  </si>
  <si>
    <t>- demontáž formy kabelové - TCEPKPFLE 50 x 4 x 0,8:</t>
  </si>
  <si>
    <t>79</t>
  </si>
  <si>
    <t>75IH71H</t>
  </si>
  <si>
    <t>Ukončení kabelu smršťovací koncovkou do 40 mm - záklopka na kabelu 3XN</t>
  </si>
  <si>
    <t>150</t>
  </si>
  <si>
    <t>75IH71K</t>
  </si>
  <si>
    <t>Ukončení kabelu smršťovací koncovkou do 40 mm - záklopka na kabelu 25XN</t>
  </si>
  <si>
    <t>152</t>
  </si>
  <si>
    <t>81</t>
  </si>
  <si>
    <t>75IH71L</t>
  </si>
  <si>
    <t>Ukončení kabelu smršťovací koncovkou do 40 mm - záklopka na kabelu 50XN</t>
  </si>
  <si>
    <t>154</t>
  </si>
  <si>
    <t>75II12</t>
  </si>
  <si>
    <t>Spojka pro celoplastové kabely bez pancíře přes 100žil - dodávka a montáž</t>
  </si>
  <si>
    <t>156</t>
  </si>
  <si>
    <t>- spojka na kabelu TCEPKPFLE 50 x 4 x 0,8:</t>
  </si>
  <si>
    <t>83</t>
  </si>
  <si>
    <t>75II72</t>
  </si>
  <si>
    <t>Spojka optická přes 72 vláken - dodávka</t>
  </si>
  <si>
    <t>158</t>
  </si>
  <si>
    <t>- optická spojka ve kabelové komoře KS 11 na stávajících optických kabelech SM 96 vláken BKOM-MP:</t>
  </si>
  <si>
    <t>75II7X</t>
  </si>
  <si>
    <t>Spojka optická - montáž</t>
  </si>
  <si>
    <t>160</t>
  </si>
  <si>
    <t>- montáž stávající optické spojky ve stávající kabelové komoře KM7 - Cacovická (BKOM-MP):</t>
  </si>
  <si>
    <t>85</t>
  </si>
  <si>
    <t>75II7Y</t>
  </si>
  <si>
    <t>Spojka optická - demontáž</t>
  </si>
  <si>
    <t>162</t>
  </si>
  <si>
    <t>- demontáž stávající optické spojky ve stávající kabelové komoře KV16 - Provazníkova (BKOM-MP):</t>
  </si>
  <si>
    <t>- demontáž stávající optické spojky ve stávající kabelové komoře KM7 - Cacovická (BKOM-MP):</t>
  </si>
  <si>
    <t>75IJ12</t>
  </si>
  <si>
    <t>Měření /kabelu metalického/ jednosměrné na sdělovacím kabelu</t>
  </si>
  <si>
    <t>164</t>
  </si>
  <si>
    <t>- měření na kabelu TCEPKPFLE 3 x 4 x 0,8:</t>
  </si>
  <si>
    <t>- měření na kabelu TCEPKPFLE 25 x 4 x 0,8:</t>
  </si>
  <si>
    <t>- měření na kabelu TCEPKPFLE 50 x 4 x 0,8:</t>
  </si>
  <si>
    <t>200</t>
  </si>
  <si>
    <t>87</t>
  </si>
  <si>
    <t>75IJ13</t>
  </si>
  <si>
    <t>Měření útlumu přeslechu na blízkém konci na místním sděl. kabelu za 1 čtyřku XN a 1 měřený úsek</t>
  </si>
  <si>
    <t>166</t>
  </si>
  <si>
    <t>- měření na stávajícím kabelu TCEPKPFLE 50 x 4 x 0,8:</t>
  </si>
  <si>
    <t>75IK11</t>
  </si>
  <si>
    <t>Měření stávajícího optického kabelu</t>
  </si>
  <si>
    <t>vlákno</t>
  </si>
  <si>
    <t>168</t>
  </si>
  <si>
    <t>- měření na stávajícím optickém kabelu SM 144 vláken:</t>
  </si>
  <si>
    <t>- měření na stávajícím optických kabelech SM 96 vláken BKOM-MP:</t>
  </si>
  <si>
    <t>3*96</t>
  </si>
  <si>
    <t>89</t>
  </si>
  <si>
    <t>75L441</t>
  </si>
  <si>
    <t>Kamera IP barevná otočná s proměnným zoomem, stěračem, FULL HD, 2x stream H264, včetně příslušenství pro venkovní montáž a kabeláže, umístěna na stožáru DPMB 21/463</t>
  </si>
  <si>
    <t>170</t>
  </si>
  <si>
    <t>- finální montáž otočné kamery MP Brno na nově instalovaný trakční stožár DPMB 21/463 - Cacovická:</t>
  </si>
  <si>
    <t>75L44X</t>
  </si>
  <si>
    <t>Kamera speciální - montáž</t>
  </si>
  <si>
    <t>172</t>
  </si>
  <si>
    <t>- zpětná montáž stávající otočné kamery MP Brno na nově instalovaný trakční stožár DPMB 33/47 - Cacovická:</t>
  </si>
  <si>
    <t>91</t>
  </si>
  <si>
    <t>75L44Y</t>
  </si>
  <si>
    <t>Kamera speciální - demontáž</t>
  </si>
  <si>
    <t>174</t>
  </si>
  <si>
    <t>- demontáž stávající otočné kamery MP Brno z trakčního stožáru DPMB 33/47 - Cacovická:</t>
  </si>
  <si>
    <t>7913622</t>
  </si>
  <si>
    <t>Zajištění náhradního optického připojení Husovického tunelu</t>
  </si>
  <si>
    <t>176</t>
  </si>
  <si>
    <t>- zajištění náhradního připojení Husovického tunelu trasou přes Královopolský tunel:</t>
  </si>
  <si>
    <t>8 – POTRUBÍ</t>
  </si>
  <si>
    <t>93</t>
  </si>
  <si>
    <t>8981I</t>
  </si>
  <si>
    <t>Kabelové komory z betonových dílců do 15 m3</t>
  </si>
  <si>
    <t>180</t>
  </si>
  <si>
    <t>- kabelové komory KS09 a KS10:</t>
  </si>
  <si>
    <t>89911G</t>
  </si>
  <si>
    <t>Litinový poklop D400</t>
  </si>
  <si>
    <t>182</t>
  </si>
  <si>
    <t>95</t>
  </si>
  <si>
    <t>89921</t>
  </si>
  <si>
    <t>Výšková úprava poklopů</t>
  </si>
  <si>
    <t>184</t>
  </si>
  <si>
    <t>PS468.1 - Přeložka koordinačních kabelů na ulici Provazníkově - multikanál</t>
  </si>
  <si>
    <t>- uložení přebytečné zeminy na skládce:</t>
  </si>
  <si>
    <t>(35*(0,45)^2)</t>
  </si>
  <si>
    <t>-  přebytečná zemina z výkopu pro plastové kabelové komory KS 11:</t>
  </si>
  <si>
    <t>1*2,0*1,5*2,0</t>
  </si>
  <si>
    <t>-268989705</t>
  </si>
  <si>
    <t>20*1,0*2,5</t>
  </si>
  <si>
    <t>-  přebytečná zemina z výkopu pro betonové kabelové komory KS 12 a KS 13 v zemině tř II:</t>
  </si>
  <si>
    <t>- geodetické zaměření objektu PS468.1</t>
  </si>
  <si>
    <t>582751489</t>
  </si>
  <si>
    <t>- realizační dokumentace (RDS) objektu PS468.1:</t>
  </si>
  <si>
    <t>- vypracování dokumentace skutečného provedení PS468.1</t>
  </si>
  <si>
    <t>-1257637327</t>
  </si>
  <si>
    <t>55*1,2*0,5</t>
  </si>
  <si>
    <t>-2087295220</t>
  </si>
  <si>
    <t>55*1,2*0,5*1,7*10</t>
  </si>
  <si>
    <t>9353952</t>
  </si>
  <si>
    <t>146,809-93,500</t>
  </si>
  <si>
    <t>1269645358</t>
  </si>
  <si>
    <t>53,309*10</t>
  </si>
  <si>
    <t>- výkop 100 x 250 pro uložení multikanálů v zemině tř. I:</t>
  </si>
  <si>
    <t>35*1,0*2,5</t>
  </si>
  <si>
    <t>- přebytečná zemina z výkopu 100 x 250  pro uložení multikanálů v hornině tř. I:</t>
  </si>
  <si>
    <t>35*((0,45)^2)*2*10</t>
  </si>
  <si>
    <t>156229072</t>
  </si>
  <si>
    <t>- výkop 100 x 250 pro uložení multikanálů v zemině tř. II:</t>
  </si>
  <si>
    <t>-1851776512</t>
  </si>
  <si>
    <t>- přebytečná zemina z výkopu 100 x 250  pro uložení multikanálů v hornině tř. II:</t>
  </si>
  <si>
    <t>20*1,0*2,5*10</t>
  </si>
  <si>
    <t>13373A</t>
  </si>
  <si>
    <t>Hloubení šachet zapaž. i nezapaž. tř. I - bez dopravy</t>
  </si>
  <si>
    <t>-533636845</t>
  </si>
  <si>
    <t>- výkop pro plastovou kabelovou komoru KS 11:</t>
  </si>
  <si>
    <t>13373B</t>
  </si>
  <si>
    <t>Hloubení šachet zapaž. i nezapaž. tř. I - doprava</t>
  </si>
  <si>
    <t>678826922</t>
  </si>
  <si>
    <t>-  přebytečná zemina z výkopu pro plastovou kabelovou komoru KS 11:</t>
  </si>
  <si>
    <t>2,0*1,5*2,0*10</t>
  </si>
  <si>
    <t>87396954</t>
  </si>
  <si>
    <t>- výkop pro betonové kabelové komory KS 12 a KS 13:</t>
  </si>
  <si>
    <t>1605481861</t>
  </si>
  <si>
    <t>-  přebytečná zemina z výkopů pro betonové kabelové komory KS 12 a KS 13:</t>
  </si>
  <si>
    <t>2050008893</t>
  </si>
  <si>
    <t>87,500*1,7</t>
  </si>
  <si>
    <t>6,000*1,7</t>
  </si>
  <si>
    <t>1507790228</t>
  </si>
  <si>
    <t>87,500</t>
  </si>
  <si>
    <t>-14,175</t>
  </si>
  <si>
    <t>41,900</t>
  </si>
  <si>
    <t>- pokládka devítiotvorových multikanálů  v úseku KS11 až KS13 pro BKOM - odměřeno v AutoCadu:</t>
  </si>
  <si>
    <t>- pokládka devítiotvorových multikanálů  v úseku KS11 až KS13 pro sdělovací kabely ostatních operátorů  - odměřeno v AutoCadu:</t>
  </si>
  <si>
    <t>- multikanál kabelovodu z HDPE základní 9ti komorový - 70 ks</t>
  </si>
  <si>
    <t>- multikanál kabelovodu ohybový 9ti komorový z HDPE s odklonem 3°/300 mm - 74 ks</t>
  </si>
  <si>
    <t>-772000324</t>
  </si>
  <si>
    <t>- kabelové komory KS12 a KS13:</t>
  </si>
  <si>
    <t>898311</t>
  </si>
  <si>
    <t>Kabelové komory z prostého betonu půdorys plochy do 1,5 m2 - (obetonování plastové komory)</t>
  </si>
  <si>
    <t>- kabelová komora KS11:</t>
  </si>
  <si>
    <t>8988HB</t>
  </si>
  <si>
    <t>Kabelové komory z dílců z plastických hmot, užitný prostor do 4,5 m3 - (rozměr 1695 x 1100 x 1620)</t>
  </si>
  <si>
    <t>89911I</t>
  </si>
  <si>
    <t>Ocelový poklop B125</t>
  </si>
  <si>
    <t>- definitivní poklopy kabelových komor KS11, KS12 a KS13 pro zámkovou dlažbu:</t>
  </si>
  <si>
    <t>- pojížděné poklopy kabelových komor KS12 a KS13:</t>
  </si>
  <si>
    <t>PS469 - Přeložka koordinačního kabelu spojujícího R405 a R406</t>
  </si>
  <si>
    <t>406887417</t>
  </si>
  <si>
    <t>PS469 v.č. 02 - Situace</t>
  </si>
  <si>
    <t>PS469.1 v.č. 02 - Situace</t>
  </si>
  <si>
    <t>55*0,35*0,2</t>
  </si>
  <si>
    <t>30*0,5*0,2</t>
  </si>
  <si>
    <t>-  přebytečná zemina z výkopu 100 x 120:</t>
  </si>
  <si>
    <t>20*1,0*0,3</t>
  </si>
  <si>
    <t>-  přebytečná zemina z výkopu pro základ kabelového rozvaděče R406 - Dukelská:</t>
  </si>
  <si>
    <t>-  přebytečná zemina z výkopu pro základ kabelového rozvaděče O406 - Dukelská:</t>
  </si>
  <si>
    <t>-  přebytečná zemina z výkopu pro plastovou kabelovou komoru na Tomkově náměstí:</t>
  </si>
  <si>
    <t>1*(3,14*1,0*1,0*1,5)</t>
  </si>
  <si>
    <t>PS469 - v.č. 01 - Technická zpráva</t>
  </si>
  <si>
    <t>PS469.1 - v.č. 01 - Technická zpráva</t>
  </si>
  <si>
    <t>- geodetické zaměření objektu PS469</t>
  </si>
  <si>
    <t>-666078828</t>
  </si>
  <si>
    <t>- realizační dokumentace (RDS) objektu PS469:</t>
  </si>
  <si>
    <t>- vypracování dokumentace skutečného provedení PS469</t>
  </si>
  <si>
    <t>993275320</t>
  </si>
  <si>
    <t>-2061179485</t>
  </si>
  <si>
    <t>55*0,35*0,6</t>
  </si>
  <si>
    <t>30*0,5*0,8</t>
  </si>
  <si>
    <t>- výkop 100 x 120:</t>
  </si>
  <si>
    <t>20*1,0*1,2</t>
  </si>
  <si>
    <t>- výkop pro základ kabelového rozvaděče R406 - Dukelská:</t>
  </si>
  <si>
    <t>- výkop pro základ kabelového rozvaděče O406 - Dukelská:</t>
  </si>
  <si>
    <t>55*0,35*0,2*10</t>
  </si>
  <si>
    <t>30*0,5*0,2*10</t>
  </si>
  <si>
    <t>20*1,0*0,3*10</t>
  </si>
  <si>
    <t>(0,8*1,5*1)*10</t>
  </si>
  <si>
    <t>-  přebytečná zemina z výkopu pro základ kabelového rozvaděče 0406 - Dukelská:</t>
  </si>
  <si>
    <t>-1661209434</t>
  </si>
  <si>
    <t>- výkop pro plastovou kabelovou komoru na Tomkově náměstí:</t>
  </si>
  <si>
    <t>1*1,5*1,5*2,0</t>
  </si>
  <si>
    <t>1927736868</t>
  </si>
  <si>
    <t>((PI*0,5*0,5)*1,5)*10</t>
  </si>
  <si>
    <t>63221842</t>
  </si>
  <si>
    <t>- přemístění zeminy v rámci staveniště:</t>
  </si>
  <si>
    <t>49,950*1,7</t>
  </si>
  <si>
    <t>4,500*1,7</t>
  </si>
  <si>
    <t>49,950</t>
  </si>
  <si>
    <t>-15,250</t>
  </si>
  <si>
    <t>-  zemina z výkopů pro kabelové komory:</t>
  </si>
  <si>
    <t>4,500</t>
  </si>
  <si>
    <t>-  přebytečná zemina z výkopů pro kabelové komory:</t>
  </si>
  <si>
    <t>-1,178</t>
  </si>
  <si>
    <t>14173</t>
  </si>
  <si>
    <t>Protlačování potrubí z plast. hmot DN do 200 mm</t>
  </si>
  <si>
    <t>- řízené kabelové protlaky:</t>
  </si>
  <si>
    <t>27*6</t>
  </si>
  <si>
    <t>betonový základ pro kabelový rozvaděč R406 - Dukelská:</t>
  </si>
  <si>
    <t>betonový základ pro kabelový rozvaděč O406 - Dukelská:</t>
  </si>
  <si>
    <t>55+20</t>
  </si>
  <si>
    <t>-315705132</t>
  </si>
  <si>
    <t>14*6</t>
  </si>
  <si>
    <t>22*6</t>
  </si>
  <si>
    <t>- pokládka kabelů do multikanálů, prostupů a chrániček - odměřeno v AutoCadu:</t>
  </si>
  <si>
    <t>320</t>
  </si>
  <si>
    <t>PS469 v.č. 03 - Schematický kabelový plán</t>
  </si>
  <si>
    <t>- označení kabelů a HDPE trubek:</t>
  </si>
  <si>
    <t>10*0,001*3</t>
  </si>
  <si>
    <t>340*0,001*25</t>
  </si>
  <si>
    <t>340</t>
  </si>
  <si>
    <t>PS469 v.č. 01 - Technická zpráva</t>
  </si>
  <si>
    <t>PS469.1 v.č. 01 - Technická zpráva</t>
  </si>
  <si>
    <t>- vyfouknutí stávajícího optického kabelu SM 144 vláken:</t>
  </si>
  <si>
    <t>1050</t>
  </si>
  <si>
    <t>525</t>
  </si>
  <si>
    <t>- pokládka svazku mikrotrubiček 7xMT 12/8:</t>
  </si>
  <si>
    <t>275+250+10+10</t>
  </si>
  <si>
    <t>- demontáž stávající HDPE trubky BKOM:</t>
  </si>
  <si>
    <t>465</t>
  </si>
  <si>
    <t>- hermetizace trubek HDPE:</t>
  </si>
  <si>
    <t>- spojka na trubce HDPE 40/33 (včetně materiálu):</t>
  </si>
  <si>
    <t>75IA51</t>
  </si>
  <si>
    <t>Optotrubková koncovka průměru do 40mm - dodávka a montáž</t>
  </si>
  <si>
    <t>- ukončení trubek HDPE 40/33 (včetně materiálu):</t>
  </si>
  <si>
    <t>- ukončení mikrotrubiček HDPE 12/8 ve svazku mikrotrubiček - materiál:</t>
  </si>
  <si>
    <t>8*7</t>
  </si>
  <si>
    <t>- ukončení mikrotrubiček HDPE 12/8 ve svazku mikrotrubiček - montáž:</t>
  </si>
  <si>
    <t>75ID21</t>
  </si>
  <si>
    <t>Plastová zemní komora pro uložení spojky - dodávka</t>
  </si>
  <si>
    <t>- nová kabelová komora na Tomkově náměstí:</t>
  </si>
  <si>
    <t>75ID2X</t>
  </si>
  <si>
    <t>Plastová zemní komora pro uložení spojky - montáž</t>
  </si>
  <si>
    <t>- montáž nové kabelové komory na Tomkově náměstí:</t>
  </si>
  <si>
    <t>- demontáž stávající kabelové komory na Tomkově náměstí:</t>
  </si>
  <si>
    <t>75ID31</t>
  </si>
  <si>
    <t>Plastová zemní komora těsnení pro HDPE trubku do 40 mm - dodávka</t>
  </si>
  <si>
    <t>2*2</t>
  </si>
  <si>
    <t>75ID3X</t>
  </si>
  <si>
    <t>Plastová zemní komora těsnení pro HDPE trubku do 40 mm - montáž</t>
  </si>
  <si>
    <t>- dodávka kabelového rozvaděče R406 - Dukelská:</t>
  </si>
  <si>
    <t>75IE32B</t>
  </si>
  <si>
    <t>Optická skříň dvoukřídlá - dodávka</t>
  </si>
  <si>
    <t>R-položka</t>
  </si>
  <si>
    <t>- dodávka optického rozvaděče O406 - Dukelská:</t>
  </si>
  <si>
    <t>- demontáž stávajícího kabelového rozvaděče R406 - Dukelská:</t>
  </si>
  <si>
    <t>- demontáž stávajícího optického rozvaděče O406 - Dukelská:</t>
  </si>
  <si>
    <t>75IEF1</t>
  </si>
  <si>
    <t>Optický rozvaděč na zeď 12 vláken</t>
  </si>
  <si>
    <t>- montáž optického rozvaděče do optického rozvaděče O406 - Dukelská na Tomkově náměstí:</t>
  </si>
  <si>
    <t>75IEFX</t>
  </si>
  <si>
    <t>Optický rozvaděč na zeď - montáž</t>
  </si>
  <si>
    <t>75IEFY</t>
  </si>
  <si>
    <t>Optický rozvaděč na zeď - demontáž</t>
  </si>
  <si>
    <t>- demontáž stávajícího optického rozvaděče ve stávajícím optickém rozvaděči O406 - Dukelská na Tomkově náměstí:</t>
  </si>
  <si>
    <t>- montáž ukončení optického kabelu SM 12 vláken:</t>
  </si>
  <si>
    <t>- demontáž stávajícího ukončení optického kabelu SM 12 vláken v O406:</t>
  </si>
  <si>
    <t>- dodávka rozpojovacích svorkovnic do rozvaděče R406 - Dukelská:</t>
  </si>
  <si>
    <t>5+5+1+1</t>
  </si>
  <si>
    <t>- dodávka zemnících svorkovnic do rozvaděče R406 - Dukelská:</t>
  </si>
  <si>
    <t>- dodávka montážních rámů do rozvaděče R406 - Dukelská:</t>
  </si>
  <si>
    <t>- demontáž ukončení stávajícího optického kabelu SM 12 vláken:</t>
  </si>
  <si>
    <t>- demontáž stávající optické spojky optického kabelu SM 144 vláken na Tomkově náměstí:</t>
  </si>
  <si>
    <t>- demontáž stávající optické spojky optického kabelu SM 144 vláken na ulici Karlově:</t>
  </si>
  <si>
    <t>87633</t>
  </si>
  <si>
    <t>Chráničky z trub plastových DN do 150 mm</t>
  </si>
  <si>
    <t>6*20</t>
  </si>
  <si>
    <t>899523</t>
  </si>
  <si>
    <t>Obetonování potrubí z prostého betonu do C16/20 (B20)</t>
  </si>
  <si>
    <t>- obetonování chrániček kabelových prostupů:</t>
  </si>
  <si>
    <t>PS469.1 - Přeložka koordinačního kabelu spojujícího R405 a R406 - multikanál</t>
  </si>
  <si>
    <t>5 - 5 - KOMUNIKACE POZEMNÍ</t>
  </si>
  <si>
    <t>(2*80*(0,45)^2)</t>
  </si>
  <si>
    <t>-  přebytečná zemina z výkopu pro betonové kabelové komory KS 14 a KS 15:</t>
  </si>
  <si>
    <t>-1454001599</t>
  </si>
  <si>
    <t>70*1,0*2,5</t>
  </si>
  <si>
    <t>-  přebytečná zemina z výkopu pro betonovou kabelovou komoru KS 14 v zemině tř II:</t>
  </si>
  <si>
    <t>1*(2,0*3,5*3,6)</t>
  </si>
  <si>
    <t>014131</t>
  </si>
  <si>
    <t>Poplatky za skládku typ S-NO (nebezpečný odpad)</t>
  </si>
  <si>
    <t>- odstranění povrchu stávající vozovky na příjezdu ke garážím na ulici Provazníkově včetně odvozu na skládku - odměřeno v AutoCadu:</t>
  </si>
  <si>
    <t>(13,0*1,5*0,15)</t>
  </si>
  <si>
    <t>- geodetické zaměření objektu PS469.1</t>
  </si>
  <si>
    <t>-1023784864</t>
  </si>
  <si>
    <t>- realizační dokumentace (RDS) objektu PS469.1:</t>
  </si>
  <si>
    <t>- vypracování dokumentace skutečného provedení PS469.1</t>
  </si>
  <si>
    <t>11313</t>
  </si>
  <si>
    <t>Odstranění krytu zpevněných ploch s asfaltovým pojivem</t>
  </si>
  <si>
    <t>11332</t>
  </si>
  <si>
    <t>Odstranění krytu zpevněných ploch z kameniva nestmeleného</t>
  </si>
  <si>
    <t>(13,0*1,5*0,25)</t>
  </si>
  <si>
    <t>-1331953295</t>
  </si>
  <si>
    <t>135*1,2*0,5</t>
  </si>
  <si>
    <t>-1901957708</t>
  </si>
  <si>
    <t>135*1,2*0,5*1,7*10</t>
  </si>
  <si>
    <t>-1521473867</t>
  </si>
  <si>
    <t>345,834-231,200</t>
  </si>
  <si>
    <t>-779014808</t>
  </si>
  <si>
    <t>114,634*10</t>
  </si>
  <si>
    <t>-707367571</t>
  </si>
  <si>
    <t>- výkop 100 x 250  pro uložení multikanálů:</t>
  </si>
  <si>
    <t>80*1,0*2,5</t>
  </si>
  <si>
    <t>-1772688659</t>
  </si>
  <si>
    <t>(2*80*((0,45)^2))*10</t>
  </si>
  <si>
    <t>1885734840</t>
  </si>
  <si>
    <t>- výkop 100 x 250  pro uložení multikanálů v zemině tř II.:</t>
  </si>
  <si>
    <t>-1467847634</t>
  </si>
  <si>
    <t>70*1,0*2,5*10</t>
  </si>
  <si>
    <t>-352690236</t>
  </si>
  <si>
    <t>- výkop pro betonovou kabelovou komoru KS 15:</t>
  </si>
  <si>
    <t>- výkop pro plastovou kabelovou komoru KS 16:</t>
  </si>
  <si>
    <t>-458091298</t>
  </si>
  <si>
    <t>-  přebytečná zemina z výkopu pro betonovou kabelovou komoru KS 15:</t>
  </si>
  <si>
    <t>1*(1,2*2,8*2,8)*10</t>
  </si>
  <si>
    <t>-  přebytečná zemina z výkopu pro plastovou kabelovou komoru KS 16:</t>
  </si>
  <si>
    <t>1*(2,0*1,5*2,0)*10</t>
  </si>
  <si>
    <t>-2040361574</t>
  </si>
  <si>
    <t>- výkop pro betonovou kabelovou komoru KS 14:</t>
  </si>
  <si>
    <t>-383029291</t>
  </si>
  <si>
    <t>-  přebytečná zemina z výkopu pro pro betonovou kabelovou komoru KS 14:</t>
  </si>
  <si>
    <t>1*(2,0*3,5*3,6)*10</t>
  </si>
  <si>
    <t>-2060072090</t>
  </si>
  <si>
    <t>200,000*1,7</t>
  </si>
  <si>
    <t>31,200*1,7</t>
  </si>
  <si>
    <t>200,000</t>
  </si>
  <si>
    <t>-32,400</t>
  </si>
  <si>
    <t>31,200</t>
  </si>
  <si>
    <t>-15,408</t>
  </si>
  <si>
    <t>146,650</t>
  </si>
  <si>
    <t>15,792</t>
  </si>
  <si>
    <t>- pokládka devítiotvorových multikanálů  v úseku KS14 až KS15 pro BKOM - odměřeno v AutoCadu:</t>
  </si>
  <si>
    <t>- pokládka devítiotvorových multikanálů  v úseku KS14 až KS15 pro sdělovací kabely ostatních operátorů  - odměřeno v AutoCadu:</t>
  </si>
  <si>
    <t>135</t>
  </si>
  <si>
    <t>- multikanál kabelovodu z HDPE základní 9ti komorový - 190 ks</t>
  </si>
  <si>
    <t>- multikanál kabelovodu ohybový 9ti komorový z HDPE s odklonem 3°/300 mm - 229 ks</t>
  </si>
  <si>
    <t>- multikanál kabelovodu přechodový 9ti komorový díl z HDPE pro ukončení multikanálu ostatních sdělovacích operátorů - 1 ks</t>
  </si>
  <si>
    <t>5 - KOMUNIKACE POZEMNÍ</t>
  </si>
  <si>
    <t>56360</t>
  </si>
  <si>
    <t>Vozovkové vrstvy z recyklovaného materiálu - Betonový recyklát RSM 0/63</t>
  </si>
  <si>
    <t>- provizorní obnovení povrchu vozovky na příjezdu ke garážím na ulici Provazníkově po překopu - odměřeno v AutoCadu:</t>
  </si>
  <si>
    <t>(13,0*1,50*0,15)+(13,0*1,50*0,20)</t>
  </si>
  <si>
    <t>572121</t>
  </si>
  <si>
    <t>Infiltrační postřik asfaltový do 1,0 kg/m2</t>
  </si>
  <si>
    <t>m2</t>
  </si>
  <si>
    <t>(13,0*1,5)</t>
  </si>
  <si>
    <t>574A03</t>
  </si>
  <si>
    <t>Asfaltový beton pro obrusné vrstvy ACO 11</t>
  </si>
  <si>
    <t>(13,0*1,5*0,04)</t>
  </si>
  <si>
    <t>574E06</t>
  </si>
  <si>
    <t>Asfaltový beton pro podkladní vrstvy ACP 16+, 16S</t>
  </si>
  <si>
    <t>(13,0*1,5*0,07)</t>
  </si>
  <si>
    <t>2021860666</t>
  </si>
  <si>
    <t>- kabelové komory KS14 a KS15:</t>
  </si>
  <si>
    <t>- definitivní poklopy kabelových komor KS14 a KS15 pro zámkovou dlažbu:</t>
  </si>
  <si>
    <t>- pojížděné poklopy kabelových komor KS14 a KS15:</t>
  </si>
  <si>
    <t>PS470 - Přeložka koordinačního kabelu spojujícího R406 a R407</t>
  </si>
  <si>
    <t>Brno - Husovice, Brno - Malomeřice</t>
  </si>
  <si>
    <t>140*0,35*0,2</t>
  </si>
  <si>
    <t>15*0,5*0,2</t>
  </si>
  <si>
    <t>125*(0,45)^2</t>
  </si>
  <si>
    <t>-  přebytečná zemina z výkopu pro základ kabelového rozvaděče R407 - Karlova:</t>
  </si>
  <si>
    <t>-  přebytečná zemina z výkopu pro základ kabelového rozvaděče O407 - Karlova:</t>
  </si>
  <si>
    <t>-  přebytečná zemina z výkopu pro plastové kabelové komory KS 01 a KS 02:</t>
  </si>
  <si>
    <t>2*2,0*1,5*2,0</t>
  </si>
  <si>
    <t>014101B</t>
  </si>
  <si>
    <t>Poplatky za skládku - poplatky za uložení kamene, betonu a železobetonu</t>
  </si>
  <si>
    <t>PS470 v.č. 02 - Situace</t>
  </si>
  <si>
    <t>PS470.1 v.č. 02 - Situace</t>
  </si>
  <si>
    <t>-  uložení vybouraného betonového základu kabelového rozvaděče R407 - Karlova na skládku:</t>
  </si>
  <si>
    <t>(0,8*1,5*1)*1</t>
  </si>
  <si>
    <t>-  uložení vybouraného betonového základu optického rozvaděče O407 - Karlova na skládku:</t>
  </si>
  <si>
    <t>PS470 - v.č. 01 - Technická zpráva</t>
  </si>
  <si>
    <t>PS470.1 - v.č. 01 - Technická zpráva</t>
  </si>
  <si>
    <t>- geodetické zaměření objektu PS470</t>
  </si>
  <si>
    <t>-14554659</t>
  </si>
  <si>
    <t>- realizační dokumentace (RDS) objektu PS470:</t>
  </si>
  <si>
    <t>- vypracování dokumentace skutečného provedení PS470</t>
  </si>
  <si>
    <t>-184575897</t>
  </si>
  <si>
    <t>125*1,2*0,5</t>
  </si>
  <si>
    <t>-1528158155</t>
  </si>
  <si>
    <t>125*1,2*0,5*1,7*10</t>
  </si>
  <si>
    <t>140*0,35*0,6</t>
  </si>
  <si>
    <t>15*0,5*0,8</t>
  </si>
  <si>
    <t>125*1,0*2,5</t>
  </si>
  <si>
    <t>- výkop pro základ kabelového rozvaděče R407 - Karlova:</t>
  </si>
  <si>
    <t>- výkop pro základ kabelového rozvaděče O407 - Karlova:</t>
  </si>
  <si>
    <t>140*0,35*0,2*10</t>
  </si>
  <si>
    <t>15*0,5*0,2*10</t>
  </si>
  <si>
    <t>(125*(0,45)^2)*10</t>
  </si>
  <si>
    <t>-810299307</t>
  </si>
  <si>
    <t>- výkop pro plastové kabelové komory KS 01 a KS 02:</t>
  </si>
  <si>
    <t>1548382537</t>
  </si>
  <si>
    <t>2*2,0*1,5*2,0*10</t>
  </si>
  <si>
    <t>-1385170523</t>
  </si>
  <si>
    <t>374,300*1,7</t>
  </si>
  <si>
    <t>12,000*1,7</t>
  </si>
  <si>
    <t>374,300</t>
  </si>
  <si>
    <t>-45,012</t>
  </si>
  <si>
    <t>betonový základ pro kabelový rozvaděč R407 - Karlova:</t>
  </si>
  <si>
    <t>betonový základ pro optický rozvaděč O407 - Karlova:</t>
  </si>
  <si>
    <t>- pokládka devítiotvorových multikanálů v úseku KS01 a KS02 - odměřeno v AutoCadu:</t>
  </si>
  <si>
    <t>- multikanál kabelovodu z HDPE základní 9otvorový - 90 ks</t>
  </si>
  <si>
    <t>- multikanál kabelovodu ohybový 9otvorový z HDPE s odklonem 3°/300 mm - 27 ks</t>
  </si>
  <si>
    <t>- multikanál kabelovodu přechodový 9otvorový adaptér z HDPE - 1 ks</t>
  </si>
  <si>
    <t>55+310</t>
  </si>
  <si>
    <t>1374452574</t>
  </si>
  <si>
    <t>20*9+44*4</t>
  </si>
  <si>
    <t>multikanál:</t>
  </si>
  <si>
    <t>120*9</t>
  </si>
  <si>
    <t>600+60</t>
  </si>
  <si>
    <t>PS470 v.č. 03 - Schematický kabelový plán</t>
  </si>
  <si>
    <t>- označení kabelů, HDPE trubek a svazků mikrotrubiček 7xMT:</t>
  </si>
  <si>
    <t>5+11*2</t>
  </si>
  <si>
    <t>20*0,001*3</t>
  </si>
  <si>
    <t>660*0,001*25</t>
  </si>
  <si>
    <t>660</t>
  </si>
  <si>
    <t>300</t>
  </si>
  <si>
    <t>75I811A</t>
  </si>
  <si>
    <t>Kabel optický singlemode - do 12 vláken (dodávka optického kabelu SM - 1x12E9/125 se 12 vlákny)</t>
  </si>
  <si>
    <t>- pokládka optického kabelu SM - 1x12E9/125 se 12 vlákny do O406:</t>
  </si>
  <si>
    <t>0,020*12</t>
  </si>
  <si>
    <t>- pokládka optického kabelu SM - 1x12E9/125 se 12 vlákny do O407:</t>
  </si>
  <si>
    <t>0,010*12</t>
  </si>
  <si>
    <t>75I814</t>
  </si>
  <si>
    <t>Kabel optický singlemode - přes 72 vláken (dodávka optického kabelu SM - 12x12E9/125 se 144 vlákny)</t>
  </si>
  <si>
    <t>- pokládka optického kabelu SM - 12x12E9/125 se 144 vlákny:</t>
  </si>
  <si>
    <t>1,2*144</t>
  </si>
  <si>
    <t>1200</t>
  </si>
  <si>
    <t>585</t>
  </si>
  <si>
    <t>585+10+10</t>
  </si>
  <si>
    <t>550</t>
  </si>
  <si>
    <t>2*4+3*7</t>
  </si>
  <si>
    <t>- pokládka mikrotrubiček do provozních trubek HDPE 40/33:</t>
  </si>
  <si>
    <t>4*525+4*585</t>
  </si>
  <si>
    <t>75IA32</t>
  </si>
  <si>
    <t>Optotrubková spojka Y průměru přes 40mm - dodávka a montáž</t>
  </si>
  <si>
    <t>- spojka svazků mikrotrubiček 7xMT 12/8 - ve volném terénu:</t>
  </si>
  <si>
    <t>75IA5Y</t>
  </si>
  <si>
    <t>Optotrubková koncovka průměru do 40mm - demontáž</t>
  </si>
  <si>
    <t>- demontáž koncovky na trubce HDPE 40/33 v kabelové komoře (Tomkovo nám.):</t>
  </si>
  <si>
    <t>75IA6Y</t>
  </si>
  <si>
    <t>Optotrubková koncovka s ventilkem průměru do 40 mm - demontáž</t>
  </si>
  <si>
    <t>- demontáž koncovky s ventilkem na trubce HDPE 40/33 v Husovickém tunelu:</t>
  </si>
  <si>
    <t>- těsnící průchodky optického kabelu a 4 mikrotrubiček 10/8 na trubce HDPE 40/33 v kabelových komorách (Tomkovo nám. a Karlova):</t>
  </si>
  <si>
    <t>- těsnící průchodky optického kabelu a 4 mikrotrubiček 10/8 na trubce HDPE 40/33 v Husovickém tunelu a kabelové komoře (Tomkovo nám.):</t>
  </si>
  <si>
    <t>- ukončení mikrotrubiček 10/8 uložených v provozní trubce HDPE 40/33 - materiál:</t>
  </si>
  <si>
    <t>2*4+2*4</t>
  </si>
  <si>
    <t>- ukončení propojení mikrotrubiček HDPE 12/8 svazku mikrotrubiček - materiál:</t>
  </si>
  <si>
    <t>6*7</t>
  </si>
  <si>
    <t>- ukončení mikrotrubiček 10/8 uložených v provozní trubce HDPE 40/33:</t>
  </si>
  <si>
    <t>- ukončení propojení mikrotrubiček HDPE 12/8 svazku mikrotrubiček:</t>
  </si>
  <si>
    <t>75IC31</t>
  </si>
  <si>
    <t>Mikrotrubičková průchodka průměru do 10 mm</t>
  </si>
  <si>
    <t>- průchodky na mikrotrubičce provozní trubky HDPE 40/33 vedoucí do O407 - Karlova - materiál:</t>
  </si>
  <si>
    <t>1*2</t>
  </si>
  <si>
    <t>- dodávka plastového podstavce pro montáž stávajícího kabelového rozvaděče R407 - Karlova:</t>
  </si>
  <si>
    <t>- dodávka plastového podstavce pro montáž stávajícího optického rozvaděče O407 - Karlova:</t>
  </si>
  <si>
    <t>- montáž stávajícího kabelového rozvaděče R407 - Karlova:</t>
  </si>
  <si>
    <t>- montáž stávajícího optického rozvaděče O407 - Karlova:</t>
  </si>
  <si>
    <t>- demontáž stávajícího kabelového rozvaděče R407 - Karlova:</t>
  </si>
  <si>
    <t>- demontáž stávajícího optického rozvaděče O407 - Karlova:</t>
  </si>
  <si>
    <t>PS470 v.č. 01 - Technická zpráva</t>
  </si>
  <si>
    <t>- montáž ukončení optického kabelu SM 12 vláken v O406 - Dukelská:</t>
  </si>
  <si>
    <t>2+1</t>
  </si>
  <si>
    <t>75IH61</t>
  </si>
  <si>
    <t>Ukončení kabelu optického do 12 vláken</t>
  </si>
  <si>
    <t>- montáž ukončení optického kabelu SM 12 vláken v optických rozvaděčích O406 (Tomkovo nám.) a O407 (Karlova):</t>
  </si>
  <si>
    <t>2+2</t>
  </si>
  <si>
    <t>- montáž ukončení optického kabelu SM 144 vláken v optických rozvaděčích O002 (Husovický tunel), O406 (Tomkovo nám.) a O407 (Karlova):</t>
  </si>
  <si>
    <t>1+1+1</t>
  </si>
  <si>
    <t>75II11</t>
  </si>
  <si>
    <t>Spojka pro celoplastové kabely bez pancíře do 100žil - dodávka a montáž</t>
  </si>
  <si>
    <t>PS470.1 v.č. 01 - Technická zpráva</t>
  </si>
  <si>
    <t>- montáž kabelové spojky na kabelu TCEPKPFLE 25 x 4 x 0,8 na ulici Karlově:</t>
  </si>
  <si>
    <t>- optická spojka na optickém kabelu SM 144vláknovém v kabelové komoře na Tomkově náměstí:</t>
  </si>
  <si>
    <t>- optická spojka na optickém kabelu SM 144vláknovém v kabelové komoře OS21 na ulici Karlově:</t>
  </si>
  <si>
    <t>- montáž optické spojky optického kabelu SM 144vláknového v kabelové komoře na Tomkově náměstí:</t>
  </si>
  <si>
    <t>- montáž optické spojky optického kabelu SM 144vláknového v kabelové komoře OS21 na ulici Karlově:</t>
  </si>
  <si>
    <t>- měření na stávajícím kabelu TCEPKPFLE 25 x 4 x 0,8:</t>
  </si>
  <si>
    <t>- měření stávajícího optického kabelu SM 144vláknového v kabelové komoře OS21 na ulici Karlově:</t>
  </si>
  <si>
    <t>75IK21</t>
  </si>
  <si>
    <t>Měření komplexní optického kabelu</t>
  </si>
  <si>
    <t>- měření optického kabelu SM 144 vláken na Tomkově náměstí:</t>
  </si>
  <si>
    <t>- měření optického kabelu SM 12 vláken na Tomkově náměstí:</t>
  </si>
  <si>
    <t>- měření optického kabelu SM 144 vláken na ulici Karlově:</t>
  </si>
  <si>
    <t>- měření optického kabelu SM 12 vláken na ulici Karlově:</t>
  </si>
  <si>
    <t>9*20+4*44</t>
  </si>
  <si>
    <t>- kabelové komory KS01 a KS02:</t>
  </si>
  <si>
    <t>- poklopy kabelových komor KS01 a KS02:</t>
  </si>
  <si>
    <t>obetonování chrániček kabelových prostupů:</t>
  </si>
  <si>
    <t>20*1,0*0,5+44*1,0*0,6</t>
  </si>
  <si>
    <t>PS470.1 - Přeložka koordinačního kabelu spojujícího R406 a R407 - multikanál</t>
  </si>
  <si>
    <t>360*((0,45)^2)</t>
  </si>
  <si>
    <t>-  přebytečná zemina z výkopu pro plastové kabelové komory KS101, KS102, KS103, KS104, KS105, KS106 a KS107:</t>
  </si>
  <si>
    <t>7*2,0*1,5*2,0</t>
  </si>
  <si>
    <t>- geodetické zaměření objektu PS470.1</t>
  </si>
  <si>
    <t>-1253168442</t>
  </si>
  <si>
    <t>- vypracování dokumentace skutečného provedení PS470.1</t>
  </si>
  <si>
    <t>34369302</t>
  </si>
  <si>
    <t>(13+28)*1,2*0,5</t>
  </si>
  <si>
    <t>-711126701</t>
  </si>
  <si>
    <t>(13+28)*1,2*0,5*1,7*10</t>
  </si>
  <si>
    <t>360*1,0*2,5</t>
  </si>
  <si>
    <t>13173B</t>
  </si>
  <si>
    <t>Hloubení jam zapaž. i nezapaž. tř. I - doprava</t>
  </si>
  <si>
    <t>(360*(0,45)^2)*10</t>
  </si>
  <si>
    <t>1245391416</t>
  </si>
  <si>
    <t>-1262437697</t>
  </si>
  <si>
    <t>7*2,0*1,5*2,0*10</t>
  </si>
  <si>
    <t>419802629</t>
  </si>
  <si>
    <t>900,000*1,7</t>
  </si>
  <si>
    <t>42,000*1,7</t>
  </si>
  <si>
    <t>900,000</t>
  </si>
  <si>
    <t>-72,900</t>
  </si>
  <si>
    <t>- pokládka 9otvorových multikanálů pro BKOM a ŘSD mezi kabelovými šachtami KS 101 až KS 105 - odměřeno v AutoCadu:</t>
  </si>
  <si>
    <t>43+39+88</t>
  </si>
  <si>
    <t>- pokládka 9otvorových multikanálů v prostoru u technologické lávky pro BKOM a ŘSD - odměřeno v AutoCadu:</t>
  </si>
  <si>
    <t>12+15</t>
  </si>
  <si>
    <t>- pokládka 9otvorových multikanálů v prostoru u technologické lávky pro sdělovací kabely ostatních operátorů  - odměřeno v AutoCadu:</t>
  </si>
  <si>
    <t>11+16</t>
  </si>
  <si>
    <t>- pokládka 9otvorových multikanálů pro BKOM a ŘSD mezi kabelovými šachtami KS 106, KS 107 a KS 01 - odměřeno v AutoCadu:</t>
  </si>
  <si>
    <t>102+29</t>
  </si>
  <si>
    <t>- multikanál kabelovodu z HDPE základní 9ti komorový - 309 ks (v terénu)</t>
  </si>
  <si>
    <t>- multikanál kabelovodu ohybový 9ti komorový z HDPE s odklonem 3°/300 mm - 57 ks (v terénu)</t>
  </si>
  <si>
    <t>- multikanál kabelovodu přechodový 9ti komorový díl z HDPE - 1 ks (v terénu)</t>
  </si>
  <si>
    <t>38824D</t>
  </si>
  <si>
    <t>Těleso kabelovodu z plast multikanálů devitiotvorových vodotěsných - speciální prvek (UV stabilizovaný)</t>
  </si>
  <si>
    <t>518351875</t>
  </si>
  <si>
    <t>- pokládka 9otvorových multikanálů  v technologické lávce pro BKOM a ŘSD - odměřeno v AutoCadu:</t>
  </si>
  <si>
    <t>- pokládka 9otvorových multikanálů  v technologické lávce pro sdělovací kabely ostatních operátorů  - odměřeno v AutoCadu:</t>
  </si>
  <si>
    <t>- multikanál kabelovodu z HDPE základní 9ti komorový - 2x47 ks (na lávce)</t>
  </si>
  <si>
    <t>159291411</t>
  </si>
  <si>
    <t>-254785027</t>
  </si>
  <si>
    <t>PS479 v.č. 02 - Situace</t>
  </si>
  <si>
    <t>PS479.1 v.č. 02 - Situace</t>
  </si>
  <si>
    <t>- kabelové komory KS101, KS102, KS103, KS104, KS105, KS106 a KS107:</t>
  </si>
  <si>
    <t>Kabelové komory z dílců z plastických hmot, užitný prostor do 4,5 m3 - (rozměr 1100 x 1690 x 1620)</t>
  </si>
  <si>
    <t>-402591119</t>
  </si>
  <si>
    <t>PS471 - Úprava SSZ 5.05 Tomkovo nám. - Dukelská - v rámci 3., 4. A 5. etapy ZOV</t>
  </si>
  <si>
    <t>01400A</t>
  </si>
  <si>
    <t>Poplatky - za zřízení odběrného místa elektrické energie</t>
  </si>
  <si>
    <t>133702932</t>
  </si>
  <si>
    <t>PS471 - v.č. 01 - Technická zpráva</t>
  </si>
  <si>
    <t>- zřízení staveništní přípojky pro dočasná SSZ 5.05 a SSZ 5.22</t>
  </si>
  <si>
    <t>-1337141345</t>
  </si>
  <si>
    <t>PS471 v.č. 02 - ZOV etapa 3 a 4 - situace dočasného SSZ 5.05</t>
  </si>
  <si>
    <t>PS471 v.č. 02 - ZOV etapa 5 a 6 - situace dočasného SSZ 5.05</t>
  </si>
  <si>
    <t>100*0,35*0,2</t>
  </si>
  <si>
    <t>20*0,5*0,2</t>
  </si>
  <si>
    <t>-  přebytečná zemina z výkopu pro základ řadiče SSZ 5.05:</t>
  </si>
  <si>
    <t>-  přebytečná zemina z výkopu pro základ elektroměrového rozvaděče RE:</t>
  </si>
  <si>
    <t>1*(0,6*0,5*1)</t>
  </si>
  <si>
    <t>2121811272</t>
  </si>
  <si>
    <t>-  uložení vybouraných betonových základů stávajících  chodeckých stožárů SSZ na skládku:</t>
  </si>
  <si>
    <t>(0,6^3)*16</t>
  </si>
  <si>
    <t>-  uložení vybouraných betonových základů stávajících výložníkových stožárů SSZ na skládku:</t>
  </si>
  <si>
    <t>(1,7*1*1)*4</t>
  </si>
  <si>
    <t>-  uložení vybouraného betonového základu řadiče stávajícího SSZ 5.05 na skládku:</t>
  </si>
  <si>
    <t>PS471 v.č. 03 - ZOV etapa 5 a 6 - situace dočasného SSZ 5.05</t>
  </si>
  <si>
    <t>-  uložení vybouraného betonového základu řadiče dočasného SSZ 5.05 na skládku:</t>
  </si>
  <si>
    <t>02940</t>
  </si>
  <si>
    <t>Ostatní požadavky - vypracování dokumentace - dílenská dokumentace</t>
  </si>
  <si>
    <t>-562240089</t>
  </si>
  <si>
    <t>- statické posouzení návrhu konstrukčního uspořádání mobilních stožárů - pro všechna dočasná SSZ na VMO:</t>
  </si>
  <si>
    <t>-1149043205</t>
  </si>
  <si>
    <t>- realizační dokumentace (RDS) objektu PS471:</t>
  </si>
  <si>
    <t>868068762</t>
  </si>
  <si>
    <t>029522</t>
  </si>
  <si>
    <t>Ostatní požadavky - revizní zprávy</t>
  </si>
  <si>
    <t>-198292926</t>
  </si>
  <si>
    <t>- výchozí revize PS471:</t>
  </si>
  <si>
    <t>- revize PS471 pro etapy 5 a 6:</t>
  </si>
  <si>
    <t>-1161535189</t>
  </si>
  <si>
    <t>-948926677</t>
  </si>
  <si>
    <t>(53+24+23+16)*1,2*0,5</t>
  </si>
  <si>
    <t>983940604</t>
  </si>
  <si>
    <t>(53+24+23+16)*1,2*0,5*1,7*10</t>
  </si>
  <si>
    <t>192610729</t>
  </si>
  <si>
    <t>100*0,35*0,6</t>
  </si>
  <si>
    <t>20*0,5*0,8</t>
  </si>
  <si>
    <t>- výkop pro základ řadiče SSZ 5.05:</t>
  </si>
  <si>
    <t>- výkop pro základ elektroměrového rozvaděče RE:</t>
  </si>
  <si>
    <t>-377553694</t>
  </si>
  <si>
    <t>100*0,35*0,2*10</t>
  </si>
  <si>
    <t>20*0,5*0,2*10</t>
  </si>
  <si>
    <t>1*(0,6*0,5*1)*10</t>
  </si>
  <si>
    <t>1659083055</t>
  </si>
  <si>
    <t>30,500*1,7</t>
  </si>
  <si>
    <t>368147448</t>
  </si>
  <si>
    <t>30,500</t>
  </si>
  <si>
    <t>-10,500</t>
  </si>
  <si>
    <t>74012984</t>
  </si>
  <si>
    <t>PS471 v.č. 02 ZOV etapa 3 a 4 - Situace dočasného SSZ 5.05</t>
  </si>
  <si>
    <t>betonový základ pro řadič</t>
  </si>
  <si>
    <t>betonový základ pro RE:</t>
  </si>
  <si>
    <t>(0,6*0,5*1)</t>
  </si>
  <si>
    <t>112141890</t>
  </si>
  <si>
    <t>PS471 v.č. 03 ZOV etapa 5 a 6 - Situace dočasného SSZ 5.05</t>
  </si>
  <si>
    <t>100*1,6</t>
  </si>
  <si>
    <t>-2039518992</t>
  </si>
  <si>
    <t>712864601</t>
  </si>
  <si>
    <t>428048262</t>
  </si>
  <si>
    <t>Výkop 65 x 120 - odměřeno v AutoCadu:</t>
  </si>
  <si>
    <t>741831</t>
  </si>
  <si>
    <t>Uzemňovací vodič na povrchu měděný do 120 mm2 - vodič silový s Cu jádrem CYA H07 V-K 6 mm2</t>
  </si>
  <si>
    <t>1425651995</t>
  </si>
  <si>
    <t>- propojení PE svorky stožárové svorkovnice s uzemňovací svorkou stožáru SSZ (délka 0,5m)</t>
  </si>
  <si>
    <t>6*0,5</t>
  </si>
  <si>
    <t>741911</t>
  </si>
  <si>
    <t>Uzemňovací vedení v zemi FeZn do 120 mm2</t>
  </si>
  <si>
    <t>-89264145</t>
  </si>
  <si>
    <t>- montáž a dodávka vedení uzemňovacího v zemi z drátu FeZn D 8 mm - odměřeno v AutoCadu</t>
  </si>
  <si>
    <t>100+24+16</t>
  </si>
  <si>
    <t>741C02</t>
  </si>
  <si>
    <t>Uzemňovací svorka (rozpojovací zkušební)</t>
  </si>
  <si>
    <t>1277374455</t>
  </si>
  <si>
    <t>7+2</t>
  </si>
  <si>
    <t>741C05</t>
  </si>
  <si>
    <t>Spojování uzemňovacích vodičů</t>
  </si>
  <si>
    <t>106858349</t>
  </si>
  <si>
    <t>5*2</t>
  </si>
  <si>
    <t>741C07</t>
  </si>
  <si>
    <t>Vyvedení uzemňovacích vodičů na povrch/konstrukci - (stožáry) SSZ</t>
  </si>
  <si>
    <t>1040375492</t>
  </si>
  <si>
    <t>742G11B</t>
  </si>
  <si>
    <t>Kabel NN dvou- a třížílový CU s plastovou izolací do 2,5 mm2 - silový kabel NYY-J 3x2,5 0,6/1kV</t>
  </si>
  <si>
    <t>66072930</t>
  </si>
  <si>
    <t>- montáž a dodávka měděného kabelu NYY-J 3x2,5 pro napájení příjímače zařízení V2X  - uložených pevně</t>
  </si>
  <si>
    <t>742H12A</t>
  </si>
  <si>
    <t>Kabel NN čtyř- a pětižílový CU s plastovou izolací od 4 do 16 mm2 - NYY-J 4x10 0,6/1kV</t>
  </si>
  <si>
    <t>-839764353</t>
  </si>
  <si>
    <t>- montáž a dodávka měděných kabelů NYY-J 4x10 - uložených pevně</t>
  </si>
  <si>
    <t>10+15</t>
  </si>
  <si>
    <t>742I11A</t>
  </si>
  <si>
    <t>Kabel NN Cu ovládací 7-12žílový do 2,5 mm2 - silový vodič YY-JZ 5x1,0 0,6/1kV black</t>
  </si>
  <si>
    <t>1067327324</t>
  </si>
  <si>
    <t>- montáž a dodávka měděných kabelů YY-JZ 5x1,0 0,6/1kV black - uložených pevně</t>
  </si>
  <si>
    <t>stožár č. 1:</t>
  </si>
  <si>
    <t>5*1+15*1</t>
  </si>
  <si>
    <t>stožár č. 2:</t>
  </si>
  <si>
    <t>5*3+15*1</t>
  </si>
  <si>
    <t>stožár č. 3:</t>
  </si>
  <si>
    <t>stožár č. 4:</t>
  </si>
  <si>
    <t>stožár č. 5:</t>
  </si>
  <si>
    <t>stožár č. 6:</t>
  </si>
  <si>
    <t>742I11B</t>
  </si>
  <si>
    <t>Kabel NN Cu ovládací 7-12žílový do 2,5 mm2 - silový vodič YY-JZ 7x1,0 0,6/1kV black</t>
  </si>
  <si>
    <t>-867436203</t>
  </si>
  <si>
    <t>- montáž a dodávka měděných kabelů YY-JZ 7x1,0 0,6/1kV black - uložených pevně</t>
  </si>
  <si>
    <t>15*1</t>
  </si>
  <si>
    <t>5*1</t>
  </si>
  <si>
    <t>742I21B</t>
  </si>
  <si>
    <t>Kabel NN Cu ovládací 19-24žílový do 2,5 mm2 - silový kabel NYY-J 24x1,5 0,6/1kV</t>
  </si>
  <si>
    <t>1007409760</t>
  </si>
  <si>
    <t>- montáž a dodávka měděných kabelů NYY-J 24x1,5 0,6/1kV - uložených pevně</t>
  </si>
  <si>
    <t>742I31A</t>
  </si>
  <si>
    <t>Kabel NN Cu ovládací 37-48žílový do 2,5 mm2 - silový kabel NYY-J 30x1,5 0,6/1kV</t>
  </si>
  <si>
    <t>-1458927473</t>
  </si>
  <si>
    <t>- montáž a dodávka měděných kabelů NYY-J 30x1,5 0,6/1kV - uložených pevně</t>
  </si>
  <si>
    <t>800612485</t>
  </si>
  <si>
    <t>- ukončení měděného kabelu NYY-J 3x2,5 0,6/1kV</t>
  </si>
  <si>
    <t>742L12C</t>
  </si>
  <si>
    <t>Ukončení dvou až pětižílového kabelu v rozvaděči nebo na přístroji od 4 do 16 mm2 - ukončení kabelu NYY-J 4 x 10 0,6/1kV v rozvaděči</t>
  </si>
  <si>
    <t>-1526089523</t>
  </si>
  <si>
    <t>- ukončení měděných kabelů NYY-J 4x10 0,6/1kV:</t>
  </si>
  <si>
    <t>742N11B</t>
  </si>
  <si>
    <t>Ukončení devatenácti až dvacetičtyřžílového kabelu v rozvaděči nebo na přístroji do 2,5 mm2 - ukončení kabelu NYY-J 24 x 1,5 0,6/1kV</t>
  </si>
  <si>
    <t>-1965314998</t>
  </si>
  <si>
    <t>- ukončení měděných kabelů NYY-J 24x1,5 0,6/1kV:</t>
  </si>
  <si>
    <t>742O11A</t>
  </si>
  <si>
    <t>Ukončení třicetisedmi až čtyřicetosmižílového kabelu v rozvaděči nebo na přístroji do 2,5 mm2 - ukončení kabelu NYY-J 30 x 1,5 0,6/1kV</t>
  </si>
  <si>
    <t>-1167088857</t>
  </si>
  <si>
    <t>- ukončení měděných kabelů NYY-J 30x1,5 0,6/1kV:</t>
  </si>
  <si>
    <t>2+2+2+2</t>
  </si>
  <si>
    <t>-1981068059</t>
  </si>
  <si>
    <t>- pokládka chráničky DN 110 - odměřeno v AutoCadu:</t>
  </si>
  <si>
    <t>598328502</t>
  </si>
  <si>
    <t>2*6</t>
  </si>
  <si>
    <t>743F21</t>
  </si>
  <si>
    <t>Skříň elektroměrová v kompaktním pilíři pro přímé měření do 80 A jednosazbové včetně výstroje</t>
  </si>
  <si>
    <t>1869424367</t>
  </si>
  <si>
    <t>PS471 v.č. 01 - Technická zpráva</t>
  </si>
  <si>
    <t>PS471 v.č. 04 - Napájení dočasných SSZ 5.05 a 5.22</t>
  </si>
  <si>
    <t>75A218</t>
  </si>
  <si>
    <t>Zatažení a spojkování kabelů do 12 párů - demontáž</t>
  </si>
  <si>
    <t>kmpár</t>
  </si>
  <si>
    <t>435047975</t>
  </si>
  <si>
    <t>PS475 v.č. 02 - Situace SSZ 5.05</t>
  </si>
  <si>
    <t>- demontáž stávajících kabelů TCEKFE 2P 1,0</t>
  </si>
  <si>
    <t>25*0,001*2</t>
  </si>
  <si>
    <t>165285607</t>
  </si>
  <si>
    <t>526403087</t>
  </si>
  <si>
    <t>- dodávka mikrotrubičky pro FTP kabel pro připojení příjímače zařízení V2X:</t>
  </si>
  <si>
    <t>-1080803621</t>
  </si>
  <si>
    <t>- montáž mikrotrubičky pro FTP kabel pro připojení příjímače zařízení V2X:</t>
  </si>
  <si>
    <t>-1729631919</t>
  </si>
  <si>
    <t>- dodávka průchodky mikrotrubičky pro FTP kabel pro připojení příjímače zařízení V2X:</t>
  </si>
  <si>
    <t>75IC3X</t>
  </si>
  <si>
    <t>Mikrotrubičková průchodka - montáž</t>
  </si>
  <si>
    <t>1847934731</t>
  </si>
  <si>
    <t>- montáž průchodky mikrotrubičky pro FTP kabel pro připojení příjímače zařízení V2X:</t>
  </si>
  <si>
    <t>75IH71A</t>
  </si>
  <si>
    <t>Ukončení kabelu smršťovací koncovkou do 40 mm - záklopka na kabelu do 5x1/1,5</t>
  </si>
  <si>
    <t>-523995279</t>
  </si>
  <si>
    <t>2*4</t>
  </si>
  <si>
    <t>2*1</t>
  </si>
  <si>
    <t>75IH71B</t>
  </si>
  <si>
    <t>Ukončení kabelu smršťovací koncovkou do 40 mm - záklopka na kabelu do 7x1/1,5</t>
  </si>
  <si>
    <t>-1574564735</t>
  </si>
  <si>
    <t>75IH71E</t>
  </si>
  <si>
    <t>Ukončení kabelu smršťovací koncovkou do 40 mm - záklopka na kabelu do 24x1/1,5</t>
  </si>
  <si>
    <t>1237027453</t>
  </si>
  <si>
    <t>75IH71F</t>
  </si>
  <si>
    <t>Ukončení kabelu smršťovací koncovkou do 40 mm - záklopka na kabelu do 30x1/1,5</t>
  </si>
  <si>
    <t>-1056893693</t>
  </si>
  <si>
    <t>75J321</t>
  </si>
  <si>
    <t>Kabel sdělovací pro strukturovanou kabeláž FTP/STP - dodávka</t>
  </si>
  <si>
    <t>-217313694</t>
  </si>
  <si>
    <t>- dodávka FTP kabelu cat 6a pro připojení příjímače zařízení V2X  - uložených pevně:</t>
  </si>
  <si>
    <t>0,010*4</t>
  </si>
  <si>
    <t>75J32X</t>
  </si>
  <si>
    <t>Kabel sdělovací pro strukturovanou kabeláž FTP/STP - montáž</t>
  </si>
  <si>
    <t>-601461333</t>
  </si>
  <si>
    <t>- montáž FTP kabelu cat 6a pro připojení příjímače zařízení V2X  - uložených pevně:</t>
  </si>
  <si>
    <t>7933101X</t>
  </si>
  <si>
    <t>Zabezpečovací zařízení, kabelové rozvody a jejich koordinace - pocínování konce sdělovacích vodičů,silnoproudých šňůr</t>
  </si>
  <si>
    <t>-667237569</t>
  </si>
  <si>
    <t>5*2+7*2</t>
  </si>
  <si>
    <t>5*6+7*4</t>
  </si>
  <si>
    <t>5*4+7*2</t>
  </si>
  <si>
    <t>7933102X</t>
  </si>
  <si>
    <t>Zabezpečovací zařízení, kabelové rozvody a jejich koordinace - ukončení silového vodiče YY-JZ 5x1 0,6/1kV</t>
  </si>
  <si>
    <t>-1516137369</t>
  </si>
  <si>
    <t>7933103X</t>
  </si>
  <si>
    <t>Zabezpečovací zařízení, kabelové rozvody a jejich koordinace - ukončení silového vodiče YY-JZ 7x1 0,6/1kV</t>
  </si>
  <si>
    <t>-1603000360</t>
  </si>
  <si>
    <t>7933301</t>
  </si>
  <si>
    <t>Zabezpečovací zařízení, řízení silničního provozu - stožárová svorkovnice umístěná v plastové skříni s krytím IP54 - dodávka a montáž</t>
  </si>
  <si>
    <t>18767448</t>
  </si>
  <si>
    <t>- montáž, smontování a dodávka stožárové svorkovnice</t>
  </si>
  <si>
    <t>7933406</t>
  </si>
  <si>
    <t>Zabezpečovací zařízení, řízení silničního provozu - návěstidlo na stožár se signálem žlutého přerušovaného světla (S 7) ve tvaru chodce, 1x200 + kontrastní rám - světelný zdroj LED (s napájecím napětím do 50 V AC/DC) - dodávka a montáž</t>
  </si>
  <si>
    <t>-315123238</t>
  </si>
  <si>
    <t>7933414</t>
  </si>
  <si>
    <t>Zabezpečovací zařízení, řízení silničního provozu - návěstidlo na stožár dvoubarevné soustavy se signály pro chodce (S9), 2x200 - světelný zdroj LED (s napájecím napětím do 50 V AC/DC) - dodávka a montáž</t>
  </si>
  <si>
    <t>-45626321</t>
  </si>
  <si>
    <t>7933419</t>
  </si>
  <si>
    <t>Zabezpečovací zařízení, řízení silničního provozu - návěstidlo na stožár tříbarevné soustavy s plnými signály (S 1), 3x200 - světelný zdroj LED (s napájecím napětím do 50 V AC/DC) - dodávka a montáž</t>
  </si>
  <si>
    <t>371582268</t>
  </si>
  <si>
    <t>7933425</t>
  </si>
  <si>
    <t>Zabezpečovací zařízení, řízení silničního provozu - návěstidlo na výložník tříbarevné soustavy s plnými signály (S 1), 3x200 + kontrastní rám a nosič návěstidla na výložník - světelný zdroj LED (s napájecím napětím do 50 V AC/DC) - dodávka a montáž</t>
  </si>
  <si>
    <t>-1493799345</t>
  </si>
  <si>
    <t>7933651</t>
  </si>
  <si>
    <t>Zabezpečovací zařízení, řízení silničního provozu - jednotka signalizace pro nevidomé (20-50V, AC,DC) - dodávka a montáž</t>
  </si>
  <si>
    <t>634846859</t>
  </si>
  <si>
    <t>7933654</t>
  </si>
  <si>
    <t>Zabezpečovací zařízení, řízení silničního provozu - přijímač aktivace signalizace pro nevidomé - dodávka a montáž</t>
  </si>
  <si>
    <t>-2046718572</t>
  </si>
  <si>
    <t>stožár č. 11:</t>
  </si>
  <si>
    <t>7933706</t>
  </si>
  <si>
    <t>Zabezpečovací zařízení, řízení silničního provozu - dopravní videodetektor detekující spolehlivě motocyklisty a cyklisty i za snížené viditelnosti (napájení 24 V DC) na výložníku - dodávka a montáž včetně nastavení</t>
  </si>
  <si>
    <t>490994849</t>
  </si>
  <si>
    <t>- montáž a dodávka videodektoru</t>
  </si>
  <si>
    <t>7933751</t>
  </si>
  <si>
    <t>Zabezpečovací zařízení, řízení silničního provozu - tlačítko pro chodce - dodávka a montáž</t>
  </si>
  <si>
    <t>422004823</t>
  </si>
  <si>
    <t>- montáž a dodávka tlačítka pro chodce na stožár</t>
  </si>
  <si>
    <t>7933782X</t>
  </si>
  <si>
    <t>Zabezpečovací zařízení, řízení silničního provozu - montáž řadiče přes šest světelných skupin</t>
  </si>
  <si>
    <t>2111790412</t>
  </si>
  <si>
    <t>- montáž řadiče:</t>
  </si>
  <si>
    <t>7933783</t>
  </si>
  <si>
    <t>Zabezpečovací zařízení, řízení silničního provozu - mikroprocesorový řadič dočasného SSZ 5.05 včetně plastového základového rámu pod řadič - dodávka</t>
  </si>
  <si>
    <t>-362822911</t>
  </si>
  <si>
    <t>- dodávka řadiče:</t>
  </si>
  <si>
    <t>7933801</t>
  </si>
  <si>
    <t>Zabezpečovací zařízení, řízení silničního provozu - HW zařízení V2X (jednotka RSU) do mikroprocesorového řadiče SSZ - dodávka</t>
  </si>
  <si>
    <t>2088354727</t>
  </si>
  <si>
    <t>7933851X</t>
  </si>
  <si>
    <t>Zabezpečovací zařízení, řízení silničního provozu - regulace a aktivace jedné signální skupiny mikroprocesorového řadiče - montáž</t>
  </si>
  <si>
    <t>-1164691462</t>
  </si>
  <si>
    <t>PS471 v.č. 02 ZOV etapa 5 a 6 - Situace dočasného SSZ 5.05</t>
  </si>
  <si>
    <t>- Skupina VA:</t>
  </si>
  <si>
    <t>7933852X</t>
  </si>
  <si>
    <t>Zabezpečovací zařízení, řízení silničního provozu - regulace a aktivace každé další signální skupiny s použitím montážní plošiny - montáž</t>
  </si>
  <si>
    <t>473817748</t>
  </si>
  <si>
    <t>- Skupiny VB, VC a VD:</t>
  </si>
  <si>
    <t>7933853X</t>
  </si>
  <si>
    <t>Zabezpečovací zařízení, řízení silničního provozu - regulace a aktivace každé další signální skupiny mikroprocesorového řadiče bez použití plošiny - montáž</t>
  </si>
  <si>
    <t>-225030647</t>
  </si>
  <si>
    <t>- Skupiny PB, ZB, PC a  ZC:</t>
  </si>
  <si>
    <t>7933855X</t>
  </si>
  <si>
    <t>Zabezpečovací zařízení, řízení silničního provozu - adresace řadiče přes čtyři světelné skupiny - montáž</t>
  </si>
  <si>
    <t>-1386026622</t>
  </si>
  <si>
    <t>- adresace signálních skupin v řadiči dočasného SSZ 5.05:</t>
  </si>
  <si>
    <t>7933857X</t>
  </si>
  <si>
    <t>Zabezpečovací zařízení, řízení silničního provozu - programování řadiče MR do deseti světelných skupin - montáž</t>
  </si>
  <si>
    <t>-1041365948</t>
  </si>
  <si>
    <t>- dodávka řadiče - naprogramování řadiče a odladění SW v jednotlivých etapách ZOV:</t>
  </si>
  <si>
    <t>7933860</t>
  </si>
  <si>
    <t>Zabezpečovací zařízení, řízení silničního provozu - zpracování dynamického dopravního řešení pro SSZ křižovatky v koordinaci - dodávka</t>
  </si>
  <si>
    <t>622698672</t>
  </si>
  <si>
    <t>- podklady pro SW řadiče:</t>
  </si>
  <si>
    <t>7933901X</t>
  </si>
  <si>
    <t>Zabezpečovací zařízení, řízení silničního provozu - příprava ke komplexnímu vyzkoušení křižovatky s MR řadičem za první signální skupinu - montáž</t>
  </si>
  <si>
    <t>-1082268535</t>
  </si>
  <si>
    <t>7933902X</t>
  </si>
  <si>
    <t>Zabezpečovací zařízení, řízení silničního provozu - příprava ke komplexnímu vyzkoušení křižovatky s MR řadičem za každou další signální skupinu - montáž</t>
  </si>
  <si>
    <t>762708384</t>
  </si>
  <si>
    <t>- Skupiny VB, PB, ZB, VC, PC, ZC a VD</t>
  </si>
  <si>
    <t>7933903X</t>
  </si>
  <si>
    <t>Zabezpečovací zařízení, řízení silničního provozu - komplexní vyzkoušení křižovatky s MR řadičem před uvedením zařízení do provozu do 5 signálních skupin - montáž</t>
  </si>
  <si>
    <t>364266963</t>
  </si>
  <si>
    <t>- Skupiny VA, VB, PB, ZB a VC:</t>
  </si>
  <si>
    <t>7933904X</t>
  </si>
  <si>
    <t>Zabezpečovací zařízení, řízení silničního provozu - komplexní vyzkoušení křižovatky s MR řadičem před uvedením zařízení do provozu za každých dalších 5 skupin - montáž</t>
  </si>
  <si>
    <t>2075158888</t>
  </si>
  <si>
    <t>- Skupiny PC, ZC a VD:</t>
  </si>
  <si>
    <t>7933905X</t>
  </si>
  <si>
    <t>Zabezpečovací zařízení, řízení silničního provozu - připojení zařízení SSZ do koordinované skupiny - montáž</t>
  </si>
  <si>
    <t>1600506663</t>
  </si>
  <si>
    <t>7933906X</t>
  </si>
  <si>
    <t>Zabezpečovací zařízení, řízení silničního provozu - kontrola zařízení SSZ v podřízeném koordinovaném režimu (zelená vlna) - montáž</t>
  </si>
  <si>
    <t>225386413</t>
  </si>
  <si>
    <t>PS471 v.č. 02 ZOV etapa 3 a 4 - Situace dočasného SSZ 5.05:</t>
  </si>
  <si>
    <t>- obnovení vazby mezi řadičem dočasného SSZ 5.05 a Husovickým tunelem:</t>
  </si>
  <si>
    <t>PS471 v.č. 03 ZOV etapa 5 a 6 - Situace dočasného SSZ 5.05:</t>
  </si>
  <si>
    <t>7933907X</t>
  </si>
  <si>
    <t>Zabezpečovací zařízení, řízení silničního provozu - připojení řadiče SSZ pomocí otevřeného protokolu OCIT-O V2.0 na řídící ústřednu - montáž</t>
  </si>
  <si>
    <t>2140306792</t>
  </si>
  <si>
    <t>- montáž řadiče dočasného SSZ 5.05:</t>
  </si>
  <si>
    <t>7933908X</t>
  </si>
  <si>
    <t>Zabezpečovací zařízení, řízení silničního provozu - zapojení a prověření přenosové cesty z CTD do řadiče</t>
  </si>
  <si>
    <t>1218266168</t>
  </si>
  <si>
    <t>7933A01</t>
  </si>
  <si>
    <t>Zabezpečovací zařízení, řízení silničního provozu - stožár chodecký výšky 3,4 m na betonovém bloku - dodávka a montáž</t>
  </si>
  <si>
    <t>-461302405</t>
  </si>
  <si>
    <t>- osazení stožárů číslo 3 a 5:</t>
  </si>
  <si>
    <t>7933A02</t>
  </si>
  <si>
    <t>Zabezpečovací zařízení, řízení silničního provozu - stožár chodecký výšky 3,8 m na betonovém bloku - dodávka a montáž</t>
  </si>
  <si>
    <t>1424645698</t>
  </si>
  <si>
    <t>- osazení stožáru číslo 11:</t>
  </si>
  <si>
    <t>7933A03</t>
  </si>
  <si>
    <t>Zabezpečovací zařízení, řízení silničního provozu - stožár výložníkový s výložníkem délky 4,0 m na betonovém bloku - dodávka a montáž</t>
  </si>
  <si>
    <t>2095898642</t>
  </si>
  <si>
    <t>- osazení stožárů číslo 1, 2, 4 a 6:</t>
  </si>
  <si>
    <t>7933Y02</t>
  </si>
  <si>
    <t>Zabezpečovací zařízení, řízení silničního provozu - stožár chodecký - demontáž</t>
  </si>
  <si>
    <t>-1344034341</t>
  </si>
  <si>
    <t>- demontáž stávajících stožárů na stávajícím SSZ 5.05:</t>
  </si>
  <si>
    <t>7933Y04</t>
  </si>
  <si>
    <t>Zabezpečovací zařízení, řízení silničního provozu - stožár výložníkový včetně výložníku - demontáž</t>
  </si>
  <si>
    <t>-1768187952</t>
  </si>
  <si>
    <t>7933Y06</t>
  </si>
  <si>
    <t>Zabezpečovací zařízení, řízení silničního provozu - návěstidlo jednosvětlové na stožár - demontáž</t>
  </si>
  <si>
    <t>-1934664397</t>
  </si>
  <si>
    <t>- demontáž stávajících návěstidel na stávajícím SSZ 5.05:</t>
  </si>
  <si>
    <t>7933Y08</t>
  </si>
  <si>
    <t>Zabezpečovací zařízení, řízení silničního provozu - návěstidlo dvousvětlové na stožár - demontáž</t>
  </si>
  <si>
    <t>-2022881846</t>
  </si>
  <si>
    <t>7933Y10</t>
  </si>
  <si>
    <t>Zabezpečovací zařízení, řízení silničního provozu - návěstidlo třísvětlové na stožár, 3x200 - demontáž</t>
  </si>
  <si>
    <t>-1030215082</t>
  </si>
  <si>
    <t>7933Y12</t>
  </si>
  <si>
    <t>Zabezpečovací zařízení, řízení silničního provozu - návěstidlo třísvětlové na výložník, 3x200 - demontáž</t>
  </si>
  <si>
    <t>1922488294</t>
  </si>
  <si>
    <t>7933Y15</t>
  </si>
  <si>
    <t>Zabezpečovací zařízení, řízení silničního provozu - návěstidlo tramvajové na výložník - demontáž</t>
  </si>
  <si>
    <t>-340538979</t>
  </si>
  <si>
    <t>- demontáž stávajících tramvajových návěstidel na stávajícím SSZ 5.05:</t>
  </si>
  <si>
    <t>7933Y16</t>
  </si>
  <si>
    <t>Zabezpečovací zařízení, řízení silničního provozu - jednotka signalizace pro nevidomé - demontáž</t>
  </si>
  <si>
    <t>-1421309301</t>
  </si>
  <si>
    <t>- demontáž stávajících jednotek signalizace pro nevidomé na stávajícím SSZ 5.05:</t>
  </si>
  <si>
    <t>7933Y17</t>
  </si>
  <si>
    <t>Zabezpečovací zařízení, řízení silničního provozu - přijímač aktivace signalizace pro nevidomé - demontáž</t>
  </si>
  <si>
    <t>500037548</t>
  </si>
  <si>
    <t>- demontáž stávajících přijímačů aktivace signalizace pro nevidomé na stávajícím SSZ 5.05:</t>
  </si>
  <si>
    <t>7933Y25</t>
  </si>
  <si>
    <t>Zabezpečovací zařízení, řízení silničního provozu - demontáž řadiče přes šest světelných skupin</t>
  </si>
  <si>
    <t>-1720676586</t>
  </si>
  <si>
    <t>PS472 v.č. 02 ZOV etapa 3 a 4 - Situace dočasného SSZ 5.05</t>
  </si>
  <si>
    <t>- demontáž řadiče stávajícího SSZ 5.05:</t>
  </si>
  <si>
    <t>678948768</t>
  </si>
  <si>
    <t>Výkop 100 x 120 - odměřeno v AutoCadu:</t>
  </si>
  <si>
    <t>-205356231</t>
  </si>
  <si>
    <t>(16)*0,65*0,3</t>
  </si>
  <si>
    <t>PS472 - Úprava SSZ 5.09 Karlova - Provazníkova - v rámci 3., 4. a 5. etapy ZOV</t>
  </si>
  <si>
    <t>Brno - Malomeřice</t>
  </si>
  <si>
    <t>1354292583</t>
  </si>
  <si>
    <t>PS472 v.č. 02 ZOV etapa 3 a 4.1 - Situace dočasného SSZ 5.09</t>
  </si>
  <si>
    <t>PS472 v.č. 03 ZOV etapa 4.2 - Situace dočasného SSZ 5.09</t>
  </si>
  <si>
    <t>PS472 v.č. 04 ZOV etapa 5 - Situace dočasného SSZ 5.09</t>
  </si>
  <si>
    <t>155*0,35*0,2</t>
  </si>
  <si>
    <t>35*0,5*0,2</t>
  </si>
  <si>
    <t>-  přebytečná zemina z výkopu 65 x 120:</t>
  </si>
  <si>
    <t>75*0,65*0,3</t>
  </si>
  <si>
    <t>- výkop pro základy výložníkových stožárů:</t>
  </si>
  <si>
    <t>2*(1*1*1,7)</t>
  </si>
  <si>
    <t>- výkop pro základy chodeckých stožárů:</t>
  </si>
  <si>
    <t>4*(0,6*0,6*0,6)</t>
  </si>
  <si>
    <t>-1921224385</t>
  </si>
  <si>
    <t>-  uložení vybouraného betonového základu řadiče stávajícího SSZ 5.09 na skládku:</t>
  </si>
  <si>
    <t>(0,6^3)*2</t>
  </si>
  <si>
    <t>-  uložení vybouraného betonového základu stávajícího přímého stožáru SSZ na skládku:</t>
  </si>
  <si>
    <t>(1,7*1*1)*1</t>
  </si>
  <si>
    <t>(1,7*1*1)*3</t>
  </si>
  <si>
    <t>-  uložení vybouraného betonového základu řadiče dočasného SSZ 5.09 na skládku:</t>
  </si>
  <si>
    <t>503221349</t>
  </si>
  <si>
    <t>PS472 - v.č. 01 - Technická zpráva</t>
  </si>
  <si>
    <t>- dílenská dokumentace pro výrobu řadiče dočasného SSZ 5.09:</t>
  </si>
  <si>
    <t>-398088857</t>
  </si>
  <si>
    <t>- realizační dokumentace (RDS) objektu PS472:</t>
  </si>
  <si>
    <t>1475491675</t>
  </si>
  <si>
    <t>1809870492</t>
  </si>
  <si>
    <t>- výchozí revize PS472</t>
  </si>
  <si>
    <t>1156517774</t>
  </si>
  <si>
    <t>-299213041</t>
  </si>
  <si>
    <t>(110+25+20+55)*1*0,5</t>
  </si>
  <si>
    <t>1665998444</t>
  </si>
  <si>
    <t>(110+25+20+55)*1*0,5*1,7*10</t>
  </si>
  <si>
    <t>-1973852955</t>
  </si>
  <si>
    <t>155*0,35*0,6</t>
  </si>
  <si>
    <t>35*0,5*0,8</t>
  </si>
  <si>
    <t>- výkop 65 x 120:</t>
  </si>
  <si>
    <t>75*0,65*1,2</t>
  </si>
  <si>
    <t>- výkop pro základ řadiče SSZ 5.09:</t>
  </si>
  <si>
    <t>-636895821</t>
  </si>
  <si>
    <t>155*0,35*0,2*10</t>
  </si>
  <si>
    <t>35*0,5*0,2*10</t>
  </si>
  <si>
    <t>75*0,65*0,3*10</t>
  </si>
  <si>
    <t>2*(1*1*1,7)*10</t>
  </si>
  <si>
    <t>4*(0,6*0,6*0,6)*10</t>
  </si>
  <si>
    <t>1740505557</t>
  </si>
  <si>
    <t>110,814*1,7</t>
  </si>
  <si>
    <t>810695553</t>
  </si>
  <si>
    <t>110,814</t>
  </si>
  <si>
    <t>-35,639</t>
  </si>
  <si>
    <t>2051713712</t>
  </si>
  <si>
    <t>- vrtané prostupy DN 160 - odměřeno v AutoCadu</t>
  </si>
  <si>
    <t>(13+14)*4</t>
  </si>
  <si>
    <t>-73333114</t>
  </si>
  <si>
    <t>- betonové základy pro chodecké stožáry:</t>
  </si>
  <si>
    <t>(0,6^3)*4</t>
  </si>
  <si>
    <t>betonový základ pro řadič:</t>
  </si>
  <si>
    <t>272324</t>
  </si>
  <si>
    <t>Základy ze železobetonu do C25/30</t>
  </si>
  <si>
    <t>5084477</t>
  </si>
  <si>
    <t>- železobetonové základy pro výložníkové stožáry:</t>
  </si>
  <si>
    <t>(1*1*1,7)*2</t>
  </si>
  <si>
    <t>272365</t>
  </si>
  <si>
    <t>Základy, výztuž základů z oceli 10 505</t>
  </si>
  <si>
    <t>551805480</t>
  </si>
  <si>
    <t>- železobetonové základy pro výložníkové stožáry - hmotnost ocelové výstuže betonových základů výložníkových stožárů:</t>
  </si>
  <si>
    <t>2*0,005</t>
  </si>
  <si>
    <t>-391852858</t>
  </si>
  <si>
    <t>(110+150)*1,2</t>
  </si>
  <si>
    <t>1704725228</t>
  </si>
  <si>
    <t>110+150</t>
  </si>
  <si>
    <t>1718370057</t>
  </si>
  <si>
    <t>-885932450</t>
  </si>
  <si>
    <t>Výkop 65 x 120:</t>
  </si>
  <si>
    <t>18+26+9+31</t>
  </si>
  <si>
    <t>1762501273</t>
  </si>
  <si>
    <t>8*0,5</t>
  </si>
  <si>
    <t>-1524179270</t>
  </si>
  <si>
    <t>- montáž a dodávka vedení uzemňovacího v zemi z drátu FeZn D 8 mm</t>
  </si>
  <si>
    <t>-1453775882</t>
  </si>
  <si>
    <t>247999658</t>
  </si>
  <si>
    <t>8*2</t>
  </si>
  <si>
    <t>-2077187179</t>
  </si>
  <si>
    <t>9+6</t>
  </si>
  <si>
    <t>-477621078</t>
  </si>
  <si>
    <t>742G12A</t>
  </si>
  <si>
    <t>Kabel NN dvou- a třížílový CU s plastovou izolací od 4 do 16 mm2 - silový kabel NYY-J 3x4 0,6/1kV</t>
  </si>
  <si>
    <t>745790237</t>
  </si>
  <si>
    <t>PS472 v.č. 05 - Napájení dočasného SSZ 5.09</t>
  </si>
  <si>
    <t>- montáž a dodávka měděných kabelů NYY-J 3x4 - uložených pevně - napájení O407:</t>
  </si>
  <si>
    <t>-669295355</t>
  </si>
  <si>
    <t>40+10</t>
  </si>
  <si>
    <t>78446543</t>
  </si>
  <si>
    <t>(5*2+15*1)*2</t>
  </si>
  <si>
    <t>stožár č. 7:</t>
  </si>
  <si>
    <t>stožár č. 8:</t>
  </si>
  <si>
    <t>5*1*2</t>
  </si>
  <si>
    <t>226054542</t>
  </si>
  <si>
    <t>742I11D</t>
  </si>
  <si>
    <t>Kabel NN Cu ovládací 7-12žílový do 2,5 mm2 - silový kabel NYY-J 7x1,5 0,6/1kV</t>
  </si>
  <si>
    <t>-1932252567</t>
  </si>
  <si>
    <t>- montáž a dodávka měděných kabelů NYY-J 7x1,5 0,6/1kV - uložených pevně</t>
  </si>
  <si>
    <t>742I21A</t>
  </si>
  <si>
    <t>Kabel NN Cu ovládací 19-24žílový do 2,5 mm2 - silový kabel NYY-J 19x1,5 0,6/1kV</t>
  </si>
  <si>
    <t>861856877</t>
  </si>
  <si>
    <t>- montáž a dodávka měděných kabelů NYY-J 19x1,5 0,6/1kV - uložených pevně</t>
  </si>
  <si>
    <t>75+60+75</t>
  </si>
  <si>
    <t>1760470210</t>
  </si>
  <si>
    <t>95+20+60</t>
  </si>
  <si>
    <t>742I31B</t>
  </si>
  <si>
    <t>Kabel NN Cu ovládací 37-48žílový do 2,5 mm2 - silovýkabel NYY-J 40x1,5 0,6/1kV</t>
  </si>
  <si>
    <t>57782885</t>
  </si>
  <si>
    <t>- montáž a dodávka měděných kabelů NYY-J 40x1,5 0,6/1kV - uložených pevně</t>
  </si>
  <si>
    <t>-824216114</t>
  </si>
  <si>
    <t>742L12A</t>
  </si>
  <si>
    <t>Ukončení dvou až pětižílového kabelu v rozvaděči nebo na přístroji od 4 do 16 mm2 - ukončení kabelu NYY-J 3 x 4 0,6/1kV v rozvaděči</t>
  </si>
  <si>
    <t>-425044296</t>
  </si>
  <si>
    <t>- ukončení měděných kabelů NYY-J 3x4 0,6/1kV</t>
  </si>
  <si>
    <t>2083005988</t>
  </si>
  <si>
    <t>- ukončení měděných kabelů NYY-J 4x10 0,6/1kV</t>
  </si>
  <si>
    <t>742M11A</t>
  </si>
  <si>
    <t>Ukončení sedmi až dvanáctižílového kabelu v rozvaděči nebo na přístroji do 2,5 mm2 - ukončení kabelu NYY-J 7 x 1,5 0,6/1kV</t>
  </si>
  <si>
    <t>1905756827</t>
  </si>
  <si>
    <t>- ukončení měděných kabelů NYY-J 7x1,5 0,6/1kV</t>
  </si>
  <si>
    <t>2*3</t>
  </si>
  <si>
    <t>742N11A</t>
  </si>
  <si>
    <t>Ukončení devatenácti až dvacetičtyřžílového kabelu v rozvaděči nebo na přístroji do 2,5 mm2 - ukončení kabelu NYY-J 19 x 1,5 0,6/1kV</t>
  </si>
  <si>
    <t>1388396906</t>
  </si>
  <si>
    <t>- ukončení měděných kabelů NYY-J 19x1,5 0,6/1kV</t>
  </si>
  <si>
    <t>(2+2+2)*2</t>
  </si>
  <si>
    <t>-365048205</t>
  </si>
  <si>
    <t>- ukončení měděných kabelů NYY-J 24x1,5 0,6/1kV</t>
  </si>
  <si>
    <t>742O11B</t>
  </si>
  <si>
    <t>Ukončení třicetisedmi až čtyřicetosmižílového kabelu v rozvaděči nebo na přístroji do 2,5 mm2 - ukončení kabelu NYY-J 40 x 1,5 0,6/1kV</t>
  </si>
  <si>
    <t>554636253</t>
  </si>
  <si>
    <t>- ukončení měděných kabelů NYY-J 40x1,5 0,6/1kV</t>
  </si>
  <si>
    <t>-832995488</t>
  </si>
  <si>
    <t>-1091687100</t>
  </si>
  <si>
    <t>2*(7+7+8+2)</t>
  </si>
  <si>
    <t>742Z23</t>
  </si>
  <si>
    <t>Demontáž kabelového vedení NN</t>
  </si>
  <si>
    <t>1494553879</t>
  </si>
  <si>
    <t>- demontáž stávajících kabelů CYKY 5x1,5 - SSZ 5.05:</t>
  </si>
  <si>
    <t>- demontáž stávajících kabelů CYKY 12x1,5 - SSZ 5.05:</t>
  </si>
  <si>
    <t>- demontáž stávajících kabelů CYKY 19x1,5 - SSZ 5.05:</t>
  </si>
  <si>
    <t>115</t>
  </si>
  <si>
    <t>- demontáž stávajících kabelů CYKY 24x1,5 - SSZ 5.05:</t>
  </si>
  <si>
    <t>- demontáž stávajících kabelů CYKY 37x1,5 - SSZ 5.05:</t>
  </si>
  <si>
    <t>250</t>
  </si>
  <si>
    <t>- demontáž stávajících kabelů CYKY 4x10 - SSZ 5.05:</t>
  </si>
  <si>
    <t>-1394168524</t>
  </si>
  <si>
    <t>- postupné demontáže kabelů v průběhu jednotlivých etap ZOV:</t>
  </si>
  <si>
    <t>- demontáž stávajících kabelů CYKY 12x1,5</t>
  </si>
  <si>
    <t>- demontáž stávajících kabelů CYKY 19x1,5</t>
  </si>
  <si>
    <t>- demontáž stávajících kabelů CYKY 24x1,5</t>
  </si>
  <si>
    <t>- demontáž stávajících kabelů CYKY 37x1,5</t>
  </si>
  <si>
    <t>125</t>
  </si>
  <si>
    <t>- demontáž stávajících kabelů CYKY 4x10</t>
  </si>
  <si>
    <t>-588616657</t>
  </si>
  <si>
    <t>PS472 v.č. 01 - Technická zpráva</t>
  </si>
  <si>
    <t>743Z71</t>
  </si>
  <si>
    <t>Demontáž pílíře elektroměrového rozvaděče RE</t>
  </si>
  <si>
    <t>-1496360295</t>
  </si>
  <si>
    <t>- demontáž stávajícího elektroměrového rozvaděče</t>
  </si>
  <si>
    <t>744I01</t>
  </si>
  <si>
    <t>Pojistková vložka do 160 A</t>
  </si>
  <si>
    <t>313221251</t>
  </si>
  <si>
    <t>- montáž a dodávka pojistky PH 000 - 32 A:</t>
  </si>
  <si>
    <t>-741644920</t>
  </si>
  <si>
    <t>- demontáž stávajících kabelů TCEKFE 1P 1,0</t>
  </si>
  <si>
    <t>140*0,001*1</t>
  </si>
  <si>
    <t>35*0,001*2</t>
  </si>
  <si>
    <t>1482996731</t>
  </si>
  <si>
    <t>-524254272</t>
  </si>
  <si>
    <t>-166393570</t>
  </si>
  <si>
    <t>1346799758</t>
  </si>
  <si>
    <t>1554493789</t>
  </si>
  <si>
    <t>147650801</t>
  </si>
  <si>
    <t>2*2*2</t>
  </si>
  <si>
    <t>2*3*2</t>
  </si>
  <si>
    <t>2*4*2</t>
  </si>
  <si>
    <t>2*1*2</t>
  </si>
  <si>
    <t>-2134944473</t>
  </si>
  <si>
    <t>- ukončení měděných kabelů NYY-J 7x1,5 0,6/1kV:</t>
  </si>
  <si>
    <t>75IH71D</t>
  </si>
  <si>
    <t>Ukončení kabelu smršťovací koncovkou do 40 mm - záklopka na kabelu do 19x1/1,5</t>
  </si>
  <si>
    <t>640860015</t>
  </si>
  <si>
    <t>- ukončení měděných kabelů NYY-J 19x1,5 0,6/1kV:</t>
  </si>
  <si>
    <t>-1939730466</t>
  </si>
  <si>
    <t>75IH71G</t>
  </si>
  <si>
    <t>Ukončení kabelu smršťovací koncovkou do 40 mm - záklopka na kabelu do 40x1/1,5</t>
  </si>
  <si>
    <t>-1610724968</t>
  </si>
  <si>
    <t>- ukončení měděných kabelů NYY-J 40x1,5 0,6/1kV:</t>
  </si>
  <si>
    <t>209000658</t>
  </si>
  <si>
    <t>- dodávka FTP kabelu cat 6a pro připojení příjímače zařízení V2X  - uložených pevně</t>
  </si>
  <si>
    <t>1382652593</t>
  </si>
  <si>
    <t>- montáž FTP kabelu cat 6a pro připojení příjímače zařízení V2X  - uložených pevně</t>
  </si>
  <si>
    <t>75L42Y</t>
  </si>
  <si>
    <t>Kamera digitální (IP) - demontáž</t>
  </si>
  <si>
    <t>2142050662</t>
  </si>
  <si>
    <t>- demontáž stávajících dohledových kamer:</t>
  </si>
  <si>
    <t>1674216898</t>
  </si>
  <si>
    <t>5*8+7*4</t>
  </si>
  <si>
    <t>5*12</t>
  </si>
  <si>
    <t>5*4</t>
  </si>
  <si>
    <t>1693767426</t>
  </si>
  <si>
    <t>1497716651</t>
  </si>
  <si>
    <t>7933204</t>
  </si>
  <si>
    <t>Zabezpečovací zařízení, řízení silničního provozu - stožár chodecký výšky 3,4 m (pro ukončení kabelu NYY-J 30x 1,5) - dodávka a montáž</t>
  </si>
  <si>
    <t>-351924283</t>
  </si>
  <si>
    <t xml:space="preserve"> - montáž a dodávka stožáru (sloupku) přímého včetně základového rámu</t>
  </si>
  <si>
    <t>7933206</t>
  </si>
  <si>
    <t>Zabezpečovací zařízení, řízení silničního provozu - stožár chodecký výšky 3,8 m (pro ukončení kabelu NYY-J 30x 1,5) - dodávka a montáž</t>
  </si>
  <si>
    <t>-1134948097</t>
  </si>
  <si>
    <t>7933220</t>
  </si>
  <si>
    <t>Zabezpečovací zařízení, řízení silničního provozu - stožár výložníkový zvýšený o 1,0 m s výložníkem délky 4,5 m - dodávka a montáž</t>
  </si>
  <si>
    <t>1281262684</t>
  </si>
  <si>
    <t>- montáž a dodávka stožáru (sloupku) výložníkového zapušťěného</t>
  </si>
  <si>
    <t>- montáž a dodávka výložníku na stožár</t>
  </si>
  <si>
    <t>7933238</t>
  </si>
  <si>
    <t>Zabezpečovací zařízení, řízení silničního provozu - stožár výložníkový zvýšený o 1,0 m s výložníkem délky 6,5 m pro výhledovou instalaci dohledové kamery - dodávka a montáž</t>
  </si>
  <si>
    <t>1682814829</t>
  </si>
  <si>
    <t>7933300</t>
  </si>
  <si>
    <t>Zabezpečovací zařízení, řízení silničního provozu - stožárová svorkovnice s krytím IP54 - dodávka a montáž</t>
  </si>
  <si>
    <t>415303004</t>
  </si>
  <si>
    <t>7933405</t>
  </si>
  <si>
    <t>Zabezpečovací zařízení, řízení silničního provozu - návěstidlo na stožár se signálem žlutého přerušovaného světla (S 7), 1x200 - světelný zdroj LED (s napájecím napětím do 50 V AC/DC) - dodávka a montáž</t>
  </si>
  <si>
    <t>-873218823</t>
  </si>
  <si>
    <t>- montáž dodávka sestaveného návěstidla jednokomorového na stožár</t>
  </si>
  <si>
    <t>-1724511086</t>
  </si>
  <si>
    <t>- montáž a dodávka sestaveného návěstidla dvoukomorového na stožár</t>
  </si>
  <si>
    <t>7933420</t>
  </si>
  <si>
    <t>Zabezpečovací zařízení, řízení silničního provozu - návěstidlo na stožár tříbarevné soustavy se směrovými signály (S 2), 3x200 - světelný zdroj LED (s napájecím napětím do 50 V AC/DC) - dodávka a montáž</t>
  </si>
  <si>
    <t>-1817590004</t>
  </si>
  <si>
    <t>- montáž a dodávka sestaveného návěstidla tříkomorového na stožár:</t>
  </si>
  <si>
    <t>7933426</t>
  </si>
  <si>
    <t>Zabezpečovací zařízení, řízení silničního provozu - návěstidlo na výložník tříbarevné soustavy se směrovými signály (S 2), 3x200 + kontrastní rám a nosič návěstidla na výložník - světelný zdroj LED (s napájecím napětím do 50 V AC/DC) - dodávka a montáž</t>
  </si>
  <si>
    <t>-971352810</t>
  </si>
  <si>
    <t>- montáž a dodávka sestaveného návěstidla tříkomorového na výložník:</t>
  </si>
  <si>
    <t>-977564958</t>
  </si>
  <si>
    <t>- montáž a dodávka jednotky signalizace pro nevidomé</t>
  </si>
  <si>
    <t>-1290280012</t>
  </si>
  <si>
    <t>- montáž a dodávka přijímače aktivace signalizace pro nevidomé</t>
  </si>
  <si>
    <t>7933705</t>
  </si>
  <si>
    <t>Zabezpečovací zařízení, řízení silničního provozu - dopravní videodetektor detekující spolehlivě motocyklisty a cyklisty i za snížené viditelnosti (napájení 24 V DC) na stožáru - dodávka a montáž včetně nastavení</t>
  </si>
  <si>
    <t>414898587</t>
  </si>
  <si>
    <t>- montáž a dodávka videodektoru:</t>
  </si>
  <si>
    <t>-1650432125</t>
  </si>
  <si>
    <t>7933708X</t>
  </si>
  <si>
    <t>Zabezpečovací zařízení, řízení silničního provozu - montáž stávajícího dopravního videodetektoru na stožáru včetně jeho nastavení</t>
  </si>
  <si>
    <t>-37842069</t>
  </si>
  <si>
    <t>- montáž stávajícího videodektoru:</t>
  </si>
  <si>
    <t>7933710X</t>
  </si>
  <si>
    <t>Zabezpečovací zařízení, řízení silničního provozu - montáž stávajícího dopravního videodetektoru na výložníku včetně jeho nastavení</t>
  </si>
  <si>
    <t>-656497579</t>
  </si>
  <si>
    <t>3+3</t>
  </si>
  <si>
    <t>1188688339</t>
  </si>
  <si>
    <t>- montáž a dodávka tlačítka pro chodce na stožáru dočasného SSZ 5.09 č. 4:</t>
  </si>
  <si>
    <t>7933753X</t>
  </si>
  <si>
    <t>Zabezpečovací zařízení, řízení silničního provozu - montáž stávajícího tlačítka pro chodce</t>
  </si>
  <si>
    <t>547076776</t>
  </si>
  <si>
    <t>- montáž a stávajícího tlačítka pro chodce na stožáry dočasného SSZ 5.09 č. 3 a 5:</t>
  </si>
  <si>
    <t>-1655049994</t>
  </si>
  <si>
    <t>Zabezpečovací zařízení, řízení silničního provozu - mikroprocesorový řadič dočasného SSZ 5.09 včetně plastového základového rámu pod řadič - dodávka</t>
  </si>
  <si>
    <t>-1156573912</t>
  </si>
  <si>
    <t>-338315424</t>
  </si>
  <si>
    <t>-808679646</t>
  </si>
  <si>
    <t>735781174</t>
  </si>
  <si>
    <t>- Skupiny VF, VC:</t>
  </si>
  <si>
    <t>891254663</t>
  </si>
  <si>
    <t>- Skupiny VB, PB, PC, VD a ZA:</t>
  </si>
  <si>
    <t>-2135594610</t>
  </si>
  <si>
    <t>- adresace signálních skupin v řadiči dočasného SSZ 5.09:</t>
  </si>
  <si>
    <t>-905485784</t>
  </si>
  <si>
    <t>Zabezpečovací zařízení, řízení silničního provozu - zpracování dynamického dopravního řešení pro SSZ 5.09</t>
  </si>
  <si>
    <t>-547059193</t>
  </si>
  <si>
    <t>88591191</t>
  </si>
  <si>
    <t>-1911679390</t>
  </si>
  <si>
    <t>- Skupiny VF, VC, VB, PB, PC, VD a ZA:</t>
  </si>
  <si>
    <t>-621544637</t>
  </si>
  <si>
    <t>- Skupiny VA, VB, VF, PB a PC:</t>
  </si>
  <si>
    <t>-1585686406</t>
  </si>
  <si>
    <t>- Skupiny VC, VD a ZA:</t>
  </si>
  <si>
    <t>97</t>
  </si>
  <si>
    <t>-1780355141</t>
  </si>
  <si>
    <t>-800539127</t>
  </si>
  <si>
    <t>99</t>
  </si>
  <si>
    <t>-374645529</t>
  </si>
  <si>
    <t>- montáž řadiče dočasného SSZ 5.09:</t>
  </si>
  <si>
    <t>890414797</t>
  </si>
  <si>
    <t>101</t>
  </si>
  <si>
    <t>-1222974156</t>
  </si>
  <si>
    <t>- osazení stožárů:</t>
  </si>
  <si>
    <t>-858420717</t>
  </si>
  <si>
    <t>103</t>
  </si>
  <si>
    <t>775642115</t>
  </si>
  <si>
    <t>7933Y01</t>
  </si>
  <si>
    <t>Zabezpečovací zařízení, řízení silničního provozu - stožár přímý zaslepený - demontáž</t>
  </si>
  <si>
    <t>522514747</t>
  </si>
  <si>
    <t>- demontáž stávajícího stožáru číslo 3:</t>
  </si>
  <si>
    <t>850534602</t>
  </si>
  <si>
    <t>- demontáž stávajících stožárů číslo 5, 6 a 8:</t>
  </si>
  <si>
    <t>-907123252</t>
  </si>
  <si>
    <t>- demontáž stávajících stožárů číslo 1 a 4:</t>
  </si>
  <si>
    <t>- demontáž stávajícího stožáru číslo 2:</t>
  </si>
  <si>
    <t>107</t>
  </si>
  <si>
    <t>1151377637</t>
  </si>
  <si>
    <t>- demontáž stávajících návěstidel ze stožárů číslo 1, 2 a 8:</t>
  </si>
  <si>
    <t>- demontáž stávajících návěstidel ze stožáru číslo 8 - zrušení dočasného SSZ 5.09:</t>
  </si>
  <si>
    <t>1749976681</t>
  </si>
  <si>
    <t>- demontáž stávajících návěstidel ze stožárů číslo 4, 5, 6 a 7:</t>
  </si>
  <si>
    <t>- demontáž stávajících návěstidel ze stožárů číslo 2, 3, 4 a 5:</t>
  </si>
  <si>
    <t>- demontáž stávajících návěstidel ze stožárů číslo 3, 4 a 5 - zrušení dočasného SSZ 5.09:</t>
  </si>
  <si>
    <t>109</t>
  </si>
  <si>
    <t>1940498992</t>
  </si>
  <si>
    <t>- demontáž stávajících návěstidel ze stožárů číslo 1, 2, 4, 5 a 6:</t>
  </si>
  <si>
    <t>- demontáž stávajících návěstidel ze stožárů číslo 2, 4, 5 a 6:</t>
  </si>
  <si>
    <t>- demontáž stávajících návěstidel ze stožárů číslo 1, 2, 3, 4, 6 a 7 - zrušení dočasného SSZ 5.09:</t>
  </si>
  <si>
    <t>1155473553</t>
  </si>
  <si>
    <t>- demontáž stávajících návěstidel ze stožárů číslo 1, 2 a 4:</t>
  </si>
  <si>
    <t>- demontáž stávajících návěstidel ze stožárů číslo 2 a 5:</t>
  </si>
  <si>
    <t>- demontáž stávajících návěstidel ze stožárů číslo 1, 2 a 4 - zrušení dočasného SSZ 5.09:</t>
  </si>
  <si>
    <t>111</t>
  </si>
  <si>
    <t>1822599510</t>
  </si>
  <si>
    <t>- demontáž stávajících jednotek signalizace pro nevidomé ze stožárů číslo 4, 5, 6 a 7:</t>
  </si>
  <si>
    <t>- demontáž stávajících jednotek signalizace pro nevidomé ze stožárů číslo 2, 3, 4 a 5:</t>
  </si>
  <si>
    <t>- demontáž stávajících jednotek signalizace pro nevidomé ze stožárů číslo 3, 4 a 5 - zrušení dočasného SSZ 5.09:</t>
  </si>
  <si>
    <t>2123902495</t>
  </si>
  <si>
    <t>- demontáž stávajícího přijímače aktivace signalizace pro nevidomé ze stožáru číslo 3:</t>
  </si>
  <si>
    <t>- demontáž stávajícího přijímače aktivace signalizace pro nevidomé ze stožáru číslo 11 - zrušení dočasného SSZ 5.09:</t>
  </si>
  <si>
    <t>113</t>
  </si>
  <si>
    <t>7933Y18</t>
  </si>
  <si>
    <t>Zabezpečovací zařízení, řízení silničního provozu - dopravní videodetektor na stožáru - demontáž</t>
  </si>
  <si>
    <t>2009214913</t>
  </si>
  <si>
    <t>- demontáž videodektoru dočasného SSZ 5.09 z mobilního stožáru č. 6:</t>
  </si>
  <si>
    <t>- demontáž videodektoru dočasného SSZ 5.09 ze stožáru č. 6:</t>
  </si>
  <si>
    <t>7933Y19</t>
  </si>
  <si>
    <t>Zabezpečovací zařízení, řízení silničního provozu - dopravní videodetektor na výložníku - demontáž</t>
  </si>
  <si>
    <t>364671166</t>
  </si>
  <si>
    <t>- demontáž videodektorů dočasného SSZ 5.09 ze stožáru č. 2 a z mobilních stožárů č. 1 a 5:</t>
  </si>
  <si>
    <t>1+2</t>
  </si>
  <si>
    <t>- demontáž videodektorů dočasného SSZ 5.09 ze stožárů č. 2 a 4  a z mobilního stožáru č. 1:</t>
  </si>
  <si>
    <t>7933Y20</t>
  </si>
  <si>
    <t>Zabezpečovací zařízení, řízení silničního provozu - tlačítko pro chodce - demontáž</t>
  </si>
  <si>
    <t>416797219</t>
  </si>
  <si>
    <t>- demontáž stávajících tlačítek dočasného SSZ 5.09 ze stožárů č. 2 a 3:</t>
  </si>
  <si>
    <t>- demontáž tlačítek dočasného SSZ 5.09 ze stožárů č. 3, 4 a 5:</t>
  </si>
  <si>
    <t>1+2+1</t>
  </si>
  <si>
    <t>544106834</t>
  </si>
  <si>
    <t>- demontáž řadiče stávajícího SSZ 5.09:</t>
  </si>
  <si>
    <t>- demontáž řadiče dočasného SSZ 5.09:</t>
  </si>
  <si>
    <t>117</t>
  </si>
  <si>
    <t>87634</t>
  </si>
  <si>
    <t>Chráničky z trub plastových DN do 200 mm</t>
  </si>
  <si>
    <t>1799286573</t>
  </si>
  <si>
    <t>PE trubky DN160</t>
  </si>
  <si>
    <t>- výkop 65 x 120 pro dočasné SSZ 5.09 - odměřeno v AutoCadu:</t>
  </si>
  <si>
    <t>16+9</t>
  </si>
  <si>
    <t>- výkop 65 x 120 pro tvrvalé SSZ 5.09 - odměřeno v AutoCadu:</t>
  </si>
  <si>
    <t>2*10+1*8+2*8</t>
  </si>
  <si>
    <t>1*10</t>
  </si>
  <si>
    <t>87646</t>
  </si>
  <si>
    <t>Chráničky z trub plastových DN do 400mm</t>
  </si>
  <si>
    <t>1722906008</t>
  </si>
  <si>
    <t>- trubka v základu výložníkových stožárů</t>
  </si>
  <si>
    <t>1,5</t>
  </si>
  <si>
    <t>119</t>
  </si>
  <si>
    <t>-1430688610</t>
  </si>
  <si>
    <t>(2*10+1*8+2*8)*0,3*0,65</t>
  </si>
  <si>
    <t>1*10*0,3*0,65</t>
  </si>
  <si>
    <t>PS473 - Úprava SSZ 5.13 Provazníkova - Kohoutova - v rámci 2. etapy ZOV</t>
  </si>
  <si>
    <t>9 - 9 - OSTATNÍ KONSTRUKCE A PRÁCE</t>
  </si>
  <si>
    <t>PS473 v.č. 02 ZOV etapa 1, 2 a 3 - Situace dočasného SSZ 5.13</t>
  </si>
  <si>
    <t>-  přebytečná zemina z výkopu pro základ řadiče dočasného SSZ 5.13:</t>
  </si>
  <si>
    <t>-  uložení  vybouraného betonového základu řadiče:</t>
  </si>
  <si>
    <t>betonových základů stávajících  chodeckých stožárů SSZ na skládku:</t>
  </si>
  <si>
    <t>(1,7*1*1)*2</t>
  </si>
  <si>
    <t>1450107815</t>
  </si>
  <si>
    <t>PS473 - v.č. 01 - Technická zpráva</t>
  </si>
  <si>
    <t>- dílenská dokumentace pro výrobu řadiče dočasného SSZ 5.13:</t>
  </si>
  <si>
    <t>-12158440</t>
  </si>
  <si>
    <t>- realizační dokumentace (RDS) objektu PS473:</t>
  </si>
  <si>
    <t>- výchozí revize PS473:</t>
  </si>
  <si>
    <t>- výkop pro základ řadiče dočasného SSZ 5.13:</t>
  </si>
  <si>
    <t>-988813222</t>
  </si>
  <si>
    <t>- přemístění v rámci staveniště:</t>
  </si>
  <si>
    <t>1,2*1,7</t>
  </si>
  <si>
    <t>4*0,5</t>
  </si>
  <si>
    <t>- ukončení měděných kabelů CYKY-J 19x1,5 0,6/1kV</t>
  </si>
  <si>
    <t>2*(4+5)</t>
  </si>
  <si>
    <t>793101</t>
  </si>
  <si>
    <t>- montáž řadiče dočasného SSZ 5.13:</t>
  </si>
  <si>
    <t>Zabezpečovací zařízení, řízení silničního provozu - mikroprocesorový řadič SSZ včetně plastového základového rámu pod řadič - dodávka</t>
  </si>
  <si>
    <t>- Skupina VD:</t>
  </si>
  <si>
    <t>- Skupiny VB a VC:</t>
  </si>
  <si>
    <t>7933854X</t>
  </si>
  <si>
    <t>Zabezpečovací zařízení, řízení silničního provozu - adresace řadiče do čtyř světelných skupin - montáž</t>
  </si>
  <si>
    <t>- dodávka řadiče - naprogramování řadiče a odladění SW:</t>
  </si>
  <si>
    <t>7933856X</t>
  </si>
  <si>
    <t>Zabezpečovací zařízení, řízení silničního provozu - programování řadiče MR do čtyř světelných skupin - montáž</t>
  </si>
  <si>
    <t>- Skupiny VA, VB, VC a VD:</t>
  </si>
  <si>
    <t>- montáž řadiče dočasného SSZ 5.13 :</t>
  </si>
  <si>
    <t>- obnovení vazby mezi řadičem dočasného SSZ 5.13 a Husovickým tunelem:</t>
  </si>
  <si>
    <t>- demontáž stávajících stožárů PDZ:</t>
  </si>
  <si>
    <t>- demontáž stávajícího SSZ 5.13:</t>
  </si>
  <si>
    <t>7933Y05</t>
  </si>
  <si>
    <t>Zabezpečovací zařízení, řízení silničního provozu - stožárová svorkovnice s krytím IP54 - demontáž</t>
  </si>
  <si>
    <t>7933Y13</t>
  </si>
  <si>
    <t>Zabezpečovací zařízení, řízení silničního provozu - návěstidlo třísvětlové na výložník, 3x300 - demontáž</t>
  </si>
  <si>
    <t>7933Y24</t>
  </si>
  <si>
    <t>Zabezpečovací zařízení, řízení silničního provozu - demontáž řadiče do šesti světelných skupin</t>
  </si>
  <si>
    <t>- demontáž stávajícího řadiče SSZ 5.13:</t>
  </si>
  <si>
    <t>PS473 v.č. 02 ZOV etapa 4 a 5 - Situace dočasného SSZ 5.13</t>
  </si>
  <si>
    <t>- demontáž řadiče dočasného SSZ 5.13:</t>
  </si>
  <si>
    <t>7933Y31</t>
  </si>
  <si>
    <t>Zabezpečovací zařízení, řízení silničního provozu - demontáž přijímače zařízení V2X</t>
  </si>
  <si>
    <t>- demontáž stávajícího příjímače zařízení V2X SSZ 5.13:</t>
  </si>
  <si>
    <t>- demontáž příjímače zařízení V2X dočasného SSZ 5.13:</t>
  </si>
  <si>
    <t>9 - OSTATNÍ KONSTRUKCE A PRÁCE</t>
  </si>
  <si>
    <t>951703</t>
  </si>
  <si>
    <t>PDZ A ZPI bistabilní elementy demontáž</t>
  </si>
  <si>
    <t>PS474 - v.č. 01 - Technická zpráva</t>
  </si>
  <si>
    <t>PS474 v.č. 02 - ZOV etapa 4 a 5 - Situace dočasného SSZ 5.13</t>
  </si>
  <si>
    <t>- demontáž stávajících proměnných značek PDZ1 a PDZ2:</t>
  </si>
  <si>
    <t>PS474 - Úprava SSZ 5.13 Provazníkova - Kohoutova - v rámci 3., 4. A 5. etapy ZOV</t>
  </si>
  <si>
    <t>-1016617199</t>
  </si>
  <si>
    <t>160*0,35*0,2</t>
  </si>
  <si>
    <t>12*0,65*0,3</t>
  </si>
  <si>
    <t>1987820438</t>
  </si>
  <si>
    <t>- dílenská dokumentace pro úpravu řadiče dočasného SSZ 5.13:</t>
  </si>
  <si>
    <t>-1451218401</t>
  </si>
  <si>
    <t>- realizační dokumentace (RDS) objektu PS474:</t>
  </si>
  <si>
    <t>123411750</t>
  </si>
  <si>
    <t>- výchozí revize PS474 a PDZ</t>
  </si>
  <si>
    <t>1144394835</t>
  </si>
  <si>
    <t>(160+12)*1*0,5</t>
  </si>
  <si>
    <t>-661352606</t>
  </si>
  <si>
    <t>(160+12)*1*0,5*1,7*10</t>
  </si>
  <si>
    <t>1313147617</t>
  </si>
  <si>
    <t>160*0,35*0,6</t>
  </si>
  <si>
    <t>12*0,65*1,2</t>
  </si>
  <si>
    <t>-96734144</t>
  </si>
  <si>
    <t>160*0,35*0,2*10</t>
  </si>
  <si>
    <t>12*0,65*0,3*10</t>
  </si>
  <si>
    <t>-1096593584</t>
  </si>
  <si>
    <t>42,960*1,7</t>
  </si>
  <si>
    <t>-1467069645</t>
  </si>
  <si>
    <t>42,960</t>
  </si>
  <si>
    <t>-13,540</t>
  </si>
  <si>
    <t>-444177981</t>
  </si>
  <si>
    <t>betonový základ pro řadič dočasného SSZ 5.13:</t>
  </si>
  <si>
    <t>1120268354</t>
  </si>
  <si>
    <t>1128218387</t>
  </si>
  <si>
    <t>1830471552</t>
  </si>
  <si>
    <t>-17211646</t>
  </si>
  <si>
    <t>-224988807</t>
  </si>
  <si>
    <t>1154716871</t>
  </si>
  <si>
    <t>2078951052</t>
  </si>
  <si>
    <t>550036606</t>
  </si>
  <si>
    <t>7*0,5</t>
  </si>
  <si>
    <t>1383568885</t>
  </si>
  <si>
    <t>20+65</t>
  </si>
  <si>
    <t>-1521790319</t>
  </si>
  <si>
    <t>5+2+1</t>
  </si>
  <si>
    <t>719821701</t>
  </si>
  <si>
    <t>5+1</t>
  </si>
  <si>
    <t>-1347962589</t>
  </si>
  <si>
    <t>742241</t>
  </si>
  <si>
    <t>Vedení venkovná nn, zavěsný kabel nad tři žíly do 6 mm2 - zavěšené kabely NYY-J</t>
  </si>
  <si>
    <t>397204178</t>
  </si>
  <si>
    <t>- montáž měděných kabelů NYY-J 12x1,5 0,6/1kV na převěsu:</t>
  </si>
  <si>
    <t>- montáž měděných kabelů NYY-J 19x1,5 0,6/1kV na převěsu:</t>
  </si>
  <si>
    <t>15+35+15+20</t>
  </si>
  <si>
    <t>- montáž měděných kabelů NYY-J 24x1,5 0,6/1kV na převěsu:</t>
  </si>
  <si>
    <t>25+45</t>
  </si>
  <si>
    <t>-1244728790</t>
  </si>
  <si>
    <t>- napájecí kabel přijímače zařízení dočasného SSZ 5.13:</t>
  </si>
  <si>
    <t>742H11A</t>
  </si>
  <si>
    <t>Kabel NN čtyř- a pětižílový CU s plastovou izolací do 2,5 mm2 - NYY-J 5x2,5 0,6/1kV</t>
  </si>
  <si>
    <t>403961471</t>
  </si>
  <si>
    <t>- napájecí kabely proměnných dopravních značek PDZ1 a PDZ2 na mobilních stožárech::</t>
  </si>
  <si>
    <t>130+195</t>
  </si>
  <si>
    <t>742H12B</t>
  </si>
  <si>
    <t>Kabel NN čtyř- a pětižílový CU s plastovou izolací od 4 do 16 mm2 - NYY-J 4x16 0,6/1kV</t>
  </si>
  <si>
    <t>-319676118</t>
  </si>
  <si>
    <t>- napájecí kabel SSZ 5.13:</t>
  </si>
  <si>
    <t>155</t>
  </si>
  <si>
    <t>1007622191</t>
  </si>
  <si>
    <t>-425492335</t>
  </si>
  <si>
    <t>742I11E</t>
  </si>
  <si>
    <t>Kabel NN Cu ovládací 7-12žílový do 2,5 mm2 - silový kabel NYY-J 12x1,5 0,6/1kV</t>
  </si>
  <si>
    <t>1955362741</t>
  </si>
  <si>
    <t>- montáž a dodávka měděných kabelů NYY-J 12x1,5 0,6/1kV - uložených pevně:</t>
  </si>
  <si>
    <t>1750480104</t>
  </si>
  <si>
    <t>- montáž a dodávka měděných kabelů NYY-J 19x1,5 0,6/1kV - uložených pevně:</t>
  </si>
  <si>
    <t>-87498349</t>
  </si>
  <si>
    <t>- montáž a dodávka měděných kabelů NYY-J 24x1,5 0,6/1kV - uložených pevně:</t>
  </si>
  <si>
    <t>-1542689500</t>
  </si>
  <si>
    <t>- ukončení měděných kabelů NYY-J 4x16 0,6/1kV</t>
  </si>
  <si>
    <t>742L11F</t>
  </si>
  <si>
    <t>Ukončení dvou až pětižílového kabelu v rozvaděči nebo na přístroji do 2,5 mm2 - ukončení kabelu NYY-J 5 x 2,5 0,6/1kV v rozvaděči</t>
  </si>
  <si>
    <t>1635549229</t>
  </si>
  <si>
    <t>- ovládací a napájecí kabely k novým PDZ1 a PDZ2:</t>
  </si>
  <si>
    <t>742L12D</t>
  </si>
  <si>
    <t>Ukončení dvou až pětižílového kabelu v rozvaděči nebo na přístroji od 4 do 16 mm2 - ukončení kabelu NYY-J 4 x 16 0,6/1kV v rozvaděči</t>
  </si>
  <si>
    <t>669104518</t>
  </si>
  <si>
    <t>742L21D</t>
  </si>
  <si>
    <t>Ukončení dvou až pětižílového kabelu kabelovou spojkou 2,5 mm2 - spojka na kabelu NYY-J 5 x 2,5 0,6/1kV (CYKY-J 5x2,5)</t>
  </si>
  <si>
    <t>661974277</t>
  </si>
  <si>
    <t>- spojky na kabelech NYY-J 5x2,5 0,6/1kV a CYKY-J 5x2,5 v kabelové komoře před portálem Husovického tunelu:</t>
  </si>
  <si>
    <t>742L22D</t>
  </si>
  <si>
    <t>Ukončení dvou až pětižílového kabelu kabelovou spojkou od 4 do 16 mm2 - spojka na kabelu NYY-J 4 x 16 0,6/1kV (CYKY-J 4x16)</t>
  </si>
  <si>
    <t>1555218342</t>
  </si>
  <si>
    <t>- spojka na kabelech NYY-J 4x16 0,6/1kV a CYKY-J 4x16 v kabelové komoře před portálem Husovického tunelu:</t>
  </si>
  <si>
    <t>-1325654966</t>
  </si>
  <si>
    <t>2+2+2+2+2</t>
  </si>
  <si>
    <t>1357026528</t>
  </si>
  <si>
    <t>1216078458</t>
  </si>
  <si>
    <t>2*5+2*2+1*2</t>
  </si>
  <si>
    <t>744141</t>
  </si>
  <si>
    <t>Rozvodnice nn prázdná plastová, min. IP 55, třída izolace II, do 400 x 400 mm</t>
  </si>
  <si>
    <t>1673686039</t>
  </si>
  <si>
    <t>- montáž, smontování a dodávka plastové rozvodnice pro stožárové svorkovnice - osazené na svislé části stožáru</t>
  </si>
  <si>
    <t>75A321</t>
  </si>
  <si>
    <t>Spojka rovná pro plastové kabely s jádry o průměru 1 mm2 do 12 párů - montáž spojky indukční smyčky</t>
  </si>
  <si>
    <t>1177007904</t>
  </si>
  <si>
    <t>- spojky na kabelech TCEPKPFLE 3x4x0,8 v kabelové komoře před portálem Husovického tunelu:</t>
  </si>
  <si>
    <t>452166946</t>
  </si>
  <si>
    <t>-406623128</t>
  </si>
  <si>
    <t>- pokládka kabelů TCEPKPFLE 3 x 4 x 0,8 k proměnným dopravním značkám PDZ1 a PDZ2 na mobilních stožárech:</t>
  </si>
  <si>
    <t>(130+195)*0,001*3</t>
  </si>
  <si>
    <t>1715812936</t>
  </si>
  <si>
    <t>- kabely TCEPKPFLE 3 x 4 x 0,8 k proměnným dopravním značkám PDZ1 a PDZ2 na mobilních stožárech:</t>
  </si>
  <si>
    <t>1591439118</t>
  </si>
  <si>
    <t>153662585</t>
  </si>
  <si>
    <t>75IH71C</t>
  </si>
  <si>
    <t>Ukončení kabelu smršťovací koncovkou do 40 mm - záklopka na kabelu do 12x1/1,5</t>
  </si>
  <si>
    <t>1472639331</t>
  </si>
  <si>
    <t>- ukončení měděných kabelů NYY-J 12x1,5 0,6/1kV</t>
  </si>
  <si>
    <t>1784424060</t>
  </si>
  <si>
    <t>1734949362</t>
  </si>
  <si>
    <t>-1487940916</t>
  </si>
  <si>
    <t>- dodávka FTP kabelu cat 6a včetně konektorů RJ45 k přijímači zařízení V2X:</t>
  </si>
  <si>
    <t>1729606726</t>
  </si>
  <si>
    <t>- montáž FTP kabelu cat 6a včetněkonektorů RJ45 k přijímači zařízení V2X:</t>
  </si>
  <si>
    <t>75J32Y</t>
  </si>
  <si>
    <t>Kabel sdělovací pro strukturovanou kabeláž FTP/STP - demontáž</t>
  </si>
  <si>
    <t>783746813</t>
  </si>
  <si>
    <t>- demontáž FTP kabelu cat 6a k přijímači zařízení V2X:</t>
  </si>
  <si>
    <t>906856239</t>
  </si>
  <si>
    <t>-2140775903</t>
  </si>
  <si>
    <t>- montáž, smontování a dodávka stožárové svorkovnice - osazené na svislé části stožáru</t>
  </si>
  <si>
    <t>-1499365889</t>
  </si>
  <si>
    <t>7933424X</t>
  </si>
  <si>
    <t>Zabezpečovací zařízení, řízení silničního provozu - montáž stávajícího návěstidla tříbarevné soustavy 3x200 na stožár</t>
  </si>
  <si>
    <t>1558404970</t>
  </si>
  <si>
    <t>- montáž stávajících návěstidel dodaných v 1. etapě ZOV:</t>
  </si>
  <si>
    <t>-996874470</t>
  </si>
  <si>
    <t>7933428X</t>
  </si>
  <si>
    <t>Zabezpečovací zařízení, řízení silničního provozu - montáž stávajícího návěstidla tříbarevné soustavy 3x200 na výložník</t>
  </si>
  <si>
    <t>1721692613</t>
  </si>
  <si>
    <t>-643701453</t>
  </si>
  <si>
    <t>- montáž videodetektoru včetně rozmístění a vyladění virtuálních detekčních zón:</t>
  </si>
  <si>
    <t>-1597853937</t>
  </si>
  <si>
    <t>7933781X</t>
  </si>
  <si>
    <t>Zabezpečovací zařízení, řízení silničního provozu - montáž řadiče do šesti světelných skupin</t>
  </si>
  <si>
    <t>-1248660616</t>
  </si>
  <si>
    <t>- montáž řadiče dočasného SSZ 5.13 v nové poloze:</t>
  </si>
  <si>
    <t>-1834654637</t>
  </si>
  <si>
    <t>1995111358</t>
  </si>
  <si>
    <t>- Skupiny VD a VE:</t>
  </si>
  <si>
    <t>-1135702390</t>
  </si>
  <si>
    <t>1141270819</t>
  </si>
  <si>
    <t>- naprogramování přeloženého řadiče SSZ 5.13 a odladění  jeho SW:</t>
  </si>
  <si>
    <t>-1753522421</t>
  </si>
  <si>
    <t>545562337</t>
  </si>
  <si>
    <t>PS474 v.č. 02 ZOV etapa 4 a 5 - Situace dočasného SSZ 5.13</t>
  </si>
  <si>
    <t>-389939711</t>
  </si>
  <si>
    <t>-1431679853</t>
  </si>
  <si>
    <t>- Skupiny VB, VC, VD a VE:</t>
  </si>
  <si>
    <t>215812800</t>
  </si>
  <si>
    <t>- Skupiny VA, VB, VC, VD a VE:</t>
  </si>
  <si>
    <t>92645826</t>
  </si>
  <si>
    <t>276262201</t>
  </si>
  <si>
    <t>- zprovoznění vazby mezi řadičem dočasného SSZ 5.13 a Husovickým tunelem:</t>
  </si>
  <si>
    <t>198991192</t>
  </si>
  <si>
    <t>7933909X</t>
  </si>
  <si>
    <t>Zabezpečovací zařízení, řízení silničního provozu - montáž přijímače zařízení V2X</t>
  </si>
  <si>
    <t>-1878151642</t>
  </si>
  <si>
    <t>montáž přijímače na mobilní stožár vedle řadiče dočasného SSZ 5.13:</t>
  </si>
  <si>
    <t>42996772</t>
  </si>
  <si>
    <t>- montáž chodeckých stožárů č. 2 a 4 dočasného SSZ 5.13:</t>
  </si>
  <si>
    <t>-1230893967</t>
  </si>
  <si>
    <t>- montáž výložníkových stožárů č. 1, 3 a 5 dočasného SSZ 5.13:</t>
  </si>
  <si>
    <t>7933A04</t>
  </si>
  <si>
    <t>Zabezpečovací zařízení, řízení silničního provozu - stožár přímý výšky 6 m zaslepený na betonovém bloku - dodávka a montáž</t>
  </si>
  <si>
    <t>573358109</t>
  </si>
  <si>
    <t>- montáž dočasného SSZ 5.13:</t>
  </si>
  <si>
    <t>- montáž stožárů PDZ:</t>
  </si>
  <si>
    <t>-1191729090</t>
  </si>
  <si>
    <t>- demontáž dočasného SSZ 5.13:</t>
  </si>
  <si>
    <t>- demontáž stožárů PDZ:</t>
  </si>
  <si>
    <t>-497136785</t>
  </si>
  <si>
    <t>- demontáž chodeckých stožárů č. 2 a 4 dočasného SSZ 5.13:</t>
  </si>
  <si>
    <t>1339172914</t>
  </si>
  <si>
    <t>- demontáž výložníkových stožárů č. 1, 3 a 5 dočasného SSZ 5.13:</t>
  </si>
  <si>
    <t>-1338202573</t>
  </si>
  <si>
    <t>-269891451</t>
  </si>
  <si>
    <t>-1922546071</t>
  </si>
  <si>
    <t>-1629807399</t>
  </si>
  <si>
    <t>1431891759</t>
  </si>
  <si>
    <t>-1429560948</t>
  </si>
  <si>
    <t>951701</t>
  </si>
  <si>
    <t>PDZ A ZPI bistabilní elementy dodávka a montáž</t>
  </si>
  <si>
    <t>1650183599</t>
  </si>
  <si>
    <t>- montáž a dodávka dočasných proměnných značek PDZ1 a PDZ2 na mobilní stožáry:</t>
  </si>
  <si>
    <t>52795091</t>
  </si>
  <si>
    <t>- demontáž dočasných proměnných značek PDZ1 a PDZ2:</t>
  </si>
  <si>
    <t>PS475 - Rekonstrukce SSZ 5.05 Tomkovo nám. - Dukelská</t>
  </si>
  <si>
    <t>9 - 9 - OSTATNÍ PRÁCE</t>
  </si>
  <si>
    <t>-795830579</t>
  </si>
  <si>
    <t>PS475 - v.č. 01 - Technická zpráva</t>
  </si>
  <si>
    <t>- poplatek za převedení odběrného místa staveništní přípojky na trvalou:</t>
  </si>
  <si>
    <t>207635378</t>
  </si>
  <si>
    <t>180*0,35*0,2</t>
  </si>
  <si>
    <t>50*0,5*0,2</t>
  </si>
  <si>
    <t>-  přebytečná zemina z výkopu 100 x 120  pro uložení multikanálů:</t>
  </si>
  <si>
    <t>31*1,0*1,2</t>
  </si>
  <si>
    <t xml:space="preserve">  přebytečná zemina z výkopu pro  kabelové šachty spojek indukčních smyček:</t>
  </si>
  <si>
    <t>11*(0,6*0,6*0,6)</t>
  </si>
  <si>
    <t xml:space="preserve">PS475 - v.č. 06 - Stožáry SSZ 5.05 - umístění návěstidel </t>
  </si>
  <si>
    <t>4*(1*1*1,7)</t>
  </si>
  <si>
    <t>9*(0,6*0,6*0,6)</t>
  </si>
  <si>
    <t>2128781025</t>
  </si>
  <si>
    <t>-  uložení vybouraného betonového základu elektroměrového rozvaděče dočasného SSZ 5.05 na skládku:</t>
  </si>
  <si>
    <t>(0,6*0,5*1)*1</t>
  </si>
  <si>
    <t>-1066321557</t>
  </si>
  <si>
    <t>- geodetické zaměření objektu PS475:</t>
  </si>
  <si>
    <t>-1086331240</t>
  </si>
  <si>
    <t>- dílenská dokumentace pro výrobu řadiče trvalého SSZ 5.05:</t>
  </si>
  <si>
    <t>596902144</t>
  </si>
  <si>
    <t>- realizační dokumentace (RDS) objektu PS475:</t>
  </si>
  <si>
    <t>537079151</t>
  </si>
  <si>
    <t>- vypracování dokumentace skutečného provedení PS475:</t>
  </si>
  <si>
    <t>861394634</t>
  </si>
  <si>
    <t>- výchozí revize PS475:</t>
  </si>
  <si>
    <t>-1014230001</t>
  </si>
  <si>
    <t>-2013871995</t>
  </si>
  <si>
    <t>(180+50+31)*1*0,5</t>
  </si>
  <si>
    <t>-699272161</t>
  </si>
  <si>
    <t>(180+50+31)*1*0,5*1,7*10</t>
  </si>
  <si>
    <t>113769</t>
  </si>
  <si>
    <t>Frézování drážky průřezu přes 1200 mm2 v asfaltové vozovce</t>
  </si>
  <si>
    <t>787312238</t>
  </si>
  <si>
    <t>- řezání drážky pro uložení vodiče indukční smyčky - odměřeno v AutoCadu:</t>
  </si>
  <si>
    <t>11+14+20+23+17+17+11+18+8+14+10</t>
  </si>
  <si>
    <t>-262065596</t>
  </si>
  <si>
    <t>180*0,35*0,6</t>
  </si>
  <si>
    <t>50*0,5*0,8</t>
  </si>
  <si>
    <t>-737908266</t>
  </si>
  <si>
    <t>180*0,35*0,2*10</t>
  </si>
  <si>
    <t>50*0,5*0,2*10</t>
  </si>
  <si>
    <t>31*1*0,3*10</t>
  </si>
  <si>
    <t>4*(1*1*1,7)*10</t>
  </si>
  <si>
    <t>9*(0,6*0,6*0,6)*10</t>
  </si>
  <si>
    <t>-1898831461</t>
  </si>
  <si>
    <t>- výkop pro kabelové šachty spojek indukčních smyček:</t>
  </si>
  <si>
    <t>-1528746339</t>
  </si>
  <si>
    <t>-  přebytečná zemina z výkopu pro kabelové šachty spojek indukčních smyček:</t>
  </si>
  <si>
    <t>11*(0,6*0,6*0,6)*10</t>
  </si>
  <si>
    <t>-1110044186</t>
  </si>
  <si>
    <t>105,244*1,7</t>
  </si>
  <si>
    <t>2,376*1,7</t>
  </si>
  <si>
    <t>-630946306</t>
  </si>
  <si>
    <t>105,244</t>
  </si>
  <si>
    <t>-37,144</t>
  </si>
  <si>
    <t>1834271304</t>
  </si>
  <si>
    <t>(0,6*0,6*0,6)*9</t>
  </si>
  <si>
    <t>PS475 - v.č. 02 - Situace SSZ 5.05</t>
  </si>
  <si>
    <t>1305813120</t>
  </si>
  <si>
    <t>- železobetonové základy pro přímé a výložníkové stožáry:</t>
  </si>
  <si>
    <t>(1*1*1,7)*4</t>
  </si>
  <si>
    <t>42935823</t>
  </si>
  <si>
    <t>PS475 v.č. 02 - Situace SSZ 5.07</t>
  </si>
  <si>
    <t>230*1,6</t>
  </si>
  <si>
    <t>2115739853</t>
  </si>
  <si>
    <t>180+50</t>
  </si>
  <si>
    <t>709310</t>
  </si>
  <si>
    <t>Vypodložení, oddělení a krytí spojky nebo odbočnice pro kabel do 10 kV</t>
  </si>
  <si>
    <t>-1712758564</t>
  </si>
  <si>
    <t>- spojky indukčních smyček:</t>
  </si>
  <si>
    <t>-1954974022</t>
  </si>
  <si>
    <t>6+4*6+4*9+4*10</t>
  </si>
  <si>
    <t>-1790969519</t>
  </si>
  <si>
    <t>PS475 v.č. 05 - Schéma doplňujícího ochranného pospojování SSZ 5.05</t>
  </si>
  <si>
    <t>13*0,5</t>
  </si>
  <si>
    <t>966417498</t>
  </si>
  <si>
    <t>23+5+10+4+9+4+6+4+8+3+5+10+9+19+5+5+20+6+2+21+4+4+14</t>
  </si>
  <si>
    <t>-1036224485</t>
  </si>
  <si>
    <t>13+2</t>
  </si>
  <si>
    <t>-1976271298</t>
  </si>
  <si>
    <t>15*2</t>
  </si>
  <si>
    <t>-271276204</t>
  </si>
  <si>
    <t>742511</t>
  </si>
  <si>
    <t>Kabel VN - jednožílový CSA do 70 mm2 - vodič silový s Cu jádrem CSA 10 mm2</t>
  </si>
  <si>
    <t>675840290</t>
  </si>
  <si>
    <t>- montáž a dodávka měděných vodičů CSA 2/3,6 kV 10 mm2 - vodiče indukčních smyček uložené pevně - odměřeno v AutoCadu</t>
  </si>
  <si>
    <t>13+20+26+28+20+20+13+24+10+19+12</t>
  </si>
  <si>
    <t>1031699632</t>
  </si>
  <si>
    <t>PS475 v.č. 03 - Schematický kabelový plán SSZ 5.05</t>
  </si>
  <si>
    <t>- montáž a dodávka měděných kabelů NYY-J 3x2,5 0,6/1kV - uložených pevně:</t>
  </si>
  <si>
    <t>-1557575630</t>
  </si>
  <si>
    <t>- montáž a dodávka měděných kabelů NYY-J 3x4 - uložených pevně</t>
  </si>
  <si>
    <t>-958505048</t>
  </si>
  <si>
    <t>15+80+180</t>
  </si>
  <si>
    <t>-1705555150</t>
  </si>
  <si>
    <t>4*5</t>
  </si>
  <si>
    <t>3*5</t>
  </si>
  <si>
    <t>3*5+1*15</t>
  </si>
  <si>
    <t>2*5</t>
  </si>
  <si>
    <t>1*5</t>
  </si>
  <si>
    <t>stožár č. 9:</t>
  </si>
  <si>
    <t>stožár č. 10:</t>
  </si>
  <si>
    <t>stožár č. 12:</t>
  </si>
  <si>
    <t>423463350</t>
  </si>
  <si>
    <t>1*5+1*15</t>
  </si>
  <si>
    <t>stožár č. 13:</t>
  </si>
  <si>
    <t>1448530489</t>
  </si>
  <si>
    <t>-1587029248</t>
  </si>
  <si>
    <t>40+40+50+90+95</t>
  </si>
  <si>
    <t>-2115644715</t>
  </si>
  <si>
    <t>- montáž a dodávka měděných kabelů NYY-J 30x1,5 0,6/1kV - uložených pevně:</t>
  </si>
  <si>
    <t>70+50+20+60+80+105</t>
  </si>
  <si>
    <t>1835773819</t>
  </si>
  <si>
    <t>- montáž a dodávka měděných kabelů NYY-J 40x1,5 0,6/1kV - uložených pevně:</t>
  </si>
  <si>
    <t>359248296</t>
  </si>
  <si>
    <t>- ukončení měděných kabelů NYY-J 3x2,5 0,6/1kV:</t>
  </si>
  <si>
    <t>1413774991</t>
  </si>
  <si>
    <t>1723395535</t>
  </si>
  <si>
    <t>PS475 v.č. 04 - Napájení SSZ 5.05</t>
  </si>
  <si>
    <t>742M11B</t>
  </si>
  <si>
    <t>Ukončení sedmi až dvanáctižílového kabelu v rozvaděči nebo na přístroji do 2,5 mm2 - ukončení kabelu NYY-J 12 x 1,5 0,6/1kV</t>
  </si>
  <si>
    <t>202195900</t>
  </si>
  <si>
    <t>- ukončení měděných kabelů NYY-J 12x1,5 0,6/1kV:</t>
  </si>
  <si>
    <t>-1667541557</t>
  </si>
  <si>
    <t>-1899973263</t>
  </si>
  <si>
    <t>-1889870096</t>
  </si>
  <si>
    <t>-1422099311</t>
  </si>
  <si>
    <t>-1559679750</t>
  </si>
  <si>
    <t>2*36</t>
  </si>
  <si>
    <t>2020567977</t>
  </si>
  <si>
    <t>- demontáž kabelů NYY-J 7x1,5 dočasného SSZ 5.05:</t>
  </si>
  <si>
    <t>- demontáž kabelů NYY-J 19x1,5 dočasného SSZ 5.05:</t>
  </si>
  <si>
    <t>210</t>
  </si>
  <si>
    <t>- demontáž kabelů NYY-J 24x1,5 dočasného SSZ 5.05:</t>
  </si>
  <si>
    <t>175</t>
  </si>
  <si>
    <t>- demontáž kabelů NYY-J 40x1,5 dočasného SSZ 5.05:</t>
  </si>
  <si>
    <t>- demontáž kabelů NYY-J 4x10 dočasného SSZ 5.05:</t>
  </si>
  <si>
    <t>628367937</t>
  </si>
  <si>
    <t>- montáž a dodávka elektroměrového rozvaděče včetně základu:</t>
  </si>
  <si>
    <t>Demontáž kabelové skříně - demontáž pílíře elektroměrového rozvaděče RE</t>
  </si>
  <si>
    <t>-265008935</t>
  </si>
  <si>
    <t>- demontáž elektroměrového rozvaděče dočasného SSZ 5.05</t>
  </si>
  <si>
    <t>75A111A</t>
  </si>
  <si>
    <t>Kabel metalický jednoplášťový do 12 párů - dodávka - TCEKFE 1P 1,0 D</t>
  </si>
  <si>
    <t>1079479087</t>
  </si>
  <si>
    <t>- kabel TCEKFE 1P 1,0 k indukčním smyčkám:</t>
  </si>
  <si>
    <t>(80+85+65+50+50+40+95+65+130+125+110+65)*0,001*1</t>
  </si>
  <si>
    <t>75A217</t>
  </si>
  <si>
    <t>Zatažení a spojkování kabelů do 12 párů - montáž</t>
  </si>
  <si>
    <t>1330260480</t>
  </si>
  <si>
    <t>75A311A</t>
  </si>
  <si>
    <t>Kabelová forma (ukončení kabelů) pro kabely zabezpečovací do 12 párů - forma na kabelu TCEKFE 1P 1,0</t>
  </si>
  <si>
    <t>1489875548</t>
  </si>
  <si>
    <t>- kabelové forma na kabelech TCEKFE 1P 1,0 k indukčním smyčkám:</t>
  </si>
  <si>
    <t>12*2</t>
  </si>
  <si>
    <t>-906060952</t>
  </si>
  <si>
    <t>- spojky indukčních smyček</t>
  </si>
  <si>
    <t>-1207245298</t>
  </si>
  <si>
    <t>75I223B</t>
  </si>
  <si>
    <t>Kabel zemní dvouplášťový bez pancíře průměru žíly 0,8 mm do 50XN (dodávka kabelu - TCEPKPFLE 10x4x0,8)</t>
  </si>
  <si>
    <t>-778179715</t>
  </si>
  <si>
    <t>- pokládka kabelu TCEPKPFLE 10 x 4 x 0,8:</t>
  </si>
  <si>
    <t>10*0,001*10</t>
  </si>
  <si>
    <t>-170515115</t>
  </si>
  <si>
    <t>2143732669</t>
  </si>
  <si>
    <t>- pokládka trubky HDPE 32/27:</t>
  </si>
  <si>
    <t>60+20+80+105+110+10</t>
  </si>
  <si>
    <t>-966757628</t>
  </si>
  <si>
    <t>- hermetizace trubky HDPE:</t>
  </si>
  <si>
    <t>1614831</t>
  </si>
  <si>
    <t>-12885113</t>
  </si>
  <si>
    <t>- ukončení trubek HDPE 32/27 (včetně materiálu):</t>
  </si>
  <si>
    <t>-1846865627</t>
  </si>
  <si>
    <t>75IH11B</t>
  </si>
  <si>
    <t>Ukončení kabelu celoplastového bez pancíře do 40 žil - (TCEPKPFLE 10x4x0,8)</t>
  </si>
  <si>
    <t>-356941275</t>
  </si>
  <si>
    <t>- ukončení kabelu TCEPKPFLE 10 x 4 x 0,8:</t>
  </si>
  <si>
    <t>388734278</t>
  </si>
  <si>
    <t>4*2</t>
  </si>
  <si>
    <t>3*2</t>
  </si>
  <si>
    <t>-303686969</t>
  </si>
  <si>
    <t>254014251</t>
  </si>
  <si>
    <t>1730323876</t>
  </si>
  <si>
    <t>-1160966414</t>
  </si>
  <si>
    <t>2144664760</t>
  </si>
  <si>
    <t>-1666523806</t>
  </si>
  <si>
    <t>- měření na kabelu TCEPKPFLE 10 x 4 x 0,8:</t>
  </si>
  <si>
    <t>906178866</t>
  </si>
  <si>
    <t>1832510045</t>
  </si>
  <si>
    <t>0,030*4</t>
  </si>
  <si>
    <t>- dodávka FTP kabelu cat 6a pro připojení řadiče SSZ 5.05  - uložených pevně:</t>
  </si>
  <si>
    <t>-335490088</t>
  </si>
  <si>
    <t>- montáž FTP kabelu cat 6a pro připojení řadiče SSZ 5.05  - uložených pevně:</t>
  </si>
  <si>
    <t>-199557793</t>
  </si>
  <si>
    <t>- demontáž FTP kabelu cat 6a propojujícího příjímač zařízení V2X dočasného SSZ 5.05:</t>
  </si>
  <si>
    <t>-932613660</t>
  </si>
  <si>
    <t>5*8+7*2</t>
  </si>
  <si>
    <t>5*6+7*8</t>
  </si>
  <si>
    <t>5*6+7*2</t>
  </si>
  <si>
    <t>5*8+7*6</t>
  </si>
  <si>
    <t>7*2</t>
  </si>
  <si>
    <t>1281628856</t>
  </si>
  <si>
    <t>-664906554</t>
  </si>
  <si>
    <t>7933207</t>
  </si>
  <si>
    <t>Zabezpečovací zařízení, řízení silničního provozu - stožár přímý zaslepený výšky 5,0 m - dodávka a montáž</t>
  </si>
  <si>
    <t>-1511678819</t>
  </si>
  <si>
    <t xml:space="preserve"> - montáž a dodávka stožáru přímého</t>
  </si>
  <si>
    <t>7933226</t>
  </si>
  <si>
    <t>Zabezpečovací zařízení, řízení silničního provozu - stožár výložníkový zvýšený o 1,0 m s výložníkem délky 5,0 m pro výhledovou instalaci dohledové kamery - dodávka a montáž</t>
  </si>
  <si>
    <t>2057139917</t>
  </si>
  <si>
    <t>7933234</t>
  </si>
  <si>
    <t>Zabezpečovací zařízení, řízení silničního provozu - stožár výložníkový zvýšený o 1,0 m s výložníkem délky 6,0 m pro výhledovou instalaci dohledové kamery - dodávka a montáž</t>
  </si>
  <si>
    <t>-1785001743</t>
  </si>
  <si>
    <t>-824332822</t>
  </si>
  <si>
    <t>-675124883</t>
  </si>
  <si>
    <t>-1396554886</t>
  </si>
  <si>
    <t>7933656</t>
  </si>
  <si>
    <t>Zabezpečovací zařízení, řízení silničního provozu - jednotka aktivace signalizace pro nevidomé - dodávka</t>
  </si>
  <si>
    <t>-1065300141</t>
  </si>
  <si>
    <t>- montáž a dodávka jednotky aktivace signalizace pro nevidomé do řadiče:</t>
  </si>
  <si>
    <t>1351514559</t>
  </si>
  <si>
    <t>-268513993</t>
  </si>
  <si>
    <t>stožár č. 2 (+ funkce vypínání signalizace pro nevidomé):</t>
  </si>
  <si>
    <t>stožár č. 3 (+ funkce vypínání signalizace pro nevidomé):</t>
  </si>
  <si>
    <t>stožár č. 9 (+ funkce vypínání signalizace pro nevidomé):</t>
  </si>
  <si>
    <t>7933771</t>
  </si>
  <si>
    <t>Zabezpečovací zařízení, řízení silničního provozu - jednozávitová indukční smyčka s impedančním transformátorem osazeným v šachtě pro spojku - dodávka a montáž</t>
  </si>
  <si>
    <t>-401445430</t>
  </si>
  <si>
    <t>PS475 - v.č. 03 - Schématický kabelový plán SSZ 5.05</t>
  </si>
  <si>
    <t>- montáž jednozávitové indukční smyčky včetně dodávky impedančního transformátoru a plastové šachty</t>
  </si>
  <si>
    <t>-353403497</t>
  </si>
  <si>
    <t>7933784</t>
  </si>
  <si>
    <t>Zabezpečovací zařízení, řízení silničního provozu - mikroprocesorový řadič SSZ včetně plastového základového rámu pod řadič (dvoudvéřový) - dodávka</t>
  </si>
  <si>
    <t>1785847235</t>
  </si>
  <si>
    <t>- dodávka řadiče SSZ 5.05:</t>
  </si>
  <si>
    <t>1938532239</t>
  </si>
  <si>
    <t>1177529177</t>
  </si>
  <si>
    <t>- Skupina VB:</t>
  </si>
  <si>
    <t>402549963</t>
  </si>
  <si>
    <t>-143562328</t>
  </si>
  <si>
    <t>- Skupiny VA, SA, KC, PA, TA, TYA, PE, PI, ZI1, ZI2, SB, KD, PB, PF, ZB1, ZB2, VC, SC, KA, PC, TC1, TC2, PG, ZG1, ZG2, SD, KB, PD, ZD a TPC:</t>
  </si>
  <si>
    <t>316014589</t>
  </si>
  <si>
    <t>- adresace signálních skupin v řadiči SSZ 5.05:</t>
  </si>
  <si>
    <t>7933858X</t>
  </si>
  <si>
    <t>Zabezpečovací zařízení, řízení silničního provozu - programování řadiče MR přes deset světelných skupin - montáž</t>
  </si>
  <si>
    <t>-2123214131</t>
  </si>
  <si>
    <t>682332100</t>
  </si>
  <si>
    <t>- naprogramování řadiče SSZ 6.08 a odladění  jeho SW:</t>
  </si>
  <si>
    <t>- naprogramování řadiče SSZ 6.27 a odladění  jeho SW:</t>
  </si>
  <si>
    <t>-208237576</t>
  </si>
  <si>
    <t>- podklady pro SW řadiče SSZ 5.05:</t>
  </si>
  <si>
    <t>7933861W</t>
  </si>
  <si>
    <t>Zabezpečovací zařízení, řízení silničního provozu - zpracování dynamického dopravního řešení pro SSZ křižovatky v koordinaci - dodávka (podklad pro přeprogramování SW stávajícího řadiče)</t>
  </si>
  <si>
    <t>-791904660</t>
  </si>
  <si>
    <t>- podklady pro SW řadiče SSZ 6.08 Provazníkova - Merhautova (zohlednění uzavření Husovického tunelu):</t>
  </si>
  <si>
    <t>- podklady pro SW řadiče SSZ 6.27 Merhautova - rampa Porgesova (zohlednění uzavření Husovického tunelu):</t>
  </si>
  <si>
    <t>910293276</t>
  </si>
  <si>
    <t>- Skupiny VA, SA, KC, PA A TA:</t>
  </si>
  <si>
    <t>-1662376053</t>
  </si>
  <si>
    <t>- Skupiny TYA, PE, PI, ZI1, ZI2, VB, SB, KD, PB, PF, ZB1, ZB2, VC, SC, KA, PC, TC1, TC2, PG, ZG1, ZG2, VD, SD, KB, PD, ZD a TPC:</t>
  </si>
  <si>
    <t>491069338</t>
  </si>
  <si>
    <t>653593</t>
  </si>
  <si>
    <t>79938162</t>
  </si>
  <si>
    <t>-660802463</t>
  </si>
  <si>
    <t>7933B01</t>
  </si>
  <si>
    <t>Zabezpečovací zařízení, řízení silničního provozu - návěstidlo na stožár se signálem doplňková zelená šipka (S 5), 1x200 - světelný zdroj LED (napájecí napětí do 50V AC/DC) - dodávka a montáž</t>
  </si>
  <si>
    <t>340523224</t>
  </si>
  <si>
    <t>7933B02</t>
  </si>
  <si>
    <t>Zabezpečovací zařízení, řízení silničního provozu - návěstidlo na stožár se signálem pro opuštění křižovatky (S 6), 1x200 + kontrastní rám - světelný zdroj LED (napájecí napětí do 50V AC/DC) - dodávka a montáž</t>
  </si>
  <si>
    <t>386849680</t>
  </si>
  <si>
    <t>7933B06</t>
  </si>
  <si>
    <t>Zabezpečovací zařízení, řízení silničního provozu - návěstidlo na stožár se signálem žlutého přerušovaného světla (S 7) ve tvaru chodce, 1x200 + kontrastní rám - světelný zdroj LED (napájecí napětí do 50V AC/DC) - dodávka a montáž</t>
  </si>
  <si>
    <t>1271265196</t>
  </si>
  <si>
    <t>7933B14</t>
  </si>
  <si>
    <t>Zabezpečovací zařízení, řízení silničního provozu - návěstidlo na stožár dvoubarevné soustavy se signály pro chodce (S9), 2x200 - světelný zdroj LED (napájecí napětí do 50V AC/DC) - dodávka a montáž</t>
  </si>
  <si>
    <t>-674135411</t>
  </si>
  <si>
    <t>7933B19</t>
  </si>
  <si>
    <t>Zabezpečovací zařízení, řízení silničního provozu - návěstidlo na stožár tříbarevné soustavy s plnými signály (S 1), 3x200 - světelný zdroj LED (napájecí napětí do 50V AC/DC) - dodávka a montáž</t>
  </si>
  <si>
    <t>-1522293546</t>
  </si>
  <si>
    <t>7933B29</t>
  </si>
  <si>
    <t>Zabezpečovací zařízení, řízení silničního provozu - návěstidlo na výložník tříbarevné soustavy s plnými signály (S 1), 3x300 + kontrastní rám a nosič návěstidla na výložník - světelný zdroj LED (napájecí napětí do 50V AC/DC) - dodávka a montáž</t>
  </si>
  <si>
    <t>-923650450</t>
  </si>
  <si>
    <t>7933B33</t>
  </si>
  <si>
    <t>Zabezpečovací zařízení, řízení silničního provozu - návěstidlo tramvajové na stožár se signály pro tramvaje (S 15) - světelný zdroj LED (napájecí napětí do 50V AC/DC) - dodávka a montáž</t>
  </si>
  <si>
    <t>51411487</t>
  </si>
  <si>
    <t>7933B38</t>
  </si>
  <si>
    <t>Zabezpečovací zařízení, řízení silničního provozu - návěstidlo výzvové na stožár (napájecí napětí do 50V AC/DC) - dodávka a montáž</t>
  </si>
  <si>
    <t>1303076797</t>
  </si>
  <si>
    <t>-1820278595</t>
  </si>
  <si>
    <t>- demontáž přímého stožáru č. 11 dočasného SSZ 5.05:</t>
  </si>
  <si>
    <t>1432420413</t>
  </si>
  <si>
    <t>- demontáž chodeckých stožárů dočasného SSZ 5.05:</t>
  </si>
  <si>
    <t>-1519733153</t>
  </si>
  <si>
    <t>- demontáž stožárových svorkovnic dočasného SSZ 5.05:</t>
  </si>
  <si>
    <t>178829441</t>
  </si>
  <si>
    <t>- demontáž stávajících návěstidel ze stožárů číslo 3 a 6 - zrušení dočasného SSZ 5.05:</t>
  </si>
  <si>
    <t>-1789563237</t>
  </si>
  <si>
    <t>- demontáž stávajících návěstidel ze stožárů číslo 2, 3, 4 a 5 - zrušení dočasného SSZ 5.05:</t>
  </si>
  <si>
    <t>1960965231</t>
  </si>
  <si>
    <t>- demontáž stávajících návěstidel ze stožárů číslo 1, 2, 4 a 6 - zrušení dočasného SSZ 5.05:</t>
  </si>
  <si>
    <t>150835076</t>
  </si>
  <si>
    <t>- demontáž stávajících návěstidel z výložníků stožárů číslo 1, 2, 4 a 6 - zrušení dočasného SSZ 5.05:</t>
  </si>
  <si>
    <t>121</t>
  </si>
  <si>
    <t>-2090482273</t>
  </si>
  <si>
    <t>- demontáž stávajících jednotek signalizace pro nevidomé ze stožárů číslo 2, 3, 4 a 5 - zrušení dočasného SSZ 5.05:</t>
  </si>
  <si>
    <t>-868422320</t>
  </si>
  <si>
    <t>- demontáž stávajícího přijímače aktivace signalizace pro nevidomé ze stožáru číslo 11 - zrušení dočasného SSZ 5.05:</t>
  </si>
  <si>
    <t>123</t>
  </si>
  <si>
    <t>612034269</t>
  </si>
  <si>
    <t>- demontáž videodektorů dočasného SSZ 5.05 z mobilních stožárů č. 1, 2, 4 a 6:</t>
  </si>
  <si>
    <t>-998652491</t>
  </si>
  <si>
    <t>- demontáž tlačítek dočasného SSZ 5.05 ze stožárů č. 2, 3, 4 a 5:</t>
  </si>
  <si>
    <t>325606676</t>
  </si>
  <si>
    <t>- demontáž řadiče dočasného SSZ 5.05:</t>
  </si>
  <si>
    <t>7933Y27</t>
  </si>
  <si>
    <t>Zabezpečovací zařízení, řízení silničního provozu - stožár výložníkový patkovaný včetně výložníku - demontáž</t>
  </si>
  <si>
    <t>1574567876</t>
  </si>
  <si>
    <t>- demontáž výložníkových stožárů dočasného SSZ 5.05:</t>
  </si>
  <si>
    <t>127</t>
  </si>
  <si>
    <t>7933Y29</t>
  </si>
  <si>
    <t>Zabezpečovací zařízení, řízení silničního provozu - betonový blok chodeckého stožáru - demontáž</t>
  </si>
  <si>
    <t>-126221602</t>
  </si>
  <si>
    <t>- demontáž betonových bloků chodeckých stožárů dočasného SSZ 5.05:</t>
  </si>
  <si>
    <t>7933Y30</t>
  </si>
  <si>
    <t>Zabezpečovací zařízení, řízení silničního provozu - betonový blok výložníkového patkovaného stožáru - demontáž</t>
  </si>
  <si>
    <t>-1514709724</t>
  </si>
  <si>
    <t>- demontáž betonových bloků výložníkových stožárů dočasného SSZ 5.05:</t>
  </si>
  <si>
    <t>129</t>
  </si>
  <si>
    <t>-1165187182</t>
  </si>
  <si>
    <t>- demontáž příjímače zařízení V2X dočasného SSZ 5.05:</t>
  </si>
  <si>
    <t>953642361</t>
  </si>
  <si>
    <t>131</t>
  </si>
  <si>
    <t>-1740912969</t>
  </si>
  <si>
    <t>- trubka v základu přímých stožárů:</t>
  </si>
  <si>
    <t>- trubka v základu výložníkových stožárů:</t>
  </si>
  <si>
    <t>8988B</t>
  </si>
  <si>
    <t>Kabelové komory z dílců z plastických hmot, užitný prostor do 0,25 m3</t>
  </si>
  <si>
    <t>988605051</t>
  </si>
  <si>
    <t>- šachty pro spojky indukčních smyček:</t>
  </si>
  <si>
    <t>133</t>
  </si>
  <si>
    <t>699960157</t>
  </si>
  <si>
    <t>(6+6+9+10)*1,0*0,3</t>
  </si>
  <si>
    <t>9 - OSTATNÍ PRÁCE</t>
  </si>
  <si>
    <t>931326</t>
  </si>
  <si>
    <t>Těsnění dilatačních spár asfaltovou zálivkou modifikovanou průřez přes 800 mm2</t>
  </si>
  <si>
    <t>-822100752</t>
  </si>
  <si>
    <t>- zatěsnění drážky po uložení vodiče indukční smyčky - odměřeno v AutoCadu:</t>
  </si>
  <si>
    <t>PS475.1 - Kamerový dohled SSZ 5.05 Tomkovo náměstí - Dukelská</t>
  </si>
  <si>
    <t>M - Práce a dodávky M</t>
  </si>
  <si>
    <t xml:space="preserve">    21-M - Elektromontáže</t>
  </si>
  <si>
    <t xml:space="preserve">    22-M - Montáže sděl. a zabezp. zařízení</t>
  </si>
  <si>
    <t xml:space="preserve">    DO2 - Doplnění technologie do optického rozvaděče O406</t>
  </si>
  <si>
    <t xml:space="preserve">    DO3 - Kamerové body - dodávka a montáž</t>
  </si>
  <si>
    <t xml:space="preserve">    DO4 - CTD - Datové úložiště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</si>
  <si>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</si>
  <si>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</si>
  <si>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</si>
  <si>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</si>
  <si>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M</t>
  </si>
  <si>
    <t>Práce a dodávky M</t>
  </si>
  <si>
    <t>21-M</t>
  </si>
  <si>
    <t>Elektromontáže</t>
  </si>
  <si>
    <t>210812011</t>
  </si>
  <si>
    <t>Montáž izolovaných kabelů měděných do 1 kV bez ukončení plných a kulatých (např. CYKY, CHKE-R) uložených volně nebo v liště počtu a průřezu žil 3x1,5 až 6 mm2</t>
  </si>
  <si>
    <t>CS ÚRS 2021 01</t>
  </si>
  <si>
    <t>-428342957</t>
  </si>
  <si>
    <t>Online PSC</t>
  </si>
  <si>
    <t>https://podminky.urs.cz/item/CS_URS_2021_01/210812011</t>
  </si>
  <si>
    <t>PS475.1 - v.č. 03 - Schematický kabelový plán</t>
  </si>
  <si>
    <t>- pokládka kabelů NYY-J 3x2,5</t>
  </si>
  <si>
    <t>70+30+90+115+120</t>
  </si>
  <si>
    <t>34111036-R</t>
  </si>
  <si>
    <t>kabel NYY-J 3x2,5 0,6/1kV</t>
  </si>
  <si>
    <t>-253044383</t>
  </si>
  <si>
    <t>- pokládka kabelu NYY-J 3x2,5</t>
  </si>
  <si>
    <t>- včetně 5% prořezu</t>
  </si>
  <si>
    <t>(70+30+90+115+120)*1,05</t>
  </si>
  <si>
    <t>22-M</t>
  </si>
  <si>
    <t>Montáže sděl. a zabezp. zařízení</t>
  </si>
  <si>
    <t>220110346</t>
  </si>
  <si>
    <t>Montáž kabelového štítku včetně vyražení znaku na štítek, připevnění na kabel, ovinutí štítku páskou pro označení konce kabelu</t>
  </si>
  <si>
    <t>-80153451</t>
  </si>
  <si>
    <t>https://podminky.urs.cz/item/CS_URS_2021_01/220110346</t>
  </si>
  <si>
    <t>- značení konců kabelů:</t>
  </si>
  <si>
    <t>10*2</t>
  </si>
  <si>
    <t>404611614-R</t>
  </si>
  <si>
    <t>Štítek kabelový s upevňovacím páskem</t>
  </si>
  <si>
    <t>-221436578</t>
  </si>
  <si>
    <t>220182034</t>
  </si>
  <si>
    <t>Zafukování optického kabelu do trubky obsazené</t>
  </si>
  <si>
    <t>48449358</t>
  </si>
  <si>
    <t>https://podminky.urs.cz/item/CS_URS_2021_01/220182034</t>
  </si>
  <si>
    <t>- pokládka optických kabelů mezi O406 a jednotlivými optickými body:</t>
  </si>
  <si>
    <t>341310702-R</t>
  </si>
  <si>
    <t>Optický kabel  A-DF(ZN)2Y -1x12E9/125</t>
  </si>
  <si>
    <t>493000993</t>
  </si>
  <si>
    <t>220182093</t>
  </si>
  <si>
    <t>Ukončení optického kabelu v optorozvaděči pro SZZ se závěrečným měřením s 6-ti optickými vlákny</t>
  </si>
  <si>
    <t>-633948062</t>
  </si>
  <si>
    <t>https://podminky.urs.cz/item/CS_URS_2021_01/220182093</t>
  </si>
  <si>
    <t>220182101</t>
  </si>
  <si>
    <t>Měření útlumu optického kabelu na dopravních stavbách na skládce s 8 vlákny</t>
  </si>
  <si>
    <t>-1941769429</t>
  </si>
  <si>
    <t>https://podminky.urs.cz/item/CS_URS_2021_01/220182101</t>
  </si>
  <si>
    <t>1+1+1+1+1</t>
  </si>
  <si>
    <t>220182301</t>
  </si>
  <si>
    <t>Ukončení optického kabelu v optickém rozvaděči pro 8 vláken</t>
  </si>
  <si>
    <t>-1585031939</t>
  </si>
  <si>
    <t>https://podminky.urs.cz/item/CS_URS_2021_01/220182301</t>
  </si>
  <si>
    <t>220182501</t>
  </si>
  <si>
    <t>Měření útlumu optického kabelu na dopravních stavbách na dvou vlnových délkách při montáži (po položení) s 8 vlákny</t>
  </si>
  <si>
    <t>549236019</t>
  </si>
  <si>
    <t>https://podminky.urs.cz/item/CS_URS_2021_01/220182501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</si>
  <si>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</si>
  <si>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</si>
  <si>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1542761353</t>
  </si>
  <si>
    <t>https://podminky.urs.cz/item/CS_URS_2021_01/220300151</t>
  </si>
  <si>
    <t>- ukončení kabelů NYY-J 3x2,5:</t>
  </si>
  <si>
    <t>220300602</t>
  </si>
  <si>
    <t>Ukončení návěstních kabelů smršťovací záklopkou včetně odizolování, vyformování a zapojení vodičů na kabelech NCEY, NCYY do 7x1 nebo 1,5</t>
  </si>
  <si>
    <t>990141858</t>
  </si>
  <si>
    <t>https://podminky.urs.cz/item/CS_URS_2021_01/220300602</t>
  </si>
  <si>
    <t>343432000</t>
  </si>
  <si>
    <t>trubka smršťovací středněstěnná s lepidlem MDT-A 12/3</t>
  </si>
  <si>
    <t>-2121530045</t>
  </si>
  <si>
    <t>5*2*0,1</t>
  </si>
  <si>
    <t>DO2</t>
  </si>
  <si>
    <t>Doplnění technologie do optického rozvaděče O406</t>
  </si>
  <si>
    <t>406100206-R</t>
  </si>
  <si>
    <t>Optický box pro min. 24 vláken</t>
  </si>
  <si>
    <t>-1020714154</t>
  </si>
  <si>
    <t>PS475.1 - v.č. 01 - Technická zpráva</t>
  </si>
  <si>
    <t>- montáž technologického zařízení do O406:</t>
  </si>
  <si>
    <t>406100208-R</t>
  </si>
  <si>
    <t>Adaptér SC PC</t>
  </si>
  <si>
    <t>203641849</t>
  </si>
  <si>
    <t>406100210-R</t>
  </si>
  <si>
    <t>Patchcord SM SC-LC 1m duplex</t>
  </si>
  <si>
    <t>-631227565</t>
  </si>
  <si>
    <t>1+1+10</t>
  </si>
  <si>
    <t>220450002</t>
  </si>
  <si>
    <t>Montáž switche datového</t>
  </si>
  <si>
    <t>-64030170</t>
  </si>
  <si>
    <t>https://podminky.urs.cz/item/CS_URS_2021_01/220450002</t>
  </si>
  <si>
    <t>406100201-R</t>
  </si>
  <si>
    <t>Průmyslový Switch 10x1 Gbit SFP, ethernet combo -40 °C až +70 °C</t>
  </si>
  <si>
    <t>-1500004391</t>
  </si>
  <si>
    <t>406100203-R</t>
  </si>
  <si>
    <t>Průmyslový záložní zdroj pro switch 280W, 55,2V, SNMP</t>
  </si>
  <si>
    <t>2094864772</t>
  </si>
  <si>
    <t>406100204-R</t>
  </si>
  <si>
    <t>Baterie záložního zdroje - min. 70Ah</t>
  </si>
  <si>
    <t>862810985</t>
  </si>
  <si>
    <t>406406100205-R</t>
  </si>
  <si>
    <t>Rozvodný panel AC + DC pro záložní zdroj</t>
  </si>
  <si>
    <t>1332693580</t>
  </si>
  <si>
    <t>220450003</t>
  </si>
  <si>
    <t>Montáž optického konvertoru chassis</t>
  </si>
  <si>
    <t>-1033134650</t>
  </si>
  <si>
    <t>https://podminky.urs.cz/item/CS_URS_2021_01/220450003</t>
  </si>
  <si>
    <t>1+2+10</t>
  </si>
  <si>
    <t>406100209-R</t>
  </si>
  <si>
    <t>Pigtail SC-PC</t>
  </si>
  <si>
    <t>-1331665386</t>
  </si>
  <si>
    <t>406100211-R</t>
  </si>
  <si>
    <t>SFP modul 20km SM single fiber 1 Gbit</t>
  </si>
  <si>
    <t>-854169519</t>
  </si>
  <si>
    <t>DO3</t>
  </si>
  <si>
    <t>Kamerové body - dodávka a montáž</t>
  </si>
  <si>
    <t>220731012</t>
  </si>
  <si>
    <t>Montáž konzoly pro průmyslové televize včetně úpravy konzoly, zakreslení roztečí, připevnění na zeď nebo konstrukci, sestavení a kontroly připevnění na konstrukci, výšky výšky přes 3 m, nosnosti do 10 kg</t>
  </si>
  <si>
    <t>-641775209</t>
  </si>
  <si>
    <t>https://podminky.urs.cz/item/CS_URS_2021_01/220731012</t>
  </si>
  <si>
    <t>PS475.1 - v.č. 02 - Situace</t>
  </si>
  <si>
    <t>- montáž otočných a stacionárních kamer:</t>
  </si>
  <si>
    <t>1+4</t>
  </si>
  <si>
    <t>406100005-R</t>
  </si>
  <si>
    <t>Originální konzola pro otočnou kameru, (montáž na stožár)</t>
  </si>
  <si>
    <t>-1681949601</t>
  </si>
  <si>
    <t>- montáž otočných kamer:</t>
  </si>
  <si>
    <t>406100007-R</t>
  </si>
  <si>
    <t>Originální konzola pro pevnou kameru (montáž na stožár)</t>
  </si>
  <si>
    <t>911751752</t>
  </si>
  <si>
    <t>- montáž stacionární kamery:</t>
  </si>
  <si>
    <t>220731022</t>
  </si>
  <si>
    <t>Montáž kamery v krytu včetně posazení na konzoli, přišroubování, připojení sítě 220 V, zapojení ovládacího konektoru, mechanického nastavení, utěsnění šroubů, přívodů, úpravy a zaizolování na konzolu nebo stativ</t>
  </si>
  <si>
    <t>1307717126</t>
  </si>
  <si>
    <t>https://podminky.urs.cz/item/CS_URS_2021_01/220731022</t>
  </si>
  <si>
    <t>220731041</t>
  </si>
  <si>
    <t>Nastavení kamery s rozmontování,připojení do sítě 220 V a připojení koax. kabelu BNC,připojení a přenesení zkušebního monitoru,připevnění a mechanického nastavení objektivu,elektrického nastavení, ostření proudu,geometrie,odpojení zkušebního monitoru a zakrytování kamery pro vnitřní provedení</t>
  </si>
  <si>
    <t>-1843514359</t>
  </si>
  <si>
    <t>https://podminky.urs.cz/item/CS_URS_2021_01/220731041</t>
  </si>
  <si>
    <t>220731042</t>
  </si>
  <si>
    <t>Nastavení kamery s připojením do sítě a připojení koax. kabelu,připojení zkušebního monitoru,rozmontování kamery,připevnění objektivu,mechanického nastavení,elektrického nastavení dílů,proudu geomet.,odpojení zkušebního monitoru a zapojení kamery otočné a pevné v krytu</t>
  </si>
  <si>
    <t>1333093528</t>
  </si>
  <si>
    <t>https://podminky.urs.cz/item/CS_URS_2021_01/220731042</t>
  </si>
  <si>
    <t>406100001-R</t>
  </si>
  <si>
    <t>Otočná kamera 1/2,8“ Full HD kamera 1920x1080, den/noc, štěrač, 30x zoom podle specifikace provozníh</t>
  </si>
  <si>
    <t>1510107669</t>
  </si>
  <si>
    <t>- montáž otočné kamery:</t>
  </si>
  <si>
    <t>406100006-R</t>
  </si>
  <si>
    <t>Pevná kamera 1/2“ Full HD kamera 1920x1080, den/noc, venkovní kryt s vyhříváním, podle specifikace p</t>
  </si>
  <si>
    <t>-1377305755</t>
  </si>
  <si>
    <t>- montáž stacionárních kamer:</t>
  </si>
  <si>
    <t>406100008-R</t>
  </si>
  <si>
    <t>SD karta 64GB pro venkovní instalace</t>
  </si>
  <si>
    <t>1021405538</t>
  </si>
  <si>
    <t>220450008-R</t>
  </si>
  <si>
    <t>Uvedení systému do provozu oživení přenosového systému s programováním</t>
  </si>
  <si>
    <t>-1296587465</t>
  </si>
  <si>
    <t>- kompletace kamer kamerového bodu:</t>
  </si>
  <si>
    <t>220731051</t>
  </si>
  <si>
    <t>Provedení kamerové zkoušky s montáží a kontrolou</t>
  </si>
  <si>
    <t>-1817354764</t>
  </si>
  <si>
    <t>https://podminky.urs.cz/item/CS_URS_2021_01/220731051</t>
  </si>
  <si>
    <t>406101401-R</t>
  </si>
  <si>
    <t>Security Center 5.4 Licence kamera</t>
  </si>
  <si>
    <t>189946125</t>
  </si>
  <si>
    <t>- SW pro kamerový bod:</t>
  </si>
  <si>
    <t>406101402-R</t>
  </si>
  <si>
    <t>Security Center 5.4 SMA pro 1 kameru Enterprise 1 rok</t>
  </si>
  <si>
    <t>519458679</t>
  </si>
  <si>
    <t>406101403-R</t>
  </si>
  <si>
    <t>Security Center 5.4 Licence failover kamery (bez licence kamery)</t>
  </si>
  <si>
    <t>500602721</t>
  </si>
  <si>
    <t>406101404-R</t>
  </si>
  <si>
    <t>Windows usr CAL</t>
  </si>
  <si>
    <t>840625079</t>
  </si>
  <si>
    <t>220870211-R</t>
  </si>
  <si>
    <t>Montáž osazeného optického rozvaděče kamerového bodu</t>
  </si>
  <si>
    <t>1562078221</t>
  </si>
  <si>
    <t>- montáž optického rozvaděče na stožár:</t>
  </si>
  <si>
    <t>406100101-R</t>
  </si>
  <si>
    <t>Plastový rozvaděč na sloup 600x400 včetně montážních dílů</t>
  </si>
  <si>
    <t>-873530137</t>
  </si>
  <si>
    <t>406100102-R</t>
  </si>
  <si>
    <t>Optický box (včetně zakončení pro optický kabel, průchodek a pigtailů)</t>
  </si>
  <si>
    <t>-1718524970</t>
  </si>
  <si>
    <t>406100103-R</t>
  </si>
  <si>
    <t>Průmyslový záložní zdroj na DIN lištu pro switch 110W, 55,2V</t>
  </si>
  <si>
    <t>1005016047</t>
  </si>
  <si>
    <t>406100105-R</t>
  </si>
  <si>
    <t>1449977385</t>
  </si>
  <si>
    <t>406100104-R</t>
  </si>
  <si>
    <t>Baterie záložního zdroje - min. 35Ah</t>
  </si>
  <si>
    <t>-1249512262</t>
  </si>
  <si>
    <t>406100106-R</t>
  </si>
  <si>
    <t>Průmyslový mediakonvertor 1 Gbit</t>
  </si>
  <si>
    <t>726796419</t>
  </si>
  <si>
    <t>406100107-R</t>
  </si>
  <si>
    <t>-945438973</t>
  </si>
  <si>
    <t>406100108-R</t>
  </si>
  <si>
    <t>Patchcord cat 6a</t>
  </si>
  <si>
    <t>554335118</t>
  </si>
  <si>
    <t>1*2+4*2</t>
  </si>
  <si>
    <t>406100109-R</t>
  </si>
  <si>
    <t>Konektor cat 6a</t>
  </si>
  <si>
    <t>-245258597</t>
  </si>
  <si>
    <t>406100110-R</t>
  </si>
  <si>
    <t>Keystone cat 6a</t>
  </si>
  <si>
    <t>1345468244</t>
  </si>
  <si>
    <t>406100111-R</t>
  </si>
  <si>
    <t>Držák keystone na DIN lištu</t>
  </si>
  <si>
    <t>-1214871562</t>
  </si>
  <si>
    <t>406100112-R</t>
  </si>
  <si>
    <t>Elektroinstalační materiál kamerového bodu</t>
  </si>
  <si>
    <t>-229508545</t>
  </si>
  <si>
    <t>DO4</t>
  </si>
  <si>
    <t>CTD - Datové úložiště</t>
  </si>
  <si>
    <t>220450005-R</t>
  </si>
  <si>
    <t>Montáž HW datového úložiště</t>
  </si>
  <si>
    <t>2063387274</t>
  </si>
  <si>
    <t>- montáž technologie datového úložiště 6TB na CTD:</t>
  </si>
  <si>
    <t>406101502-R</t>
  </si>
  <si>
    <t>HW datového úložiště 6TB</t>
  </si>
  <si>
    <t>-704008016</t>
  </si>
  <si>
    <t>406101501-R</t>
  </si>
  <si>
    <t>Jednotka pro rozšíření kapacity stávajícího, diskového pole, 6TB</t>
  </si>
  <si>
    <t>1640727364</t>
  </si>
  <si>
    <t>- rozšíření diskového pole na CTD</t>
  </si>
  <si>
    <t>VRN</t>
  </si>
  <si>
    <t>Vedlejší rozpočtové náklady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</si>
  <si>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</si>
  <si>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</si>
  <si>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</si>
  <si>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</si>
  <si>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</si>
  <si>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1344673726</t>
  </si>
  <si>
    <t>https://podminky.urs.cz/item/CS_URS_2021_01/012303000</t>
  </si>
  <si>
    <t>- zaměření skutečného stavu - přímo zadané</t>
  </si>
  <si>
    <t>VRN4</t>
  </si>
  <si>
    <t>Inženýrská činnost</t>
  </si>
  <si>
    <t>044002000</t>
  </si>
  <si>
    <t>Hlavní tituly průvodních činností a nákladů inženýrská činnost revize</t>
  </si>
  <si>
    <t>-295007434</t>
  </si>
  <si>
    <t>https://podminky.urs.cz/item/CS_URS_2021_01/044002000</t>
  </si>
  <si>
    <t>- výchozí revize zařízení - přímo zadané</t>
  </si>
  <si>
    <t>VRN9</t>
  </si>
  <si>
    <t>Ostatní náklady</t>
  </si>
  <si>
    <t>013203010</t>
  </si>
  <si>
    <t>Průzkumné, geodetické a projektové práce projektové práce dokumentace stavby (výkresová a textová) bez rozlišení</t>
  </si>
  <si>
    <t>-440646483</t>
  </si>
  <si>
    <t>https://podminky.urs.cz/item/CS_URS_2021_01/013203010</t>
  </si>
  <si>
    <t>P</t>
  </si>
  <si>
    <t>Poznámka k položce:_x000D_
Náklad zhotovitele na zpracování realizační (dílenské) dokumentace, rozsah zpracování realizační PD je stanoven zhotovitelem DPS. Soulad realizační dokumentace se zadávací dokumentací musí být před vlastní realizací odsouhlasena autorským dozorem.</t>
  </si>
  <si>
    <t>- realizační projektová dokumentace kamerového systému (nového optického rozvaděče a přenosové optické trasy na CTD) - přímo zadané</t>
  </si>
  <si>
    <t>013254000</t>
  </si>
  <si>
    <t>Průzkumné, geodetické a projektové práce projektové práce dokumentace stavby (výkresová a textová) skutečného provedení stavby</t>
  </si>
  <si>
    <t>-187789787</t>
  </si>
  <si>
    <t>https://podminky.urs.cz/item/CS_URS_2021_01/013254000</t>
  </si>
  <si>
    <t>Poznámka k položce:_x000D_
Dokumentace skutečného provedení v rozsahu dle platné vyhlášky na dokumentaci staveb v počtu dle SOD a VOP (5 x papírově a 1 x elektronicky ve formátu DWG a PDF)</t>
  </si>
  <si>
    <t xml:space="preserve">- oprava PD a zhotovení tištěné formy PD </t>
  </si>
  <si>
    <t>PS476 - Výstavba SSZ 5.22 Cacovická - Tomkovo nám.</t>
  </si>
  <si>
    <t>-948937496</t>
  </si>
  <si>
    <t>PS476 v.č. 02 - Situace SSZ 5.22</t>
  </si>
  <si>
    <t>185*0,35*0,2</t>
  </si>
  <si>
    <t>70*0,5*0,2</t>
  </si>
  <si>
    <t>-  přebytečná zemina z výkopu pro základ řadiče SSZ 5.22:</t>
  </si>
  <si>
    <t>-  přebytečná zemina z výkopu pro  kabelové šachty spojek indukčních smyček:</t>
  </si>
  <si>
    <t xml:space="preserve">PS476 - v.č. 06 - Stožáry SSZ 5.22 - umístění návěstidel </t>
  </si>
  <si>
    <t>1*(1,3*1,3*1,7)</t>
  </si>
  <si>
    <t>306394823</t>
  </si>
  <si>
    <t>PS476 - v.č. 01 - Technická zpráva</t>
  </si>
  <si>
    <t>-  uložení vybouraného betonového základu řadiče dořasného SSZ 5.22 na skládku:</t>
  </si>
  <si>
    <t>-2097568092</t>
  </si>
  <si>
    <t>- geodetické zaměření objektu PS476</t>
  </si>
  <si>
    <t>-111464082</t>
  </si>
  <si>
    <t>- dílenská dokumentace pro výrobu řadiče trvalého SSZ 5.22:</t>
  </si>
  <si>
    <t>32411969</t>
  </si>
  <si>
    <t>- realizační dokumentace (RDS) objektu PS476:</t>
  </si>
  <si>
    <t>-586305213</t>
  </si>
  <si>
    <t>- vypracování dokumentace skutečného provedení PS476</t>
  </si>
  <si>
    <t>-1027358141</t>
  </si>
  <si>
    <t>- výchozí revize PS476</t>
  </si>
  <si>
    <t>Kč</t>
  </si>
  <si>
    <t>-1374194295</t>
  </si>
  <si>
    <t>1659654155</t>
  </si>
  <si>
    <t>(6+23+17+17+10+20+10+19+6+13+26+9+9)+(11+29+9+11+10)*1*0,5</t>
  </si>
  <si>
    <t>-202980382</t>
  </si>
  <si>
    <t>(6+23+17+17+10+20+10+19+6+13+26+9+9)+(11+29+9+11+10)*1*0,5*10</t>
  </si>
  <si>
    <t>1193316618</t>
  </si>
  <si>
    <t>12+14+20+17+11+15+10+16+9+12</t>
  </si>
  <si>
    <t>1352342692</t>
  </si>
  <si>
    <t>185*0,35*0,6</t>
  </si>
  <si>
    <t>70*0,5*0,8</t>
  </si>
  <si>
    <t>- výkop pro základ řadiče SSZ 5.22:</t>
  </si>
  <si>
    <t>-1285159662</t>
  </si>
  <si>
    <t>185*0,35*0,2*10</t>
  </si>
  <si>
    <t>70*0,5*0,2*10</t>
  </si>
  <si>
    <t>1*(1,3*1,3*1,7)*10</t>
  </si>
  <si>
    <t>-836304770</t>
  </si>
  <si>
    <t>28510819</t>
  </si>
  <si>
    <t>-528839768</t>
  </si>
  <si>
    <t>78,887*1,7</t>
  </si>
  <si>
    <t>1,944*1,7</t>
  </si>
  <si>
    <t>27028385</t>
  </si>
  <si>
    <t>78,887</t>
  </si>
  <si>
    <t>-31,987</t>
  </si>
  <si>
    <t>1352290271</t>
  </si>
  <si>
    <t>(0,6*0,6*0,6)*4</t>
  </si>
  <si>
    <t>betonový základ pro řadič SSZ 5.22</t>
  </si>
  <si>
    <t>1778105924</t>
  </si>
  <si>
    <t>(1,3*1,3*1,7)*1</t>
  </si>
  <si>
    <t>1641960783</t>
  </si>
  <si>
    <t>255*1,6</t>
  </si>
  <si>
    <t>-2076148792</t>
  </si>
  <si>
    <t>6+23+17+17+10+20+10+19+6+13+26+9+9</t>
  </si>
  <si>
    <t>11+29+9+11+10</t>
  </si>
  <si>
    <t>-828403771</t>
  </si>
  <si>
    <t>283622338</t>
  </si>
  <si>
    <t>4*16+2*12+4*8+4*15</t>
  </si>
  <si>
    <t>-1282648214</t>
  </si>
  <si>
    <t>PS476 v.č. 05 - Schéma doplňujícího ochranného pospojování SSZ 5.22</t>
  </si>
  <si>
    <t>9*0,5</t>
  </si>
  <si>
    <t>-64917014</t>
  </si>
  <si>
    <t>- montáž a dodávka vedení uzemňovacího v zemi z drátu FeZn D 8 mm - odměřeno v AutoCadu:</t>
  </si>
  <si>
    <t>2102298262</t>
  </si>
  <si>
    <t>1334110930</t>
  </si>
  <si>
    <t>1497872733</t>
  </si>
  <si>
    <t>1550131803</t>
  </si>
  <si>
    <t>14+19+26+20+12+19+12+18+10+15</t>
  </si>
  <si>
    <t>-1236088571</t>
  </si>
  <si>
    <t>PS475 v.č. 03 - Schematický kabelový plán SSZ 5.22</t>
  </si>
  <si>
    <t>1787711318</t>
  </si>
  <si>
    <t>5*2+15*1</t>
  </si>
  <si>
    <t>5*3</t>
  </si>
  <si>
    <t>-735202953</t>
  </si>
  <si>
    <t>2094696741</t>
  </si>
  <si>
    <t>PS476 v.č. 03 - Schematický kabelový plán SSZ 5.22</t>
  </si>
  <si>
    <t>1203254799</t>
  </si>
  <si>
    <t>55+10+105</t>
  </si>
  <si>
    <t>-53010365</t>
  </si>
  <si>
    <t>75+45+25+40+120</t>
  </si>
  <si>
    <t>212174907</t>
  </si>
  <si>
    <t>-930768151</t>
  </si>
  <si>
    <t>-1388661802</t>
  </si>
  <si>
    <t>-473282821</t>
  </si>
  <si>
    <t>- ukončení měděných kabelů NYY-J 30x1,5 0,6/1kV</t>
  </si>
  <si>
    <t>-1180780070</t>
  </si>
  <si>
    <t>586823168</t>
  </si>
  <si>
    <t>(9+10+4+6)*2</t>
  </si>
  <si>
    <t>1068415608</t>
  </si>
  <si>
    <t>(100+85+60+65+30+70+65+45+125+125)*0,001*1</t>
  </si>
  <si>
    <t>-581414973</t>
  </si>
  <si>
    <t>-1867902322</t>
  </si>
  <si>
    <t>1081816773</t>
  </si>
  <si>
    <t>-652226266</t>
  </si>
  <si>
    <t>-200891261</t>
  </si>
  <si>
    <t>125*0,001*10</t>
  </si>
  <si>
    <t>1635395945</t>
  </si>
  <si>
    <t>1219344699</t>
  </si>
  <si>
    <t>200+160+125+240+120+135</t>
  </si>
  <si>
    <t>1459491788</t>
  </si>
  <si>
    <t>-363583599</t>
  </si>
  <si>
    <t>-1373865977</t>
  </si>
  <si>
    <t>1453901054</t>
  </si>
  <si>
    <t>-399747149</t>
  </si>
  <si>
    <t>338950270</t>
  </si>
  <si>
    <t>-1596070843</t>
  </si>
  <si>
    <t>-935786090</t>
  </si>
  <si>
    <t>-1747624217</t>
  </si>
  <si>
    <t>1157918824</t>
  </si>
  <si>
    <t>349723648</t>
  </si>
  <si>
    <t>85204005</t>
  </si>
  <si>
    <t>0,045*4</t>
  </si>
  <si>
    <t>-122695234</t>
  </si>
  <si>
    <t>-1274349645</t>
  </si>
  <si>
    <t>- demontáž FTP kabelu cat 6a propojujícího příjímač zařízení V2X dočasného SSZ 5.22:</t>
  </si>
  <si>
    <t>-281360268</t>
  </si>
  <si>
    <t>5*6+7*6</t>
  </si>
  <si>
    <t>496264330</t>
  </si>
  <si>
    <t>-1640097489</t>
  </si>
  <si>
    <t>-1356499833</t>
  </si>
  <si>
    <t>1999179191</t>
  </si>
  <si>
    <t>7933213</t>
  </si>
  <si>
    <t>Zabezpečovací zařízení, řízení silničního provozu - stožár výložníkový s výložníkem délky 3,0 m pro výhledovou instalaci dohledové kamery - dodávka a montáž</t>
  </si>
  <si>
    <t>1574532602</t>
  </si>
  <si>
    <t>7933214</t>
  </si>
  <si>
    <t>Zabezpečovací zařízení, řízení silničního provozu - stožár výložníkový zvýšený o 1,0 m s výložníkem délky 3,0 m pro výhledovou instalaci dohledové kamery - dodávka a montáž</t>
  </si>
  <si>
    <t>-2111758452</t>
  </si>
  <si>
    <t>7933221</t>
  </si>
  <si>
    <t>Zabezpečovací zařízení, řízení silničního provozu - stožár výložníkový s výložníkem délky 4,5 m pro výhledovou instalaci dohledové kamery - dodávka a montáž</t>
  </si>
  <si>
    <t>-459490239</t>
  </si>
  <si>
    <t>7933232</t>
  </si>
  <si>
    <t>Zabezpečovací zařízení, řízení silničního provozu - stožár výložníkový zvýšený o 1,0 m s výložníkem délky 6,0 m - dodávka a montáž</t>
  </si>
  <si>
    <t>-336209634</t>
  </si>
  <si>
    <t>7933241</t>
  </si>
  <si>
    <t>Zabezpečovací zařízení, řízení silničního provozu - stožár výložníkový s výložníkem délky 7,0 m pro výhledovou instalaci dohledové kamery - dodávka a montáž</t>
  </si>
  <si>
    <t>-134086386</t>
  </si>
  <si>
    <t>793796093</t>
  </si>
  <si>
    <t>- montáž, smontování a dodávka stožárové svorkovnice:</t>
  </si>
  <si>
    <t>1274614859</t>
  </si>
  <si>
    <t>1191165935</t>
  </si>
  <si>
    <t>-1665221404</t>
  </si>
  <si>
    <t>168440352</t>
  </si>
  <si>
    <t>-1530834106</t>
  </si>
  <si>
    <t>-1804514226</t>
  </si>
  <si>
    <t>PS476 - v.č. 03 - Schématický kabelový plán SSZ 5.22</t>
  </si>
  <si>
    <t>1037239791</t>
  </si>
  <si>
    <t>- montáž řadiče SSZ 5.22:</t>
  </si>
  <si>
    <t>-1411769186</t>
  </si>
  <si>
    <t>135189131</t>
  </si>
  <si>
    <t>- dodávka řadiče SSZ 5.22:</t>
  </si>
  <si>
    <t>1918100333</t>
  </si>
  <si>
    <t>PS476 - v.č. 02 - Situace SSZ 5.22</t>
  </si>
  <si>
    <t>712988874</t>
  </si>
  <si>
    <t>- Skupiny TA2, VB, VC, TC2 a VD:</t>
  </si>
  <si>
    <t>180916152</t>
  </si>
  <si>
    <t>- Skupiny TA1, PA, ZA, SB, PB, PF, ZB1, ZB2, SC, KA, TC1, SD, KB, PD, ZD a KC:</t>
  </si>
  <si>
    <t>-1887562891</t>
  </si>
  <si>
    <t>- adresace signálních skupin v řadiči SSZ 5.22:</t>
  </si>
  <si>
    <t>-1040742047</t>
  </si>
  <si>
    <t>661765038</t>
  </si>
  <si>
    <t>- podklady pro SW řadiče SSZ 5.22:</t>
  </si>
  <si>
    <t>-303234556</t>
  </si>
  <si>
    <t>- Skupiny VA, TA1, TA2, PA a ZA:</t>
  </si>
  <si>
    <t>1323733673</t>
  </si>
  <si>
    <t>- Skupiny VB, SB, PB, PF, ZB1, ZB2, VC, SC, KA, TC1, TC2, VD, SD, KB, PD, ZD a KC:</t>
  </si>
  <si>
    <t>-1011524874</t>
  </si>
  <si>
    <t>1211517250</t>
  </si>
  <si>
    <t>1941298731</t>
  </si>
  <si>
    <t>-629507010</t>
  </si>
  <si>
    <t>-682362800</t>
  </si>
  <si>
    <t>543402000</t>
  </si>
  <si>
    <t>1863686359</t>
  </si>
  <si>
    <t>-1938351882</t>
  </si>
  <si>
    <t>1466711758</t>
  </si>
  <si>
    <t>-2122720853</t>
  </si>
  <si>
    <t>1987006402</t>
  </si>
  <si>
    <t>7933B36</t>
  </si>
  <si>
    <t>Zabezpečovací zařízení, řízení silničního provozu - návěstidlo tramvajové na výložník se signály pro tramvaje (S 15) - nosič návěstidla na výložník - světelný zdroj LED (napájecí napětí do 50V AC/DC) - dodávka a montáž</t>
  </si>
  <si>
    <t>-1891418163</t>
  </si>
  <si>
    <t>-1087899052</t>
  </si>
  <si>
    <t>- demontáž chodeckých stožárů dočasného SSZ 5.22:</t>
  </si>
  <si>
    <t>777872178</t>
  </si>
  <si>
    <t>- demontáž stožárových svorkovnic dočasného SSZ 5.22:</t>
  </si>
  <si>
    <t>112682953</t>
  </si>
  <si>
    <t>- demontáž stávajících návěstidel ze stožárů číslo 2 a 7 - zrušení dočasného SSZ 5.22:</t>
  </si>
  <si>
    <t>1549930616</t>
  </si>
  <si>
    <t>- demontáž stávajících návěstidel ze stožárů číslo 1, 2, 3, 4. 6 a 7 - zrušení dočasného SSZ 5.22:</t>
  </si>
  <si>
    <t>-869149535</t>
  </si>
  <si>
    <t>- demontáž stávajících návěstidel ze stožárů číslo 1, 3, 5 a 6 - zrušení dočasného SSZ 5.22:</t>
  </si>
  <si>
    <t>-734513303</t>
  </si>
  <si>
    <t>- demontáž stávajících návěstidel z výložníků stožárů číslo 1, 3, 5 a 6 - zrušení dočasného SSZ 5.22:</t>
  </si>
  <si>
    <t>1629709212</t>
  </si>
  <si>
    <t>- demontáž stávajících jednotek signalizace pro nevidomé ze stožárů číslo 1, 2, 3, 4, 6 a 7 - zrušení dočasného SSZ 5.22:</t>
  </si>
  <si>
    <t>-1598749193</t>
  </si>
  <si>
    <t>- demontáž stávajícího přijímače aktivace signalizace pro nevidomé ze stožáru číslo 4 - zrušení dočasného SSZ 5.22:</t>
  </si>
  <si>
    <t>138242086</t>
  </si>
  <si>
    <t>- demontáž videodektorů dočasného SSZ 5.22 z mobilních stožárů č. 1, 3, 5 a 6:</t>
  </si>
  <si>
    <t>107452251</t>
  </si>
  <si>
    <t>- demontáž tlačítek dočasného SSZ 5.22 ze stožárů č. 1 a 2:</t>
  </si>
  <si>
    <t>94233695</t>
  </si>
  <si>
    <t>- demontáž řadiče dočasného SSZ 5.22:</t>
  </si>
  <si>
    <t>972178111</t>
  </si>
  <si>
    <t>- demontáž výložníkových stožárů dočasného SSZ 5.22:</t>
  </si>
  <si>
    <t>-1501731417</t>
  </si>
  <si>
    <t>- demontáž betonových bloků chodeckých stožárů dočasného SSZ 5.22:</t>
  </si>
  <si>
    <t>626659028</t>
  </si>
  <si>
    <t>- demontáž betonových bloků výložníkových stožárů dočasného SSZ 5.22:</t>
  </si>
  <si>
    <t>-1318539928</t>
  </si>
  <si>
    <t>- demontáž příjímače zařízení V2X dočasného SSZ 5.22:</t>
  </si>
  <si>
    <t>1585312115</t>
  </si>
  <si>
    <t>1874999956</t>
  </si>
  <si>
    <t>- šachty pro spojky indukčních smyček</t>
  </si>
  <si>
    <t>-1499484089</t>
  </si>
  <si>
    <t>PS476.1 - Kamerový dohled SSZ 5.22 Cacovická - Tomkovo náměstí</t>
  </si>
  <si>
    <t>-177403593</t>
  </si>
  <si>
    <t>PS476.1 - v.č. 03 - Schematický kabelový plán</t>
  </si>
  <si>
    <t>210+170+135+250+130</t>
  </si>
  <si>
    <t>-250222979</t>
  </si>
  <si>
    <t>(210+170+135+250+130)*1,05</t>
  </si>
  <si>
    <t>2113613068</t>
  </si>
  <si>
    <t>1657077274</t>
  </si>
  <si>
    <t>1466442963</t>
  </si>
  <si>
    <t>210+170+135+250+130+145</t>
  </si>
  <si>
    <t>-295175725</t>
  </si>
  <si>
    <t>-1699625864</t>
  </si>
  <si>
    <t>- pokládka optických kabelů mezi O406 a jednotlivými optickými body a řadičem SSZ 5.22:</t>
  </si>
  <si>
    <t>2+2+2+2+2+2</t>
  </si>
  <si>
    <t>-336213158</t>
  </si>
  <si>
    <t>1+1+1+1+1+1</t>
  </si>
  <si>
    <t>-2127309618</t>
  </si>
  <si>
    <t>1676451084</t>
  </si>
  <si>
    <t>-288107292</t>
  </si>
  <si>
    <t>1861278698</t>
  </si>
  <si>
    <t>-92661239</t>
  </si>
  <si>
    <t>-1996449589</t>
  </si>
  <si>
    <t>PS476.1 - v.č. 01 - Technická zpráva</t>
  </si>
  <si>
    <t>PS476.1 - v.č. 02 - Situace</t>
  </si>
  <si>
    <t>-460696594</t>
  </si>
  <si>
    <t>-2110540277</t>
  </si>
  <si>
    <t>917239133</t>
  </si>
  <si>
    <t>1594239715</t>
  </si>
  <si>
    <t>1918912717</t>
  </si>
  <si>
    <t>-41802510</t>
  </si>
  <si>
    <t>1638842316</t>
  </si>
  <si>
    <t>-1285245976</t>
  </si>
  <si>
    <t>-1348921920</t>
  </si>
  <si>
    <t>-294234790</t>
  </si>
  <si>
    <t>204409329</t>
  </si>
  <si>
    <t>-158813393</t>
  </si>
  <si>
    <t>-2116256746</t>
  </si>
  <si>
    <t>-244291027</t>
  </si>
  <si>
    <t>-1106266836</t>
  </si>
  <si>
    <t>-284217125</t>
  </si>
  <si>
    <t>-882003127</t>
  </si>
  <si>
    <t>-1522747800</t>
  </si>
  <si>
    <t>199937542</t>
  </si>
  <si>
    <t>-664291445</t>
  </si>
  <si>
    <t>896582169</t>
  </si>
  <si>
    <t>-1925835719</t>
  </si>
  <si>
    <t>-286211715</t>
  </si>
  <si>
    <t>-1087369111</t>
  </si>
  <si>
    <t>1720733703</t>
  </si>
  <si>
    <t>-283109438</t>
  </si>
  <si>
    <t>-93523663</t>
  </si>
  <si>
    <t>1034217399</t>
  </si>
  <si>
    <t>1822229288</t>
  </si>
  <si>
    <t>1179129121</t>
  </si>
  <si>
    <t>-2057126802</t>
  </si>
  <si>
    <t>672791828</t>
  </si>
  <si>
    <t>-1597817200</t>
  </si>
  <si>
    <t>PS476.2 - Výstavba SSZ 5.22 Cacovická - Tomkovo nám. - ZOV etapa 5 a 6</t>
  </si>
  <si>
    <t>1202649716</t>
  </si>
  <si>
    <t>PS476.2 v.č. 02 - ZOV etapa 5 a 6 - situace dočasného SSZ 5.22</t>
  </si>
  <si>
    <t>39*1,0*1,2</t>
  </si>
  <si>
    <t>-1561299819</t>
  </si>
  <si>
    <t>- dílenská dokumentace pro výrobu řadiče dočasného SSZ 5.22:</t>
  </si>
  <si>
    <t>1874418800</t>
  </si>
  <si>
    <t>PS476.2 - v.č. 01 - Technická zpráva</t>
  </si>
  <si>
    <t>- realizační dokumentace (RDS) objektu PS476.2:</t>
  </si>
  <si>
    <t>-1136082691</t>
  </si>
  <si>
    <t>PS475.2 - v.č. 01 - Technická zpráva</t>
  </si>
  <si>
    <t>- výchozí revize PS476.2</t>
  </si>
  <si>
    <t>655700302</t>
  </si>
  <si>
    <t>1659476268</t>
  </si>
  <si>
    <t>(155+50+12+16+15+8)*1*0,5</t>
  </si>
  <si>
    <t>104116805</t>
  </si>
  <si>
    <t>(155+50+12+16+15+8)*1*0,5*10</t>
  </si>
  <si>
    <t>1466484696</t>
  </si>
  <si>
    <t>- výkop pro základ řadiče dočasného SSZ 5.22:</t>
  </si>
  <si>
    <t>-1871896278</t>
  </si>
  <si>
    <t>39*1*0,3*10</t>
  </si>
  <si>
    <t>-604469069</t>
  </si>
  <si>
    <t>109,910*1,7</t>
  </si>
  <si>
    <t>936587706</t>
  </si>
  <si>
    <t>109,910</t>
  </si>
  <si>
    <t>-31,090</t>
  </si>
  <si>
    <t>-2008967143</t>
  </si>
  <si>
    <t>- betonový základ pro řadič dočasného SSZ 5.22:</t>
  </si>
  <si>
    <t>2022822561</t>
  </si>
  <si>
    <t>205</t>
  </si>
  <si>
    <t>-1622745544</t>
  </si>
  <si>
    <t>-457909966</t>
  </si>
  <si>
    <t>- výkop 65 x 120 - odměřeno v AutoCadu:</t>
  </si>
  <si>
    <t>- výkop 100 x 120 - odměřeno v AutoCadu:</t>
  </si>
  <si>
    <t>(16+15+8)</t>
  </si>
  <si>
    <t>- protažení lanka kabelovým prostupem pod rampou Provazníkova - odměřeno v AutoCadu:</t>
  </si>
  <si>
    <t>19,5</t>
  </si>
  <si>
    <t>-1383518685</t>
  </si>
  <si>
    <t>847502819</t>
  </si>
  <si>
    <t>-1326315278</t>
  </si>
  <si>
    <t>7+1</t>
  </si>
  <si>
    <t>1464257959</t>
  </si>
  <si>
    <t>-616360369</t>
  </si>
  <si>
    <t>516375880</t>
  </si>
  <si>
    <t>- montáž a dodávka měděného kabelu NYY-J 3x2,5 pro napájení příjímače zařízení V2X na stožáru č.3  - uložených pevně</t>
  </si>
  <si>
    <t>-1454984213</t>
  </si>
  <si>
    <t>1168425482</t>
  </si>
  <si>
    <t>-1742850958</t>
  </si>
  <si>
    <t>571554963</t>
  </si>
  <si>
    <t>1538490784</t>
  </si>
  <si>
    <t>1374768781</t>
  </si>
  <si>
    <t>1680222589</t>
  </si>
  <si>
    <t>-1716185900</t>
  </si>
  <si>
    <t>-1083972874</t>
  </si>
  <si>
    <t>738357858</t>
  </si>
  <si>
    <t>2*7+2*1</t>
  </si>
  <si>
    <t>-902602450</t>
  </si>
  <si>
    <t>1104515604</t>
  </si>
  <si>
    <t>- dodávka mikrotrubičky pro FTP kabel pro připojení příjímače zařízení V2X na stožáru č.3:</t>
  </si>
  <si>
    <t>256078167</t>
  </si>
  <si>
    <t>374229159</t>
  </si>
  <si>
    <t>631808618</t>
  </si>
  <si>
    <t>1445254979</t>
  </si>
  <si>
    <t>570077721</t>
  </si>
  <si>
    <t>-1519125032</t>
  </si>
  <si>
    <t>861800956</t>
  </si>
  <si>
    <t>-1188714658</t>
  </si>
  <si>
    <t>- dodávka FTP kabelu cat 6a pro připojení příjímače zařízení V2X na stožáru č.3  - uložených pevně:</t>
  </si>
  <si>
    <t>0,040*4</t>
  </si>
  <si>
    <t>-1408738163</t>
  </si>
  <si>
    <t>- montáž FTP kabelu cat 6a pro připojení příjímače zařízení V2X na stožáru č.3  - uložených pevně:</t>
  </si>
  <si>
    <t>372330251</t>
  </si>
  <si>
    <t>5*4+7*4</t>
  </si>
  <si>
    <t>-2129339836</t>
  </si>
  <si>
    <t>-1835367410</t>
  </si>
  <si>
    <t>-2025970271</t>
  </si>
  <si>
    <t>-1100260794</t>
  </si>
  <si>
    <t>1071028008</t>
  </si>
  <si>
    <t>-405648130</t>
  </si>
  <si>
    <t>-1752215652</t>
  </si>
  <si>
    <t>-609768426</t>
  </si>
  <si>
    <t>711155369</t>
  </si>
  <si>
    <t>Zabezpečovací zařízení, řízení silničního provozu - dopravní videodetektor detekující spolehlivě motocyklisty a cyklisty i za snížené viditelnosti (s napájecím napětím do 50 V AC/DC) na stožáru - dodávka a montáž včetně nastavení</t>
  </si>
  <si>
    <t>620082942</t>
  </si>
  <si>
    <t>1425376106</t>
  </si>
  <si>
    <t>505777127</t>
  </si>
  <si>
    <t>- montáž řadiče dočasného SSZ 5.22:</t>
  </si>
  <si>
    <t>Zabezpečovací zařízení, řízení silničního provozu - mikroprocesorový řadič dočasného SSZ 5.22 včetně plastového základového rámu pod řadič - dodávka</t>
  </si>
  <si>
    <t>405454684</t>
  </si>
  <si>
    <t>- dodávka řadiče dočasného SSZ 5.22:</t>
  </si>
  <si>
    <t>-1881916391</t>
  </si>
  <si>
    <t>1694981987</t>
  </si>
  <si>
    <t>-861319821</t>
  </si>
  <si>
    <t>1185986656</t>
  </si>
  <si>
    <t>- Skupiny PA, ZA, PB, PD a  ZD:</t>
  </si>
  <si>
    <t>170152650</t>
  </si>
  <si>
    <t>-1919539462</t>
  </si>
  <si>
    <t>- dodávka řadiče dočasného SSZ 5.22 - naprogramování řadiče a odladění SW:</t>
  </si>
  <si>
    <t>-1565084591</t>
  </si>
  <si>
    <t>- dodávka řadiče dočasného SSZ 5.22 - podklady pro SW řadiče:</t>
  </si>
  <si>
    <t>-879606202</t>
  </si>
  <si>
    <t>- Skupiny VA, PA, ZA, VB a PB:</t>
  </si>
  <si>
    <t>2129275148</t>
  </si>
  <si>
    <t>- Skupiny VC, VD, PD a ZD:</t>
  </si>
  <si>
    <t>-204703307</t>
  </si>
  <si>
    <t>747095101</t>
  </si>
  <si>
    <t>PS476.2 - v.č. 02 - ZOV etapa 5 a 6 - Situace dočasného 5.22</t>
  </si>
  <si>
    <t>- zřízení vazby mezi řadičem dočasného SSZ 5.22 a Husovickým tunelem:</t>
  </si>
  <si>
    <t>-1570211241</t>
  </si>
  <si>
    <t>1817219948</t>
  </si>
  <si>
    <t>-47671212</t>
  </si>
  <si>
    <t>- osazení stožárů číslo 2 a 7:</t>
  </si>
  <si>
    <t>-1168035385</t>
  </si>
  <si>
    <t>- osazení stožáru číslo 4:</t>
  </si>
  <si>
    <t>806998287</t>
  </si>
  <si>
    <t>- osazení stožárů číslo 1, 3, 5 a 6:</t>
  </si>
  <si>
    <t>-1760528107</t>
  </si>
  <si>
    <t>PS476.1 - v.č. 02 - ZOV etapa 5 a 6 - Situace dočasného SSZ 5.22</t>
  </si>
  <si>
    <t>2*12</t>
  </si>
  <si>
    <t>4*16+4*8+4*15</t>
  </si>
  <si>
    <t>-1647047598</t>
  </si>
  <si>
    <t>(16+15+8)*1,0*0,3</t>
  </si>
  <si>
    <t>PS477 - Rekonstrukce SSZ 5.09 Karlova - Provazníkova</t>
  </si>
  <si>
    <t>5 - 5 - KOMUNIKACE</t>
  </si>
  <si>
    <t>218374618</t>
  </si>
  <si>
    <t>PS477 v.č. 02 - Situace SSZ 5.09</t>
  </si>
  <si>
    <t>165*0,35*0,2</t>
  </si>
  <si>
    <t>150*0,5*0,2</t>
  </si>
  <si>
    <t>-  přebytečná zemina z výkopu pro základy výložníkového stožáru č. 1 a svislou část stožáru č. 9:</t>
  </si>
  <si>
    <t>-  přebytečná zemina z výkopu pro základ chodeckého stožáru č. 8:</t>
  </si>
  <si>
    <t>1*(0,6*0,6*0,6)</t>
  </si>
  <si>
    <t>-  přebytečná zemina z výkopu pro základ řadiče trvalého SSZ 5.09:</t>
  </si>
  <si>
    <t>7*(0,6*0,6*0,6)</t>
  </si>
  <si>
    <t>-206710422</t>
  </si>
  <si>
    <t>-338560239</t>
  </si>
  <si>
    <t>PS477 - v.č. 01 - Technická zpráva</t>
  </si>
  <si>
    <t>- geodetické zaměření objektu PS477</t>
  </si>
  <si>
    <t>1694616369</t>
  </si>
  <si>
    <t>- dílenská dokumentace pro výrobu řadiče trvalého SSZ 5.09:</t>
  </si>
  <si>
    <t>479565714</t>
  </si>
  <si>
    <t>- realizační dokumentace (RDS) objektu PS477:</t>
  </si>
  <si>
    <t>-1959341310</t>
  </si>
  <si>
    <t>- vypracování dokumentace skutečného provedení PS477</t>
  </si>
  <si>
    <t>2082362257</t>
  </si>
  <si>
    <t>- výchozí revize PS477</t>
  </si>
  <si>
    <t>145194943</t>
  </si>
  <si>
    <t>113138</t>
  </si>
  <si>
    <t>Odstranění krytu zpevněných ploch s asfaltovým pojivem, odvoz do 20km</t>
  </si>
  <si>
    <t>-1394493963</t>
  </si>
  <si>
    <t>- bourání živičného povrchu před domy Karlova č.o. 68a a 72:</t>
  </si>
  <si>
    <t>(2+4)*1*0,3</t>
  </si>
  <si>
    <t>-1314497604</t>
  </si>
  <si>
    <t>(16+5+6+4+28+1+3+2+2+3+2+3+77+13)+(13+6+2+3+16+5+5+5+2+19+4+17+11+12+2+5+2+18+3)*1*0,5</t>
  </si>
  <si>
    <t>121758102</t>
  </si>
  <si>
    <t>(16+5+6+4+28+1+3+2+2+3+2+3+77+13)+(13+6+2+3+16+5+5+5+2+19+4+17+11+12+2+5+2+18+3)*1*0,5*10</t>
  </si>
  <si>
    <t>-204608637</t>
  </si>
  <si>
    <t>12+21+10+16+18+19+17+12+14</t>
  </si>
  <si>
    <t>125738</t>
  </si>
  <si>
    <t>Vykopávky ze zemníků a skládek tř. I, odvoz do 20 km</t>
  </si>
  <si>
    <t>-1449772596</t>
  </si>
  <si>
    <t>- osetí povrchu po záhozu kabelové trasy na ulici Karlově - dovoz ornice pro zatravnění - odměřeno v AutoCadu:</t>
  </si>
  <si>
    <t>(16+1)*1*0,15</t>
  </si>
  <si>
    <t>-2079848996</t>
  </si>
  <si>
    <t>165*0,35*0,6</t>
  </si>
  <si>
    <t>150*0,5*0,8</t>
  </si>
  <si>
    <t>- výkop pro základ řadiče trvalého SSZ 5.09:</t>
  </si>
  <si>
    <t xml:space="preserve">PS477 - v.č. 06 - Stožáry SSZ 5.09 - umístění návěstidel </t>
  </si>
  <si>
    <t>- výkop pro základy výložníkového stožáru č. 1 a svislou část stožáru č. 9:</t>
  </si>
  <si>
    <t>- výkop pro základ chodeckého stožáru č. 8:</t>
  </si>
  <si>
    <t>1430029013</t>
  </si>
  <si>
    <t>165*0,35*0,2*10</t>
  </si>
  <si>
    <t>150*0,5*0,2*10</t>
  </si>
  <si>
    <t>-  přebytečná zemina z výkopu pro základ řadiče  trvalého SSZ 5.09:</t>
  </si>
  <si>
    <t>1*(0,6*0,6*0,6)*10</t>
  </si>
  <si>
    <t>-937160777</t>
  </si>
  <si>
    <t>-1979290899</t>
  </si>
  <si>
    <t>7*(0,6*0,6*0,6)*10</t>
  </si>
  <si>
    <t>1924813045</t>
  </si>
  <si>
    <t>99,466*1,7</t>
  </si>
  <si>
    <t>1,512*1,7</t>
  </si>
  <si>
    <t>280343424</t>
  </si>
  <si>
    <t>99,466</t>
  </si>
  <si>
    <t>-31,366</t>
  </si>
  <si>
    <t>18130</t>
  </si>
  <si>
    <t>Úprava pláně bez zhutnění</t>
  </si>
  <si>
    <t>-2061195940</t>
  </si>
  <si>
    <t>- osetí povrchu po záhozu kabelové trasy na ulici Karlově - odměřeno v AutoCadu</t>
  </si>
  <si>
    <t>(16+1)*1</t>
  </si>
  <si>
    <t>18221</t>
  </si>
  <si>
    <t>Rozprostření ornice ve svahu v tl. do 0,10m</t>
  </si>
  <si>
    <t>-1766204587</t>
  </si>
  <si>
    <t>18241</t>
  </si>
  <si>
    <t>Založení trávníku ručním výsevem</t>
  </si>
  <si>
    <t>579101822</t>
  </si>
  <si>
    <t>-531612404</t>
  </si>
  <si>
    <t>- betonové základ pro chodeckého stožáru č. 8:</t>
  </si>
  <si>
    <t>(0,6*0,6*0,6)*5</t>
  </si>
  <si>
    <t>PS477 - v.č. 02 - Situace SSZ 5.09</t>
  </si>
  <si>
    <t>betonový základ pro řadič trvalého SSZ 5.09</t>
  </si>
  <si>
    <t>-236573857</t>
  </si>
  <si>
    <t>- železobetonový základ pro výložníkový stožár č.1 a svislou část stožáru č.9:</t>
  </si>
  <si>
    <t>741259297</t>
  </si>
  <si>
    <t>Hmotnost ocelové výstuže železobetonových základy pro výložníkový stožár č.1 a svislou část stožáru č.9:</t>
  </si>
  <si>
    <t>5 - KOMUNIKACE</t>
  </si>
  <si>
    <t>29497295</t>
  </si>
  <si>
    <t>- obnovení živičného povrchu před domy Karlova č.o. 68a a 72:</t>
  </si>
  <si>
    <t>(2+4)*1</t>
  </si>
  <si>
    <t>575B01</t>
  </si>
  <si>
    <t>Litý asfalt MA II (křiž, parkoviště, zastávky) 8</t>
  </si>
  <si>
    <t>-533181902</t>
  </si>
  <si>
    <t>(2+4)*1*0,03</t>
  </si>
  <si>
    <t>5774EI</t>
  </si>
  <si>
    <t>Vrstvy pro obnovu a opravy z asf. betonu ACP 22+, 22S</t>
  </si>
  <si>
    <t>561458625</t>
  </si>
  <si>
    <t>(2+4)*1*0,1</t>
  </si>
  <si>
    <t>2140290019</t>
  </si>
  <si>
    <t>315*1,2</t>
  </si>
  <si>
    <t>-1698824833</t>
  </si>
  <si>
    <t>16+5+6+4+28+1+3+2+2+3+2+3+77+13</t>
  </si>
  <si>
    <t>13+6+2+3+16+5+5+5+2+19+4+17+11+12+2+5+2+18+3</t>
  </si>
  <si>
    <t>-1893401623</t>
  </si>
  <si>
    <t>1135302347</t>
  </si>
  <si>
    <t>- protažení lanka prostupy vybudovanými v rámci etap ZOV (3., 4.1., 4.2. a 5.):</t>
  </si>
  <si>
    <t>2*10+1*8+2*8+1*10+4*13+4*14</t>
  </si>
  <si>
    <t>-1583415840</t>
  </si>
  <si>
    <t>PS477 v.č. 05 - Schéma doplňujícího ochranného pospojování SSZ 5.09</t>
  </si>
  <si>
    <t>-230300625</t>
  </si>
  <si>
    <t>13+77+3+8+11+12+11+17+8+1+8+5+8+2+19+4+14+5+16+12+3+6+12</t>
  </si>
  <si>
    <t>1486356116</t>
  </si>
  <si>
    <t>-104092355</t>
  </si>
  <si>
    <t>1859361303</t>
  </si>
  <si>
    <t>9+1</t>
  </si>
  <si>
    <t>595299146</t>
  </si>
  <si>
    <t>14+22+12+23+28+28+24+14+15</t>
  </si>
  <si>
    <t>171146016</t>
  </si>
  <si>
    <t>1576774264</t>
  </si>
  <si>
    <t>2036715675</t>
  </si>
  <si>
    <t>PS477 v.č. 03 - Schematický kabelový plán SSZ 5.09</t>
  </si>
  <si>
    <t>-247586110</t>
  </si>
  <si>
    <t>-1517371085</t>
  </si>
  <si>
    <t>1955589831</t>
  </si>
  <si>
    <t>39343601</t>
  </si>
  <si>
    <t>892866481</t>
  </si>
  <si>
    <t>2+2+2</t>
  </si>
  <si>
    <t>-480834</t>
  </si>
  <si>
    <t>-504278697</t>
  </si>
  <si>
    <t>-1692087796</t>
  </si>
  <si>
    <t>-1153323927</t>
  </si>
  <si>
    <t>2*32</t>
  </si>
  <si>
    <t>-1817028006</t>
  </si>
  <si>
    <t>(120+130+70+70+75+75+70+95+60)*0,001*1</t>
  </si>
  <si>
    <t>95131593</t>
  </si>
  <si>
    <t>- pokládka kabelů TCEKFE 1P 1,0 k indukčním smyčkám:</t>
  </si>
  <si>
    <t>-1952471290</t>
  </si>
  <si>
    <t>9*2</t>
  </si>
  <si>
    <t>-1170347363</t>
  </si>
  <si>
    <t>-615839228</t>
  </si>
  <si>
    <t>-959888678</t>
  </si>
  <si>
    <t>1624699114</t>
  </si>
  <si>
    <t>-1780938779</t>
  </si>
  <si>
    <t>95+75+45+115+55+10</t>
  </si>
  <si>
    <t>472682298</t>
  </si>
  <si>
    <t>-224455855</t>
  </si>
  <si>
    <t>1438612525</t>
  </si>
  <si>
    <t>712246864</t>
  </si>
  <si>
    <t>375342938</t>
  </si>
  <si>
    <t>-535741774</t>
  </si>
  <si>
    <t>2026841476</t>
  </si>
  <si>
    <t>-1050257480</t>
  </si>
  <si>
    <t>-1466887930</t>
  </si>
  <si>
    <t>123506123</t>
  </si>
  <si>
    <t>768670772</t>
  </si>
  <si>
    <t>-1102050193</t>
  </si>
  <si>
    <t>2068644413</t>
  </si>
  <si>
    <t>0,085*4</t>
  </si>
  <si>
    <t>-1528557092</t>
  </si>
  <si>
    <t>167616078</t>
  </si>
  <si>
    <t>- demontáž FTP kabelu cat 6a propojujícího příjímač zařízení V2X dočasného SSZ 5.09:</t>
  </si>
  <si>
    <t>-521407231</t>
  </si>
  <si>
    <t>5*6</t>
  </si>
  <si>
    <t>1203308240</t>
  </si>
  <si>
    <t>918727700</t>
  </si>
  <si>
    <t>1631223365</t>
  </si>
  <si>
    <t>7933208</t>
  </si>
  <si>
    <t>Zabezpečovací zařízení, řízení silničního provozu - stožár přímý zaslepený výšky 10,0 m - dodávka a montáž</t>
  </si>
  <si>
    <t>-673680517</t>
  </si>
  <si>
    <t>Zabezpečovací zařízení, řízení silničního provozu - stožár výložníkový s výložníkem délky 3,5 m pro výhledovou instalaci dohledové kamery - dodávka a montáž</t>
  </si>
  <si>
    <t>189823952</t>
  </si>
  <si>
    <t>583331435</t>
  </si>
  <si>
    <t>-2065511407</t>
  </si>
  <si>
    <t>1261037749</t>
  </si>
  <si>
    <t>1762172284</t>
  </si>
  <si>
    <t>- montáž a dodávka sestaveného návěstidla tříkomorového na stožár</t>
  </si>
  <si>
    <t>7933430</t>
  </si>
  <si>
    <t>Zabezpečovací zařízení, řízení silničního provozu - návěstidlo na výložník tříbarevné soustavy se směrovými signály (S 2), 3x300 + kontrastní rám a nosič návěstidla na výložník - světelný zdroj LED (napájený 40/42V AC) - dodávka a montáž</t>
  </si>
  <si>
    <t>1573971161</t>
  </si>
  <si>
    <t>- montáž a dodávka sestaveného návěstidla tříkomorového na výložníku</t>
  </si>
  <si>
    <t>- dodávka nosiče návěstidla 3x300 na výložník</t>
  </si>
  <si>
    <t>-1811733665</t>
  </si>
  <si>
    <t>-1888738862</t>
  </si>
  <si>
    <t>-589463871</t>
  </si>
  <si>
    <t>447442814</t>
  </si>
  <si>
    <t>- montáž a dodávka videodektoru včetně rozmístění a vyladění virtuálních detekčních zón:</t>
  </si>
  <si>
    <t>574626154</t>
  </si>
  <si>
    <t>1874615443</t>
  </si>
  <si>
    <t>stožár č. 4 (+ funkce vypínání signalizace pro nevidomé):</t>
  </si>
  <si>
    <t>291968119</t>
  </si>
  <si>
    <t>PS477 - v.č. 03 - Schématický kabelový plán SSZ 5.09</t>
  </si>
  <si>
    <t>-1714811558</t>
  </si>
  <si>
    <t>Zabezpečovací zařízení, řízení silničního provozu - mikroprocesorový řadič SSZ 5.09 včetně plastového základového rámu pod řadič - dodávka</t>
  </si>
  <si>
    <t>-573449441</t>
  </si>
  <si>
    <t>-1146064392</t>
  </si>
  <si>
    <t>800079187</t>
  </si>
  <si>
    <t>1653912012</t>
  </si>
  <si>
    <t>-642414595</t>
  </si>
  <si>
    <t>1192237825</t>
  </si>
  <si>
    <t>- adresace signálních skupin v řadiči SSZ 5.09:</t>
  </si>
  <si>
    <t>759003287</t>
  </si>
  <si>
    <t>1993750318</t>
  </si>
  <si>
    <t>- podklady pro SW řadiče SSZ 5.09:</t>
  </si>
  <si>
    <t>-849541639</t>
  </si>
  <si>
    <t>-930217932</t>
  </si>
  <si>
    <t>493283267</t>
  </si>
  <si>
    <t>- dodávka řadiče SSZ 5.09:</t>
  </si>
  <si>
    <t>-502451261</t>
  </si>
  <si>
    <t>845723501</t>
  </si>
  <si>
    <t>-296677807</t>
  </si>
  <si>
    <t>-682253123</t>
  </si>
  <si>
    <t>- demontáž chodeckého stožáru dočasného SSZ 5.09:</t>
  </si>
  <si>
    <t>1694201386</t>
  </si>
  <si>
    <t>- demontáž stožárových svorkovnic dočasného SSZ 5.09:</t>
  </si>
  <si>
    <t>-1320717435</t>
  </si>
  <si>
    <t>- demontáž stávajícího návěstidla ze stožáru číslo 8 - zrušení dočasného SSZ 5.09:</t>
  </si>
  <si>
    <t>-1306936339</t>
  </si>
  <si>
    <t>-1013481844</t>
  </si>
  <si>
    <t>-1520397223</t>
  </si>
  <si>
    <t>- demontáž stávajících návěstidel z výložníků stožárů číslo 1, 2 a 4 - zrušení dočasného SSZ 5.09:</t>
  </si>
  <si>
    <t>1451468244</t>
  </si>
  <si>
    <t>-780892840</t>
  </si>
  <si>
    <t>- demontáž stávajícího přijímače aktivace signalizace pro nevidomé ze stožáru číslo 3 - zrušení dočasného SSZ 5.09:</t>
  </si>
  <si>
    <t>-1832257328</t>
  </si>
  <si>
    <t>-2027418399</t>
  </si>
  <si>
    <t>- demontáž videodektorů dočasného SSZ 5.09 ze stožárů č. 1 a 2:</t>
  </si>
  <si>
    <t>158024687</t>
  </si>
  <si>
    <t>-417777808</t>
  </si>
  <si>
    <t>-852463452</t>
  </si>
  <si>
    <t>- demontáž výložníkového stožáru č. 1 dočasného SSZ 5.09:</t>
  </si>
  <si>
    <t>1103591757</t>
  </si>
  <si>
    <t>- demontáž betonového bloku chodeckého stožáru č. 8 dočasného SSZ 5.09:</t>
  </si>
  <si>
    <t>-1470904442</t>
  </si>
  <si>
    <t>- demontáž betonového bloku výložníkového stožáru č. 1 dočasného SSZ 5.09:</t>
  </si>
  <si>
    <t>1375475830</t>
  </si>
  <si>
    <t>- demontáž příjímače zařízení V2X dočasného SSZ 5.09:</t>
  </si>
  <si>
    <t>1902059716</t>
  </si>
  <si>
    <t>- trubka v základu výložníkového stožáru č. 1:</t>
  </si>
  <si>
    <t>- trubka v základu přímého stožár č. 9:</t>
  </si>
  <si>
    <t>-898470228</t>
  </si>
  <si>
    <t>919113</t>
  </si>
  <si>
    <t>Řezání asfaltového krytu vozovek tl. do 150 mm</t>
  </si>
  <si>
    <t>1844868134</t>
  </si>
  <si>
    <t>- řezání drážky v chodníku z litého asfaltu - odměřeno v AutoCadu</t>
  </si>
  <si>
    <t>4+2</t>
  </si>
  <si>
    <t>-24825114</t>
  </si>
  <si>
    <t>PS477.1 - Kamerový dohled SSZ 5.09 Karlova - Provazníkova</t>
  </si>
  <si>
    <t>Brno - Maloměřice</t>
  </si>
  <si>
    <t xml:space="preserve">    DO2 - Doplnění technologie do optického rozvaděče O407</t>
  </si>
  <si>
    <t>-1627308595</t>
  </si>
  <si>
    <t>PS477.1 - v.č. 03 - Schematický kabelový plán</t>
  </si>
  <si>
    <t>105+85+55+125+65</t>
  </si>
  <si>
    <t>1042030987</t>
  </si>
  <si>
    <t>(105+85+55+125+65)*1,05</t>
  </si>
  <si>
    <t>1307411774</t>
  </si>
  <si>
    <t>-1747423457</t>
  </si>
  <si>
    <t>36665073</t>
  </si>
  <si>
    <t>- pokládka optických kabelů mezi O407 a jednotlivými optickými body:</t>
  </si>
  <si>
    <t>223073773</t>
  </si>
  <si>
    <t>79229929</t>
  </si>
  <si>
    <t>-1585692255</t>
  </si>
  <si>
    <t>-1524343893</t>
  </si>
  <si>
    <t>-731437457</t>
  </si>
  <si>
    <t>1723064565</t>
  </si>
  <si>
    <t>645893487</t>
  </si>
  <si>
    <t>-1337794770</t>
  </si>
  <si>
    <t>Doplnění technologie do optického rozvaděče O407</t>
  </si>
  <si>
    <t>1904503513</t>
  </si>
  <si>
    <t>PS477.1 - v.č. 01 - Technická zpráva</t>
  </si>
  <si>
    <t>- montáž technologického zařízení do O407:</t>
  </si>
  <si>
    <t>-639342506</t>
  </si>
  <si>
    <t>1818186425</t>
  </si>
  <si>
    <t>1+5</t>
  </si>
  <si>
    <t>-1361751362</t>
  </si>
  <si>
    <t>-1171736111</t>
  </si>
  <si>
    <t>-320492272</t>
  </si>
  <si>
    <t>-1101722120</t>
  </si>
  <si>
    <t>406100205-R</t>
  </si>
  <si>
    <t>-1233530905</t>
  </si>
  <si>
    <t>907303724</t>
  </si>
  <si>
    <t>-1573299016</t>
  </si>
  <si>
    <t>-2050699797</t>
  </si>
  <si>
    <t>438782178</t>
  </si>
  <si>
    <t>PS477.1 - v.č. 02 - Situace</t>
  </si>
  <si>
    <t>2+3</t>
  </si>
  <si>
    <t>-972902280</t>
  </si>
  <si>
    <t>1074973859</t>
  </si>
  <si>
    <t>199878939</t>
  </si>
  <si>
    <t>1555065198</t>
  </si>
  <si>
    <t>689962786</t>
  </si>
  <si>
    <t>116513032</t>
  </si>
  <si>
    <t>1907082119</t>
  </si>
  <si>
    <t>-1528768143</t>
  </si>
  <si>
    <t>-177902425</t>
  </si>
  <si>
    <t>1529140531</t>
  </si>
  <si>
    <t>406406101401-R</t>
  </si>
  <si>
    <t>1027511334</t>
  </si>
  <si>
    <t>-2068003867</t>
  </si>
  <si>
    <t>-1289374173</t>
  </si>
  <si>
    <t>1184002159</t>
  </si>
  <si>
    <t>1264706892</t>
  </si>
  <si>
    <t>1120190928</t>
  </si>
  <si>
    <t>-578937340</t>
  </si>
  <si>
    <t>904678187</t>
  </si>
  <si>
    <t>-1806381982</t>
  </si>
  <si>
    <t>378996510</t>
  </si>
  <si>
    <t>125384441</t>
  </si>
  <si>
    <t>669338707</t>
  </si>
  <si>
    <t>-873916283</t>
  </si>
  <si>
    <t>2*2+3*2</t>
  </si>
  <si>
    <t>621660845</t>
  </si>
  <si>
    <t>1849334762</t>
  </si>
  <si>
    <t>-256939937</t>
  </si>
  <si>
    <t>-1888778156</t>
  </si>
  <si>
    <t>-1813180984</t>
  </si>
  <si>
    <t>-1822933503</t>
  </si>
  <si>
    <t>1099329996</t>
  </si>
  <si>
    <t>906066083</t>
  </si>
  <si>
    <t>-1616055762</t>
  </si>
  <si>
    <t>-1353824464</t>
  </si>
  <si>
    <t>PS479 - Výstavba koordinačního kabelu spojujícího R407 a SSZ Rokytova - Kulkova - 1. část</t>
  </si>
  <si>
    <t>-1619337734</t>
  </si>
  <si>
    <t>20*0,35*0,2</t>
  </si>
  <si>
    <t>14*1,0*0,3</t>
  </si>
  <si>
    <t>1748143428</t>
  </si>
  <si>
    <t>PS479 - v.č. 01 - Technická zpráva</t>
  </si>
  <si>
    <t>PS479.1 - v.č. 01 - Technická zpráva</t>
  </si>
  <si>
    <t>- geodetické zaměření objektu PS479</t>
  </si>
  <si>
    <t>Ostatní požadavky - vypracování RDS</t>
  </si>
  <si>
    <t>-1617963172</t>
  </si>
  <si>
    <t>- realizační dokumentace (RDS) objektu PS479:</t>
  </si>
  <si>
    <t>-566169323</t>
  </si>
  <si>
    <t>- vypracování dokumentace skutečného provedení PS479</t>
  </si>
  <si>
    <t>702837613</t>
  </si>
  <si>
    <t>(20+14)*1*0,5</t>
  </si>
  <si>
    <t>-538165972</t>
  </si>
  <si>
    <t>(20+14)*1*0,5*10</t>
  </si>
  <si>
    <t>930770301</t>
  </si>
  <si>
    <t>20*0,35*0,6</t>
  </si>
  <si>
    <t>14*1,0*1,2</t>
  </si>
  <si>
    <t>972041385</t>
  </si>
  <si>
    <t>20*0,35*0,2*10</t>
  </si>
  <si>
    <t>14*1,0*0,3*10</t>
  </si>
  <si>
    <t>190765336</t>
  </si>
  <si>
    <t>21,000*1,7</t>
  </si>
  <si>
    <t>-57255698</t>
  </si>
  <si>
    <t>21,000</t>
  </si>
  <si>
    <t>-5,600</t>
  </si>
  <si>
    <t>-660898469</t>
  </si>
  <si>
    <t>-290499457</t>
  </si>
  <si>
    <t>-145848308</t>
  </si>
  <si>
    <t>-132528308</t>
  </si>
  <si>
    <t>(12+2)*4</t>
  </si>
  <si>
    <t>-886103826</t>
  </si>
  <si>
    <t>20+245</t>
  </si>
  <si>
    <t>-1175848572</t>
  </si>
  <si>
    <t>PS479 v.č. 03 - Schematický kabelový plán</t>
  </si>
  <si>
    <t>177126102</t>
  </si>
  <si>
    <t>1132531621</t>
  </si>
  <si>
    <t>(245)*0,001*25</t>
  </si>
  <si>
    <t>-438478828</t>
  </si>
  <si>
    <t>245</t>
  </si>
  <si>
    <t>-1059133666</t>
  </si>
  <si>
    <t>- pokládka záložního svazku mikrotrubiček 12/8 v outdoorovém provedení:</t>
  </si>
  <si>
    <t>80+140</t>
  </si>
  <si>
    <t>1513809752</t>
  </si>
  <si>
    <t>- hermetizace mikrotrubiček 12/8:</t>
  </si>
  <si>
    <t>3*7</t>
  </si>
  <si>
    <t>479264587</t>
  </si>
  <si>
    <t>- pokládka svazku mikrotrubiček 12/8:</t>
  </si>
  <si>
    <t>(220+80+140)*7</t>
  </si>
  <si>
    <t>-1600284438</t>
  </si>
  <si>
    <t>190139079</t>
  </si>
  <si>
    <t>-1485401074</t>
  </si>
  <si>
    <t>676110628</t>
  </si>
  <si>
    <t>- dodávka rozpojovacích svorkovnic do rozvaděče R407 – Karlova:</t>
  </si>
  <si>
    <t>-1003825355</t>
  </si>
  <si>
    <t>- dodávka zemnící svorkovnice do rozvaděče R407 – Karlova:</t>
  </si>
  <si>
    <t>-1320671181</t>
  </si>
  <si>
    <t>- dodávka montážního rámu do rozvaděče R407 – Karlova:</t>
  </si>
  <si>
    <t>-1816621069</t>
  </si>
  <si>
    <t>- ukončení kabelu TCEPKPFLE 25 x 4 x 0,8 v rozvaděči R407 – Karlova:</t>
  </si>
  <si>
    <t>1879194974</t>
  </si>
  <si>
    <t>-1366134382</t>
  </si>
  <si>
    <t>- ukončení kabelu TCEPKPFLE 25 x 4 x 0,8  v rozvaděči R407 – Karlova:</t>
  </si>
  <si>
    <t>-1154106828</t>
  </si>
  <si>
    <t>PS479 v.č. 01 - Technická zpráva</t>
  </si>
  <si>
    <t>- montáž kabelové spojky na kabelu TCEPKPFLE 25 x 4 x 0,8 na ulici Provazníkově (před estakádou):</t>
  </si>
  <si>
    <t>-2024939244</t>
  </si>
  <si>
    <t>93407171</t>
  </si>
  <si>
    <t>-1598507579</t>
  </si>
  <si>
    <t>(12+2)*6</t>
  </si>
  <si>
    <t>-1425659542</t>
  </si>
  <si>
    <t>(12+2)*1,0*0,3</t>
  </si>
  <si>
    <t>PS479.1 - Výstavba koordinačního kabelu spojujícího R407 a SSZ Rokytova - Kulkova - 1. část - multikanál</t>
  </si>
  <si>
    <t>-1435209883</t>
  </si>
  <si>
    <t>-1317474910</t>
  </si>
  <si>
    <t>- geodetické zaměření objektu PS479.1</t>
  </si>
  <si>
    <t>1232955164</t>
  </si>
  <si>
    <t>- realizační dokumentace (RDS) objektu PS479.1:</t>
  </si>
  <si>
    <t>646611883</t>
  </si>
  <si>
    <t>12*1,2*0,5</t>
  </si>
  <si>
    <t>-1782682054</t>
  </si>
  <si>
    <t>12*1,2*0,5*10</t>
  </si>
  <si>
    <t>876695153</t>
  </si>
  <si>
    <t>1676458285</t>
  </si>
  <si>
    <t>1701941280</t>
  </si>
  <si>
    <t>21*1,7</t>
  </si>
  <si>
    <t>1497286014</t>
  </si>
  <si>
    <t>38823C</t>
  </si>
  <si>
    <t>Těleso kabelovodu z plast multikanálů šestiotvorových vodotěsných</t>
  </si>
  <si>
    <t>1247278967</t>
  </si>
  <si>
    <t>- pokládka šestiotvorových multikanálů v opěrné zdi u kabelové šachty KS01 - odměřeno v AutoCadu:</t>
  </si>
  <si>
    <t>- multikanál kabelovodu z HDPE základní 6komorový  z HDPE - 2 ks + přechodový 6komorový díl z HDPE 1 ks:</t>
  </si>
  <si>
    <t>- pokládka šestiotvorových multikanálů pod římsou opěrné zdi mezi kabelovými šachtami KS03 a KS04 a pod vozovkou rampy - odměřeno v AutoCadu:</t>
  </si>
  <si>
    <t>- multikanál kabelovodu z HDPE základní 6komorový  z HDPE - 31 + 12 ks + přechodový 6komorový díl z HDPE 1 ks:</t>
  </si>
  <si>
    <t>31+12</t>
  </si>
  <si>
    <t>-251421669</t>
  </si>
  <si>
    <t>87913</t>
  </si>
  <si>
    <t>Potrubí odpadní mostních objektů z plastových trub DN do 150 mm</t>
  </si>
  <si>
    <t>1613491326</t>
  </si>
  <si>
    <t>- chráničky pro překonání výškového rozdílu mezi kabelovou šachtou KS 01 a rampou na ulici Karlově:</t>
  </si>
  <si>
    <t>6*15</t>
  </si>
  <si>
    <t>324956460</t>
  </si>
  <si>
    <t>- kabelové komory KS03 a KS04:</t>
  </si>
  <si>
    <t>-581057523</t>
  </si>
  <si>
    <t>-1197354484</t>
  </si>
  <si>
    <t>- poklopy kabelových šachet KS03 a KS04:</t>
  </si>
  <si>
    <t>1017283658</t>
  </si>
  <si>
    <t>obetonování multikanálu pod vozovkou rampy na ulici Karlovu:</t>
  </si>
  <si>
    <t>12*1,0*0,5</t>
  </si>
  <si>
    <t>PS490 - Koordinační kabel mezi R407 a SSZ Rokytova -  Kulkova - 2. část</t>
  </si>
  <si>
    <t>Brno - Malomeřice. Brno - Židenice</t>
  </si>
  <si>
    <t>4 - 4 - VODOROVNÉ KONSTRUKCE</t>
  </si>
  <si>
    <t>-372746063</t>
  </si>
  <si>
    <t>PS490 v.č. 02 - Situace</t>
  </si>
  <si>
    <t>75*0,35*0,2</t>
  </si>
  <si>
    <t>75*0,5*0,2</t>
  </si>
  <si>
    <t>10*0,65*0,3</t>
  </si>
  <si>
    <t>-  přebytečná zemina z výkopu pro základ kabelového rozvaděče O/R5.23 - Rokytova:</t>
  </si>
  <si>
    <t>-1528328252</t>
  </si>
  <si>
    <t>PS490 - v.č. 01 - Technická zpráva</t>
  </si>
  <si>
    <t>- geodetické zaměření objektu PS490</t>
  </si>
  <si>
    <t>-666862314</t>
  </si>
  <si>
    <t>- realizační dokumentace (RDS) objektu PS490:</t>
  </si>
  <si>
    <t>-1178799839</t>
  </si>
  <si>
    <t>- vypracování dokumentace skutečného provedení PS490</t>
  </si>
  <si>
    <t>1937265881</t>
  </si>
  <si>
    <t>12573</t>
  </si>
  <si>
    <t>Vykopávky ze zemníků a skládek tř. I</t>
  </si>
  <si>
    <t>-208790556</t>
  </si>
  <si>
    <t>- osetí povrchu po záhozu kabelové trasy - dovoz ornice pro zatravnění - odměřeno v AutoCadu:</t>
  </si>
  <si>
    <t>70*0,15</t>
  </si>
  <si>
    <t>1006836804</t>
  </si>
  <si>
    <t>75*0,35*0,6</t>
  </si>
  <si>
    <t>75*0,5*0,8</t>
  </si>
  <si>
    <t>10*0,65*1,2</t>
  </si>
  <si>
    <t>- výkop pro základ kabelového rozvaděče O/R5.23 - Rokytova:</t>
  </si>
  <si>
    <t>1906066469</t>
  </si>
  <si>
    <t>75*0,35*0,2*10</t>
  </si>
  <si>
    <t>75*0,5*0,2*10</t>
  </si>
  <si>
    <t>10*0,65*0,3*10</t>
  </si>
  <si>
    <t>-1784470070</t>
  </si>
  <si>
    <t>54,740*1,7</t>
  </si>
  <si>
    <t>1548729134</t>
  </si>
  <si>
    <t>54,750</t>
  </si>
  <si>
    <t>-15,900</t>
  </si>
  <si>
    <t>195722579</t>
  </si>
  <si>
    <t>- osetí povrchu po záhozu kabelové trasy - odměřeno v AutoCadu:</t>
  </si>
  <si>
    <t>-996210977</t>
  </si>
  <si>
    <t>-523622250</t>
  </si>
  <si>
    <t>-25153301</t>
  </si>
  <si>
    <t>PS490 - v.č. 02 - Situace</t>
  </si>
  <si>
    <t>- betonový základ pro O/R5.23:</t>
  </si>
  <si>
    <t>4 - VODOROVNÉ KONSTRUKCE</t>
  </si>
  <si>
    <t>451313</t>
  </si>
  <si>
    <t>Podkladní a výplňové vrstvy z prostého betonu C16/20</t>
  </si>
  <si>
    <t>-1952444442</t>
  </si>
  <si>
    <t>84,5*0,65*0,3</t>
  </si>
  <si>
    <t>-1304598928</t>
  </si>
  <si>
    <t>PS490 v.č. 03 - Schematický kabelový plán</t>
  </si>
  <si>
    <t>Pokládka chráničky DN 110- pokládka kabelu ve volném terénu</t>
  </si>
  <si>
    <t>PS 490 - v.č. 01 - Tecnická zpráva</t>
  </si>
  <si>
    <t>PS 490 - v.č. 02 - Situace</t>
  </si>
  <si>
    <t>- chráničky DN 110 pro budoucí pokládku koordinačního kabelu do tunelu Vinohrady - odměřeno v AutoCadu</t>
  </si>
  <si>
    <t>1831381085</t>
  </si>
  <si>
    <t>1013627310</t>
  </si>
  <si>
    <t>6*10</t>
  </si>
  <si>
    <t>-1898066227</t>
  </si>
  <si>
    <t>Pokládka chráničky DN 110 - pokládka kabelu ve volném terénu</t>
  </si>
  <si>
    <t>2062371667</t>
  </si>
  <si>
    <t>1064103422</t>
  </si>
  <si>
    <t>1106298127</t>
  </si>
  <si>
    <t>760*0,001*25</t>
  </si>
  <si>
    <t>-874418659</t>
  </si>
  <si>
    <t>760</t>
  </si>
  <si>
    <t>75I911G</t>
  </si>
  <si>
    <t>Optotrubka průměru do 40mm - dodávka a montáž (OK-KT - hnědá)</t>
  </si>
  <si>
    <t>-2143970824</t>
  </si>
  <si>
    <t>- pokládka trubky HDPE 40/33 pro ŘSD (hlavní OK-KT HDPE 40/33 - hnědá):</t>
  </si>
  <si>
    <t>625</t>
  </si>
  <si>
    <t>75I911H</t>
  </si>
  <si>
    <t>Optotrubka průměru do 40mm - dodávka a montáž (OK-KTR - šedá)</t>
  </si>
  <si>
    <t>-1224748816</t>
  </si>
  <si>
    <t>- pokládka trubky HDPE 40/33 pro ŘSD (záložní OK-KTR HDPE 40/33 - hnědá):</t>
  </si>
  <si>
    <t>75I911I</t>
  </si>
  <si>
    <t>Optotrubka průměru do 40mm - dodávka a montáž (hlavní OK-DKS HDPE 40/33 - červená)</t>
  </si>
  <si>
    <t>-120660718</t>
  </si>
  <si>
    <t>- pokládka trubky HDPE 40/33 pro ŘSD (hlavní OK-DKS HDPE 40/33 - červená):</t>
  </si>
  <si>
    <t>75I911J</t>
  </si>
  <si>
    <t>Optotrubka průměru do 40mm - dodávka a montáž (záložní OK-DKS HDPE 40/33 - žlutá)</t>
  </si>
  <si>
    <t>1253628805</t>
  </si>
  <si>
    <t>- pokládka trubky HDPE 40/33 pro ŘSD (záložní OK-DKS HDPE 40/33 - žlutá):</t>
  </si>
  <si>
    <t>75I911K</t>
  </si>
  <si>
    <t>Optotrubka průměru do 40mm - dodávka a montáž (hlavní OK-DIS HDPE 32/27 - červená)</t>
  </si>
  <si>
    <t>1180926822</t>
  </si>
  <si>
    <t>- pokládka trubky HDPE 32/27 pro ŘSD (hlavní OK-DIS HDPE 32/27 - červená):</t>
  </si>
  <si>
    <t>75I911L</t>
  </si>
  <si>
    <t>Optotrubka průměru do 40mm - dodávka a montáž (záložní OK-DIS HDPE 32/27 - žlutá)</t>
  </si>
  <si>
    <t>-1143059006</t>
  </si>
  <si>
    <t>- pokládka trubky HDPE 32/27 pro ŘSD (záložní OK-DIS HDPE 32/27 - žlutá):</t>
  </si>
  <si>
    <t>75I911M</t>
  </si>
  <si>
    <t>Optotrubka průměru do 40mm - dodávka a montáž (rezervní HDPE 40/33 - modrá)</t>
  </si>
  <si>
    <t>-755258380</t>
  </si>
  <si>
    <t>- pokládka trubky HDPE 40/33 pro ŘSD  (modrá):</t>
  </si>
  <si>
    <t>2097975440</t>
  </si>
  <si>
    <t>760+35</t>
  </si>
  <si>
    <t>-948052054</t>
  </si>
  <si>
    <t>- hermetizace trubek HDPE (ŘSD):</t>
  </si>
  <si>
    <t>2*7</t>
  </si>
  <si>
    <t>2086072151</t>
  </si>
  <si>
    <t>(2*760+2*35)*7</t>
  </si>
  <si>
    <t>625*2</t>
  </si>
  <si>
    <t>625*5</t>
  </si>
  <si>
    <t>75IA11A</t>
  </si>
  <si>
    <t>-1194004907</t>
  </si>
  <si>
    <t>- spojka na HDPE trubkách (ŘSD):</t>
  </si>
  <si>
    <t>-982483466</t>
  </si>
  <si>
    <t>- spojka svazků mikrotrubiček 7xMT 12/8:</t>
  </si>
  <si>
    <t>190132180</t>
  </si>
  <si>
    <t>- ukončení trubek HDPE 40/33 (ŘSD - včetně materiálu):</t>
  </si>
  <si>
    <t>- ukončení trubek HDPE 32/27 (ŘSD - včetně materiálu):</t>
  </si>
  <si>
    <t>-618779105</t>
  </si>
  <si>
    <t>-2119249940</t>
  </si>
  <si>
    <t>-2040065688</t>
  </si>
  <si>
    <t>75IE32A</t>
  </si>
  <si>
    <t>Optická skříň jednodvéřová - dodávka</t>
  </si>
  <si>
    <t>1941744442</t>
  </si>
  <si>
    <t>- rozvaděč O/R5.23 - dodávka:</t>
  </si>
  <si>
    <t>-1779762149</t>
  </si>
  <si>
    <t>- rozvaděč O/R5.23 - montáž:</t>
  </si>
  <si>
    <t>75IEF4</t>
  </si>
  <si>
    <t>Optický rozvaděč na zeď 48 vláken</t>
  </si>
  <si>
    <t>805144074</t>
  </si>
  <si>
    <t>- optický box do rozvaděče O/R5.23 - dodávka:</t>
  </si>
  <si>
    <t>-729632262</t>
  </si>
  <si>
    <t>- optický box do rozvaděče O/R5.23 - montáž:</t>
  </si>
  <si>
    <t>310761384</t>
  </si>
  <si>
    <t>- výstroj rozvaděče O/R5.23:</t>
  </si>
  <si>
    <t>10+3</t>
  </si>
  <si>
    <t>-2011598818</t>
  </si>
  <si>
    <t>-2007413250</t>
  </si>
  <si>
    <t>- montážní rám do rozvaděče O/R5.23:</t>
  </si>
  <si>
    <t>-207429081</t>
  </si>
  <si>
    <t>1599770708</t>
  </si>
  <si>
    <t>1204752633</t>
  </si>
  <si>
    <t>- kabelová spojka</t>
  </si>
  <si>
    <t>1894582041</t>
  </si>
  <si>
    <t>1782285683</t>
  </si>
  <si>
    <t>793381</t>
  </si>
  <si>
    <t>-258490975</t>
  </si>
  <si>
    <t>- přezkoušení přenosové cesty:</t>
  </si>
  <si>
    <t>-2107602064</t>
  </si>
  <si>
    <t>PS491 - SSZ Rokytova - rampa VMO</t>
  </si>
  <si>
    <t>Brno - Židenice</t>
  </si>
  <si>
    <t>511561517</t>
  </si>
  <si>
    <t>PS491 v.č. 02 - Situace SSZ 5.23</t>
  </si>
  <si>
    <t>-  přebytečná zemina z výkopku při bourání živičného povrchu:</t>
  </si>
  <si>
    <t>136*0,3</t>
  </si>
  <si>
    <t>110*0,35*0,2</t>
  </si>
  <si>
    <t>115*0,5*0,2</t>
  </si>
  <si>
    <t>18,5*0,65*0,3</t>
  </si>
  <si>
    <t>-  přebytečná zemina z výkopu pro základy výložníkových stožárů:</t>
  </si>
  <si>
    <t>253528232</t>
  </si>
  <si>
    <t>- bourání chodníku z litého asfaltu:</t>
  </si>
  <si>
    <t>136*0,1</t>
  </si>
  <si>
    <t>014121A</t>
  </si>
  <si>
    <t>Poplatky za skládku typ S-OO (ostatní odpad) - asfaltové směsi bez dehtu (17 03 02)</t>
  </si>
  <si>
    <t>1523649980</t>
  </si>
  <si>
    <t>136*0,03</t>
  </si>
  <si>
    <t>-2031759532</t>
  </si>
  <si>
    <t>PS491 - v.č. 01 - Technická zpráva</t>
  </si>
  <si>
    <t>- geodetické zaměření objektu PS491</t>
  </si>
  <si>
    <t>-1267068059</t>
  </si>
  <si>
    <t>- dílenská dokumentace úpravy stávajícího řadiče SSZ 5.23/5.40:</t>
  </si>
  <si>
    <t>1847669204</t>
  </si>
  <si>
    <t>- realizační dokumentace (RDS) objektu PS491:</t>
  </si>
  <si>
    <t>1956563475</t>
  </si>
  <si>
    <t>- vypracování dokumentace skutečného provedení PS491</t>
  </si>
  <si>
    <t>-2077667407</t>
  </si>
  <si>
    <t>- výchozí revize PS491</t>
  </si>
  <si>
    <t>-1679102613</t>
  </si>
  <si>
    <t>186506091</t>
  </si>
  <si>
    <t>- bourání povrchu chodníku z LA s odvozem na skládku:</t>
  </si>
  <si>
    <t>11315</t>
  </si>
  <si>
    <t>Odstranění krytu zpevněných ploch z betonu</t>
  </si>
  <si>
    <t>1344194383</t>
  </si>
  <si>
    <t>1529652170</t>
  </si>
  <si>
    <t>16+12+13+28</t>
  </si>
  <si>
    <t>1860931035</t>
  </si>
  <si>
    <t>- osetí povrchu po záhozu kabelové trasy na ulici Rokytově - dovoz ornice pro zatravnění - odměřeno v AutoCadu:</t>
  </si>
  <si>
    <t>35*0,15</t>
  </si>
  <si>
    <t>-2049979990</t>
  </si>
  <si>
    <t>110*0,35*0,6</t>
  </si>
  <si>
    <t>115*0,5*0,8</t>
  </si>
  <si>
    <t>18,5*0,65*1,2</t>
  </si>
  <si>
    <t xml:space="preserve">PS491 - v.č. 06 - Stožáry SSZ 5.23 - umístění návěstidel </t>
  </si>
  <si>
    <t>- základy pro výložníkové stožáry:</t>
  </si>
  <si>
    <t>1772550408</t>
  </si>
  <si>
    <t>110*0,35*0,2*10</t>
  </si>
  <si>
    <t>115*0,5*0,2*10</t>
  </si>
  <si>
    <t>18,5*0,65*0,3*10</t>
  </si>
  <si>
    <t>B56*1*0,3</t>
  </si>
  <si>
    <t>336442206</t>
  </si>
  <si>
    <t>-541210675</t>
  </si>
  <si>
    <t>-38559740</t>
  </si>
  <si>
    <t>86,930*1,7</t>
  </si>
  <si>
    <t>0,864*1,7</t>
  </si>
  <si>
    <t>1629523978</t>
  </si>
  <si>
    <t>86,930</t>
  </si>
  <si>
    <t>-26,208</t>
  </si>
  <si>
    <t>632346981</t>
  </si>
  <si>
    <t>- řízený protlak:</t>
  </si>
  <si>
    <t>3*17</t>
  </si>
  <si>
    <t>-1322578904</t>
  </si>
  <si>
    <t>- osetí povrchu po záhozu kabelové trasy - odměřeno v AutoCadu</t>
  </si>
  <si>
    <t>2065647169</t>
  </si>
  <si>
    <t>-1264797821</t>
  </si>
  <si>
    <t>1107648889</t>
  </si>
  <si>
    <t>451211</t>
  </si>
  <si>
    <t>Podkl. a výplň. vrstvy z lom. kamene na sucho</t>
  </si>
  <si>
    <t>-374231509</t>
  </si>
  <si>
    <t>PS 491 - v.č. 2 - Situace SSZ 5.23</t>
  </si>
  <si>
    <t>- podkladní vrstva pro dlažbu před řadičem - odměřeno v AutoCadu</t>
  </si>
  <si>
    <t>0,5*0,24</t>
  </si>
  <si>
    <t>465921</t>
  </si>
  <si>
    <t>Dlažby z betonových dlaždic na sucho</t>
  </si>
  <si>
    <t>-722209441</t>
  </si>
  <si>
    <t>- kladení dlažby před řadičem- odměřeno v AutoCadu</t>
  </si>
  <si>
    <t>0,5</t>
  </si>
  <si>
    <t>-702609825</t>
  </si>
  <si>
    <t>- obnovení živičného povrchu na ulici Rokytově:</t>
  </si>
  <si>
    <t>-1131056058</t>
  </si>
  <si>
    <t>1587964356</t>
  </si>
  <si>
    <t>-1140433148</t>
  </si>
  <si>
    <t>2+4+10+10+3+7+4+2+3+65</t>
  </si>
  <si>
    <t>34+2+16+4+2+13+2+39+3</t>
  </si>
  <si>
    <t>-917009186</t>
  </si>
  <si>
    <t>-1563338389</t>
  </si>
  <si>
    <t>-1339758560</t>
  </si>
  <si>
    <t>PS477 v.č. 02 - Situace SSZ 5.23</t>
  </si>
  <si>
    <t>3*11+1*7,5</t>
  </si>
  <si>
    <t>1576618412</t>
  </si>
  <si>
    <t>PS491 v.č. 05 - Schéma doplňujícího ochranného pospojování SSZ 5.23</t>
  </si>
  <si>
    <t>2*0,5</t>
  </si>
  <si>
    <t>1365831094</t>
  </si>
  <si>
    <t>4+124+11+1</t>
  </si>
  <si>
    <t>1836011787</t>
  </si>
  <si>
    <t>-1403925208</t>
  </si>
  <si>
    <t>1475455205</t>
  </si>
  <si>
    <t>-331806437</t>
  </si>
  <si>
    <t>(17+6)+(12+3)+(14+4)+(28+7+4)</t>
  </si>
  <si>
    <t>939072909</t>
  </si>
  <si>
    <t>PS491 v.č. 03 - Schematický kabelový plán SSZ 5.23</t>
  </si>
  <si>
    <t>- montáž a dodávka měděných kabelů NYY-J 3x2,5 - uložených pevně</t>
  </si>
  <si>
    <t>1444953182</t>
  </si>
  <si>
    <t>PS491 v.č. 04 - Napájení SSZ 5.23</t>
  </si>
  <si>
    <t>540141360</t>
  </si>
  <si>
    <t>5*1+10*1</t>
  </si>
  <si>
    <t>1353763033</t>
  </si>
  <si>
    <t>10*1</t>
  </si>
  <si>
    <t>-836864256</t>
  </si>
  <si>
    <t>100+140</t>
  </si>
  <si>
    <t>-1033968139</t>
  </si>
  <si>
    <t>- ukončení měděných kabelů NYY-J 3x2,5 0,6/1kV</t>
  </si>
  <si>
    <t>-743979463</t>
  </si>
  <si>
    <t>1780136492</t>
  </si>
  <si>
    <t>-609984773</t>
  </si>
  <si>
    <t>225</t>
  </si>
  <si>
    <t>-841021650</t>
  </si>
  <si>
    <t>2*17+4</t>
  </si>
  <si>
    <t>-402285741</t>
  </si>
  <si>
    <t>(110+85+175+15+15)*0,001*1</t>
  </si>
  <si>
    <t>-483936818</t>
  </si>
  <si>
    <t>-619566352</t>
  </si>
  <si>
    <t>939781574</t>
  </si>
  <si>
    <t>900814629</t>
  </si>
  <si>
    <t>213493255</t>
  </si>
  <si>
    <t>110*0,001*10</t>
  </si>
  <si>
    <t>-1773342475</t>
  </si>
  <si>
    <t>75I811</t>
  </si>
  <si>
    <t>Kabel optický singlemode - do 12 vláken (dodávka optického kabelu SM - 1x12 E9/125 se 12 vlákny)</t>
  </si>
  <si>
    <t>-757894986</t>
  </si>
  <si>
    <t>- pokládka optického kabelu A-D(ZN)2Y+1x12 E9/125 mezi rozvaděčem O/R5.23 a řadičem SSZ 5.23:</t>
  </si>
  <si>
    <t>110*0,001*12</t>
  </si>
  <si>
    <t>1080374973</t>
  </si>
  <si>
    <t>1225075273</t>
  </si>
  <si>
    <t>50+55+170+110+150</t>
  </si>
  <si>
    <t>110+110</t>
  </si>
  <si>
    <t>195137561</t>
  </si>
  <si>
    <t>- pokládka Svazek mikrotrubiček 7xMT 12/8:</t>
  </si>
  <si>
    <t>170+170</t>
  </si>
  <si>
    <t>563706029</t>
  </si>
  <si>
    <t xml:space="preserve"> trubky HDPE:</t>
  </si>
  <si>
    <t>- hermetizace trubek HDPE 32/27:</t>
  </si>
  <si>
    <t>- hermetizace trubek HDPE 40/33:</t>
  </si>
  <si>
    <t>- hermetizace mikrotrubiček HDPE 12/8:</t>
  </si>
  <si>
    <t>-1632385191</t>
  </si>
  <si>
    <t>- kalibrace trubek HDPE 40/33 ke stožárům č. 11 a 13 včetně naspojkovaných stávajících částí:</t>
  </si>
  <si>
    <t>260+235</t>
  </si>
  <si>
    <t>- kalibrace trubek HDPE 32/27:</t>
  </si>
  <si>
    <t>- kalibrace svazku mikrotrubiček 7 x MT 12/8:</t>
  </si>
  <si>
    <t>-1653720868</t>
  </si>
  <si>
    <t>- propojení stávajících a nových HDPE trubek 40/33 (včetně materiálu):</t>
  </si>
  <si>
    <t>-296626655</t>
  </si>
  <si>
    <t>4*2+1</t>
  </si>
  <si>
    <t>75IA52</t>
  </si>
  <si>
    <t>Optotrubková koncovka průměru přes 40mm - dodávka a montáž</t>
  </si>
  <si>
    <t>1766147056</t>
  </si>
  <si>
    <t>- ukončení svazku mikrotrubiček 7x MT 12/8 (včetně materiálu):</t>
  </si>
  <si>
    <t>-1008020988</t>
  </si>
  <si>
    <t>- demontáž ukončení stávajících HDPE trubek 40/33:</t>
  </si>
  <si>
    <t>1502903745</t>
  </si>
  <si>
    <t>-1786732585</t>
  </si>
  <si>
    <t>-1701765707</t>
  </si>
  <si>
    <t>-1010806470</t>
  </si>
  <si>
    <t>-2085613637</t>
  </si>
  <si>
    <t>2063491083</t>
  </si>
  <si>
    <t>- ukončení optického kabelu A-D(ZN)2Y+1x12 E9/125 v rozvaděčem O/R5.23 a řadičem SSZ 5.23:</t>
  </si>
  <si>
    <t>-2096054658</t>
  </si>
  <si>
    <t>307965196</t>
  </si>
  <si>
    <t>1603043387</t>
  </si>
  <si>
    <t>38263156</t>
  </si>
  <si>
    <t>1498258685</t>
  </si>
  <si>
    <t>-381550794</t>
  </si>
  <si>
    <t>PS491 v.č. 01 - Technická zpráva</t>
  </si>
  <si>
    <t>- měření na optickém kabelu SM 4 vláken do řadiče SSZ 5.23:</t>
  </si>
  <si>
    <t>-1498225497</t>
  </si>
  <si>
    <t>4*5+2*7</t>
  </si>
  <si>
    <t>793307</t>
  </si>
  <si>
    <t>Zabezpečovací zařízení, řízení silničního provozu - stožár výložníkový s výložníkem délky 3,5 m - dodávka a montáž</t>
  </si>
  <si>
    <t>805903642</t>
  </si>
  <si>
    <t>793315</t>
  </si>
  <si>
    <t>Zabezpečovací zařízení, řízení silničního provozu - stožár výložníkový s výložníkem délky 4,5 m - dodávka a montáž</t>
  </si>
  <si>
    <t>1702909598</t>
  </si>
  <si>
    <t>-808549469</t>
  </si>
  <si>
    <t>Zabezpečovací zařízení, řízení silničního provozu - návěstidlo na stožár tříbarevné soustavy se směrovými signály (S 2), 3x200 - světelný zdroj LED (napětí do 50V AC/DC) - dodávka a montáž</t>
  </si>
  <si>
    <t>887677319</t>
  </si>
  <si>
    <t>Zabezpečovací zařízení, řízení silničního provozu - návěstidlo na výložník tříbarevné soustavy se směrovými signály (S 2), 3x300 + kontrastní rám a nosič návěstidla na výložník - světelný zdroj LED ( (napětí do 50V AC/DC) - dodávka a montáž</t>
  </si>
  <si>
    <t>513406470</t>
  </si>
  <si>
    <t>260975361</t>
  </si>
  <si>
    <t>1480843203</t>
  </si>
  <si>
    <t>- úprava a rozšíření stávajícího řadiče:</t>
  </si>
  <si>
    <t>7933802</t>
  </si>
  <si>
    <t>Zabezpečovací zařízení, řízení silničního provozu - HW úprava stávajícího mikroprocesorového řadiče - dodávka</t>
  </si>
  <si>
    <t>379183170</t>
  </si>
  <si>
    <t>1133065497</t>
  </si>
  <si>
    <t>PS491 - v.č. 02 - Situace SSZ 5.23</t>
  </si>
  <si>
    <t>-386073365</t>
  </si>
  <si>
    <t>-528751420</t>
  </si>
  <si>
    <t xml:space="preserve"> - naprogramování HW doplněného řadiče:</t>
  </si>
  <si>
    <t>-389205801</t>
  </si>
  <si>
    <t xml:space="preserve"> - naprogramování HW doplněného řadiče a odladění SW:</t>
  </si>
  <si>
    <t>143513782</t>
  </si>
  <si>
    <t>1639933294</t>
  </si>
  <si>
    <t>- Skupiny VA a VB:</t>
  </si>
  <si>
    <t>-1977074249</t>
  </si>
  <si>
    <t>- připojení  HW doplněného řadiče:</t>
  </si>
  <si>
    <t>-78232277</t>
  </si>
  <si>
    <t>- připojení stávajícího řadiče na CTD:</t>
  </si>
  <si>
    <t>-2102561150</t>
  </si>
  <si>
    <t>91,5</t>
  </si>
  <si>
    <t>-2057131492</t>
  </si>
  <si>
    <t>289269124</t>
  </si>
  <si>
    <t>927832689</t>
  </si>
  <si>
    <t>(11+7,5)*0,65*0,3</t>
  </si>
  <si>
    <t>-597596084</t>
  </si>
  <si>
    <t>2+3,6</t>
  </si>
  <si>
    <t>2049987020</t>
  </si>
  <si>
    <t>PS491.1 - Kamerový dohled SSZ 5.23 Rokytova - rampa VMO</t>
  </si>
  <si>
    <t xml:space="preserve">    DO2 - Doplnění technologie do optického rozvaděče O/R5.23</t>
  </si>
  <si>
    <t>-1710892158</t>
  </si>
  <si>
    <t>PS491.1 - v.č. 03 - Schematický kabelový plán</t>
  </si>
  <si>
    <t>- pokládka kabelů NYY-J 3x2,5:</t>
  </si>
  <si>
    <t>60+65+180</t>
  </si>
  <si>
    <t>-1630830932</t>
  </si>
  <si>
    <t>(60+65+180)*1,05</t>
  </si>
  <si>
    <t>-745632476</t>
  </si>
  <si>
    <t>1*2+6*2</t>
  </si>
  <si>
    <t>-2021169187</t>
  </si>
  <si>
    <t>1996296104</t>
  </si>
  <si>
    <t>- pokládka optických kabelů mezi O/R5.23 a jednotlivými optickými body:</t>
  </si>
  <si>
    <t>- pokládka optického kabelu mezi O/R5.23 a kabelovou komorou u O407:</t>
  </si>
  <si>
    <t>-1216351543</t>
  </si>
  <si>
    <t>- pokládka optických kabelů mezi O/R5.23 a jednotlivými optickými body dohledových kamer:</t>
  </si>
  <si>
    <t>341310704-R</t>
  </si>
  <si>
    <t>Optický kabel  A-DF(ZN)2Y -4x12E9/125</t>
  </si>
  <si>
    <t>-556674643</t>
  </si>
  <si>
    <t>- pokládka 48 vl. optického kabelu mezi O/R5.23 a optickou spojkou v kabelové komoře OS21 u O407:</t>
  </si>
  <si>
    <t>1150571707</t>
  </si>
  <si>
    <t>220182095</t>
  </si>
  <si>
    <t>Ukončení optického kabelu v optorozvaděči pro SZZ se závěrečným měřením s 12-ti optickými vlákny</t>
  </si>
  <si>
    <t>-1609435684</t>
  </si>
  <si>
    <t>https://podminky.urs.cz/item/CS_URS_2021_01/220182095</t>
  </si>
  <si>
    <t>-1969941785</t>
  </si>
  <si>
    <t>220182102</t>
  </si>
  <si>
    <t>Měření útlumu optického kabelu na dopravních stavbách na skládce s 12 vlákny</t>
  </si>
  <si>
    <t>-1616830988</t>
  </si>
  <si>
    <t>https://podminky.urs.cz/item/CS_URS_2021_01/220182102</t>
  </si>
  <si>
    <t>220182222</t>
  </si>
  <si>
    <t>Montáž spojky optického kabelu odbočné 72/12+12,84 svárů</t>
  </si>
  <si>
    <t>1178736576</t>
  </si>
  <si>
    <t>https://podminky.urs.cz/item/CS_URS_2021_01/220182222</t>
  </si>
  <si>
    <t>- odbočná optická spojka v kabelové komoře OS21 u O407 (ulice Světlá) - dodávka spojky je součástí PS470 stavby VMO Tomkovo náměstí:</t>
  </si>
  <si>
    <t>14407145</t>
  </si>
  <si>
    <t>-550341318</t>
  </si>
  <si>
    <t>220182302</t>
  </si>
  <si>
    <t>Ukončení optického kabelu v optickém rozvaděči pro 12 vláken</t>
  </si>
  <si>
    <t>-1600278129</t>
  </si>
  <si>
    <t>https://podminky.urs.cz/item/CS_URS_2021_01/220182302</t>
  </si>
  <si>
    <t>220182502</t>
  </si>
  <si>
    <t>Měření útlumu optického kabelu na dopravních stavbách na dvou vlnových délkách při montáži (po položení) s 12 vlákny</t>
  </si>
  <si>
    <t>2119774855</t>
  </si>
  <si>
    <t>https://podminky.urs.cz/item/CS_URS_2021_01/220182502</t>
  </si>
  <si>
    <t>1834317136</t>
  </si>
  <si>
    <t>-1971155136</t>
  </si>
  <si>
    <t>1290812024</t>
  </si>
  <si>
    <t>3*2*0,1</t>
  </si>
  <si>
    <t>Doplnění technologie do optického rozvaděče O/R5.23</t>
  </si>
  <si>
    <t>673385400</t>
  </si>
  <si>
    <t>PS491.1 - v.č. 01 - Technická zpráva</t>
  </si>
  <si>
    <t>- montáž technologického zařízení do O/R5.23:</t>
  </si>
  <si>
    <t>858297270</t>
  </si>
  <si>
    <t>122688301</t>
  </si>
  <si>
    <t>636320813</t>
  </si>
  <si>
    <t>843980721</t>
  </si>
  <si>
    <t>-1967117256</t>
  </si>
  <si>
    <t>-22704858</t>
  </si>
  <si>
    <t>-1108068598</t>
  </si>
  <si>
    <t>-551828979</t>
  </si>
  <si>
    <t>-1025354118</t>
  </si>
  <si>
    <t>746057006</t>
  </si>
  <si>
    <t>-701541652</t>
  </si>
  <si>
    <t>PS491.1 - v.č. 02 - Situace</t>
  </si>
  <si>
    <t>- montáž otočné a stacionárních kamer:</t>
  </si>
  <si>
    <t>1+3</t>
  </si>
  <si>
    <t>-720324411</t>
  </si>
  <si>
    <t>2106257765</t>
  </si>
  <si>
    <t>1978199612</t>
  </si>
  <si>
    <t>-1516796218</t>
  </si>
  <si>
    <t>1264244893</t>
  </si>
  <si>
    <t>2081808801</t>
  </si>
  <si>
    <t>562556530</t>
  </si>
  <si>
    <t>334521618</t>
  </si>
  <si>
    <t>1104438624</t>
  </si>
  <si>
    <t>1906440473</t>
  </si>
  <si>
    <t>410793213</t>
  </si>
  <si>
    <t>-1170796103</t>
  </si>
  <si>
    <t>-1687191877</t>
  </si>
  <si>
    <t>724212802</t>
  </si>
  <si>
    <t>861145737</t>
  </si>
  <si>
    <t>1484220129</t>
  </si>
  <si>
    <t>-1316557689</t>
  </si>
  <si>
    <t>2129008484</t>
  </si>
  <si>
    <t>-1742235021</t>
  </si>
  <si>
    <t>-1955403260</t>
  </si>
  <si>
    <t>1578941241</t>
  </si>
  <si>
    <t>1330824876</t>
  </si>
  <si>
    <t>-1932807188</t>
  </si>
  <si>
    <t>1*2+3*2</t>
  </si>
  <si>
    <t>1862425377</t>
  </si>
  <si>
    <t>629998526</t>
  </si>
  <si>
    <t>-1281006279</t>
  </si>
  <si>
    <t>2066942744</t>
  </si>
  <si>
    <t>194268303</t>
  </si>
  <si>
    <t>- rozšíření diskového úložiště na CTD</t>
  </si>
  <si>
    <t>406101503-R</t>
  </si>
  <si>
    <t>Diskové pole 4U (do 19" rack) osazené 32 disky 12TB HDD (7200 ot.)</t>
  </si>
  <si>
    <t>-841246184</t>
  </si>
  <si>
    <t>-822282002</t>
  </si>
  <si>
    <t>-1690399270</t>
  </si>
  <si>
    <t>-1346445278</t>
  </si>
  <si>
    <t>-633439139</t>
  </si>
  <si>
    <t>PS492 - SSZ Nová Dukelská – příprava</t>
  </si>
  <si>
    <t>HSV - Práce a dodávky HSV</t>
  </si>
  <si>
    <t xml:space="preserve">    1 - Zemní práce</t>
  </si>
  <si>
    <t>M - M</t>
  </si>
  <si>
    <t xml:space="preserve">    46-M - Zemní práce při extr.mont.pracích</t>
  </si>
  <si>
    <t>HSV</t>
  </si>
  <si>
    <t>Práce a dodávky HSV</t>
  </si>
  <si>
    <t>Zemní práce</t>
  </si>
  <si>
    <t>171201201</t>
  </si>
  <si>
    <t>Uložení sypaniny na skládky nebo meziskládky bez hutnění s upravením uložené sypaniny do předepsaného tvaru</t>
  </si>
  <si>
    <t>-1000275908</t>
  </si>
  <si>
    <t>https://podminky.urs.cz/item/CS_URS_2021_01/171201201</t>
  </si>
  <si>
    <t>PS492 - v.č. 02 - Situace SSZ</t>
  </si>
  <si>
    <t>- přebytečná zemina z výkopu 50 x 80 - odměřeno v AutoCadu:</t>
  </si>
  <si>
    <t>65*0,5*0,2</t>
  </si>
  <si>
    <t>- přebytečná zemina z výkopu 65 x 120 - odměřeno v AutoCadu:</t>
  </si>
  <si>
    <t>38*0,65*0,3</t>
  </si>
  <si>
    <t>171201231</t>
  </si>
  <si>
    <t>Poplatek za uložení stavebního odpadu na recyklační skládce (skládkovné) zeminy a kamení zatříděného do Katalogu odpadů pod kódem 17 05 04</t>
  </si>
  <si>
    <t>-1536223779</t>
  </si>
  <si>
    <t>https://podminky.urs.cz/item/CS_URS_2021_01/171201231</t>
  </si>
  <si>
    <t>65*0,5*0,2*1,66</t>
  </si>
  <si>
    <t>38*0,65*0,3*1,66</t>
  </si>
  <si>
    <t>210100014</t>
  </si>
  <si>
    <t>Ukončení vodičů izolovaných s označením a zapojením v rozváděči nebo na přístroji průřezu žíly do 10 mm2</t>
  </si>
  <si>
    <t>-1051775316</t>
  </si>
  <si>
    <t>https://podminky.urs.cz/item/CS_URS_2021_01/210100014</t>
  </si>
  <si>
    <t>PS492 - v.č. 03 - Schematický kabelový plán</t>
  </si>
  <si>
    <t>- ukončení kabelu NYY-J 4x10 - počet vodičů určen přímo:</t>
  </si>
  <si>
    <t>210100281</t>
  </si>
  <si>
    <t>Ukončení vodičů izolovaných s označením a zapojením smršťovací záklopkou nebo páskou bez letování průřezu žíly do 25 mm2</t>
  </si>
  <si>
    <t>1329485978</t>
  </si>
  <si>
    <t>https://podminky.urs.cz/item/CS_URS_2021_01/210100281</t>
  </si>
  <si>
    <t>- ukončení kabelu NYY-J 4x10 - počet určen přímo:</t>
  </si>
  <si>
    <t>35436314</t>
  </si>
  <si>
    <t>hlava rozdělovací smršťovaná přímá do 1kV SKE 4f/1+2 kabel 12-32mm/průřez 1,5-35mm</t>
  </si>
  <si>
    <t>545725842</t>
  </si>
  <si>
    <t>210191516-R</t>
  </si>
  <si>
    <t>Montáž pomocného rozvaděče PR</t>
  </si>
  <si>
    <t>171342732</t>
  </si>
  <si>
    <t>- montáž pomocného rozvaděče PR - přímo zadané:</t>
  </si>
  <si>
    <t>404611601-R</t>
  </si>
  <si>
    <t>Pomocný rozvaděč PR</t>
  </si>
  <si>
    <t>46096869</t>
  </si>
  <si>
    <t>- dodávka pomocného rozvaděče PR - přímo zadané:</t>
  </si>
  <si>
    <t>210220452</t>
  </si>
  <si>
    <t>Montáž hromosvodného vedení ochranných prvků a doplňků ochranného pospojování pevně</t>
  </si>
  <si>
    <t>1772496389</t>
  </si>
  <si>
    <t>https://podminky.urs.cz/item/CS_URS_2021_01/210220452</t>
  </si>
  <si>
    <t>- odměřeno v AutoCadu:</t>
  </si>
  <si>
    <t>35441072</t>
  </si>
  <si>
    <t>drát D 8mm FeZn pro hromosvod</t>
  </si>
  <si>
    <t>kg</t>
  </si>
  <si>
    <t>1689615299</t>
  </si>
  <si>
    <t>30/2,5</t>
  </si>
  <si>
    <t>210813033</t>
  </si>
  <si>
    <t>Montáž izolovaných kabelů měděných do 1 kV bez ukončení plných a kulatých (např. CYKY, CHKE-R) uložených pevně počtu a průřezu žil 4x6 až 10 mm2</t>
  </si>
  <si>
    <t>748582943</t>
  </si>
  <si>
    <t>https://podminky.urs.cz/item/CS_URS_2021_01/210813033</t>
  </si>
  <si>
    <t>PS492 - v.č. 03 - Schematický kabelový plán SSZ</t>
  </si>
  <si>
    <t>- pokládka kabelu NYY-J 4x10:</t>
  </si>
  <si>
    <t>185</t>
  </si>
  <si>
    <t>34112358</t>
  </si>
  <si>
    <t>kabel silový jádro Cu izolace PVC plášť PVC 0,6/1kV (NYY) 4x10mm2</t>
  </si>
  <si>
    <t>-221633107</t>
  </si>
  <si>
    <t>- pokládka kabelu NYY-J 4x10 včetně  5% prořezu:</t>
  </si>
  <si>
    <t>185*1,05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</si>
  <si>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</si>
  <si>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</si>
  <si>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1583480666</t>
  </si>
  <si>
    <t>https://podminky.urs.cz/item/CS_URS_2021_01/220061521</t>
  </si>
  <si>
    <t>- pokládka koordinačního kabelu TCEPKPFLE 10 x 4 x 0,8:</t>
  </si>
  <si>
    <t>34121103</t>
  </si>
  <si>
    <t>kabel sdělovací podélně vodotěsný stíněný laminovanou Al folií jádro Cu plné izolace foam-skin PE plášť PE 150V (TCEPKPFLE) 10x4x0,8mm2</t>
  </si>
  <si>
    <t>-926888410</t>
  </si>
  <si>
    <t>- pokládka koordinačního kabelu TCEPKPFLE 10 x 4 x 0,8 včetně 5% prořezu:</t>
  </si>
  <si>
    <t>130*1,05</t>
  </si>
  <si>
    <t>220061701</t>
  </si>
  <si>
    <t>Zatažení kabelu do objektu včetně vyčištění přístupu do objektu, odvinutí a zatažení kabelu do objektu do 9 kg/m</t>
  </si>
  <si>
    <t>-1573055248</t>
  </si>
  <si>
    <t>https://podminky.urs.cz/item/CS_URS_2021_01/220061701</t>
  </si>
  <si>
    <t>- zatažení koordinačního kabelu:</t>
  </si>
  <si>
    <t>- zatažení napájecího kabelu:</t>
  </si>
  <si>
    <t>356639277</t>
  </si>
  <si>
    <t>405600359-R</t>
  </si>
  <si>
    <t>-1830836852</t>
  </si>
  <si>
    <t>- značení konců koordinačního kabelu:</t>
  </si>
  <si>
    <t>- značení konců napájecího kabelu:</t>
  </si>
  <si>
    <t>220111426</t>
  </si>
  <si>
    <t>Měření útlumu přeslechu na blízkém konci na místním sdělovacím kabelu za 1 čtyřku XN měřeného úseku</t>
  </si>
  <si>
    <t>133534789</t>
  </si>
  <si>
    <t>https://podminky.urs.cz/item/CS_URS_2021_01/220111426</t>
  </si>
  <si>
    <t>- proměření koordinačního kabelu:</t>
  </si>
  <si>
    <t>220111431</t>
  </si>
  <si>
    <t>Měření na místním sdělovacím kabelu včetně měření kontinuity žil, smyčkových a izolačních odporů, vyplnění měření protokolu jednosměrné</t>
  </si>
  <si>
    <t>pár</t>
  </si>
  <si>
    <t>-746164302</t>
  </si>
  <si>
    <t>https://podminky.urs.cz/item/CS_URS_2021_01/220111431</t>
  </si>
  <si>
    <t>- měření na koordinačním kabelu TCEPKPFLE 10x4x0,8: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</si>
  <si>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</si>
  <si>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</si>
  <si>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1309431474</t>
  </si>
  <si>
    <t>https://podminky.urs.cz/item/CS_URS_2021_01/220111436</t>
  </si>
  <si>
    <t>- přímo zadané:</t>
  </si>
  <si>
    <t>1*4</t>
  </si>
  <si>
    <t>220111741</t>
  </si>
  <si>
    <t>Montáž svorky rozpojovací včetně montáže skříňky pro svorku, úpravy zemniče pro připojení svorky, očíslování zemniče zkušební</t>
  </si>
  <si>
    <t>-484281678</t>
  </si>
  <si>
    <t>https://podminky.urs.cz/item/CS_URS_2021_01/220111741</t>
  </si>
  <si>
    <t>- elektroměrový rozvaděč RE:</t>
  </si>
  <si>
    <t>- pomocný rozvaděč PR:</t>
  </si>
  <si>
    <t>35441925</t>
  </si>
  <si>
    <t>svorka zkušební pro lano D 6-12mm, FeZn</t>
  </si>
  <si>
    <t>1414941249</t>
  </si>
  <si>
    <t>220182022</t>
  </si>
  <si>
    <t>Uložení trubky HDPE do výkopu pro optický kabel bez zřízení lože a bez krytí</t>
  </si>
  <si>
    <t>-1876917592</t>
  </si>
  <si>
    <t>https://podminky.urs.cz/item/CS_URS_2021_01/220182022</t>
  </si>
  <si>
    <t>- pokládka HDPE trubky ve volném terénu:</t>
  </si>
  <si>
    <t>220182023</t>
  </si>
  <si>
    <t>Kontrola tlakutěsnosti HDPE trubky od 1 m do 2000 m</t>
  </si>
  <si>
    <t>356344651</t>
  </si>
  <si>
    <t>https://podminky.urs.cz/item/CS_URS_2021_01/220182023</t>
  </si>
  <si>
    <t>- kontrola tlakutěsnosti HDPE trubky:</t>
  </si>
  <si>
    <t>220182025</t>
  </si>
  <si>
    <t>Kontrola průchodnosti trubky kalibrace do 2000 m</t>
  </si>
  <si>
    <t>km</t>
  </si>
  <si>
    <t>1425119088</t>
  </si>
  <si>
    <t>https://podminky.urs.cz/item/CS_URS_2021_01/220182025</t>
  </si>
  <si>
    <t>130*0,001</t>
  </si>
  <si>
    <t>341310939-R</t>
  </si>
  <si>
    <t>svazek mikrotrubiček (microduct 7xMT 12/8 v outdoorovém provedení s popisem BKOM)</t>
  </si>
  <si>
    <t>1054323802</t>
  </si>
  <si>
    <t>- pokládka svazku HDPE mikrotrubiček ve volném terénu:</t>
  </si>
  <si>
    <t>220182027</t>
  </si>
  <si>
    <t>Montáž koncovky nebo záslepky bez svařování na HDPE trubku</t>
  </si>
  <si>
    <t>-1188993724</t>
  </si>
  <si>
    <t>https://podminky.urs.cz/item/CS_URS_2021_01/220182027</t>
  </si>
  <si>
    <t>- ukončení HDPE trubky 32/27:</t>
  </si>
  <si>
    <t>341310946-R</t>
  </si>
  <si>
    <t>Koncovka mikrotrubičky HDPE D12 mm dělená</t>
  </si>
  <si>
    <t>-861988882</t>
  </si>
  <si>
    <t>- koncovka mikrotrubičky 12/8: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</si>
  <si>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</si>
  <si>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</si>
  <si>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1988284275</t>
  </si>
  <si>
    <t>https://podminky.urs.cz/item/CS_URS_2021_01/220300153</t>
  </si>
  <si>
    <t>- ukončení koordinačního kabelu TCEPKPFLE 10 x 4 x 0,8:</t>
  </si>
  <si>
    <t>34343202</t>
  </si>
  <si>
    <t>trubka smršťovací středněstěnná s lepidlem</t>
  </si>
  <si>
    <t>198652013</t>
  </si>
  <si>
    <t>2*0,1</t>
  </si>
  <si>
    <t>46-M</t>
  </si>
  <si>
    <t>Zemní práce při extr.mont.pracích</t>
  </si>
  <si>
    <t>460010024</t>
  </si>
  <si>
    <t>Vytyčení trasy vedení kabelového (podzemního) v zastavěném prostoru</t>
  </si>
  <si>
    <t>1754408309</t>
  </si>
  <si>
    <t>https://podminky.urs.cz/item/CS_URS_2021_01/460010024</t>
  </si>
  <si>
    <t>- výkop 50 x 80 ručně - odměřeno v AutoCadu:</t>
  </si>
  <si>
    <t>65*0,001</t>
  </si>
  <si>
    <t>- výkop 65 x 120 ručně - odměřeno v AutoCadu:</t>
  </si>
  <si>
    <t>(10+10+18)*0,001</t>
  </si>
  <si>
    <t>460010025</t>
  </si>
  <si>
    <t>Vytyčení trasy inženýrských sítí v zastavěném prostoru</t>
  </si>
  <si>
    <t>-987142105</t>
  </si>
  <si>
    <t>https://podminky.urs.cz/item/CS_URS_2021_01/460010025</t>
  </si>
  <si>
    <t>460080014</t>
  </si>
  <si>
    <t>Základové konstrukce základ bez bednění do rostlé zeminy z monolitického betonu tř. C 16/20</t>
  </si>
  <si>
    <t>1065743982</t>
  </si>
  <si>
    <t>https://podminky.urs.cz/item/CS_URS_2021_01/460080014</t>
  </si>
  <si>
    <t>- betonový základ pro pomocný rozvaděč PR:</t>
  </si>
  <si>
    <t>(0,6*0,4*1)</t>
  </si>
  <si>
    <t>- obetonování prostupů:</t>
  </si>
  <si>
    <t>(10+10+18)*0,65*0,3</t>
  </si>
  <si>
    <t>460080201</t>
  </si>
  <si>
    <t>Základové konstrukce bednění s případnými vzpěrami nezabudované zřízení</t>
  </si>
  <si>
    <t>670473837</t>
  </si>
  <si>
    <t>https://podminky.urs.cz/item/CS_URS_2021_01/460080201</t>
  </si>
  <si>
    <t>- bednění pro betonový základ pomocného rozvaděč PR:</t>
  </si>
  <si>
    <t>(2*(0,6*1)+2*(0,4*1))</t>
  </si>
  <si>
    <t>460080301</t>
  </si>
  <si>
    <t>Základové konstrukce bednění s případnými vzpěrami nezabudované odstranění</t>
  </si>
  <si>
    <t>-98731503</t>
  </si>
  <si>
    <t>https://podminky.urs.cz/item/CS_URS_2021_01/460080301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</si>
  <si>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</si>
  <si>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</si>
  <si>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2120363589</t>
  </si>
  <si>
    <t>https://podminky.urs.cz/item/CS_URS_2021_01/460131113</t>
  </si>
  <si>
    <t>- výkop pro základ pomocného rozvaděče PR:</t>
  </si>
  <si>
    <t>0,6*0,4*1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</si>
  <si>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</si>
  <si>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</si>
  <si>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1284430843</t>
  </si>
  <si>
    <t>https://podminky.urs.cz/item/CS_URS_2021_01/460161272</t>
  </si>
  <si>
    <t>460161482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</si>
  <si>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</si>
  <si>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-1506982411</t>
  </si>
  <si>
    <t>https://podminky.urs.cz/item/CS_URS_2021_01/460161482</t>
  </si>
  <si>
    <t>10+10+18</t>
  </si>
  <si>
    <t>460260001</t>
  </si>
  <si>
    <t>Ostatní práce při montáži vodičů, šňůr a kabelů zatažení lana včetně odvinutí a napojení do kanálu nebo tvárnicové trasy</t>
  </si>
  <si>
    <t>-898049889</t>
  </si>
  <si>
    <t>https://podminky.urs.cz/item/CS_URS_2021_01/460260001</t>
  </si>
  <si>
    <t>4*10+4*10+4*18</t>
  </si>
  <si>
    <t>460421182</t>
  </si>
  <si>
    <t>Kabelové lože z písku včetně podsypu, zhutnění a urovnání povrchu pro kabely vn a vvn zakryté plastovou fólií, šířky přes 25 do 50 cm</t>
  </si>
  <si>
    <t>529641202</t>
  </si>
  <si>
    <t>https://podminky.urs.cz/item/CS_URS_2021_01/460421182</t>
  </si>
  <si>
    <t>69311311</t>
  </si>
  <si>
    <t>pás varovný plný PE š 330mm s potiskem</t>
  </si>
  <si>
    <t>-692377628</t>
  </si>
  <si>
    <t>34571355</t>
  </si>
  <si>
    <t>trubka elektroinstalační ohebná dvouplášťová korugovaná (chránička) D 94/110mm, HDPE+LDPE</t>
  </si>
  <si>
    <t>-737660701</t>
  </si>
  <si>
    <t>- chránička kabelů - odměřeno v AutoCadu:</t>
  </si>
  <si>
    <t>65+65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</si>
  <si>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</si>
  <si>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</si>
  <si>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1786891868</t>
  </si>
  <si>
    <t>https://podminky.urs.cz/item/CS_URS_2021_01/460431282</t>
  </si>
  <si>
    <t>460431512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</si>
  <si>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</si>
  <si>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-1586585797</t>
  </si>
  <si>
    <t>https://podminky.urs.cz/item/CS_URS_2021_01/460431512</t>
  </si>
  <si>
    <t>460600023</t>
  </si>
  <si>
    <t>Vodorovné přemístění (odvoz) horniny dopravními prostředky včetně složení, bez naložení a rozprostření jakékoliv třídy, na vzdálenost přes 500 do 1000 m</t>
  </si>
  <si>
    <t>-1425152093</t>
  </si>
  <si>
    <t>https://podminky.urs.cz/item/CS_URS_2021_01/460600023</t>
  </si>
  <si>
    <t>460600031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</si>
  <si>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</si>
  <si>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-1749344929</t>
  </si>
  <si>
    <t>https://podminky.urs.cz/item/CS_URS_2021_01/460600031</t>
  </si>
  <si>
    <t>Za dalších 9 km:</t>
  </si>
  <si>
    <t>65*0,5*0,2*9</t>
  </si>
  <si>
    <t>38*0,65*0,3*9</t>
  </si>
  <si>
    <t>460741132</t>
  </si>
  <si>
    <t>Osazení kabelových prostupů včetně utěsnění a spárování z trub betonových do rýhy, bez výkopových prací s obetonováním, vnitřního průměru přes 15 do 20 cm</t>
  </si>
  <si>
    <t>-283899242</t>
  </si>
  <si>
    <t>https://podminky.urs.cz/item/CS_URS_2021_01/460741132</t>
  </si>
  <si>
    <t>28613904</t>
  </si>
  <si>
    <t>potrubí plynovodní PE 100RC SDR 17,6 PN 0,1MPa tyče 12m 160x9,1mm</t>
  </si>
  <si>
    <t>-639182061</t>
  </si>
  <si>
    <t>- kabelové prostupy DN 160 - odměřeno v AutoCadu:</t>
  </si>
  <si>
    <t>460841811</t>
  </si>
  <si>
    <t>Osazení kabelové komory z plastů vyříznutí otvoru ve stěně kabelové komory HDPE</t>
  </si>
  <si>
    <t>800266266</t>
  </si>
  <si>
    <t>https://podminky.urs.cz/item/CS_URS_2021_01/460841811</t>
  </si>
  <si>
    <t>- zhotovení otvoru v kabelové komoře na Tomkově nám:</t>
  </si>
  <si>
    <t>012203000</t>
  </si>
  <si>
    <t>Geodetické práce při provádění stavby</t>
  </si>
  <si>
    <t>388120318</t>
  </si>
  <si>
    <t>https://podminky.urs.cz/item/CS_URS_2021_01/012203000</t>
  </si>
  <si>
    <t>v.č. 01 - Technická zpráva</t>
  </si>
  <si>
    <t>- práce spojené se zaměřením skutečného průběhu kabelových tras</t>
  </si>
  <si>
    <t>-1693247920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</si>
</sst>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20300151" TargetMode="External"/><Relationship Id="rId13" Type="http://schemas.openxmlformats.org/officeDocument/2006/relationships/hyperlink" Target="https://podminky.urs.cz/item/CS_URS_2021_01/220731022" TargetMode="External"/><Relationship Id="rId18" Type="http://schemas.openxmlformats.org/officeDocument/2006/relationships/hyperlink" Target="https://podminky.urs.cz/item/CS_URS_2021_01/044002000" TargetMode="External"/><Relationship Id="rId3" Type="http://schemas.openxmlformats.org/officeDocument/2006/relationships/hyperlink" Target="https://podminky.urs.cz/item/CS_URS_2021_01/220182034" TargetMode="External"/><Relationship Id="rId21" Type="http://schemas.openxmlformats.org/officeDocument/2006/relationships/printerSettings" Target="../printerSettings/printerSettings13.bin"/><Relationship Id="rId7" Type="http://schemas.openxmlformats.org/officeDocument/2006/relationships/hyperlink" Target="https://podminky.urs.cz/item/CS_URS_2021_01/220182501" TargetMode="External"/><Relationship Id="rId12" Type="http://schemas.openxmlformats.org/officeDocument/2006/relationships/hyperlink" Target="https://podminky.urs.cz/item/CS_URS_2021_01/220731012" TargetMode="External"/><Relationship Id="rId17" Type="http://schemas.openxmlformats.org/officeDocument/2006/relationships/hyperlink" Target="https://podminky.urs.cz/item/CS_URS_2021_01/012303000" TargetMode="External"/><Relationship Id="rId2" Type="http://schemas.openxmlformats.org/officeDocument/2006/relationships/hyperlink" Target="https://podminky.urs.cz/item/CS_URS_2021_01/220110346" TargetMode="External"/><Relationship Id="rId16" Type="http://schemas.openxmlformats.org/officeDocument/2006/relationships/hyperlink" Target="https://podminky.urs.cz/item/CS_URS_2021_01/220731051" TargetMode="External"/><Relationship Id="rId20" Type="http://schemas.openxmlformats.org/officeDocument/2006/relationships/hyperlink" Target="https://podminky.urs.cz/item/CS_URS_2021_01/013254000" TargetMode="External"/><Relationship Id="rId1" Type="http://schemas.openxmlformats.org/officeDocument/2006/relationships/hyperlink" Target="https://podminky.urs.cz/item/CS_URS_2021_01/210812011" TargetMode="External"/><Relationship Id="rId6" Type="http://schemas.openxmlformats.org/officeDocument/2006/relationships/hyperlink" Target="https://podminky.urs.cz/item/CS_URS_2021_01/220182301" TargetMode="External"/><Relationship Id="rId11" Type="http://schemas.openxmlformats.org/officeDocument/2006/relationships/hyperlink" Target="https://podminky.urs.cz/item/CS_URS_2021_01/220450003" TargetMode="External"/><Relationship Id="rId5" Type="http://schemas.openxmlformats.org/officeDocument/2006/relationships/hyperlink" Target="https://podminky.urs.cz/item/CS_URS_2021_01/220182101" TargetMode="External"/><Relationship Id="rId15" Type="http://schemas.openxmlformats.org/officeDocument/2006/relationships/hyperlink" Target="https://podminky.urs.cz/item/CS_URS_2021_01/220731042" TargetMode="External"/><Relationship Id="rId10" Type="http://schemas.openxmlformats.org/officeDocument/2006/relationships/hyperlink" Target="https://podminky.urs.cz/item/CS_URS_2021_01/220450002" TargetMode="External"/><Relationship Id="rId19" Type="http://schemas.openxmlformats.org/officeDocument/2006/relationships/hyperlink" Target="https://podminky.urs.cz/item/CS_URS_2021_01/013203010" TargetMode="External"/><Relationship Id="rId4" Type="http://schemas.openxmlformats.org/officeDocument/2006/relationships/hyperlink" Target="https://podminky.urs.cz/item/CS_URS_2021_01/220182093" TargetMode="External"/><Relationship Id="rId9" Type="http://schemas.openxmlformats.org/officeDocument/2006/relationships/hyperlink" Target="https://podminky.urs.cz/item/CS_URS_2021_01/220300602" TargetMode="External"/><Relationship Id="rId14" Type="http://schemas.openxmlformats.org/officeDocument/2006/relationships/hyperlink" Target="https://podminky.urs.cz/item/CS_URS_2021_01/220731041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20300151" TargetMode="External"/><Relationship Id="rId13" Type="http://schemas.openxmlformats.org/officeDocument/2006/relationships/hyperlink" Target="https://podminky.urs.cz/item/CS_URS_2021_01/220731042" TargetMode="External"/><Relationship Id="rId18" Type="http://schemas.openxmlformats.org/officeDocument/2006/relationships/hyperlink" Target="https://podminky.urs.cz/item/CS_URS_2021_01/013254000" TargetMode="External"/><Relationship Id="rId3" Type="http://schemas.openxmlformats.org/officeDocument/2006/relationships/hyperlink" Target="https://podminky.urs.cz/item/CS_URS_2021_01/220182034" TargetMode="External"/><Relationship Id="rId7" Type="http://schemas.openxmlformats.org/officeDocument/2006/relationships/hyperlink" Target="https://podminky.urs.cz/item/CS_URS_2021_01/220182501" TargetMode="External"/><Relationship Id="rId12" Type="http://schemas.openxmlformats.org/officeDocument/2006/relationships/hyperlink" Target="https://podminky.urs.cz/item/CS_URS_2021_01/220731041" TargetMode="External"/><Relationship Id="rId17" Type="http://schemas.openxmlformats.org/officeDocument/2006/relationships/hyperlink" Target="https://podminky.urs.cz/item/CS_URS_2021_01/013203010" TargetMode="External"/><Relationship Id="rId2" Type="http://schemas.openxmlformats.org/officeDocument/2006/relationships/hyperlink" Target="https://podminky.urs.cz/item/CS_URS_2021_01/220110346" TargetMode="External"/><Relationship Id="rId16" Type="http://schemas.openxmlformats.org/officeDocument/2006/relationships/hyperlink" Target="https://podminky.urs.cz/item/CS_URS_2021_01/044002000" TargetMode="External"/><Relationship Id="rId20" Type="http://schemas.openxmlformats.org/officeDocument/2006/relationships/drawing" Target="../drawings/drawing15.xml"/><Relationship Id="rId1" Type="http://schemas.openxmlformats.org/officeDocument/2006/relationships/hyperlink" Target="https://podminky.urs.cz/item/CS_URS_2021_01/210812011" TargetMode="External"/><Relationship Id="rId6" Type="http://schemas.openxmlformats.org/officeDocument/2006/relationships/hyperlink" Target="https://podminky.urs.cz/item/CS_URS_2021_01/220182301" TargetMode="External"/><Relationship Id="rId11" Type="http://schemas.openxmlformats.org/officeDocument/2006/relationships/hyperlink" Target="https://podminky.urs.cz/item/CS_URS_2021_01/220731022" TargetMode="External"/><Relationship Id="rId5" Type="http://schemas.openxmlformats.org/officeDocument/2006/relationships/hyperlink" Target="https://podminky.urs.cz/item/CS_URS_2021_01/220182101" TargetMode="External"/><Relationship Id="rId15" Type="http://schemas.openxmlformats.org/officeDocument/2006/relationships/hyperlink" Target="https://podminky.urs.cz/item/CS_URS_2021_01/012303000" TargetMode="External"/><Relationship Id="rId10" Type="http://schemas.openxmlformats.org/officeDocument/2006/relationships/hyperlink" Target="https://podminky.urs.cz/item/CS_URS_2021_01/220731012" TargetMode="External"/><Relationship Id="rId19" Type="http://schemas.openxmlformats.org/officeDocument/2006/relationships/printerSettings" Target="../printerSettings/printerSettings15.bin"/><Relationship Id="rId4" Type="http://schemas.openxmlformats.org/officeDocument/2006/relationships/hyperlink" Target="https://podminky.urs.cz/item/CS_URS_2021_01/220182093" TargetMode="External"/><Relationship Id="rId9" Type="http://schemas.openxmlformats.org/officeDocument/2006/relationships/hyperlink" Target="https://podminky.urs.cz/item/CS_URS_2021_01/220300602" TargetMode="External"/><Relationship Id="rId14" Type="http://schemas.openxmlformats.org/officeDocument/2006/relationships/hyperlink" Target="https://podminky.urs.cz/item/CS_URS_2021_01/220731051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20300151" TargetMode="External"/><Relationship Id="rId13" Type="http://schemas.openxmlformats.org/officeDocument/2006/relationships/hyperlink" Target="https://podminky.urs.cz/item/CS_URS_2021_01/220731022" TargetMode="External"/><Relationship Id="rId18" Type="http://schemas.openxmlformats.org/officeDocument/2006/relationships/hyperlink" Target="https://podminky.urs.cz/item/CS_URS_2021_01/044002000" TargetMode="External"/><Relationship Id="rId3" Type="http://schemas.openxmlformats.org/officeDocument/2006/relationships/hyperlink" Target="https://podminky.urs.cz/item/CS_URS_2021_01/220182034" TargetMode="External"/><Relationship Id="rId21" Type="http://schemas.openxmlformats.org/officeDocument/2006/relationships/printerSettings" Target="../printerSettings/printerSettings18.bin"/><Relationship Id="rId7" Type="http://schemas.openxmlformats.org/officeDocument/2006/relationships/hyperlink" Target="https://podminky.urs.cz/item/CS_URS_2021_01/220182501" TargetMode="External"/><Relationship Id="rId12" Type="http://schemas.openxmlformats.org/officeDocument/2006/relationships/hyperlink" Target="https://podminky.urs.cz/item/CS_URS_2021_01/220731012" TargetMode="External"/><Relationship Id="rId17" Type="http://schemas.openxmlformats.org/officeDocument/2006/relationships/hyperlink" Target="https://podminky.urs.cz/item/CS_URS_2021_01/012303000" TargetMode="External"/><Relationship Id="rId2" Type="http://schemas.openxmlformats.org/officeDocument/2006/relationships/hyperlink" Target="https://podminky.urs.cz/item/CS_URS_2021_01/220110346" TargetMode="External"/><Relationship Id="rId16" Type="http://schemas.openxmlformats.org/officeDocument/2006/relationships/hyperlink" Target="https://podminky.urs.cz/item/CS_URS_2021_01/220731051" TargetMode="External"/><Relationship Id="rId20" Type="http://schemas.openxmlformats.org/officeDocument/2006/relationships/hyperlink" Target="https://podminky.urs.cz/item/CS_URS_2021_01/013254000" TargetMode="External"/><Relationship Id="rId1" Type="http://schemas.openxmlformats.org/officeDocument/2006/relationships/hyperlink" Target="https://podminky.urs.cz/item/CS_URS_2021_01/210812011" TargetMode="External"/><Relationship Id="rId6" Type="http://schemas.openxmlformats.org/officeDocument/2006/relationships/hyperlink" Target="https://podminky.urs.cz/item/CS_URS_2021_01/220182301" TargetMode="External"/><Relationship Id="rId11" Type="http://schemas.openxmlformats.org/officeDocument/2006/relationships/hyperlink" Target="https://podminky.urs.cz/item/CS_URS_2021_01/220450003" TargetMode="External"/><Relationship Id="rId5" Type="http://schemas.openxmlformats.org/officeDocument/2006/relationships/hyperlink" Target="https://podminky.urs.cz/item/CS_URS_2021_01/220182101" TargetMode="External"/><Relationship Id="rId15" Type="http://schemas.openxmlformats.org/officeDocument/2006/relationships/hyperlink" Target="https://podminky.urs.cz/item/CS_URS_2021_01/220731042" TargetMode="External"/><Relationship Id="rId10" Type="http://schemas.openxmlformats.org/officeDocument/2006/relationships/hyperlink" Target="https://podminky.urs.cz/item/CS_URS_2021_01/220450002" TargetMode="External"/><Relationship Id="rId19" Type="http://schemas.openxmlformats.org/officeDocument/2006/relationships/hyperlink" Target="https://podminky.urs.cz/item/CS_URS_2021_01/013203010" TargetMode="External"/><Relationship Id="rId4" Type="http://schemas.openxmlformats.org/officeDocument/2006/relationships/hyperlink" Target="https://podminky.urs.cz/item/CS_URS_2021_01/220182093" TargetMode="External"/><Relationship Id="rId9" Type="http://schemas.openxmlformats.org/officeDocument/2006/relationships/hyperlink" Target="https://podminky.urs.cz/item/CS_URS_2021_01/220300602" TargetMode="External"/><Relationship Id="rId14" Type="http://schemas.openxmlformats.org/officeDocument/2006/relationships/hyperlink" Target="https://podminky.urs.cz/item/CS_URS_2021_01/220731041" TargetMode="External"/><Relationship Id="rId22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20182222" TargetMode="External"/><Relationship Id="rId13" Type="http://schemas.openxmlformats.org/officeDocument/2006/relationships/hyperlink" Target="https://podminky.urs.cz/item/CS_URS_2021_01/220300151" TargetMode="External"/><Relationship Id="rId18" Type="http://schemas.openxmlformats.org/officeDocument/2006/relationships/hyperlink" Target="https://podminky.urs.cz/item/CS_URS_2021_01/220731022" TargetMode="External"/><Relationship Id="rId26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1_01/220182034" TargetMode="External"/><Relationship Id="rId21" Type="http://schemas.openxmlformats.org/officeDocument/2006/relationships/hyperlink" Target="https://podminky.urs.cz/item/CS_URS_2021_01/220731051" TargetMode="External"/><Relationship Id="rId7" Type="http://schemas.openxmlformats.org/officeDocument/2006/relationships/hyperlink" Target="https://podminky.urs.cz/item/CS_URS_2021_01/220182102" TargetMode="External"/><Relationship Id="rId12" Type="http://schemas.openxmlformats.org/officeDocument/2006/relationships/hyperlink" Target="https://podminky.urs.cz/item/CS_URS_2021_01/220182502" TargetMode="External"/><Relationship Id="rId17" Type="http://schemas.openxmlformats.org/officeDocument/2006/relationships/hyperlink" Target="https://podminky.urs.cz/item/CS_URS_2021_01/220731012" TargetMode="External"/><Relationship Id="rId25" Type="http://schemas.openxmlformats.org/officeDocument/2006/relationships/hyperlink" Target="https://podminky.urs.cz/item/CS_URS_2021_01/013254000" TargetMode="External"/><Relationship Id="rId2" Type="http://schemas.openxmlformats.org/officeDocument/2006/relationships/hyperlink" Target="https://podminky.urs.cz/item/CS_URS_2021_01/220110346" TargetMode="External"/><Relationship Id="rId16" Type="http://schemas.openxmlformats.org/officeDocument/2006/relationships/hyperlink" Target="https://podminky.urs.cz/item/CS_URS_2021_01/220450003" TargetMode="External"/><Relationship Id="rId20" Type="http://schemas.openxmlformats.org/officeDocument/2006/relationships/hyperlink" Target="https://podminky.urs.cz/item/CS_URS_2021_01/220731042" TargetMode="External"/><Relationship Id="rId1" Type="http://schemas.openxmlformats.org/officeDocument/2006/relationships/hyperlink" Target="https://podminky.urs.cz/item/CS_URS_2021_01/210812011" TargetMode="External"/><Relationship Id="rId6" Type="http://schemas.openxmlformats.org/officeDocument/2006/relationships/hyperlink" Target="https://podminky.urs.cz/item/CS_URS_2021_01/220182101" TargetMode="External"/><Relationship Id="rId11" Type="http://schemas.openxmlformats.org/officeDocument/2006/relationships/hyperlink" Target="https://podminky.urs.cz/item/CS_URS_2021_01/220182302" TargetMode="External"/><Relationship Id="rId24" Type="http://schemas.openxmlformats.org/officeDocument/2006/relationships/hyperlink" Target="https://podminky.urs.cz/item/CS_URS_2021_01/013203010" TargetMode="External"/><Relationship Id="rId5" Type="http://schemas.openxmlformats.org/officeDocument/2006/relationships/hyperlink" Target="https://podminky.urs.cz/item/CS_URS_2021_01/220182095" TargetMode="External"/><Relationship Id="rId15" Type="http://schemas.openxmlformats.org/officeDocument/2006/relationships/hyperlink" Target="https://podminky.urs.cz/item/CS_URS_2021_01/220450002" TargetMode="External"/><Relationship Id="rId23" Type="http://schemas.openxmlformats.org/officeDocument/2006/relationships/hyperlink" Target="https://podminky.urs.cz/item/CS_URS_2021_01/044002000" TargetMode="External"/><Relationship Id="rId10" Type="http://schemas.openxmlformats.org/officeDocument/2006/relationships/hyperlink" Target="https://podminky.urs.cz/item/CS_URS_2021_01/220182501" TargetMode="External"/><Relationship Id="rId19" Type="http://schemas.openxmlformats.org/officeDocument/2006/relationships/hyperlink" Target="https://podminky.urs.cz/item/CS_URS_2021_01/220731041" TargetMode="External"/><Relationship Id="rId4" Type="http://schemas.openxmlformats.org/officeDocument/2006/relationships/hyperlink" Target="https://podminky.urs.cz/item/CS_URS_2021_01/220182093" TargetMode="External"/><Relationship Id="rId9" Type="http://schemas.openxmlformats.org/officeDocument/2006/relationships/hyperlink" Target="https://podminky.urs.cz/item/CS_URS_2021_01/220182301" TargetMode="External"/><Relationship Id="rId14" Type="http://schemas.openxmlformats.org/officeDocument/2006/relationships/hyperlink" Target="https://podminky.urs.cz/item/CS_URS_2021_01/220300602" TargetMode="External"/><Relationship Id="rId22" Type="http://schemas.openxmlformats.org/officeDocument/2006/relationships/hyperlink" Target="https://podminky.urs.cz/item/CS_URS_2021_01/012303000" TargetMode="External"/><Relationship Id="rId27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20061701" TargetMode="External"/><Relationship Id="rId13" Type="http://schemas.openxmlformats.org/officeDocument/2006/relationships/hyperlink" Target="https://podminky.urs.cz/item/CS_URS_2021_01/220111741" TargetMode="External"/><Relationship Id="rId18" Type="http://schemas.openxmlformats.org/officeDocument/2006/relationships/hyperlink" Target="https://podminky.urs.cz/item/CS_URS_2021_01/220300153" TargetMode="External"/><Relationship Id="rId26" Type="http://schemas.openxmlformats.org/officeDocument/2006/relationships/hyperlink" Target="https://podminky.urs.cz/item/CS_URS_2021_01/460161482" TargetMode="External"/><Relationship Id="rId3" Type="http://schemas.openxmlformats.org/officeDocument/2006/relationships/hyperlink" Target="https://podminky.urs.cz/item/CS_URS_2021_01/210100014" TargetMode="External"/><Relationship Id="rId21" Type="http://schemas.openxmlformats.org/officeDocument/2006/relationships/hyperlink" Target="https://podminky.urs.cz/item/CS_URS_2021_01/460080014" TargetMode="External"/><Relationship Id="rId34" Type="http://schemas.openxmlformats.org/officeDocument/2006/relationships/hyperlink" Target="https://podminky.urs.cz/item/CS_URS_2021_01/460841811" TargetMode="External"/><Relationship Id="rId7" Type="http://schemas.openxmlformats.org/officeDocument/2006/relationships/hyperlink" Target="https://podminky.urs.cz/item/CS_URS_2021_01/220061521" TargetMode="External"/><Relationship Id="rId12" Type="http://schemas.openxmlformats.org/officeDocument/2006/relationships/hyperlink" Target="https://podminky.urs.cz/item/CS_URS_2021_01/220111436" TargetMode="External"/><Relationship Id="rId17" Type="http://schemas.openxmlformats.org/officeDocument/2006/relationships/hyperlink" Target="https://podminky.urs.cz/item/CS_URS_2021_01/220182027" TargetMode="External"/><Relationship Id="rId25" Type="http://schemas.openxmlformats.org/officeDocument/2006/relationships/hyperlink" Target="https://podminky.urs.cz/item/CS_URS_2021_01/460161272" TargetMode="External"/><Relationship Id="rId33" Type="http://schemas.openxmlformats.org/officeDocument/2006/relationships/hyperlink" Target="https://podminky.urs.cz/item/CS_URS_2021_01/460741132" TargetMode="External"/><Relationship Id="rId38" Type="http://schemas.openxmlformats.org/officeDocument/2006/relationships/drawing" Target="../drawings/drawing24.xml"/><Relationship Id="rId2" Type="http://schemas.openxmlformats.org/officeDocument/2006/relationships/hyperlink" Target="https://podminky.urs.cz/item/CS_URS_2021_01/171201231" TargetMode="External"/><Relationship Id="rId16" Type="http://schemas.openxmlformats.org/officeDocument/2006/relationships/hyperlink" Target="https://podminky.urs.cz/item/CS_URS_2021_01/220182025" TargetMode="External"/><Relationship Id="rId20" Type="http://schemas.openxmlformats.org/officeDocument/2006/relationships/hyperlink" Target="https://podminky.urs.cz/item/CS_URS_2021_01/460010025" TargetMode="External"/><Relationship Id="rId29" Type="http://schemas.openxmlformats.org/officeDocument/2006/relationships/hyperlink" Target="https://podminky.urs.cz/item/CS_URS_2021_01/460431282" TargetMode="External"/><Relationship Id="rId1" Type="http://schemas.openxmlformats.org/officeDocument/2006/relationships/hyperlink" Target="https://podminky.urs.cz/item/CS_URS_2021_01/171201201" TargetMode="External"/><Relationship Id="rId6" Type="http://schemas.openxmlformats.org/officeDocument/2006/relationships/hyperlink" Target="https://podminky.urs.cz/item/CS_URS_2021_01/210813033" TargetMode="External"/><Relationship Id="rId11" Type="http://schemas.openxmlformats.org/officeDocument/2006/relationships/hyperlink" Target="https://podminky.urs.cz/item/CS_URS_2021_01/220111431" TargetMode="External"/><Relationship Id="rId24" Type="http://schemas.openxmlformats.org/officeDocument/2006/relationships/hyperlink" Target="https://podminky.urs.cz/item/CS_URS_2021_01/460131113" TargetMode="External"/><Relationship Id="rId32" Type="http://schemas.openxmlformats.org/officeDocument/2006/relationships/hyperlink" Target="https://podminky.urs.cz/item/CS_URS_2021_01/460600031" TargetMode="External"/><Relationship Id="rId37" Type="http://schemas.openxmlformats.org/officeDocument/2006/relationships/printerSettings" Target="../printerSettings/printerSettings24.bin"/><Relationship Id="rId5" Type="http://schemas.openxmlformats.org/officeDocument/2006/relationships/hyperlink" Target="https://podminky.urs.cz/item/CS_URS_2021_01/210220452" TargetMode="External"/><Relationship Id="rId15" Type="http://schemas.openxmlformats.org/officeDocument/2006/relationships/hyperlink" Target="https://podminky.urs.cz/item/CS_URS_2021_01/220182023" TargetMode="External"/><Relationship Id="rId23" Type="http://schemas.openxmlformats.org/officeDocument/2006/relationships/hyperlink" Target="https://podminky.urs.cz/item/CS_URS_2021_01/460080301" TargetMode="External"/><Relationship Id="rId28" Type="http://schemas.openxmlformats.org/officeDocument/2006/relationships/hyperlink" Target="https://podminky.urs.cz/item/CS_URS_2021_01/460421182" TargetMode="External"/><Relationship Id="rId36" Type="http://schemas.openxmlformats.org/officeDocument/2006/relationships/hyperlink" Target="https://podminky.urs.cz/item/CS_URS_2021_01/013254000" TargetMode="External"/><Relationship Id="rId10" Type="http://schemas.openxmlformats.org/officeDocument/2006/relationships/hyperlink" Target="https://podminky.urs.cz/item/CS_URS_2021_01/220111426" TargetMode="External"/><Relationship Id="rId19" Type="http://schemas.openxmlformats.org/officeDocument/2006/relationships/hyperlink" Target="https://podminky.urs.cz/item/CS_URS_2021_01/460010024" TargetMode="External"/><Relationship Id="rId31" Type="http://schemas.openxmlformats.org/officeDocument/2006/relationships/hyperlink" Target="https://podminky.urs.cz/item/CS_URS_2021_01/460600023" TargetMode="External"/><Relationship Id="rId4" Type="http://schemas.openxmlformats.org/officeDocument/2006/relationships/hyperlink" Target="https://podminky.urs.cz/item/CS_URS_2021_01/210100281" TargetMode="External"/><Relationship Id="rId9" Type="http://schemas.openxmlformats.org/officeDocument/2006/relationships/hyperlink" Target="https://podminky.urs.cz/item/CS_URS_2021_01/220110346" TargetMode="External"/><Relationship Id="rId14" Type="http://schemas.openxmlformats.org/officeDocument/2006/relationships/hyperlink" Target="https://podminky.urs.cz/item/CS_URS_2021_01/220182022" TargetMode="External"/><Relationship Id="rId22" Type="http://schemas.openxmlformats.org/officeDocument/2006/relationships/hyperlink" Target="https://podminky.urs.cz/item/CS_URS_2021_01/460080201" TargetMode="External"/><Relationship Id="rId27" Type="http://schemas.openxmlformats.org/officeDocument/2006/relationships/hyperlink" Target="https://podminky.urs.cz/item/CS_URS_2021_01/460260001" TargetMode="External"/><Relationship Id="rId30" Type="http://schemas.openxmlformats.org/officeDocument/2006/relationships/hyperlink" Target="https://podminky.urs.cz/item/CS_URS_2021_01/460431512" TargetMode="External"/><Relationship Id="rId35" Type="http://schemas.openxmlformats.org/officeDocument/2006/relationships/hyperlink" Target="https://podminky.urs.cz/item/CS_URS_2021_01/0122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5" t="s">
        <v>6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189" t="s">
        <v>15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E5" s="186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191" t="s">
        <v>18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E6" s="187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E7" s="187"/>
      <c r="BS7" s="16" t="s">
        <v>7</v>
      </c>
    </row>
    <row r="8" spans="1:74" ht="12" customHeight="1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E8" s="187"/>
      <c r="BS8" s="16" t="s">
        <v>7</v>
      </c>
    </row>
    <row r="9" spans="1:74" ht="29.25" customHeight="1">
      <c r="B9" s="19"/>
      <c r="D9" s="23" t="s">
        <v>27</v>
      </c>
      <c r="K9" s="28" t="s">
        <v>28</v>
      </c>
      <c r="AK9" s="23" t="s">
        <v>29</v>
      </c>
      <c r="AN9" s="28" t="s">
        <v>30</v>
      </c>
      <c r="AR9" s="19"/>
      <c r="BE9" s="187"/>
      <c r="BS9" s="16" t="s">
        <v>7</v>
      </c>
    </row>
    <row r="10" spans="1:74" ht="12" customHeight="1">
      <c r="B10" s="19"/>
      <c r="D10" s="26" t="s">
        <v>31</v>
      </c>
      <c r="AK10" s="26" t="s">
        <v>32</v>
      </c>
      <c r="AN10" s="24" t="s">
        <v>33</v>
      </c>
      <c r="AR10" s="19"/>
      <c r="BE10" s="187"/>
      <c r="BS10" s="16" t="s">
        <v>7</v>
      </c>
    </row>
    <row r="11" spans="1:74" ht="18.399999999999999" customHeight="1">
      <c r="B11" s="19"/>
      <c r="E11" s="24" t="s">
        <v>34</v>
      </c>
      <c r="AK11" s="26" t="s">
        <v>35</v>
      </c>
      <c r="AN11" s="24" t="s">
        <v>36</v>
      </c>
      <c r="AR11" s="19"/>
      <c r="BE11" s="187"/>
      <c r="BS11" s="16" t="s">
        <v>7</v>
      </c>
    </row>
    <row r="12" spans="1:74" ht="6.95" customHeight="1">
      <c r="B12" s="19"/>
      <c r="AR12" s="19"/>
      <c r="BE12" s="187"/>
      <c r="BS12" s="16" t="s">
        <v>7</v>
      </c>
    </row>
    <row r="13" spans="1:74" ht="12" customHeight="1">
      <c r="B13" s="19"/>
      <c r="D13" s="26" t="s">
        <v>37</v>
      </c>
      <c r="AK13" s="26" t="s">
        <v>32</v>
      </c>
      <c r="AN13" s="29" t="s">
        <v>38</v>
      </c>
      <c r="AR13" s="19"/>
      <c r="BE13" s="187"/>
      <c r="BS13" s="16" t="s">
        <v>7</v>
      </c>
    </row>
    <row r="14" spans="1:74" ht="12.75">
      <c r="B14" s="19"/>
      <c r="E14" s="192" t="s">
        <v>38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6" t="s">
        <v>35</v>
      </c>
      <c r="AN14" s="29" t="s">
        <v>38</v>
      </c>
      <c r="AR14" s="19"/>
      <c r="BE14" s="187"/>
      <c r="BS14" s="16" t="s">
        <v>7</v>
      </c>
    </row>
    <row r="15" spans="1:74" ht="6.95" customHeight="1">
      <c r="B15" s="19"/>
      <c r="AR15" s="19"/>
      <c r="BE15" s="187"/>
      <c r="BS15" s="16" t="s">
        <v>4</v>
      </c>
    </row>
    <row r="16" spans="1:74" ht="12" customHeight="1">
      <c r="B16" s="19"/>
      <c r="D16" s="26" t="s">
        <v>39</v>
      </c>
      <c r="AK16" s="26" t="s">
        <v>32</v>
      </c>
      <c r="AN16" s="24" t="s">
        <v>3</v>
      </c>
      <c r="AR16" s="19"/>
      <c r="BE16" s="187"/>
      <c r="BS16" s="16" t="s">
        <v>4</v>
      </c>
    </row>
    <row r="17" spans="2:71" ht="18.399999999999999" customHeight="1">
      <c r="B17" s="19"/>
      <c r="E17" s="24" t="s">
        <v>40</v>
      </c>
      <c r="AK17" s="26" t="s">
        <v>35</v>
      </c>
      <c r="AN17" s="24" t="s">
        <v>3</v>
      </c>
      <c r="AR17" s="19"/>
      <c r="BE17" s="187"/>
      <c r="BS17" s="16" t="s">
        <v>41</v>
      </c>
    </row>
    <row r="18" spans="2:71" ht="6.95" customHeight="1">
      <c r="B18" s="19"/>
      <c r="AR18" s="19"/>
      <c r="BE18" s="187"/>
      <c r="BS18" s="16" t="s">
        <v>7</v>
      </c>
    </row>
    <row r="19" spans="2:71" ht="12" customHeight="1">
      <c r="B19" s="19"/>
      <c r="D19" s="26" t="s">
        <v>42</v>
      </c>
      <c r="AK19" s="26" t="s">
        <v>32</v>
      </c>
      <c r="AN19" s="24" t="s">
        <v>3</v>
      </c>
      <c r="AR19" s="19"/>
      <c r="BE19" s="187"/>
      <c r="BS19" s="16" t="s">
        <v>7</v>
      </c>
    </row>
    <row r="20" spans="2:71" ht="18.399999999999999" customHeight="1">
      <c r="B20" s="19"/>
      <c r="E20" s="24" t="s">
        <v>43</v>
      </c>
      <c r="AK20" s="26" t="s">
        <v>35</v>
      </c>
      <c r="AN20" s="24" t="s">
        <v>3</v>
      </c>
      <c r="AR20" s="19"/>
      <c r="BE20" s="187"/>
      <c r="BS20" s="16" t="s">
        <v>4</v>
      </c>
    </row>
    <row r="21" spans="2:71" ht="6.95" customHeight="1">
      <c r="B21" s="19"/>
      <c r="AR21" s="19"/>
      <c r="BE21" s="187"/>
    </row>
    <row r="22" spans="2:71" ht="12" customHeight="1">
      <c r="B22" s="19"/>
      <c r="D22" s="26" t="s">
        <v>44</v>
      </c>
      <c r="AR22" s="19"/>
      <c r="BE22" s="187"/>
    </row>
    <row r="23" spans="2:71" ht="47.25" customHeight="1">
      <c r="B23" s="19"/>
      <c r="E23" s="194" t="s">
        <v>45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9"/>
      <c r="BE23" s="187"/>
    </row>
    <row r="24" spans="2:71" ht="6.95" customHeight="1">
      <c r="B24" s="19"/>
      <c r="AR24" s="19"/>
      <c r="BE24" s="187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187"/>
    </row>
    <row r="26" spans="2:71" s="1" customFormat="1" ht="25.9" customHeight="1">
      <c r="B26" s="32"/>
      <c r="D26" s="33" t="s">
        <v>46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5">
        <f>ROUND(AG54,2)</f>
        <v>0</v>
      </c>
      <c r="AL26" s="196"/>
      <c r="AM26" s="196"/>
      <c r="AN26" s="196"/>
      <c r="AO26" s="196"/>
      <c r="AR26" s="32"/>
      <c r="BE26" s="187"/>
    </row>
    <row r="27" spans="2:71" s="1" customFormat="1" ht="6.95" customHeight="1">
      <c r="B27" s="32"/>
      <c r="AR27" s="32"/>
      <c r="BE27" s="187"/>
    </row>
    <row r="28" spans="2:71" s="1" customFormat="1" ht="12.75">
      <c r="B28" s="32"/>
      <c r="L28" s="197" t="s">
        <v>47</v>
      </c>
      <c r="M28" s="197"/>
      <c r="N28" s="197"/>
      <c r="O28" s="197"/>
      <c r="P28" s="197"/>
      <c r="W28" s="197" t="s">
        <v>48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49</v>
      </c>
      <c r="AL28" s="197"/>
      <c r="AM28" s="197"/>
      <c r="AN28" s="197"/>
      <c r="AO28" s="197"/>
      <c r="AR28" s="32"/>
      <c r="BE28" s="187"/>
    </row>
    <row r="29" spans="2:71" s="2" customFormat="1" ht="14.45" customHeight="1">
      <c r="B29" s="36"/>
      <c r="D29" s="26" t="s">
        <v>50</v>
      </c>
      <c r="F29" s="26" t="s">
        <v>51</v>
      </c>
      <c r="L29" s="200">
        <v>0.21</v>
      </c>
      <c r="M29" s="199"/>
      <c r="N29" s="199"/>
      <c r="O29" s="199"/>
      <c r="P29" s="199"/>
      <c r="W29" s="198">
        <f>ROUND(AZ54,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ROUND(AV54, 2)</f>
        <v>0</v>
      </c>
      <c r="AL29" s="199"/>
      <c r="AM29" s="199"/>
      <c r="AN29" s="199"/>
      <c r="AO29" s="199"/>
      <c r="AR29" s="36"/>
      <c r="BE29" s="188"/>
    </row>
    <row r="30" spans="2:71" s="2" customFormat="1" ht="14.45" customHeight="1">
      <c r="B30" s="36"/>
      <c r="F30" s="26" t="s">
        <v>52</v>
      </c>
      <c r="L30" s="200">
        <v>0.15</v>
      </c>
      <c r="M30" s="199"/>
      <c r="N30" s="199"/>
      <c r="O30" s="199"/>
      <c r="P30" s="199"/>
      <c r="W30" s="198">
        <f>ROUND(BA54,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ROUND(AW54, 2)</f>
        <v>0</v>
      </c>
      <c r="AL30" s="199"/>
      <c r="AM30" s="199"/>
      <c r="AN30" s="199"/>
      <c r="AO30" s="199"/>
      <c r="AR30" s="36"/>
      <c r="BE30" s="188"/>
    </row>
    <row r="31" spans="2:71" s="2" customFormat="1" ht="14.45" hidden="1" customHeight="1">
      <c r="B31" s="36"/>
      <c r="F31" s="26" t="s">
        <v>53</v>
      </c>
      <c r="L31" s="200">
        <v>0.21</v>
      </c>
      <c r="M31" s="199"/>
      <c r="N31" s="199"/>
      <c r="O31" s="199"/>
      <c r="P31" s="199"/>
      <c r="W31" s="198">
        <f>ROUND(BB54,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6"/>
      <c r="BE31" s="188"/>
    </row>
    <row r="32" spans="2:71" s="2" customFormat="1" ht="14.45" hidden="1" customHeight="1">
      <c r="B32" s="36"/>
      <c r="F32" s="26" t="s">
        <v>54</v>
      </c>
      <c r="L32" s="200">
        <v>0.15</v>
      </c>
      <c r="M32" s="199"/>
      <c r="N32" s="199"/>
      <c r="O32" s="199"/>
      <c r="P32" s="199"/>
      <c r="W32" s="198">
        <f>ROUND(BC54,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6"/>
      <c r="BE32" s="188"/>
    </row>
    <row r="33" spans="2:44" s="2" customFormat="1" ht="14.45" hidden="1" customHeight="1">
      <c r="B33" s="36"/>
      <c r="F33" s="26" t="s">
        <v>55</v>
      </c>
      <c r="L33" s="200">
        <v>0</v>
      </c>
      <c r="M33" s="199"/>
      <c r="N33" s="199"/>
      <c r="O33" s="199"/>
      <c r="P33" s="199"/>
      <c r="W33" s="198">
        <f>ROUND(BD54,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57</v>
      </c>
      <c r="U35" s="39"/>
      <c r="V35" s="39"/>
      <c r="W35" s="39"/>
      <c r="X35" s="204" t="s">
        <v>58</v>
      </c>
      <c r="Y35" s="202"/>
      <c r="Z35" s="202"/>
      <c r="AA35" s="202"/>
      <c r="AB35" s="202"/>
      <c r="AC35" s="39"/>
      <c r="AD35" s="39"/>
      <c r="AE35" s="39"/>
      <c r="AF35" s="39"/>
      <c r="AG35" s="39"/>
      <c r="AH35" s="39"/>
      <c r="AI35" s="39"/>
      <c r="AJ35" s="39"/>
      <c r="AK35" s="201">
        <f>SUM(AK26:AK33)</f>
        <v>0</v>
      </c>
      <c r="AL35" s="202"/>
      <c r="AM35" s="202"/>
      <c r="AN35" s="202"/>
      <c r="AO35" s="20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0" t="s">
        <v>59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6" t="s">
        <v>14</v>
      </c>
      <c r="L44" s="3" t="str">
        <f>K5</f>
        <v>VMO</v>
      </c>
      <c r="AR44" s="45"/>
    </row>
    <row r="45" spans="2:44" s="4" customFormat="1" ht="36.950000000000003" customHeight="1">
      <c r="B45" s="46"/>
      <c r="C45" s="47" t="s">
        <v>17</v>
      </c>
      <c r="L45" s="209" t="str">
        <f>K6</f>
        <v>I/42 VMO Tomkovo náměstí, I/42 VMO Rokytova - sloučení</v>
      </c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6" t="s">
        <v>23</v>
      </c>
      <c r="L47" s="48" t="str">
        <f>IF(K8="","",K8)</f>
        <v>Brno - Husovice</v>
      </c>
      <c r="AI47" s="26" t="s">
        <v>25</v>
      </c>
      <c r="AM47" s="213" t="str">
        <f>IF(AN8= "","",AN8)</f>
        <v>14. 8. 2023</v>
      </c>
      <c r="AN47" s="213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6" t="s">
        <v>31</v>
      </c>
      <c r="L49" s="3" t="str">
        <f>IF(E11= "","",E11)</f>
        <v>Statutární město Brno</v>
      </c>
      <c r="AI49" s="26" t="s">
        <v>39</v>
      </c>
      <c r="AM49" s="211" t="str">
        <f>IF(E17="","",E17)</f>
        <v>Sdružení společností „MoNaP‟</v>
      </c>
      <c r="AN49" s="212"/>
      <c r="AO49" s="212"/>
      <c r="AP49" s="212"/>
      <c r="AR49" s="32"/>
      <c r="AS49" s="214" t="s">
        <v>60</v>
      </c>
      <c r="AT49" s="21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6" t="s">
        <v>37</v>
      </c>
      <c r="L50" s="3" t="str">
        <f>IF(E14= "Vyplň údaj","",E14)</f>
        <v/>
      </c>
      <c r="AI50" s="26" t="s">
        <v>42</v>
      </c>
      <c r="AM50" s="211" t="str">
        <f>IF(E20="","",E20)</f>
        <v>Ing. Luděk Obrdlík</v>
      </c>
      <c r="AN50" s="212"/>
      <c r="AO50" s="212"/>
      <c r="AP50" s="212"/>
      <c r="AR50" s="32"/>
      <c r="AS50" s="216"/>
      <c r="AT50" s="217"/>
      <c r="BD50" s="53"/>
    </row>
    <row r="51" spans="1:91" s="1" customFormat="1" ht="10.9" customHeight="1">
      <c r="B51" s="32"/>
      <c r="AR51" s="32"/>
      <c r="AS51" s="216"/>
      <c r="AT51" s="217"/>
      <c r="BD51" s="53"/>
    </row>
    <row r="52" spans="1:91" s="1" customFormat="1" ht="29.25" customHeight="1">
      <c r="B52" s="32"/>
      <c r="C52" s="183" t="s">
        <v>61</v>
      </c>
      <c r="D52" s="184"/>
      <c r="E52" s="184"/>
      <c r="F52" s="184"/>
      <c r="G52" s="184"/>
      <c r="H52" s="54"/>
      <c r="I52" s="208" t="s">
        <v>62</v>
      </c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218" t="s">
        <v>63</v>
      </c>
      <c r="AH52" s="184"/>
      <c r="AI52" s="184"/>
      <c r="AJ52" s="184"/>
      <c r="AK52" s="184"/>
      <c r="AL52" s="184"/>
      <c r="AM52" s="184"/>
      <c r="AN52" s="208" t="s">
        <v>64</v>
      </c>
      <c r="AO52" s="184"/>
      <c r="AP52" s="184"/>
      <c r="AQ52" s="55" t="s">
        <v>65</v>
      </c>
      <c r="AR52" s="32"/>
      <c r="AS52" s="56" t="s">
        <v>66</v>
      </c>
      <c r="AT52" s="57" t="s">
        <v>67</v>
      </c>
      <c r="AU52" s="57" t="s">
        <v>68</v>
      </c>
      <c r="AV52" s="57" t="s">
        <v>69</v>
      </c>
      <c r="AW52" s="57" t="s">
        <v>70</v>
      </c>
      <c r="AX52" s="57" t="s">
        <v>71</v>
      </c>
      <c r="AY52" s="57" t="s">
        <v>72</v>
      </c>
      <c r="AZ52" s="57" t="s">
        <v>73</v>
      </c>
      <c r="BA52" s="57" t="s">
        <v>74</v>
      </c>
      <c r="BB52" s="57" t="s">
        <v>75</v>
      </c>
      <c r="BC52" s="57" t="s">
        <v>76</v>
      </c>
      <c r="BD52" s="58" t="s">
        <v>77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19">
        <f>ROUND(SUM(AG55:AG77),2)</f>
        <v>0</v>
      </c>
      <c r="AH54" s="219"/>
      <c r="AI54" s="219"/>
      <c r="AJ54" s="219"/>
      <c r="AK54" s="219"/>
      <c r="AL54" s="219"/>
      <c r="AM54" s="219"/>
      <c r="AN54" s="220">
        <f t="shared" ref="AN54:AN77" si="0">SUM(AG54,AT54)</f>
        <v>0</v>
      </c>
      <c r="AO54" s="220"/>
      <c r="AP54" s="220"/>
      <c r="AQ54" s="64" t="s">
        <v>3</v>
      </c>
      <c r="AR54" s="60"/>
      <c r="AS54" s="65">
        <f>ROUND(SUM(AS55:AS77),2)</f>
        <v>0</v>
      </c>
      <c r="AT54" s="66">
        <f t="shared" ref="AT54:AT77" si="1">ROUND(SUM(AV54:AW54),2)</f>
        <v>0</v>
      </c>
      <c r="AU54" s="67">
        <f>ROUND(SUM(AU55:AU77),5)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ROUND(SUM(AZ55:AZ77),2)</f>
        <v>0</v>
      </c>
      <c r="BA54" s="66">
        <f>ROUND(SUM(BA55:BA77),2)</f>
        <v>0</v>
      </c>
      <c r="BB54" s="66">
        <f>ROUND(SUM(BB55:BB77),2)</f>
        <v>0</v>
      </c>
      <c r="BC54" s="66">
        <f>ROUND(SUM(BC55:BC77),2)</f>
        <v>0</v>
      </c>
      <c r="BD54" s="68">
        <f>ROUND(SUM(BD55:BD77),2)</f>
        <v>0</v>
      </c>
      <c r="BS54" s="69" t="s">
        <v>79</v>
      </c>
      <c r="BT54" s="69" t="s">
        <v>80</v>
      </c>
      <c r="BU54" s="70" t="s">
        <v>81</v>
      </c>
      <c r="BV54" s="69" t="s">
        <v>82</v>
      </c>
      <c r="BW54" s="69" t="s">
        <v>5</v>
      </c>
      <c r="BX54" s="69" t="s">
        <v>83</v>
      </c>
      <c r="CL54" s="69" t="s">
        <v>20</v>
      </c>
    </row>
    <row r="55" spans="1:91" s="6" customFormat="1" ht="24.75" customHeight="1">
      <c r="A55" s="71" t="s">
        <v>84</v>
      </c>
      <c r="B55" s="72"/>
      <c r="C55" s="73"/>
      <c r="D55" s="185" t="s">
        <v>85</v>
      </c>
      <c r="E55" s="185"/>
      <c r="F55" s="185"/>
      <c r="G55" s="185"/>
      <c r="H55" s="185"/>
      <c r="I55" s="74"/>
      <c r="J55" s="185" t="s">
        <v>86</v>
      </c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206">
        <f>'PS468 - Přeložka koordina...'!J30</f>
        <v>0</v>
      </c>
      <c r="AH55" s="207"/>
      <c r="AI55" s="207"/>
      <c r="AJ55" s="207"/>
      <c r="AK55" s="207"/>
      <c r="AL55" s="207"/>
      <c r="AM55" s="207"/>
      <c r="AN55" s="206">
        <f t="shared" si="0"/>
        <v>0</v>
      </c>
      <c r="AO55" s="207"/>
      <c r="AP55" s="207"/>
      <c r="AQ55" s="75" t="s">
        <v>87</v>
      </c>
      <c r="AR55" s="72"/>
      <c r="AS55" s="76">
        <v>0</v>
      </c>
      <c r="AT55" s="77">
        <f t="shared" si="1"/>
        <v>0</v>
      </c>
      <c r="AU55" s="78">
        <f>'PS468 - Přeložka koordina...'!P85</f>
        <v>0</v>
      </c>
      <c r="AV55" s="77">
        <f>'PS468 - Přeložka koordina...'!J33</f>
        <v>0</v>
      </c>
      <c r="AW55" s="77">
        <f>'PS468 - Přeložka koordina...'!J34</f>
        <v>0</v>
      </c>
      <c r="AX55" s="77">
        <f>'PS468 - Přeložka koordina...'!J35</f>
        <v>0</v>
      </c>
      <c r="AY55" s="77">
        <f>'PS468 - Přeložka koordina...'!J36</f>
        <v>0</v>
      </c>
      <c r="AZ55" s="77">
        <f>'PS468 - Přeložka koordina...'!F33</f>
        <v>0</v>
      </c>
      <c r="BA55" s="77">
        <f>'PS468 - Přeložka koordina...'!F34</f>
        <v>0</v>
      </c>
      <c r="BB55" s="77">
        <f>'PS468 - Přeložka koordina...'!F35</f>
        <v>0</v>
      </c>
      <c r="BC55" s="77">
        <f>'PS468 - Přeložka koordina...'!F36</f>
        <v>0</v>
      </c>
      <c r="BD55" s="79">
        <f>'PS468 - Přeložka koordina...'!F37</f>
        <v>0</v>
      </c>
      <c r="BT55" s="80" t="s">
        <v>88</v>
      </c>
      <c r="BV55" s="80" t="s">
        <v>82</v>
      </c>
      <c r="BW55" s="80" t="s">
        <v>89</v>
      </c>
      <c r="BX55" s="80" t="s">
        <v>5</v>
      </c>
      <c r="CL55" s="80" t="s">
        <v>3</v>
      </c>
      <c r="CM55" s="80" t="s">
        <v>90</v>
      </c>
    </row>
    <row r="56" spans="1:91" s="6" customFormat="1" ht="24.75" customHeight="1">
      <c r="A56" s="71" t="s">
        <v>84</v>
      </c>
      <c r="B56" s="72"/>
      <c r="C56" s="73"/>
      <c r="D56" s="185" t="s">
        <v>91</v>
      </c>
      <c r="E56" s="185"/>
      <c r="F56" s="185"/>
      <c r="G56" s="185"/>
      <c r="H56" s="185"/>
      <c r="I56" s="74"/>
      <c r="J56" s="185" t="s">
        <v>92</v>
      </c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206">
        <f>'PS468.1 - Přeložka koordi...'!J30</f>
        <v>0</v>
      </c>
      <c r="AH56" s="207"/>
      <c r="AI56" s="207"/>
      <c r="AJ56" s="207"/>
      <c r="AK56" s="207"/>
      <c r="AL56" s="207"/>
      <c r="AM56" s="207"/>
      <c r="AN56" s="206">
        <f t="shared" si="0"/>
        <v>0</v>
      </c>
      <c r="AO56" s="207"/>
      <c r="AP56" s="207"/>
      <c r="AQ56" s="75" t="s">
        <v>87</v>
      </c>
      <c r="AR56" s="72"/>
      <c r="AS56" s="76">
        <v>0</v>
      </c>
      <c r="AT56" s="77">
        <f t="shared" si="1"/>
        <v>0</v>
      </c>
      <c r="AU56" s="78">
        <f>'PS468.1 - Přeložka koordi...'!P84</f>
        <v>0</v>
      </c>
      <c r="AV56" s="77">
        <f>'PS468.1 - Přeložka koordi...'!J33</f>
        <v>0</v>
      </c>
      <c r="AW56" s="77">
        <f>'PS468.1 - Přeložka koordi...'!J34</f>
        <v>0</v>
      </c>
      <c r="AX56" s="77">
        <f>'PS468.1 - Přeložka koordi...'!J35</f>
        <v>0</v>
      </c>
      <c r="AY56" s="77">
        <f>'PS468.1 - Přeložka koordi...'!J36</f>
        <v>0</v>
      </c>
      <c r="AZ56" s="77">
        <f>'PS468.1 - Přeložka koordi...'!F33</f>
        <v>0</v>
      </c>
      <c r="BA56" s="77">
        <f>'PS468.1 - Přeložka koordi...'!F34</f>
        <v>0</v>
      </c>
      <c r="BB56" s="77">
        <f>'PS468.1 - Přeložka koordi...'!F35</f>
        <v>0</v>
      </c>
      <c r="BC56" s="77">
        <f>'PS468.1 - Přeložka koordi...'!F36</f>
        <v>0</v>
      </c>
      <c r="BD56" s="79">
        <f>'PS468.1 - Přeložka koordi...'!F37</f>
        <v>0</v>
      </c>
      <c r="BT56" s="80" t="s">
        <v>88</v>
      </c>
      <c r="BV56" s="80" t="s">
        <v>82</v>
      </c>
      <c r="BW56" s="80" t="s">
        <v>93</v>
      </c>
      <c r="BX56" s="80" t="s">
        <v>5</v>
      </c>
      <c r="CL56" s="80" t="s">
        <v>3</v>
      </c>
      <c r="CM56" s="80" t="s">
        <v>90</v>
      </c>
    </row>
    <row r="57" spans="1:91" s="6" customFormat="1" ht="24.75" customHeight="1">
      <c r="A57" s="71" t="s">
        <v>84</v>
      </c>
      <c r="B57" s="72"/>
      <c r="C57" s="73"/>
      <c r="D57" s="185" t="s">
        <v>94</v>
      </c>
      <c r="E57" s="185"/>
      <c r="F57" s="185"/>
      <c r="G57" s="185"/>
      <c r="H57" s="185"/>
      <c r="I57" s="74"/>
      <c r="J57" s="185" t="s">
        <v>95</v>
      </c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206">
        <f>'PS469 - Přeložka koordina...'!J30</f>
        <v>0</v>
      </c>
      <c r="AH57" s="207"/>
      <c r="AI57" s="207"/>
      <c r="AJ57" s="207"/>
      <c r="AK57" s="207"/>
      <c r="AL57" s="207"/>
      <c r="AM57" s="207"/>
      <c r="AN57" s="206">
        <f t="shared" si="0"/>
        <v>0</v>
      </c>
      <c r="AO57" s="207"/>
      <c r="AP57" s="207"/>
      <c r="AQ57" s="75" t="s">
        <v>87</v>
      </c>
      <c r="AR57" s="72"/>
      <c r="AS57" s="76">
        <v>0</v>
      </c>
      <c r="AT57" s="77">
        <f t="shared" si="1"/>
        <v>0</v>
      </c>
      <c r="AU57" s="78">
        <f>'PS469 - Přeložka koordina...'!P84</f>
        <v>0</v>
      </c>
      <c r="AV57" s="77">
        <f>'PS469 - Přeložka koordina...'!J33</f>
        <v>0</v>
      </c>
      <c r="AW57" s="77">
        <f>'PS469 - Přeložka koordina...'!J34</f>
        <v>0</v>
      </c>
      <c r="AX57" s="77">
        <f>'PS469 - Přeložka koordina...'!J35</f>
        <v>0</v>
      </c>
      <c r="AY57" s="77">
        <f>'PS469 - Přeložka koordina...'!J36</f>
        <v>0</v>
      </c>
      <c r="AZ57" s="77">
        <f>'PS469 - Přeložka koordina...'!F33</f>
        <v>0</v>
      </c>
      <c r="BA57" s="77">
        <f>'PS469 - Přeložka koordina...'!F34</f>
        <v>0</v>
      </c>
      <c r="BB57" s="77">
        <f>'PS469 - Přeložka koordina...'!F35</f>
        <v>0</v>
      </c>
      <c r="BC57" s="77">
        <f>'PS469 - Přeložka koordina...'!F36</f>
        <v>0</v>
      </c>
      <c r="BD57" s="79">
        <f>'PS469 - Přeložka koordina...'!F37</f>
        <v>0</v>
      </c>
      <c r="BT57" s="80" t="s">
        <v>88</v>
      </c>
      <c r="BV57" s="80" t="s">
        <v>82</v>
      </c>
      <c r="BW57" s="80" t="s">
        <v>96</v>
      </c>
      <c r="BX57" s="80" t="s">
        <v>5</v>
      </c>
      <c r="CL57" s="80" t="s">
        <v>3</v>
      </c>
      <c r="CM57" s="80" t="s">
        <v>90</v>
      </c>
    </row>
    <row r="58" spans="1:91" s="6" customFormat="1" ht="24.75" customHeight="1">
      <c r="A58" s="71" t="s">
        <v>84</v>
      </c>
      <c r="B58" s="72"/>
      <c r="C58" s="73"/>
      <c r="D58" s="185" t="s">
        <v>97</v>
      </c>
      <c r="E58" s="185"/>
      <c r="F58" s="185"/>
      <c r="G58" s="185"/>
      <c r="H58" s="185"/>
      <c r="I58" s="74"/>
      <c r="J58" s="185" t="s">
        <v>98</v>
      </c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206">
        <f>'PS469.1 - Přeložka koordi...'!J30</f>
        <v>0</v>
      </c>
      <c r="AH58" s="207"/>
      <c r="AI58" s="207"/>
      <c r="AJ58" s="207"/>
      <c r="AK58" s="207"/>
      <c r="AL58" s="207"/>
      <c r="AM58" s="207"/>
      <c r="AN58" s="206">
        <f t="shared" si="0"/>
        <v>0</v>
      </c>
      <c r="AO58" s="207"/>
      <c r="AP58" s="207"/>
      <c r="AQ58" s="75" t="s">
        <v>87</v>
      </c>
      <c r="AR58" s="72"/>
      <c r="AS58" s="76">
        <v>0</v>
      </c>
      <c r="AT58" s="77">
        <f t="shared" si="1"/>
        <v>0</v>
      </c>
      <c r="AU58" s="78">
        <f>'PS469.1 - Přeložka koordi...'!P85</f>
        <v>0</v>
      </c>
      <c r="AV58" s="77">
        <f>'PS469.1 - Přeložka koordi...'!J33</f>
        <v>0</v>
      </c>
      <c r="AW58" s="77">
        <f>'PS469.1 - Přeložka koordi...'!J34</f>
        <v>0</v>
      </c>
      <c r="AX58" s="77">
        <f>'PS469.1 - Přeložka koordi...'!J35</f>
        <v>0</v>
      </c>
      <c r="AY58" s="77">
        <f>'PS469.1 - Přeložka koordi...'!J36</f>
        <v>0</v>
      </c>
      <c r="AZ58" s="77">
        <f>'PS469.1 - Přeložka koordi...'!F33</f>
        <v>0</v>
      </c>
      <c r="BA58" s="77">
        <f>'PS469.1 - Přeložka koordi...'!F34</f>
        <v>0</v>
      </c>
      <c r="BB58" s="77">
        <f>'PS469.1 - Přeložka koordi...'!F35</f>
        <v>0</v>
      </c>
      <c r="BC58" s="77">
        <f>'PS469.1 - Přeložka koordi...'!F36</f>
        <v>0</v>
      </c>
      <c r="BD58" s="79">
        <f>'PS469.1 - Přeložka koordi...'!F37</f>
        <v>0</v>
      </c>
      <c r="BT58" s="80" t="s">
        <v>88</v>
      </c>
      <c r="BV58" s="80" t="s">
        <v>82</v>
      </c>
      <c r="BW58" s="80" t="s">
        <v>99</v>
      </c>
      <c r="BX58" s="80" t="s">
        <v>5</v>
      </c>
      <c r="CL58" s="80" t="s">
        <v>3</v>
      </c>
      <c r="CM58" s="80" t="s">
        <v>90</v>
      </c>
    </row>
    <row r="59" spans="1:91" s="6" customFormat="1" ht="24.75" customHeight="1">
      <c r="A59" s="71" t="s">
        <v>84</v>
      </c>
      <c r="B59" s="72"/>
      <c r="C59" s="73"/>
      <c r="D59" s="185" t="s">
        <v>100</v>
      </c>
      <c r="E59" s="185"/>
      <c r="F59" s="185"/>
      <c r="G59" s="185"/>
      <c r="H59" s="185"/>
      <c r="I59" s="74"/>
      <c r="J59" s="185" t="s">
        <v>101</v>
      </c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206">
        <f>'PS470 - Přeložka koordina...'!J30</f>
        <v>0</v>
      </c>
      <c r="AH59" s="207"/>
      <c r="AI59" s="207"/>
      <c r="AJ59" s="207"/>
      <c r="AK59" s="207"/>
      <c r="AL59" s="207"/>
      <c r="AM59" s="207"/>
      <c r="AN59" s="206">
        <f t="shared" si="0"/>
        <v>0</v>
      </c>
      <c r="AO59" s="207"/>
      <c r="AP59" s="207"/>
      <c r="AQ59" s="75" t="s">
        <v>87</v>
      </c>
      <c r="AR59" s="72"/>
      <c r="AS59" s="76">
        <v>0</v>
      </c>
      <c r="AT59" s="77">
        <f t="shared" si="1"/>
        <v>0</v>
      </c>
      <c r="AU59" s="78">
        <f>'PS470 - Přeložka koordina...'!P85</f>
        <v>0</v>
      </c>
      <c r="AV59" s="77">
        <f>'PS470 - Přeložka koordina...'!J33</f>
        <v>0</v>
      </c>
      <c r="AW59" s="77">
        <f>'PS470 - Přeložka koordina...'!J34</f>
        <v>0</v>
      </c>
      <c r="AX59" s="77">
        <f>'PS470 - Přeložka koordina...'!J35</f>
        <v>0</v>
      </c>
      <c r="AY59" s="77">
        <f>'PS470 - Přeložka koordina...'!J36</f>
        <v>0</v>
      </c>
      <c r="AZ59" s="77">
        <f>'PS470 - Přeložka koordina...'!F33</f>
        <v>0</v>
      </c>
      <c r="BA59" s="77">
        <f>'PS470 - Přeložka koordina...'!F34</f>
        <v>0</v>
      </c>
      <c r="BB59" s="77">
        <f>'PS470 - Přeložka koordina...'!F35</f>
        <v>0</v>
      </c>
      <c r="BC59" s="77">
        <f>'PS470 - Přeložka koordina...'!F36</f>
        <v>0</v>
      </c>
      <c r="BD59" s="79">
        <f>'PS470 - Přeložka koordina...'!F37</f>
        <v>0</v>
      </c>
      <c r="BT59" s="80" t="s">
        <v>88</v>
      </c>
      <c r="BV59" s="80" t="s">
        <v>82</v>
      </c>
      <c r="BW59" s="80" t="s">
        <v>102</v>
      </c>
      <c r="BX59" s="80" t="s">
        <v>5</v>
      </c>
      <c r="CL59" s="80" t="s">
        <v>3</v>
      </c>
      <c r="CM59" s="80" t="s">
        <v>90</v>
      </c>
    </row>
    <row r="60" spans="1:91" s="6" customFormat="1" ht="24.75" customHeight="1">
      <c r="A60" s="71" t="s">
        <v>84</v>
      </c>
      <c r="B60" s="72"/>
      <c r="C60" s="73"/>
      <c r="D60" s="185" t="s">
        <v>103</v>
      </c>
      <c r="E60" s="185"/>
      <c r="F60" s="185"/>
      <c r="G60" s="185"/>
      <c r="H60" s="185"/>
      <c r="I60" s="74"/>
      <c r="J60" s="185" t="s">
        <v>104</v>
      </c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206">
        <f>'PS470.1 - Přeložka koordi...'!J30</f>
        <v>0</v>
      </c>
      <c r="AH60" s="207"/>
      <c r="AI60" s="207"/>
      <c r="AJ60" s="207"/>
      <c r="AK60" s="207"/>
      <c r="AL60" s="207"/>
      <c r="AM60" s="207"/>
      <c r="AN60" s="206">
        <f t="shared" si="0"/>
        <v>0</v>
      </c>
      <c r="AO60" s="207"/>
      <c r="AP60" s="207"/>
      <c r="AQ60" s="75" t="s">
        <v>87</v>
      </c>
      <c r="AR60" s="72"/>
      <c r="AS60" s="76">
        <v>0</v>
      </c>
      <c r="AT60" s="77">
        <f t="shared" si="1"/>
        <v>0</v>
      </c>
      <c r="AU60" s="78">
        <f>'PS470.1 - Přeložka koordi...'!P84</f>
        <v>0</v>
      </c>
      <c r="AV60" s="77">
        <f>'PS470.1 - Přeložka koordi...'!J33</f>
        <v>0</v>
      </c>
      <c r="AW60" s="77">
        <f>'PS470.1 - Přeložka koordi...'!J34</f>
        <v>0</v>
      </c>
      <c r="AX60" s="77">
        <f>'PS470.1 - Přeložka koordi...'!J35</f>
        <v>0</v>
      </c>
      <c r="AY60" s="77">
        <f>'PS470.1 - Přeložka koordi...'!J36</f>
        <v>0</v>
      </c>
      <c r="AZ60" s="77">
        <f>'PS470.1 - Přeložka koordi...'!F33</f>
        <v>0</v>
      </c>
      <c r="BA60" s="77">
        <f>'PS470.1 - Přeložka koordi...'!F34</f>
        <v>0</v>
      </c>
      <c r="BB60" s="77">
        <f>'PS470.1 - Přeložka koordi...'!F35</f>
        <v>0</v>
      </c>
      <c r="BC60" s="77">
        <f>'PS470.1 - Přeložka koordi...'!F36</f>
        <v>0</v>
      </c>
      <c r="BD60" s="79">
        <f>'PS470.1 - Přeložka koordi...'!F37</f>
        <v>0</v>
      </c>
      <c r="BT60" s="80" t="s">
        <v>88</v>
      </c>
      <c r="BV60" s="80" t="s">
        <v>82</v>
      </c>
      <c r="BW60" s="80" t="s">
        <v>105</v>
      </c>
      <c r="BX60" s="80" t="s">
        <v>5</v>
      </c>
      <c r="CL60" s="80" t="s">
        <v>3</v>
      </c>
      <c r="CM60" s="80" t="s">
        <v>90</v>
      </c>
    </row>
    <row r="61" spans="1:91" s="6" customFormat="1" ht="37.5" customHeight="1">
      <c r="A61" s="71" t="s">
        <v>84</v>
      </c>
      <c r="B61" s="72"/>
      <c r="C61" s="73"/>
      <c r="D61" s="185" t="s">
        <v>106</v>
      </c>
      <c r="E61" s="185"/>
      <c r="F61" s="185"/>
      <c r="G61" s="185"/>
      <c r="H61" s="185"/>
      <c r="I61" s="74"/>
      <c r="J61" s="185" t="s">
        <v>107</v>
      </c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206">
        <f>'PS471 - Úprava SSZ 5.05 T...'!J30</f>
        <v>0</v>
      </c>
      <c r="AH61" s="207"/>
      <c r="AI61" s="207"/>
      <c r="AJ61" s="207"/>
      <c r="AK61" s="207"/>
      <c r="AL61" s="207"/>
      <c r="AM61" s="207"/>
      <c r="AN61" s="206">
        <f t="shared" si="0"/>
        <v>0</v>
      </c>
      <c r="AO61" s="207"/>
      <c r="AP61" s="207"/>
      <c r="AQ61" s="75" t="s">
        <v>87</v>
      </c>
      <c r="AR61" s="72"/>
      <c r="AS61" s="76">
        <v>0</v>
      </c>
      <c r="AT61" s="77">
        <f t="shared" si="1"/>
        <v>0</v>
      </c>
      <c r="AU61" s="78">
        <f>'PS471 - Úprava SSZ 5.05 T...'!P84</f>
        <v>0</v>
      </c>
      <c r="AV61" s="77">
        <f>'PS471 - Úprava SSZ 5.05 T...'!J33</f>
        <v>0</v>
      </c>
      <c r="AW61" s="77">
        <f>'PS471 - Úprava SSZ 5.05 T...'!J34</f>
        <v>0</v>
      </c>
      <c r="AX61" s="77">
        <f>'PS471 - Úprava SSZ 5.05 T...'!J35</f>
        <v>0</v>
      </c>
      <c r="AY61" s="77">
        <f>'PS471 - Úprava SSZ 5.05 T...'!J36</f>
        <v>0</v>
      </c>
      <c r="AZ61" s="77">
        <f>'PS471 - Úprava SSZ 5.05 T...'!F33</f>
        <v>0</v>
      </c>
      <c r="BA61" s="77">
        <f>'PS471 - Úprava SSZ 5.05 T...'!F34</f>
        <v>0</v>
      </c>
      <c r="BB61" s="77">
        <f>'PS471 - Úprava SSZ 5.05 T...'!F35</f>
        <v>0</v>
      </c>
      <c r="BC61" s="77">
        <f>'PS471 - Úprava SSZ 5.05 T...'!F36</f>
        <v>0</v>
      </c>
      <c r="BD61" s="79">
        <f>'PS471 - Úprava SSZ 5.05 T...'!F37</f>
        <v>0</v>
      </c>
      <c r="BT61" s="80" t="s">
        <v>88</v>
      </c>
      <c r="BV61" s="80" t="s">
        <v>82</v>
      </c>
      <c r="BW61" s="80" t="s">
        <v>108</v>
      </c>
      <c r="BX61" s="80" t="s">
        <v>5</v>
      </c>
      <c r="CL61" s="80" t="s">
        <v>3</v>
      </c>
      <c r="CM61" s="80" t="s">
        <v>90</v>
      </c>
    </row>
    <row r="62" spans="1:91" s="6" customFormat="1" ht="37.5" customHeight="1">
      <c r="A62" s="71" t="s">
        <v>84</v>
      </c>
      <c r="B62" s="72"/>
      <c r="C62" s="73"/>
      <c r="D62" s="185" t="s">
        <v>109</v>
      </c>
      <c r="E62" s="185"/>
      <c r="F62" s="185"/>
      <c r="G62" s="185"/>
      <c r="H62" s="185"/>
      <c r="I62" s="74"/>
      <c r="J62" s="185" t="s">
        <v>110</v>
      </c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206">
        <f>'PS472 - Úprava SSZ 5.09 K...'!J30</f>
        <v>0</v>
      </c>
      <c r="AH62" s="207"/>
      <c r="AI62" s="207"/>
      <c r="AJ62" s="207"/>
      <c r="AK62" s="207"/>
      <c r="AL62" s="207"/>
      <c r="AM62" s="207"/>
      <c r="AN62" s="206">
        <f t="shared" si="0"/>
        <v>0</v>
      </c>
      <c r="AO62" s="207"/>
      <c r="AP62" s="207"/>
      <c r="AQ62" s="75" t="s">
        <v>87</v>
      </c>
      <c r="AR62" s="72"/>
      <c r="AS62" s="76">
        <v>0</v>
      </c>
      <c r="AT62" s="77">
        <f t="shared" si="1"/>
        <v>0</v>
      </c>
      <c r="AU62" s="78">
        <f>'PS472 - Úprava SSZ 5.09 K...'!P84</f>
        <v>0</v>
      </c>
      <c r="AV62" s="77">
        <f>'PS472 - Úprava SSZ 5.09 K...'!J33</f>
        <v>0</v>
      </c>
      <c r="AW62" s="77">
        <f>'PS472 - Úprava SSZ 5.09 K...'!J34</f>
        <v>0</v>
      </c>
      <c r="AX62" s="77">
        <f>'PS472 - Úprava SSZ 5.09 K...'!J35</f>
        <v>0</v>
      </c>
      <c r="AY62" s="77">
        <f>'PS472 - Úprava SSZ 5.09 K...'!J36</f>
        <v>0</v>
      </c>
      <c r="AZ62" s="77">
        <f>'PS472 - Úprava SSZ 5.09 K...'!F33</f>
        <v>0</v>
      </c>
      <c r="BA62" s="77">
        <f>'PS472 - Úprava SSZ 5.09 K...'!F34</f>
        <v>0</v>
      </c>
      <c r="BB62" s="77">
        <f>'PS472 - Úprava SSZ 5.09 K...'!F35</f>
        <v>0</v>
      </c>
      <c r="BC62" s="77">
        <f>'PS472 - Úprava SSZ 5.09 K...'!F36</f>
        <v>0</v>
      </c>
      <c r="BD62" s="79">
        <f>'PS472 - Úprava SSZ 5.09 K...'!F37</f>
        <v>0</v>
      </c>
      <c r="BT62" s="80" t="s">
        <v>88</v>
      </c>
      <c r="BV62" s="80" t="s">
        <v>82</v>
      </c>
      <c r="BW62" s="80" t="s">
        <v>111</v>
      </c>
      <c r="BX62" s="80" t="s">
        <v>5</v>
      </c>
      <c r="CL62" s="80" t="s">
        <v>3</v>
      </c>
      <c r="CM62" s="80" t="s">
        <v>90</v>
      </c>
    </row>
    <row r="63" spans="1:91" s="6" customFormat="1" ht="24.75" customHeight="1">
      <c r="A63" s="71" t="s">
        <v>84</v>
      </c>
      <c r="B63" s="72"/>
      <c r="C63" s="73"/>
      <c r="D63" s="185" t="s">
        <v>112</v>
      </c>
      <c r="E63" s="185"/>
      <c r="F63" s="185"/>
      <c r="G63" s="185"/>
      <c r="H63" s="185"/>
      <c r="I63" s="74"/>
      <c r="J63" s="185" t="s">
        <v>113</v>
      </c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206">
        <f>'PS473 - Úprava SSZ 5.13 P...'!J30</f>
        <v>0</v>
      </c>
      <c r="AH63" s="207"/>
      <c r="AI63" s="207"/>
      <c r="AJ63" s="207"/>
      <c r="AK63" s="207"/>
      <c r="AL63" s="207"/>
      <c r="AM63" s="207"/>
      <c r="AN63" s="206">
        <f t="shared" si="0"/>
        <v>0</v>
      </c>
      <c r="AO63" s="207"/>
      <c r="AP63" s="207"/>
      <c r="AQ63" s="75" t="s">
        <v>87</v>
      </c>
      <c r="AR63" s="72"/>
      <c r="AS63" s="76">
        <v>0</v>
      </c>
      <c r="AT63" s="77">
        <f t="shared" si="1"/>
        <v>0</v>
      </c>
      <c r="AU63" s="78">
        <f>'PS473 - Úprava SSZ 5.13 P...'!P84</f>
        <v>0</v>
      </c>
      <c r="AV63" s="77">
        <f>'PS473 - Úprava SSZ 5.13 P...'!J33</f>
        <v>0</v>
      </c>
      <c r="AW63" s="77">
        <f>'PS473 - Úprava SSZ 5.13 P...'!J34</f>
        <v>0</v>
      </c>
      <c r="AX63" s="77">
        <f>'PS473 - Úprava SSZ 5.13 P...'!J35</f>
        <v>0</v>
      </c>
      <c r="AY63" s="77">
        <f>'PS473 - Úprava SSZ 5.13 P...'!J36</f>
        <v>0</v>
      </c>
      <c r="AZ63" s="77">
        <f>'PS473 - Úprava SSZ 5.13 P...'!F33</f>
        <v>0</v>
      </c>
      <c r="BA63" s="77">
        <f>'PS473 - Úprava SSZ 5.13 P...'!F34</f>
        <v>0</v>
      </c>
      <c r="BB63" s="77">
        <f>'PS473 - Úprava SSZ 5.13 P...'!F35</f>
        <v>0</v>
      </c>
      <c r="BC63" s="77">
        <f>'PS473 - Úprava SSZ 5.13 P...'!F36</f>
        <v>0</v>
      </c>
      <c r="BD63" s="79">
        <f>'PS473 - Úprava SSZ 5.13 P...'!F37</f>
        <v>0</v>
      </c>
      <c r="BT63" s="80" t="s">
        <v>88</v>
      </c>
      <c r="BV63" s="80" t="s">
        <v>82</v>
      </c>
      <c r="BW63" s="80" t="s">
        <v>114</v>
      </c>
      <c r="BX63" s="80" t="s">
        <v>5</v>
      </c>
      <c r="CL63" s="80" t="s">
        <v>3</v>
      </c>
      <c r="CM63" s="80" t="s">
        <v>90</v>
      </c>
    </row>
    <row r="64" spans="1:91" s="6" customFormat="1" ht="37.5" customHeight="1">
      <c r="A64" s="71" t="s">
        <v>84</v>
      </c>
      <c r="B64" s="72"/>
      <c r="C64" s="73"/>
      <c r="D64" s="185" t="s">
        <v>115</v>
      </c>
      <c r="E64" s="185"/>
      <c r="F64" s="185"/>
      <c r="G64" s="185"/>
      <c r="H64" s="185"/>
      <c r="I64" s="74"/>
      <c r="J64" s="185" t="s">
        <v>116</v>
      </c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206">
        <f>'PS474 - Úprava SSZ 5.13 P...'!J30</f>
        <v>0</v>
      </c>
      <c r="AH64" s="207"/>
      <c r="AI64" s="207"/>
      <c r="AJ64" s="207"/>
      <c r="AK64" s="207"/>
      <c r="AL64" s="207"/>
      <c r="AM64" s="207"/>
      <c r="AN64" s="206">
        <f t="shared" si="0"/>
        <v>0</v>
      </c>
      <c r="AO64" s="207"/>
      <c r="AP64" s="207"/>
      <c r="AQ64" s="75" t="s">
        <v>87</v>
      </c>
      <c r="AR64" s="72"/>
      <c r="AS64" s="76">
        <v>0</v>
      </c>
      <c r="AT64" s="77">
        <f t="shared" si="1"/>
        <v>0</v>
      </c>
      <c r="AU64" s="78">
        <f>'PS474 - Úprava SSZ 5.13 P...'!P85</f>
        <v>0</v>
      </c>
      <c r="AV64" s="77">
        <f>'PS474 - Úprava SSZ 5.13 P...'!J33</f>
        <v>0</v>
      </c>
      <c r="AW64" s="77">
        <f>'PS474 - Úprava SSZ 5.13 P...'!J34</f>
        <v>0</v>
      </c>
      <c r="AX64" s="77">
        <f>'PS474 - Úprava SSZ 5.13 P...'!J35</f>
        <v>0</v>
      </c>
      <c r="AY64" s="77">
        <f>'PS474 - Úprava SSZ 5.13 P...'!J36</f>
        <v>0</v>
      </c>
      <c r="AZ64" s="77">
        <f>'PS474 - Úprava SSZ 5.13 P...'!F33</f>
        <v>0</v>
      </c>
      <c r="BA64" s="77">
        <f>'PS474 - Úprava SSZ 5.13 P...'!F34</f>
        <v>0</v>
      </c>
      <c r="BB64" s="77">
        <f>'PS474 - Úprava SSZ 5.13 P...'!F35</f>
        <v>0</v>
      </c>
      <c r="BC64" s="77">
        <f>'PS474 - Úprava SSZ 5.13 P...'!F36</f>
        <v>0</v>
      </c>
      <c r="BD64" s="79">
        <f>'PS474 - Úprava SSZ 5.13 P...'!F37</f>
        <v>0</v>
      </c>
      <c r="BT64" s="80" t="s">
        <v>88</v>
      </c>
      <c r="BV64" s="80" t="s">
        <v>82</v>
      </c>
      <c r="BW64" s="80" t="s">
        <v>117</v>
      </c>
      <c r="BX64" s="80" t="s">
        <v>5</v>
      </c>
      <c r="CL64" s="80" t="s">
        <v>3</v>
      </c>
      <c r="CM64" s="80" t="s">
        <v>90</v>
      </c>
    </row>
    <row r="65" spans="1:91" s="6" customFormat="1" ht="24.75" customHeight="1">
      <c r="A65" s="71" t="s">
        <v>84</v>
      </c>
      <c r="B65" s="72"/>
      <c r="C65" s="73"/>
      <c r="D65" s="185" t="s">
        <v>118</v>
      </c>
      <c r="E65" s="185"/>
      <c r="F65" s="185"/>
      <c r="G65" s="185"/>
      <c r="H65" s="185"/>
      <c r="I65" s="74"/>
      <c r="J65" s="185" t="s">
        <v>119</v>
      </c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206">
        <f>'PS475 - Rekonstrukce SSZ ...'!J30</f>
        <v>0</v>
      </c>
      <c r="AH65" s="207"/>
      <c r="AI65" s="207"/>
      <c r="AJ65" s="207"/>
      <c r="AK65" s="207"/>
      <c r="AL65" s="207"/>
      <c r="AM65" s="207"/>
      <c r="AN65" s="206">
        <f t="shared" si="0"/>
        <v>0</v>
      </c>
      <c r="AO65" s="207"/>
      <c r="AP65" s="207"/>
      <c r="AQ65" s="75" t="s">
        <v>87</v>
      </c>
      <c r="AR65" s="72"/>
      <c r="AS65" s="76">
        <v>0</v>
      </c>
      <c r="AT65" s="77">
        <f t="shared" si="1"/>
        <v>0</v>
      </c>
      <c r="AU65" s="78">
        <f>'PS475 - Rekonstrukce SSZ ...'!P85</f>
        <v>0</v>
      </c>
      <c r="AV65" s="77">
        <f>'PS475 - Rekonstrukce SSZ ...'!J33</f>
        <v>0</v>
      </c>
      <c r="AW65" s="77">
        <f>'PS475 - Rekonstrukce SSZ ...'!J34</f>
        <v>0</v>
      </c>
      <c r="AX65" s="77">
        <f>'PS475 - Rekonstrukce SSZ ...'!J35</f>
        <v>0</v>
      </c>
      <c r="AY65" s="77">
        <f>'PS475 - Rekonstrukce SSZ ...'!J36</f>
        <v>0</v>
      </c>
      <c r="AZ65" s="77">
        <f>'PS475 - Rekonstrukce SSZ ...'!F33</f>
        <v>0</v>
      </c>
      <c r="BA65" s="77">
        <f>'PS475 - Rekonstrukce SSZ ...'!F34</f>
        <v>0</v>
      </c>
      <c r="BB65" s="77">
        <f>'PS475 - Rekonstrukce SSZ ...'!F35</f>
        <v>0</v>
      </c>
      <c r="BC65" s="77">
        <f>'PS475 - Rekonstrukce SSZ ...'!F36</f>
        <v>0</v>
      </c>
      <c r="BD65" s="79">
        <f>'PS475 - Rekonstrukce SSZ ...'!F37</f>
        <v>0</v>
      </c>
      <c r="BT65" s="80" t="s">
        <v>88</v>
      </c>
      <c r="BV65" s="80" t="s">
        <v>82</v>
      </c>
      <c r="BW65" s="80" t="s">
        <v>120</v>
      </c>
      <c r="BX65" s="80" t="s">
        <v>5</v>
      </c>
      <c r="CL65" s="80" t="s">
        <v>3</v>
      </c>
      <c r="CM65" s="80" t="s">
        <v>90</v>
      </c>
    </row>
    <row r="66" spans="1:91" s="6" customFormat="1" ht="24.75" customHeight="1">
      <c r="A66" s="71" t="s">
        <v>84</v>
      </c>
      <c r="B66" s="72"/>
      <c r="C66" s="73"/>
      <c r="D66" s="185" t="s">
        <v>121</v>
      </c>
      <c r="E66" s="185"/>
      <c r="F66" s="185"/>
      <c r="G66" s="185"/>
      <c r="H66" s="185"/>
      <c r="I66" s="74"/>
      <c r="J66" s="185" t="s">
        <v>122</v>
      </c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206">
        <f>'PS475.1 - Kamerový dohled...'!J30</f>
        <v>0</v>
      </c>
      <c r="AH66" s="207"/>
      <c r="AI66" s="207"/>
      <c r="AJ66" s="207"/>
      <c r="AK66" s="207"/>
      <c r="AL66" s="207"/>
      <c r="AM66" s="207"/>
      <c r="AN66" s="206">
        <f t="shared" si="0"/>
        <v>0</v>
      </c>
      <c r="AO66" s="207"/>
      <c r="AP66" s="207"/>
      <c r="AQ66" s="75" t="s">
        <v>87</v>
      </c>
      <c r="AR66" s="72"/>
      <c r="AS66" s="76">
        <v>0</v>
      </c>
      <c r="AT66" s="77">
        <f t="shared" si="1"/>
        <v>0</v>
      </c>
      <c r="AU66" s="78">
        <f>'PS475.1 - Kamerový dohled...'!P89</f>
        <v>0</v>
      </c>
      <c r="AV66" s="77">
        <f>'PS475.1 - Kamerový dohled...'!J33</f>
        <v>0</v>
      </c>
      <c r="AW66" s="77">
        <f>'PS475.1 - Kamerový dohled...'!J34</f>
        <v>0</v>
      </c>
      <c r="AX66" s="77">
        <f>'PS475.1 - Kamerový dohled...'!J35</f>
        <v>0</v>
      </c>
      <c r="AY66" s="77">
        <f>'PS475.1 - Kamerový dohled...'!J36</f>
        <v>0</v>
      </c>
      <c r="AZ66" s="77">
        <f>'PS475.1 - Kamerový dohled...'!F33</f>
        <v>0</v>
      </c>
      <c r="BA66" s="77">
        <f>'PS475.1 - Kamerový dohled...'!F34</f>
        <v>0</v>
      </c>
      <c r="BB66" s="77">
        <f>'PS475.1 - Kamerový dohled...'!F35</f>
        <v>0</v>
      </c>
      <c r="BC66" s="77">
        <f>'PS475.1 - Kamerový dohled...'!F36</f>
        <v>0</v>
      </c>
      <c r="BD66" s="79">
        <f>'PS475.1 - Kamerový dohled...'!F37</f>
        <v>0</v>
      </c>
      <c r="BT66" s="80" t="s">
        <v>88</v>
      </c>
      <c r="BV66" s="80" t="s">
        <v>82</v>
      </c>
      <c r="BW66" s="80" t="s">
        <v>123</v>
      </c>
      <c r="BX66" s="80" t="s">
        <v>5</v>
      </c>
      <c r="CL66" s="80" t="s">
        <v>3</v>
      </c>
      <c r="CM66" s="80" t="s">
        <v>90</v>
      </c>
    </row>
    <row r="67" spans="1:91" s="6" customFormat="1" ht="24.75" customHeight="1">
      <c r="A67" s="71" t="s">
        <v>84</v>
      </c>
      <c r="B67" s="72"/>
      <c r="C67" s="73"/>
      <c r="D67" s="185" t="s">
        <v>124</v>
      </c>
      <c r="E67" s="185"/>
      <c r="F67" s="185"/>
      <c r="G67" s="185"/>
      <c r="H67" s="185"/>
      <c r="I67" s="74"/>
      <c r="J67" s="185" t="s">
        <v>125</v>
      </c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206">
        <f>'PS476 - Výstavba SSZ 5.22...'!J30</f>
        <v>0</v>
      </c>
      <c r="AH67" s="207"/>
      <c r="AI67" s="207"/>
      <c r="AJ67" s="207"/>
      <c r="AK67" s="207"/>
      <c r="AL67" s="207"/>
      <c r="AM67" s="207"/>
      <c r="AN67" s="206">
        <f t="shared" si="0"/>
        <v>0</v>
      </c>
      <c r="AO67" s="207"/>
      <c r="AP67" s="207"/>
      <c r="AQ67" s="75" t="s">
        <v>87</v>
      </c>
      <c r="AR67" s="72"/>
      <c r="AS67" s="76">
        <v>0</v>
      </c>
      <c r="AT67" s="77">
        <f t="shared" si="1"/>
        <v>0</v>
      </c>
      <c r="AU67" s="78">
        <f>'PS476 - Výstavba SSZ 5.22...'!P85</f>
        <v>0</v>
      </c>
      <c r="AV67" s="77">
        <f>'PS476 - Výstavba SSZ 5.22...'!J33</f>
        <v>0</v>
      </c>
      <c r="AW67" s="77">
        <f>'PS476 - Výstavba SSZ 5.22...'!J34</f>
        <v>0</v>
      </c>
      <c r="AX67" s="77">
        <f>'PS476 - Výstavba SSZ 5.22...'!J35</f>
        <v>0</v>
      </c>
      <c r="AY67" s="77">
        <f>'PS476 - Výstavba SSZ 5.22...'!J36</f>
        <v>0</v>
      </c>
      <c r="AZ67" s="77">
        <f>'PS476 - Výstavba SSZ 5.22...'!F33</f>
        <v>0</v>
      </c>
      <c r="BA67" s="77">
        <f>'PS476 - Výstavba SSZ 5.22...'!F34</f>
        <v>0</v>
      </c>
      <c r="BB67" s="77">
        <f>'PS476 - Výstavba SSZ 5.22...'!F35</f>
        <v>0</v>
      </c>
      <c r="BC67" s="77">
        <f>'PS476 - Výstavba SSZ 5.22...'!F36</f>
        <v>0</v>
      </c>
      <c r="BD67" s="79">
        <f>'PS476 - Výstavba SSZ 5.22...'!F37</f>
        <v>0</v>
      </c>
      <c r="BT67" s="80" t="s">
        <v>88</v>
      </c>
      <c r="BV67" s="80" t="s">
        <v>82</v>
      </c>
      <c r="BW67" s="80" t="s">
        <v>126</v>
      </c>
      <c r="BX67" s="80" t="s">
        <v>5</v>
      </c>
      <c r="CL67" s="80" t="s">
        <v>3</v>
      </c>
      <c r="CM67" s="80" t="s">
        <v>90</v>
      </c>
    </row>
    <row r="68" spans="1:91" s="6" customFormat="1" ht="24.75" customHeight="1">
      <c r="A68" s="71" t="s">
        <v>84</v>
      </c>
      <c r="B68" s="72"/>
      <c r="C68" s="73"/>
      <c r="D68" s="185" t="s">
        <v>127</v>
      </c>
      <c r="E68" s="185"/>
      <c r="F68" s="185"/>
      <c r="G68" s="185"/>
      <c r="H68" s="185"/>
      <c r="I68" s="74"/>
      <c r="J68" s="185" t="s">
        <v>128</v>
      </c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206">
        <f>'PS476.1 - Kamerový dohled...'!J30</f>
        <v>0</v>
      </c>
      <c r="AH68" s="207"/>
      <c r="AI68" s="207"/>
      <c r="AJ68" s="207"/>
      <c r="AK68" s="207"/>
      <c r="AL68" s="207"/>
      <c r="AM68" s="207"/>
      <c r="AN68" s="206">
        <f t="shared" si="0"/>
        <v>0</v>
      </c>
      <c r="AO68" s="207"/>
      <c r="AP68" s="207"/>
      <c r="AQ68" s="75" t="s">
        <v>87</v>
      </c>
      <c r="AR68" s="72"/>
      <c r="AS68" s="76">
        <v>0</v>
      </c>
      <c r="AT68" s="77">
        <f t="shared" si="1"/>
        <v>0</v>
      </c>
      <c r="AU68" s="78">
        <f>'PS476.1 - Kamerový dohled...'!P88</f>
        <v>0</v>
      </c>
      <c r="AV68" s="77">
        <f>'PS476.1 - Kamerový dohled...'!J33</f>
        <v>0</v>
      </c>
      <c r="AW68" s="77">
        <f>'PS476.1 - Kamerový dohled...'!J34</f>
        <v>0</v>
      </c>
      <c r="AX68" s="77">
        <f>'PS476.1 - Kamerový dohled...'!J35</f>
        <v>0</v>
      </c>
      <c r="AY68" s="77">
        <f>'PS476.1 - Kamerový dohled...'!J36</f>
        <v>0</v>
      </c>
      <c r="AZ68" s="77">
        <f>'PS476.1 - Kamerový dohled...'!F33</f>
        <v>0</v>
      </c>
      <c r="BA68" s="77">
        <f>'PS476.1 - Kamerový dohled...'!F34</f>
        <v>0</v>
      </c>
      <c r="BB68" s="77">
        <f>'PS476.1 - Kamerový dohled...'!F35</f>
        <v>0</v>
      </c>
      <c r="BC68" s="77">
        <f>'PS476.1 - Kamerový dohled...'!F36</f>
        <v>0</v>
      </c>
      <c r="BD68" s="79">
        <f>'PS476.1 - Kamerový dohled...'!F37</f>
        <v>0</v>
      </c>
      <c r="BT68" s="80" t="s">
        <v>88</v>
      </c>
      <c r="BV68" s="80" t="s">
        <v>82</v>
      </c>
      <c r="BW68" s="80" t="s">
        <v>129</v>
      </c>
      <c r="BX68" s="80" t="s">
        <v>5</v>
      </c>
      <c r="CL68" s="80" t="s">
        <v>3</v>
      </c>
      <c r="CM68" s="80" t="s">
        <v>90</v>
      </c>
    </row>
    <row r="69" spans="1:91" s="6" customFormat="1" ht="24.75" customHeight="1">
      <c r="A69" s="71" t="s">
        <v>84</v>
      </c>
      <c r="B69" s="72"/>
      <c r="C69" s="73"/>
      <c r="D69" s="185" t="s">
        <v>130</v>
      </c>
      <c r="E69" s="185"/>
      <c r="F69" s="185"/>
      <c r="G69" s="185"/>
      <c r="H69" s="185"/>
      <c r="I69" s="74"/>
      <c r="J69" s="185" t="s">
        <v>131</v>
      </c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206">
        <f>'PS476.2 - Výstavba SSZ 5....'!J30</f>
        <v>0</v>
      </c>
      <c r="AH69" s="207"/>
      <c r="AI69" s="207"/>
      <c r="AJ69" s="207"/>
      <c r="AK69" s="207"/>
      <c r="AL69" s="207"/>
      <c r="AM69" s="207"/>
      <c r="AN69" s="206">
        <f t="shared" si="0"/>
        <v>0</v>
      </c>
      <c r="AO69" s="207"/>
      <c r="AP69" s="207"/>
      <c r="AQ69" s="75" t="s">
        <v>87</v>
      </c>
      <c r="AR69" s="72"/>
      <c r="AS69" s="76">
        <v>0</v>
      </c>
      <c r="AT69" s="77">
        <f t="shared" si="1"/>
        <v>0</v>
      </c>
      <c r="AU69" s="78">
        <f>'PS476.2 - Výstavba SSZ 5....'!P84</f>
        <v>0</v>
      </c>
      <c r="AV69" s="77">
        <f>'PS476.2 - Výstavba SSZ 5....'!J33</f>
        <v>0</v>
      </c>
      <c r="AW69" s="77">
        <f>'PS476.2 - Výstavba SSZ 5....'!J34</f>
        <v>0</v>
      </c>
      <c r="AX69" s="77">
        <f>'PS476.2 - Výstavba SSZ 5....'!J35</f>
        <v>0</v>
      </c>
      <c r="AY69" s="77">
        <f>'PS476.2 - Výstavba SSZ 5....'!J36</f>
        <v>0</v>
      </c>
      <c r="AZ69" s="77">
        <f>'PS476.2 - Výstavba SSZ 5....'!F33</f>
        <v>0</v>
      </c>
      <c r="BA69" s="77">
        <f>'PS476.2 - Výstavba SSZ 5....'!F34</f>
        <v>0</v>
      </c>
      <c r="BB69" s="77">
        <f>'PS476.2 - Výstavba SSZ 5....'!F35</f>
        <v>0</v>
      </c>
      <c r="BC69" s="77">
        <f>'PS476.2 - Výstavba SSZ 5....'!F36</f>
        <v>0</v>
      </c>
      <c r="BD69" s="79">
        <f>'PS476.2 - Výstavba SSZ 5....'!F37</f>
        <v>0</v>
      </c>
      <c r="BT69" s="80" t="s">
        <v>88</v>
      </c>
      <c r="BV69" s="80" t="s">
        <v>82</v>
      </c>
      <c r="BW69" s="80" t="s">
        <v>132</v>
      </c>
      <c r="BX69" s="80" t="s">
        <v>5</v>
      </c>
      <c r="CL69" s="80" t="s">
        <v>3</v>
      </c>
      <c r="CM69" s="80" t="s">
        <v>90</v>
      </c>
    </row>
    <row r="70" spans="1:91" s="6" customFormat="1" ht="24.75" customHeight="1">
      <c r="A70" s="71" t="s">
        <v>84</v>
      </c>
      <c r="B70" s="72"/>
      <c r="C70" s="73"/>
      <c r="D70" s="185" t="s">
        <v>133</v>
      </c>
      <c r="E70" s="185"/>
      <c r="F70" s="185"/>
      <c r="G70" s="185"/>
      <c r="H70" s="185"/>
      <c r="I70" s="74"/>
      <c r="J70" s="185" t="s">
        <v>134</v>
      </c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206">
        <f>'PS477 - Rekonstrukce SSZ ...'!J30</f>
        <v>0</v>
      </c>
      <c r="AH70" s="207"/>
      <c r="AI70" s="207"/>
      <c r="AJ70" s="207"/>
      <c r="AK70" s="207"/>
      <c r="AL70" s="207"/>
      <c r="AM70" s="207"/>
      <c r="AN70" s="206">
        <f t="shared" si="0"/>
        <v>0</v>
      </c>
      <c r="AO70" s="207"/>
      <c r="AP70" s="207"/>
      <c r="AQ70" s="75" t="s">
        <v>87</v>
      </c>
      <c r="AR70" s="72"/>
      <c r="AS70" s="76">
        <v>0</v>
      </c>
      <c r="AT70" s="77">
        <f t="shared" si="1"/>
        <v>0</v>
      </c>
      <c r="AU70" s="78">
        <f>'PS477 - Rekonstrukce SSZ ...'!P86</f>
        <v>0</v>
      </c>
      <c r="AV70" s="77">
        <f>'PS477 - Rekonstrukce SSZ ...'!J33</f>
        <v>0</v>
      </c>
      <c r="AW70" s="77">
        <f>'PS477 - Rekonstrukce SSZ ...'!J34</f>
        <v>0</v>
      </c>
      <c r="AX70" s="77">
        <f>'PS477 - Rekonstrukce SSZ ...'!J35</f>
        <v>0</v>
      </c>
      <c r="AY70" s="77">
        <f>'PS477 - Rekonstrukce SSZ ...'!J36</f>
        <v>0</v>
      </c>
      <c r="AZ70" s="77">
        <f>'PS477 - Rekonstrukce SSZ ...'!F33</f>
        <v>0</v>
      </c>
      <c r="BA70" s="77">
        <f>'PS477 - Rekonstrukce SSZ ...'!F34</f>
        <v>0</v>
      </c>
      <c r="BB70" s="77">
        <f>'PS477 - Rekonstrukce SSZ ...'!F35</f>
        <v>0</v>
      </c>
      <c r="BC70" s="77">
        <f>'PS477 - Rekonstrukce SSZ ...'!F36</f>
        <v>0</v>
      </c>
      <c r="BD70" s="79">
        <f>'PS477 - Rekonstrukce SSZ ...'!F37</f>
        <v>0</v>
      </c>
      <c r="BT70" s="80" t="s">
        <v>88</v>
      </c>
      <c r="BV70" s="80" t="s">
        <v>82</v>
      </c>
      <c r="BW70" s="80" t="s">
        <v>135</v>
      </c>
      <c r="BX70" s="80" t="s">
        <v>5</v>
      </c>
      <c r="CL70" s="80" t="s">
        <v>3</v>
      </c>
      <c r="CM70" s="80" t="s">
        <v>90</v>
      </c>
    </row>
    <row r="71" spans="1:91" s="6" customFormat="1" ht="24.75" customHeight="1">
      <c r="A71" s="71" t="s">
        <v>84</v>
      </c>
      <c r="B71" s="72"/>
      <c r="C71" s="73"/>
      <c r="D71" s="185" t="s">
        <v>136</v>
      </c>
      <c r="E71" s="185"/>
      <c r="F71" s="185"/>
      <c r="G71" s="185"/>
      <c r="H71" s="185"/>
      <c r="I71" s="74"/>
      <c r="J71" s="185" t="s">
        <v>137</v>
      </c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206">
        <f>'PS477.1 - Kamerový dohled...'!J30</f>
        <v>0</v>
      </c>
      <c r="AH71" s="207"/>
      <c r="AI71" s="207"/>
      <c r="AJ71" s="207"/>
      <c r="AK71" s="207"/>
      <c r="AL71" s="207"/>
      <c r="AM71" s="207"/>
      <c r="AN71" s="206">
        <f t="shared" si="0"/>
        <v>0</v>
      </c>
      <c r="AO71" s="207"/>
      <c r="AP71" s="207"/>
      <c r="AQ71" s="75" t="s">
        <v>87</v>
      </c>
      <c r="AR71" s="72"/>
      <c r="AS71" s="76">
        <v>0</v>
      </c>
      <c r="AT71" s="77">
        <f t="shared" si="1"/>
        <v>0</v>
      </c>
      <c r="AU71" s="78">
        <f>'PS477.1 - Kamerový dohled...'!P89</f>
        <v>0</v>
      </c>
      <c r="AV71" s="77">
        <f>'PS477.1 - Kamerový dohled...'!J33</f>
        <v>0</v>
      </c>
      <c r="AW71" s="77">
        <f>'PS477.1 - Kamerový dohled...'!J34</f>
        <v>0</v>
      </c>
      <c r="AX71" s="77">
        <f>'PS477.1 - Kamerový dohled...'!J35</f>
        <v>0</v>
      </c>
      <c r="AY71" s="77">
        <f>'PS477.1 - Kamerový dohled...'!J36</f>
        <v>0</v>
      </c>
      <c r="AZ71" s="77">
        <f>'PS477.1 - Kamerový dohled...'!F33</f>
        <v>0</v>
      </c>
      <c r="BA71" s="77">
        <f>'PS477.1 - Kamerový dohled...'!F34</f>
        <v>0</v>
      </c>
      <c r="BB71" s="77">
        <f>'PS477.1 - Kamerový dohled...'!F35</f>
        <v>0</v>
      </c>
      <c r="BC71" s="77">
        <f>'PS477.1 - Kamerový dohled...'!F36</f>
        <v>0</v>
      </c>
      <c r="BD71" s="79">
        <f>'PS477.1 - Kamerový dohled...'!F37</f>
        <v>0</v>
      </c>
      <c r="BT71" s="80" t="s">
        <v>88</v>
      </c>
      <c r="BV71" s="80" t="s">
        <v>82</v>
      </c>
      <c r="BW71" s="80" t="s">
        <v>138</v>
      </c>
      <c r="BX71" s="80" t="s">
        <v>5</v>
      </c>
      <c r="CL71" s="80" t="s">
        <v>3</v>
      </c>
      <c r="CM71" s="80" t="s">
        <v>90</v>
      </c>
    </row>
    <row r="72" spans="1:91" s="6" customFormat="1" ht="37.5" customHeight="1">
      <c r="A72" s="71" t="s">
        <v>84</v>
      </c>
      <c r="B72" s="72"/>
      <c r="C72" s="73"/>
      <c r="D72" s="185" t="s">
        <v>139</v>
      </c>
      <c r="E72" s="185"/>
      <c r="F72" s="185"/>
      <c r="G72" s="185"/>
      <c r="H72" s="185"/>
      <c r="I72" s="74"/>
      <c r="J72" s="185" t="s">
        <v>140</v>
      </c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206">
        <f>'PS479 - Výstavba koordina...'!J30</f>
        <v>0</v>
      </c>
      <c r="AH72" s="207"/>
      <c r="AI72" s="207"/>
      <c r="AJ72" s="207"/>
      <c r="AK72" s="207"/>
      <c r="AL72" s="207"/>
      <c r="AM72" s="207"/>
      <c r="AN72" s="206">
        <f t="shared" si="0"/>
        <v>0</v>
      </c>
      <c r="AO72" s="207"/>
      <c r="AP72" s="207"/>
      <c r="AQ72" s="75" t="s">
        <v>87</v>
      </c>
      <c r="AR72" s="72"/>
      <c r="AS72" s="76">
        <v>0</v>
      </c>
      <c r="AT72" s="77">
        <f t="shared" si="1"/>
        <v>0</v>
      </c>
      <c r="AU72" s="78">
        <f>'PS479 - Výstavba koordina...'!P83</f>
        <v>0</v>
      </c>
      <c r="AV72" s="77">
        <f>'PS479 - Výstavba koordina...'!J33</f>
        <v>0</v>
      </c>
      <c r="AW72" s="77">
        <f>'PS479 - Výstavba koordina...'!J34</f>
        <v>0</v>
      </c>
      <c r="AX72" s="77">
        <f>'PS479 - Výstavba koordina...'!J35</f>
        <v>0</v>
      </c>
      <c r="AY72" s="77">
        <f>'PS479 - Výstavba koordina...'!J36</f>
        <v>0</v>
      </c>
      <c r="AZ72" s="77">
        <f>'PS479 - Výstavba koordina...'!F33</f>
        <v>0</v>
      </c>
      <c r="BA72" s="77">
        <f>'PS479 - Výstavba koordina...'!F34</f>
        <v>0</v>
      </c>
      <c r="BB72" s="77">
        <f>'PS479 - Výstavba koordina...'!F35</f>
        <v>0</v>
      </c>
      <c r="BC72" s="77">
        <f>'PS479 - Výstavba koordina...'!F36</f>
        <v>0</v>
      </c>
      <c r="BD72" s="79">
        <f>'PS479 - Výstavba koordina...'!F37</f>
        <v>0</v>
      </c>
      <c r="BT72" s="80" t="s">
        <v>88</v>
      </c>
      <c r="BV72" s="80" t="s">
        <v>82</v>
      </c>
      <c r="BW72" s="80" t="s">
        <v>141</v>
      </c>
      <c r="BX72" s="80" t="s">
        <v>5</v>
      </c>
      <c r="CL72" s="80" t="s">
        <v>3</v>
      </c>
      <c r="CM72" s="80" t="s">
        <v>90</v>
      </c>
    </row>
    <row r="73" spans="1:91" s="6" customFormat="1" ht="37.5" customHeight="1">
      <c r="A73" s="71" t="s">
        <v>84</v>
      </c>
      <c r="B73" s="72"/>
      <c r="C73" s="73"/>
      <c r="D73" s="185" t="s">
        <v>142</v>
      </c>
      <c r="E73" s="185"/>
      <c r="F73" s="185"/>
      <c r="G73" s="185"/>
      <c r="H73" s="185"/>
      <c r="I73" s="74"/>
      <c r="J73" s="185" t="s">
        <v>143</v>
      </c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206">
        <f>'PS479.1 - Výstavba koordi...'!J30</f>
        <v>0</v>
      </c>
      <c r="AH73" s="207"/>
      <c r="AI73" s="207"/>
      <c r="AJ73" s="207"/>
      <c r="AK73" s="207"/>
      <c r="AL73" s="207"/>
      <c r="AM73" s="207"/>
      <c r="AN73" s="206">
        <f t="shared" si="0"/>
        <v>0</v>
      </c>
      <c r="AO73" s="207"/>
      <c r="AP73" s="207"/>
      <c r="AQ73" s="75" t="s">
        <v>87</v>
      </c>
      <c r="AR73" s="72"/>
      <c r="AS73" s="76">
        <v>0</v>
      </c>
      <c r="AT73" s="77">
        <f t="shared" si="1"/>
        <v>0</v>
      </c>
      <c r="AU73" s="78">
        <f>'PS479.1 - Výstavba koordi...'!P84</f>
        <v>0</v>
      </c>
      <c r="AV73" s="77">
        <f>'PS479.1 - Výstavba koordi...'!J33</f>
        <v>0</v>
      </c>
      <c r="AW73" s="77">
        <f>'PS479.1 - Výstavba koordi...'!J34</f>
        <v>0</v>
      </c>
      <c r="AX73" s="77">
        <f>'PS479.1 - Výstavba koordi...'!J35</f>
        <v>0</v>
      </c>
      <c r="AY73" s="77">
        <f>'PS479.1 - Výstavba koordi...'!J36</f>
        <v>0</v>
      </c>
      <c r="AZ73" s="77">
        <f>'PS479.1 - Výstavba koordi...'!F33</f>
        <v>0</v>
      </c>
      <c r="BA73" s="77">
        <f>'PS479.1 - Výstavba koordi...'!F34</f>
        <v>0</v>
      </c>
      <c r="BB73" s="77">
        <f>'PS479.1 - Výstavba koordi...'!F35</f>
        <v>0</v>
      </c>
      <c r="BC73" s="77">
        <f>'PS479.1 - Výstavba koordi...'!F36</f>
        <v>0</v>
      </c>
      <c r="BD73" s="79">
        <f>'PS479.1 - Výstavba koordi...'!F37</f>
        <v>0</v>
      </c>
      <c r="BT73" s="80" t="s">
        <v>88</v>
      </c>
      <c r="BV73" s="80" t="s">
        <v>82</v>
      </c>
      <c r="BW73" s="80" t="s">
        <v>144</v>
      </c>
      <c r="BX73" s="80" t="s">
        <v>5</v>
      </c>
      <c r="CL73" s="80" t="s">
        <v>3</v>
      </c>
      <c r="CM73" s="80" t="s">
        <v>90</v>
      </c>
    </row>
    <row r="74" spans="1:91" s="6" customFormat="1" ht="24.75" customHeight="1">
      <c r="A74" s="71" t="s">
        <v>84</v>
      </c>
      <c r="B74" s="72"/>
      <c r="C74" s="73"/>
      <c r="D74" s="185" t="s">
        <v>145</v>
      </c>
      <c r="E74" s="185"/>
      <c r="F74" s="185"/>
      <c r="G74" s="185"/>
      <c r="H74" s="185"/>
      <c r="I74" s="74"/>
      <c r="J74" s="185" t="s">
        <v>146</v>
      </c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206">
        <f>'PS490 - Koordinační kabel...'!J30</f>
        <v>0</v>
      </c>
      <c r="AH74" s="207"/>
      <c r="AI74" s="207"/>
      <c r="AJ74" s="207"/>
      <c r="AK74" s="207"/>
      <c r="AL74" s="207"/>
      <c r="AM74" s="207"/>
      <c r="AN74" s="206">
        <f t="shared" si="0"/>
        <v>0</v>
      </c>
      <c r="AO74" s="207"/>
      <c r="AP74" s="207"/>
      <c r="AQ74" s="75" t="s">
        <v>87</v>
      </c>
      <c r="AR74" s="72"/>
      <c r="AS74" s="76">
        <v>0</v>
      </c>
      <c r="AT74" s="77">
        <f t="shared" si="1"/>
        <v>0</v>
      </c>
      <c r="AU74" s="78">
        <f>'PS490 - Koordinační kabel...'!P85</f>
        <v>0</v>
      </c>
      <c r="AV74" s="77">
        <f>'PS490 - Koordinační kabel...'!J33</f>
        <v>0</v>
      </c>
      <c r="AW74" s="77">
        <f>'PS490 - Koordinační kabel...'!J34</f>
        <v>0</v>
      </c>
      <c r="AX74" s="77">
        <f>'PS490 - Koordinační kabel...'!J35</f>
        <v>0</v>
      </c>
      <c r="AY74" s="77">
        <f>'PS490 - Koordinační kabel...'!J36</f>
        <v>0</v>
      </c>
      <c r="AZ74" s="77">
        <f>'PS490 - Koordinační kabel...'!F33</f>
        <v>0</v>
      </c>
      <c r="BA74" s="77">
        <f>'PS490 - Koordinační kabel...'!F34</f>
        <v>0</v>
      </c>
      <c r="BB74" s="77">
        <f>'PS490 - Koordinační kabel...'!F35</f>
        <v>0</v>
      </c>
      <c r="BC74" s="77">
        <f>'PS490 - Koordinační kabel...'!F36</f>
        <v>0</v>
      </c>
      <c r="BD74" s="79">
        <f>'PS490 - Koordinační kabel...'!F37</f>
        <v>0</v>
      </c>
      <c r="BT74" s="80" t="s">
        <v>88</v>
      </c>
      <c r="BV74" s="80" t="s">
        <v>82</v>
      </c>
      <c r="BW74" s="80" t="s">
        <v>147</v>
      </c>
      <c r="BX74" s="80" t="s">
        <v>5</v>
      </c>
      <c r="CL74" s="80" t="s">
        <v>3</v>
      </c>
      <c r="CM74" s="80" t="s">
        <v>90</v>
      </c>
    </row>
    <row r="75" spans="1:91" s="6" customFormat="1" ht="16.5" customHeight="1">
      <c r="A75" s="71" t="s">
        <v>84</v>
      </c>
      <c r="B75" s="72"/>
      <c r="C75" s="73"/>
      <c r="D75" s="185" t="s">
        <v>148</v>
      </c>
      <c r="E75" s="185"/>
      <c r="F75" s="185"/>
      <c r="G75" s="185"/>
      <c r="H75" s="185"/>
      <c r="I75" s="74"/>
      <c r="J75" s="185" t="s">
        <v>149</v>
      </c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206">
        <f>'PS491 - SSZ Rokytova - ra...'!J30</f>
        <v>0</v>
      </c>
      <c r="AH75" s="207"/>
      <c r="AI75" s="207"/>
      <c r="AJ75" s="207"/>
      <c r="AK75" s="207"/>
      <c r="AL75" s="207"/>
      <c r="AM75" s="207"/>
      <c r="AN75" s="206">
        <f t="shared" si="0"/>
        <v>0</v>
      </c>
      <c r="AO75" s="207"/>
      <c r="AP75" s="207"/>
      <c r="AQ75" s="75" t="s">
        <v>87</v>
      </c>
      <c r="AR75" s="72"/>
      <c r="AS75" s="76">
        <v>0</v>
      </c>
      <c r="AT75" s="77">
        <f t="shared" si="1"/>
        <v>0</v>
      </c>
      <c r="AU75" s="78">
        <f>'PS491 - SSZ Rokytova - ra...'!P87</f>
        <v>0</v>
      </c>
      <c r="AV75" s="77">
        <f>'PS491 - SSZ Rokytova - ra...'!J33</f>
        <v>0</v>
      </c>
      <c r="AW75" s="77">
        <f>'PS491 - SSZ Rokytova - ra...'!J34</f>
        <v>0</v>
      </c>
      <c r="AX75" s="77">
        <f>'PS491 - SSZ Rokytova - ra...'!J35</f>
        <v>0</v>
      </c>
      <c r="AY75" s="77">
        <f>'PS491 - SSZ Rokytova - ra...'!J36</f>
        <v>0</v>
      </c>
      <c r="AZ75" s="77">
        <f>'PS491 - SSZ Rokytova - ra...'!F33</f>
        <v>0</v>
      </c>
      <c r="BA75" s="77">
        <f>'PS491 - SSZ Rokytova - ra...'!F34</f>
        <v>0</v>
      </c>
      <c r="BB75" s="77">
        <f>'PS491 - SSZ Rokytova - ra...'!F35</f>
        <v>0</v>
      </c>
      <c r="BC75" s="77">
        <f>'PS491 - SSZ Rokytova - ra...'!F36</f>
        <v>0</v>
      </c>
      <c r="BD75" s="79">
        <f>'PS491 - SSZ Rokytova - ra...'!F37</f>
        <v>0</v>
      </c>
      <c r="BT75" s="80" t="s">
        <v>88</v>
      </c>
      <c r="BV75" s="80" t="s">
        <v>82</v>
      </c>
      <c r="BW75" s="80" t="s">
        <v>150</v>
      </c>
      <c r="BX75" s="80" t="s">
        <v>5</v>
      </c>
      <c r="CL75" s="80" t="s">
        <v>3</v>
      </c>
      <c r="CM75" s="80" t="s">
        <v>90</v>
      </c>
    </row>
    <row r="76" spans="1:91" s="6" customFormat="1" ht="24.75" customHeight="1">
      <c r="A76" s="71" t="s">
        <v>84</v>
      </c>
      <c r="B76" s="72"/>
      <c r="C76" s="73"/>
      <c r="D76" s="185" t="s">
        <v>151</v>
      </c>
      <c r="E76" s="185"/>
      <c r="F76" s="185"/>
      <c r="G76" s="185"/>
      <c r="H76" s="185"/>
      <c r="I76" s="74"/>
      <c r="J76" s="185" t="s">
        <v>152</v>
      </c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206">
        <f>'PS491.1 - Kamerový dohled...'!J30</f>
        <v>0</v>
      </c>
      <c r="AH76" s="207"/>
      <c r="AI76" s="207"/>
      <c r="AJ76" s="207"/>
      <c r="AK76" s="207"/>
      <c r="AL76" s="207"/>
      <c r="AM76" s="207"/>
      <c r="AN76" s="206">
        <f t="shared" si="0"/>
        <v>0</v>
      </c>
      <c r="AO76" s="207"/>
      <c r="AP76" s="207"/>
      <c r="AQ76" s="75" t="s">
        <v>87</v>
      </c>
      <c r="AR76" s="72"/>
      <c r="AS76" s="76">
        <v>0</v>
      </c>
      <c r="AT76" s="77">
        <f t="shared" si="1"/>
        <v>0</v>
      </c>
      <c r="AU76" s="78">
        <f>'PS491.1 - Kamerový dohled...'!P89</f>
        <v>0</v>
      </c>
      <c r="AV76" s="77">
        <f>'PS491.1 - Kamerový dohled...'!J33</f>
        <v>0</v>
      </c>
      <c r="AW76" s="77">
        <f>'PS491.1 - Kamerový dohled...'!J34</f>
        <v>0</v>
      </c>
      <c r="AX76" s="77">
        <f>'PS491.1 - Kamerový dohled...'!J35</f>
        <v>0</v>
      </c>
      <c r="AY76" s="77">
        <f>'PS491.1 - Kamerový dohled...'!J36</f>
        <v>0</v>
      </c>
      <c r="AZ76" s="77">
        <f>'PS491.1 - Kamerový dohled...'!F33</f>
        <v>0</v>
      </c>
      <c r="BA76" s="77">
        <f>'PS491.1 - Kamerový dohled...'!F34</f>
        <v>0</v>
      </c>
      <c r="BB76" s="77">
        <f>'PS491.1 - Kamerový dohled...'!F35</f>
        <v>0</v>
      </c>
      <c r="BC76" s="77">
        <f>'PS491.1 - Kamerový dohled...'!F36</f>
        <v>0</v>
      </c>
      <c r="BD76" s="79">
        <f>'PS491.1 - Kamerový dohled...'!F37</f>
        <v>0</v>
      </c>
      <c r="BT76" s="80" t="s">
        <v>88</v>
      </c>
      <c r="BV76" s="80" t="s">
        <v>82</v>
      </c>
      <c r="BW76" s="80" t="s">
        <v>153</v>
      </c>
      <c r="BX76" s="80" t="s">
        <v>5</v>
      </c>
      <c r="CL76" s="80" t="s">
        <v>3</v>
      </c>
      <c r="CM76" s="80" t="s">
        <v>90</v>
      </c>
    </row>
    <row r="77" spans="1:91" s="6" customFormat="1" ht="16.5" customHeight="1">
      <c r="A77" s="71" t="s">
        <v>84</v>
      </c>
      <c r="B77" s="72"/>
      <c r="C77" s="73"/>
      <c r="D77" s="185" t="s">
        <v>154</v>
      </c>
      <c r="E77" s="185"/>
      <c r="F77" s="185"/>
      <c r="G77" s="185"/>
      <c r="H77" s="185"/>
      <c r="I77" s="74"/>
      <c r="J77" s="185" t="s">
        <v>155</v>
      </c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206">
        <f>'PS492 - SSZ Nová Dukelská...'!J30</f>
        <v>0</v>
      </c>
      <c r="AH77" s="207"/>
      <c r="AI77" s="207"/>
      <c r="AJ77" s="207"/>
      <c r="AK77" s="207"/>
      <c r="AL77" s="207"/>
      <c r="AM77" s="207"/>
      <c r="AN77" s="206">
        <f t="shared" si="0"/>
        <v>0</v>
      </c>
      <c r="AO77" s="207"/>
      <c r="AP77" s="207"/>
      <c r="AQ77" s="75" t="s">
        <v>87</v>
      </c>
      <c r="AR77" s="72"/>
      <c r="AS77" s="81">
        <v>0</v>
      </c>
      <c r="AT77" s="82">
        <f t="shared" si="1"/>
        <v>0</v>
      </c>
      <c r="AU77" s="83">
        <f>'PS492 - SSZ Nová Dukelská...'!P87</f>
        <v>0</v>
      </c>
      <c r="AV77" s="82">
        <f>'PS492 - SSZ Nová Dukelská...'!J33</f>
        <v>0</v>
      </c>
      <c r="AW77" s="82">
        <f>'PS492 - SSZ Nová Dukelská...'!J34</f>
        <v>0</v>
      </c>
      <c r="AX77" s="82">
        <f>'PS492 - SSZ Nová Dukelská...'!J35</f>
        <v>0</v>
      </c>
      <c r="AY77" s="82">
        <f>'PS492 - SSZ Nová Dukelská...'!J36</f>
        <v>0</v>
      </c>
      <c r="AZ77" s="82">
        <f>'PS492 - SSZ Nová Dukelská...'!F33</f>
        <v>0</v>
      </c>
      <c r="BA77" s="82">
        <f>'PS492 - SSZ Nová Dukelská...'!F34</f>
        <v>0</v>
      </c>
      <c r="BB77" s="82">
        <f>'PS492 - SSZ Nová Dukelská...'!F35</f>
        <v>0</v>
      </c>
      <c r="BC77" s="82">
        <f>'PS492 - SSZ Nová Dukelská...'!F36</f>
        <v>0</v>
      </c>
      <c r="BD77" s="84">
        <f>'PS492 - SSZ Nová Dukelská...'!F37</f>
        <v>0</v>
      </c>
      <c r="BT77" s="80" t="s">
        <v>88</v>
      </c>
      <c r="BV77" s="80" t="s">
        <v>82</v>
      </c>
      <c r="BW77" s="80" t="s">
        <v>156</v>
      </c>
      <c r="BX77" s="80" t="s">
        <v>5</v>
      </c>
      <c r="CL77" s="80" t="s">
        <v>3</v>
      </c>
      <c r="CM77" s="80" t="s">
        <v>90</v>
      </c>
    </row>
    <row r="78" spans="1:91" s="1" customFormat="1" ht="30" customHeight="1">
      <c r="B78" s="32"/>
      <c r="AR78" s="32"/>
    </row>
    <row r="79" spans="1:91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32"/>
    </row>
  </sheetData>
  <mergeCells count="130">
    <mergeCell ref="J77:AF77"/>
    <mergeCell ref="J64:AF64"/>
    <mergeCell ref="J59:AF59"/>
    <mergeCell ref="J63:AF63"/>
    <mergeCell ref="J60:AF60"/>
    <mergeCell ref="J62:AF62"/>
    <mergeCell ref="J57:AF57"/>
    <mergeCell ref="L45:AO45"/>
    <mergeCell ref="AM49:AP49"/>
    <mergeCell ref="AM47:AN47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J70:AF70"/>
    <mergeCell ref="J71:AF71"/>
    <mergeCell ref="J72:AF72"/>
    <mergeCell ref="J56:AF56"/>
    <mergeCell ref="J73:AF73"/>
    <mergeCell ref="J74:AF74"/>
    <mergeCell ref="J75:AF75"/>
    <mergeCell ref="J76:AF76"/>
    <mergeCell ref="J55:AF55"/>
    <mergeCell ref="J61:AF61"/>
    <mergeCell ref="J69:AF69"/>
    <mergeCell ref="J68:AF68"/>
    <mergeCell ref="J67:AF67"/>
    <mergeCell ref="J66:AF66"/>
    <mergeCell ref="J58:AF58"/>
    <mergeCell ref="J65:AF65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I52:AF52"/>
    <mergeCell ref="AS49:AT51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71:H71"/>
    <mergeCell ref="D72:H72"/>
    <mergeCell ref="D73:H73"/>
    <mergeCell ref="D74:H74"/>
    <mergeCell ref="D75:H75"/>
    <mergeCell ref="D76:H76"/>
    <mergeCell ref="D62:H62"/>
    <mergeCell ref="D61:H61"/>
    <mergeCell ref="D77:H77"/>
    <mergeCell ref="C52:G52"/>
    <mergeCell ref="D65:H65"/>
    <mergeCell ref="D63:H63"/>
    <mergeCell ref="D64:H64"/>
    <mergeCell ref="D66:H66"/>
    <mergeCell ref="D67:H67"/>
    <mergeCell ref="D68:H68"/>
    <mergeCell ref="D69:H69"/>
    <mergeCell ref="D70:H70"/>
    <mergeCell ref="D60:H60"/>
    <mergeCell ref="D57:H57"/>
    <mergeCell ref="D59:H59"/>
    <mergeCell ref="D58:H58"/>
    <mergeCell ref="D55:H55"/>
    <mergeCell ref="D56:H56"/>
  </mergeCells>
  <hyperlinks>
    <hyperlink ref="A55" location="'PS468 - Přeložka koordina...'!C2" display="/" xr:uid="{00000000-0004-0000-0000-000000000000}"/>
    <hyperlink ref="A56" location="'PS468.1 - Přeložka koordi...'!C2" display="/" xr:uid="{00000000-0004-0000-0000-000001000000}"/>
    <hyperlink ref="A57" location="'PS469 - Přeložka koordina...'!C2" display="/" xr:uid="{00000000-0004-0000-0000-000002000000}"/>
    <hyperlink ref="A58" location="'PS469.1 - Přeložka koordi...'!C2" display="/" xr:uid="{00000000-0004-0000-0000-000003000000}"/>
    <hyperlink ref="A59" location="'PS470 - Přeložka koordina...'!C2" display="/" xr:uid="{00000000-0004-0000-0000-000004000000}"/>
    <hyperlink ref="A60" location="'PS470.1 - Přeložka koordi...'!C2" display="/" xr:uid="{00000000-0004-0000-0000-000005000000}"/>
    <hyperlink ref="A61" location="'PS471 - Úprava SSZ 5.05 T...'!C2" display="/" xr:uid="{00000000-0004-0000-0000-000006000000}"/>
    <hyperlink ref="A62" location="'PS472 - Úprava SSZ 5.09 K...'!C2" display="/" xr:uid="{00000000-0004-0000-0000-000007000000}"/>
    <hyperlink ref="A63" location="'PS473 - Úprava SSZ 5.13 P...'!C2" display="/" xr:uid="{00000000-0004-0000-0000-000008000000}"/>
    <hyperlink ref="A64" location="'PS474 - Úprava SSZ 5.13 P...'!C2" display="/" xr:uid="{00000000-0004-0000-0000-000009000000}"/>
    <hyperlink ref="A65" location="'PS475 - Rekonstrukce SSZ ...'!C2" display="/" xr:uid="{00000000-0004-0000-0000-00000A000000}"/>
    <hyperlink ref="A66" location="'PS475.1 - Kamerový dohled...'!C2" display="/" xr:uid="{00000000-0004-0000-0000-00000B000000}"/>
    <hyperlink ref="A67" location="'PS476 - Výstavba SSZ 5.22...'!C2" display="/" xr:uid="{00000000-0004-0000-0000-00000C000000}"/>
    <hyperlink ref="A68" location="'PS476.1 - Kamerový dohled...'!C2" display="/" xr:uid="{00000000-0004-0000-0000-00000D000000}"/>
    <hyperlink ref="A69" location="'PS476.2 - Výstavba SSZ 5....'!C2" display="/" xr:uid="{00000000-0004-0000-0000-00000E000000}"/>
    <hyperlink ref="A70" location="'PS477 - Rekonstrukce SSZ ...'!C2" display="/" xr:uid="{00000000-0004-0000-0000-00000F000000}"/>
    <hyperlink ref="A71" location="'PS477.1 - Kamerový dohled...'!C2" display="/" xr:uid="{00000000-0004-0000-0000-000010000000}"/>
    <hyperlink ref="A72" location="'PS479 - Výstavba koordina...'!C2" display="/" xr:uid="{00000000-0004-0000-0000-000011000000}"/>
    <hyperlink ref="A73" location="'PS479.1 - Výstavba koordi...'!C2" display="/" xr:uid="{00000000-0004-0000-0000-000012000000}"/>
    <hyperlink ref="A74" location="'PS490 - Koordinační kabel...'!C2" display="/" xr:uid="{00000000-0004-0000-0000-000013000000}"/>
    <hyperlink ref="A75" location="'PS491 - SSZ Rokytova - ra...'!C2" display="/" xr:uid="{00000000-0004-0000-0000-000014000000}"/>
    <hyperlink ref="A76" location="'PS491.1 - Kamerový dohled...'!C2" display="/" xr:uid="{00000000-0004-0000-0000-000015000000}"/>
    <hyperlink ref="A77" location="'PS492 - SSZ Nová Dukelská...'!C2" display="/" xr:uid="{00000000-0004-0000-0000-000016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16.5" customHeight="1">
      <c r="B9" s="32"/>
      <c r="E9" s="209" t="s">
        <v>159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ROUND((SUM(BE85:BE788)),  2)</f>
        <v>0</v>
      </c>
      <c r="I33" s="89">
        <v>0.21</v>
      </c>
      <c r="J33" s="88">
        <f>ROUND(((SUM(BE85:BE788))*I33),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ROUND((SUM(BF85:BF788)),  2)</f>
        <v>0</v>
      </c>
      <c r="I34" s="89">
        <v>0.15</v>
      </c>
      <c r="J34" s="88">
        <f>ROUND(((SUM(BF85:BF788))*I34),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ROUND((SUM(BG85:BG788)),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ROUND((SUM(BH85:BH788)),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ROUND((SUM(BI85:BI788)),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16.5" customHeight="1">
      <c r="B50" s="32"/>
      <c r="E50" s="209" t="str">
        <f>E9</f>
        <v>PS468 - Přeložka koordinačních kabelů na ulici Provazníkově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J131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J220</f>
        <v>0</v>
      </c>
      <c r="L62" s="99"/>
    </row>
    <row r="63" spans="2:47" s="8" customFormat="1" ht="24.95" customHeight="1">
      <c r="B63" s="99"/>
      <c r="D63" s="100" t="s">
        <v>167</v>
      </c>
      <c r="E63" s="101"/>
      <c r="F63" s="101"/>
      <c r="G63" s="101"/>
      <c r="H63" s="101"/>
      <c r="I63" s="101"/>
      <c r="J63" s="102">
        <f>J227</f>
        <v>0</v>
      </c>
      <c r="L63" s="99"/>
    </row>
    <row r="64" spans="2:47" s="8" customFormat="1" ht="24.95" customHeight="1">
      <c r="B64" s="99"/>
      <c r="D64" s="100" t="s">
        <v>168</v>
      </c>
      <c r="E64" s="101"/>
      <c r="F64" s="101"/>
      <c r="G64" s="101"/>
      <c r="H64" s="101"/>
      <c r="I64" s="101"/>
      <c r="J64" s="102">
        <f>J239</f>
        <v>0</v>
      </c>
      <c r="L64" s="99"/>
    </row>
    <row r="65" spans="2:12" s="8" customFormat="1" ht="24.95" customHeight="1">
      <c r="B65" s="99"/>
      <c r="D65" s="100" t="s">
        <v>169</v>
      </c>
      <c r="E65" s="101"/>
      <c r="F65" s="101"/>
      <c r="G65" s="101"/>
      <c r="H65" s="101"/>
      <c r="I65" s="101"/>
      <c r="J65" s="102">
        <f>J770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16.5" customHeight="1">
      <c r="B77" s="32"/>
      <c r="E77" s="209" t="str">
        <f>E9</f>
        <v>PS468 - Přeložka koordinačních kabelů na ulici Provazníkově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Husovice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P86+P131+P220+P227+P239+P770</f>
        <v>0</v>
      </c>
      <c r="Q85" s="50"/>
      <c r="R85" s="108">
        <f>R86+R131+R220+R227+R239+R770</f>
        <v>0</v>
      </c>
      <c r="S85" s="50"/>
      <c r="T85" s="109">
        <f>T86+T131+T220+T227+T239+T770</f>
        <v>0</v>
      </c>
      <c r="AT85" s="16" t="s">
        <v>79</v>
      </c>
      <c r="AU85" s="16" t="s">
        <v>163</v>
      </c>
      <c r="BK85" s="110">
        <f>BK86+BK131+BK220+BK227+BK239+BK770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SUM(P87:P130)</f>
        <v>0</v>
      </c>
      <c r="R86" s="117">
        <f>SUM(R87:R130)</f>
        <v>0</v>
      </c>
      <c r="T86" s="118">
        <f>SUM(T87:T130)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SUM(BK87:BK130)</f>
        <v>0</v>
      </c>
    </row>
    <row r="87" spans="2:65" s="1" customFormat="1" ht="21.75" customHeight="1">
      <c r="B87" s="121"/>
      <c r="C87" s="122" t="s">
        <v>88</v>
      </c>
      <c r="D87" s="122" t="s">
        <v>185</v>
      </c>
      <c r="E87" s="123" t="s">
        <v>186</v>
      </c>
      <c r="F87" s="124" t="s">
        <v>187</v>
      </c>
      <c r="G87" s="125" t="s">
        <v>188</v>
      </c>
      <c r="H87" s="126">
        <v>11.675000000000001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90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191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192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193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194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195</v>
      </c>
      <c r="H92" s="145">
        <v>2.4500000000000002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196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197</v>
      </c>
      <c r="H94" s="145">
        <v>6</v>
      </c>
      <c r="I94" s="146"/>
      <c r="L94" s="142"/>
      <c r="M94" s="147"/>
      <c r="T94" s="148"/>
      <c r="AT94" s="143" t="s">
        <v>190</v>
      </c>
      <c r="AU94" s="143" t="s">
        <v>88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1" customFormat="1" ht="22.5">
      <c r="B95" s="135"/>
      <c r="D95" s="136" t="s">
        <v>190</v>
      </c>
      <c r="E95" s="137" t="s">
        <v>3</v>
      </c>
      <c r="F95" s="138" t="s">
        <v>198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199</v>
      </c>
      <c r="H96" s="145">
        <v>2.0249999999999999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1" customFormat="1" ht="22.5">
      <c r="B97" s="135"/>
      <c r="D97" s="136" t="s">
        <v>190</v>
      </c>
      <c r="E97" s="137" t="s">
        <v>3</v>
      </c>
      <c r="F97" s="138" t="s">
        <v>200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201</v>
      </c>
      <c r="H98" s="145">
        <v>1.2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3" customFormat="1" ht="11.25">
      <c r="B99" s="149"/>
      <c r="D99" s="136" t="s">
        <v>190</v>
      </c>
      <c r="E99" s="150" t="s">
        <v>3</v>
      </c>
      <c r="F99" s="151" t="s">
        <v>202</v>
      </c>
      <c r="H99" s="152">
        <v>11.674999999999999</v>
      </c>
      <c r="I99" s="153"/>
      <c r="L99" s="149"/>
      <c r="M99" s="154"/>
      <c r="T99" s="155"/>
      <c r="AT99" s="150" t="s">
        <v>190</v>
      </c>
      <c r="AU99" s="150" t="s">
        <v>88</v>
      </c>
      <c r="AV99" s="13" t="s">
        <v>203</v>
      </c>
      <c r="AW99" s="13" t="s">
        <v>41</v>
      </c>
      <c r="AX99" s="13" t="s">
        <v>88</v>
      </c>
      <c r="AY99" s="150" t="s">
        <v>184</v>
      </c>
    </row>
    <row r="100" spans="2:65" s="1" customFormat="1" ht="21.75" customHeight="1">
      <c r="B100" s="121"/>
      <c r="C100" s="122" t="s">
        <v>90</v>
      </c>
      <c r="D100" s="122" t="s">
        <v>185</v>
      </c>
      <c r="E100" s="123" t="s">
        <v>186</v>
      </c>
      <c r="F100" s="124" t="s">
        <v>187</v>
      </c>
      <c r="G100" s="125" t="s">
        <v>188</v>
      </c>
      <c r="H100" s="126">
        <v>187.9</v>
      </c>
      <c r="I100" s="127"/>
      <c r="J100" s="128">
        <f>ROUND(I100*H100,2)</f>
        <v>0</v>
      </c>
      <c r="K100" s="124" t="s">
        <v>189</v>
      </c>
      <c r="L100" s="32"/>
      <c r="M100" s="129" t="s">
        <v>3</v>
      </c>
      <c r="N100" s="130" t="s">
        <v>51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88</v>
      </c>
      <c r="AT100" s="133" t="s">
        <v>185</v>
      </c>
      <c r="AU100" s="133" t="s">
        <v>88</v>
      </c>
      <c r="AY100" s="16" t="s">
        <v>184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6" t="s">
        <v>88</v>
      </c>
      <c r="BK100" s="134">
        <f>ROUND(I100*H100,2)</f>
        <v>0</v>
      </c>
      <c r="BL100" s="16" t="s">
        <v>88</v>
      </c>
      <c r="BM100" s="133" t="s">
        <v>204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191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1" customFormat="1" ht="11.25">
      <c r="B102" s="135"/>
      <c r="D102" s="136" t="s">
        <v>190</v>
      </c>
      <c r="E102" s="137" t="s">
        <v>3</v>
      </c>
      <c r="F102" s="138" t="s">
        <v>192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1" customFormat="1" ht="11.25">
      <c r="B103" s="135"/>
      <c r="D103" s="136" t="s">
        <v>190</v>
      </c>
      <c r="E103" s="137" t="s">
        <v>3</v>
      </c>
      <c r="F103" s="138" t="s">
        <v>205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1" customFormat="1" ht="22.5">
      <c r="B104" s="135"/>
      <c r="D104" s="136" t="s">
        <v>190</v>
      </c>
      <c r="E104" s="137" t="s">
        <v>3</v>
      </c>
      <c r="F104" s="138" t="s">
        <v>206</v>
      </c>
      <c r="H104" s="137" t="s">
        <v>3</v>
      </c>
      <c r="I104" s="139"/>
      <c r="L104" s="135"/>
      <c r="M104" s="140"/>
      <c r="T104" s="141"/>
      <c r="AT104" s="137" t="s">
        <v>190</v>
      </c>
      <c r="AU104" s="137" t="s">
        <v>88</v>
      </c>
      <c r="AV104" s="11" t="s">
        <v>88</v>
      </c>
      <c r="AW104" s="11" t="s">
        <v>41</v>
      </c>
      <c r="AX104" s="11" t="s">
        <v>80</v>
      </c>
      <c r="AY104" s="137" t="s">
        <v>184</v>
      </c>
    </row>
    <row r="105" spans="2:65" s="12" customFormat="1" ht="11.25">
      <c r="B105" s="142"/>
      <c r="D105" s="136" t="s">
        <v>190</v>
      </c>
      <c r="E105" s="143" t="s">
        <v>3</v>
      </c>
      <c r="F105" s="144" t="s">
        <v>207</v>
      </c>
      <c r="H105" s="145">
        <v>137.5</v>
      </c>
      <c r="I105" s="146"/>
      <c r="L105" s="142"/>
      <c r="M105" s="147"/>
      <c r="T105" s="148"/>
      <c r="AT105" s="143" t="s">
        <v>190</v>
      </c>
      <c r="AU105" s="143" t="s">
        <v>88</v>
      </c>
      <c r="AV105" s="12" t="s">
        <v>90</v>
      </c>
      <c r="AW105" s="12" t="s">
        <v>41</v>
      </c>
      <c r="AX105" s="12" t="s">
        <v>80</v>
      </c>
      <c r="AY105" s="143" t="s">
        <v>184</v>
      </c>
    </row>
    <row r="106" spans="2:65" s="11" customFormat="1" ht="22.5">
      <c r="B106" s="135"/>
      <c r="D106" s="136" t="s">
        <v>190</v>
      </c>
      <c r="E106" s="137" t="s">
        <v>3</v>
      </c>
      <c r="F106" s="138" t="s">
        <v>208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209</v>
      </c>
      <c r="H107" s="145">
        <v>50.4</v>
      </c>
      <c r="I107" s="146"/>
      <c r="L107" s="142"/>
      <c r="M107" s="147"/>
      <c r="T107" s="148"/>
      <c r="AT107" s="143" t="s">
        <v>190</v>
      </c>
      <c r="AU107" s="143" t="s">
        <v>88</v>
      </c>
      <c r="AV107" s="12" t="s">
        <v>90</v>
      </c>
      <c r="AW107" s="12" t="s">
        <v>41</v>
      </c>
      <c r="AX107" s="12" t="s">
        <v>80</v>
      </c>
      <c r="AY107" s="143" t="s">
        <v>184</v>
      </c>
    </row>
    <row r="108" spans="2:65" s="13" customFormat="1" ht="11.25">
      <c r="B108" s="149"/>
      <c r="D108" s="136" t="s">
        <v>190</v>
      </c>
      <c r="E108" s="150" t="s">
        <v>3</v>
      </c>
      <c r="F108" s="151" t="s">
        <v>202</v>
      </c>
      <c r="H108" s="152">
        <v>187.9</v>
      </c>
      <c r="I108" s="153"/>
      <c r="L108" s="149"/>
      <c r="M108" s="154"/>
      <c r="T108" s="155"/>
      <c r="AT108" s="150" t="s">
        <v>190</v>
      </c>
      <c r="AU108" s="150" t="s">
        <v>88</v>
      </c>
      <c r="AV108" s="13" t="s">
        <v>203</v>
      </c>
      <c r="AW108" s="13" t="s">
        <v>41</v>
      </c>
      <c r="AX108" s="13" t="s">
        <v>88</v>
      </c>
      <c r="AY108" s="150" t="s">
        <v>184</v>
      </c>
    </row>
    <row r="109" spans="2:65" s="1" customFormat="1" ht="16.5" customHeight="1">
      <c r="B109" s="121"/>
      <c r="C109" s="122" t="s">
        <v>210</v>
      </c>
      <c r="D109" s="122" t="s">
        <v>185</v>
      </c>
      <c r="E109" s="123" t="s">
        <v>211</v>
      </c>
      <c r="F109" s="124" t="s">
        <v>212</v>
      </c>
      <c r="G109" s="125" t="s">
        <v>213</v>
      </c>
      <c r="H109" s="126">
        <v>1</v>
      </c>
      <c r="I109" s="127"/>
      <c r="J109" s="128">
        <f>ROUND(I109*H109,2)</f>
        <v>0</v>
      </c>
      <c r="K109" s="124" t="s">
        <v>189</v>
      </c>
      <c r="L109" s="32"/>
      <c r="M109" s="129" t="s">
        <v>3</v>
      </c>
      <c r="N109" s="130" t="s">
        <v>51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88</v>
      </c>
      <c r="AT109" s="133" t="s">
        <v>185</v>
      </c>
      <c r="AU109" s="133" t="s">
        <v>88</v>
      </c>
      <c r="AY109" s="16" t="s">
        <v>184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88</v>
      </c>
      <c r="BK109" s="134">
        <f>ROUND(I109*H109,2)</f>
        <v>0</v>
      </c>
      <c r="BL109" s="16" t="s">
        <v>88</v>
      </c>
      <c r="BM109" s="133" t="s">
        <v>203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214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215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1" customFormat="1" ht="11.25">
      <c r="B112" s="135"/>
      <c r="D112" s="136" t="s">
        <v>190</v>
      </c>
      <c r="E112" s="137" t="s">
        <v>3</v>
      </c>
      <c r="F112" s="138" t="s">
        <v>216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2" customFormat="1" ht="11.25">
      <c r="B113" s="142"/>
      <c r="D113" s="136" t="s">
        <v>190</v>
      </c>
      <c r="E113" s="143" t="s">
        <v>3</v>
      </c>
      <c r="F113" s="144" t="s">
        <v>88</v>
      </c>
      <c r="H113" s="145">
        <v>1</v>
      </c>
      <c r="I113" s="146"/>
      <c r="L113" s="142"/>
      <c r="M113" s="147"/>
      <c r="T113" s="148"/>
      <c r="AT113" s="143" t="s">
        <v>190</v>
      </c>
      <c r="AU113" s="143" t="s">
        <v>88</v>
      </c>
      <c r="AV113" s="12" t="s">
        <v>90</v>
      </c>
      <c r="AW113" s="12" t="s">
        <v>41</v>
      </c>
      <c r="AX113" s="12" t="s">
        <v>80</v>
      </c>
      <c r="AY113" s="143" t="s">
        <v>184</v>
      </c>
    </row>
    <row r="114" spans="2:65" s="13" customFormat="1" ht="11.25">
      <c r="B114" s="149"/>
      <c r="D114" s="136" t="s">
        <v>190</v>
      </c>
      <c r="E114" s="150" t="s">
        <v>3</v>
      </c>
      <c r="F114" s="151" t="s">
        <v>202</v>
      </c>
      <c r="H114" s="152">
        <v>1</v>
      </c>
      <c r="I114" s="153"/>
      <c r="L114" s="149"/>
      <c r="M114" s="154"/>
      <c r="T114" s="155"/>
      <c r="AT114" s="150" t="s">
        <v>190</v>
      </c>
      <c r="AU114" s="150" t="s">
        <v>88</v>
      </c>
      <c r="AV114" s="13" t="s">
        <v>203</v>
      </c>
      <c r="AW114" s="13" t="s">
        <v>41</v>
      </c>
      <c r="AX114" s="13" t="s">
        <v>88</v>
      </c>
      <c r="AY114" s="150" t="s">
        <v>184</v>
      </c>
    </row>
    <row r="115" spans="2:65" s="1" customFormat="1" ht="21.75" customHeight="1">
      <c r="B115" s="121"/>
      <c r="C115" s="122" t="s">
        <v>203</v>
      </c>
      <c r="D115" s="122" t="s">
        <v>185</v>
      </c>
      <c r="E115" s="123" t="s">
        <v>217</v>
      </c>
      <c r="F115" s="124" t="s">
        <v>218</v>
      </c>
      <c r="G115" s="125" t="s">
        <v>213</v>
      </c>
      <c r="H115" s="126">
        <v>1</v>
      </c>
      <c r="I115" s="127"/>
      <c r="J115" s="128">
        <f>ROUND(I115*H115,2)</f>
        <v>0</v>
      </c>
      <c r="K115" s="124" t="s">
        <v>189</v>
      </c>
      <c r="L115" s="32"/>
      <c r="M115" s="129" t="s">
        <v>3</v>
      </c>
      <c r="N115" s="130" t="s">
        <v>51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88</v>
      </c>
      <c r="AT115" s="133" t="s">
        <v>185</v>
      </c>
      <c r="AU115" s="133" t="s">
        <v>88</v>
      </c>
      <c r="AY115" s="16" t="s">
        <v>184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6" t="s">
        <v>88</v>
      </c>
      <c r="BK115" s="134">
        <f>ROUND(I115*H115,2)</f>
        <v>0</v>
      </c>
      <c r="BL115" s="16" t="s">
        <v>88</v>
      </c>
      <c r="BM115" s="133" t="s">
        <v>219</v>
      </c>
    </row>
    <row r="116" spans="2:65" s="11" customFormat="1" ht="11.25">
      <c r="B116" s="135"/>
      <c r="D116" s="136" t="s">
        <v>190</v>
      </c>
      <c r="E116" s="137" t="s">
        <v>3</v>
      </c>
      <c r="F116" s="138" t="s">
        <v>214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88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1" customFormat="1" ht="11.25">
      <c r="B117" s="135"/>
      <c r="D117" s="136" t="s">
        <v>190</v>
      </c>
      <c r="E117" s="137" t="s">
        <v>3</v>
      </c>
      <c r="F117" s="138" t="s">
        <v>215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220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2" customFormat="1" ht="11.25">
      <c r="B119" s="142"/>
      <c r="D119" s="136" t="s">
        <v>190</v>
      </c>
      <c r="E119" s="143" t="s">
        <v>3</v>
      </c>
      <c r="F119" s="144" t="s">
        <v>88</v>
      </c>
      <c r="H119" s="145">
        <v>1</v>
      </c>
      <c r="I119" s="146"/>
      <c r="L119" s="142"/>
      <c r="M119" s="147"/>
      <c r="T119" s="148"/>
      <c r="AT119" s="143" t="s">
        <v>190</v>
      </c>
      <c r="AU119" s="143" t="s">
        <v>88</v>
      </c>
      <c r="AV119" s="12" t="s">
        <v>90</v>
      </c>
      <c r="AW119" s="12" t="s">
        <v>41</v>
      </c>
      <c r="AX119" s="12" t="s">
        <v>88</v>
      </c>
      <c r="AY119" s="143" t="s">
        <v>184</v>
      </c>
    </row>
    <row r="120" spans="2:65" s="1" customFormat="1" ht="24.2" customHeight="1">
      <c r="B120" s="121"/>
      <c r="C120" s="122" t="s">
        <v>221</v>
      </c>
      <c r="D120" s="122" t="s">
        <v>185</v>
      </c>
      <c r="E120" s="123" t="s">
        <v>222</v>
      </c>
      <c r="F120" s="124" t="s">
        <v>223</v>
      </c>
      <c r="G120" s="125" t="s">
        <v>213</v>
      </c>
      <c r="H120" s="126">
        <v>1</v>
      </c>
      <c r="I120" s="127"/>
      <c r="J120" s="128">
        <f>ROUND(I120*H120,2)</f>
        <v>0</v>
      </c>
      <c r="K120" s="124" t="s">
        <v>189</v>
      </c>
      <c r="L120" s="32"/>
      <c r="M120" s="129" t="s">
        <v>3</v>
      </c>
      <c r="N120" s="130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88</v>
      </c>
      <c r="AT120" s="133" t="s">
        <v>185</v>
      </c>
      <c r="AU120" s="133" t="s">
        <v>88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224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214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1" customFormat="1" ht="11.25">
      <c r="B122" s="135"/>
      <c r="D122" s="136" t="s">
        <v>190</v>
      </c>
      <c r="E122" s="137" t="s">
        <v>3</v>
      </c>
      <c r="F122" s="138" t="s">
        <v>215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225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2" customFormat="1" ht="11.25">
      <c r="B124" s="142"/>
      <c r="D124" s="136" t="s">
        <v>190</v>
      </c>
      <c r="E124" s="143" t="s">
        <v>3</v>
      </c>
      <c r="F124" s="144" t="s">
        <v>88</v>
      </c>
      <c r="H124" s="145">
        <v>1</v>
      </c>
      <c r="I124" s="146"/>
      <c r="L124" s="142"/>
      <c r="M124" s="147"/>
      <c r="T124" s="148"/>
      <c r="AT124" s="143" t="s">
        <v>190</v>
      </c>
      <c r="AU124" s="143" t="s">
        <v>88</v>
      </c>
      <c r="AV124" s="12" t="s">
        <v>90</v>
      </c>
      <c r="AW124" s="12" t="s">
        <v>41</v>
      </c>
      <c r="AX124" s="12" t="s">
        <v>80</v>
      </c>
      <c r="AY124" s="143" t="s">
        <v>184</v>
      </c>
    </row>
    <row r="125" spans="2:65" s="13" customFormat="1" ht="11.25">
      <c r="B125" s="149"/>
      <c r="D125" s="136" t="s">
        <v>190</v>
      </c>
      <c r="E125" s="150" t="s">
        <v>3</v>
      </c>
      <c r="F125" s="151" t="s">
        <v>202</v>
      </c>
      <c r="H125" s="152">
        <v>1</v>
      </c>
      <c r="I125" s="153"/>
      <c r="L125" s="149"/>
      <c r="M125" s="154"/>
      <c r="T125" s="155"/>
      <c r="AT125" s="150" t="s">
        <v>190</v>
      </c>
      <c r="AU125" s="150" t="s">
        <v>88</v>
      </c>
      <c r="AV125" s="13" t="s">
        <v>203</v>
      </c>
      <c r="AW125" s="13" t="s">
        <v>41</v>
      </c>
      <c r="AX125" s="13" t="s">
        <v>88</v>
      </c>
      <c r="AY125" s="150" t="s">
        <v>184</v>
      </c>
    </row>
    <row r="126" spans="2:65" s="1" customFormat="1" ht="24.2" customHeight="1">
      <c r="B126" s="121"/>
      <c r="C126" s="122" t="s">
        <v>224</v>
      </c>
      <c r="D126" s="122" t="s">
        <v>185</v>
      </c>
      <c r="E126" s="123" t="s">
        <v>226</v>
      </c>
      <c r="F126" s="124" t="s">
        <v>227</v>
      </c>
      <c r="G126" s="125" t="s">
        <v>213</v>
      </c>
      <c r="H126" s="126">
        <v>1</v>
      </c>
      <c r="I126" s="127"/>
      <c r="J126" s="128">
        <f>ROUND(I126*H126,2)</f>
        <v>0</v>
      </c>
      <c r="K126" s="124" t="s">
        <v>189</v>
      </c>
      <c r="L126" s="32"/>
      <c r="M126" s="129" t="s">
        <v>3</v>
      </c>
      <c r="N126" s="130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88</v>
      </c>
      <c r="AT126" s="133" t="s">
        <v>185</v>
      </c>
      <c r="AU126" s="133" t="s">
        <v>88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228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214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215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2" customFormat="1" ht="11.25">
      <c r="B129" s="142"/>
      <c r="D129" s="136" t="s">
        <v>190</v>
      </c>
      <c r="E129" s="143" t="s">
        <v>3</v>
      </c>
      <c r="F129" s="144" t="s">
        <v>88</v>
      </c>
      <c r="H129" s="145">
        <v>1</v>
      </c>
      <c r="I129" s="146"/>
      <c r="L129" s="142"/>
      <c r="M129" s="147"/>
      <c r="T129" s="148"/>
      <c r="AT129" s="143" t="s">
        <v>190</v>
      </c>
      <c r="AU129" s="143" t="s">
        <v>88</v>
      </c>
      <c r="AV129" s="12" t="s">
        <v>90</v>
      </c>
      <c r="AW129" s="12" t="s">
        <v>41</v>
      </c>
      <c r="AX129" s="12" t="s">
        <v>80</v>
      </c>
      <c r="AY129" s="143" t="s">
        <v>184</v>
      </c>
    </row>
    <row r="130" spans="2:65" s="13" customFormat="1" ht="11.25">
      <c r="B130" s="149"/>
      <c r="D130" s="136" t="s">
        <v>190</v>
      </c>
      <c r="E130" s="150" t="s">
        <v>3</v>
      </c>
      <c r="F130" s="151" t="s">
        <v>202</v>
      </c>
      <c r="H130" s="152">
        <v>1</v>
      </c>
      <c r="I130" s="153"/>
      <c r="L130" s="149"/>
      <c r="M130" s="154"/>
      <c r="T130" s="155"/>
      <c r="AT130" s="150" t="s">
        <v>190</v>
      </c>
      <c r="AU130" s="150" t="s">
        <v>88</v>
      </c>
      <c r="AV130" s="13" t="s">
        <v>203</v>
      </c>
      <c r="AW130" s="13" t="s">
        <v>41</v>
      </c>
      <c r="AX130" s="13" t="s">
        <v>88</v>
      </c>
      <c r="AY130" s="150" t="s">
        <v>184</v>
      </c>
    </row>
    <row r="131" spans="2:65" s="10" customFormat="1" ht="25.9" customHeight="1">
      <c r="B131" s="111"/>
      <c r="D131" s="112" t="s">
        <v>79</v>
      </c>
      <c r="E131" s="113" t="s">
        <v>88</v>
      </c>
      <c r="F131" s="113" t="s">
        <v>229</v>
      </c>
      <c r="I131" s="114"/>
      <c r="J131" s="115">
        <f>BK131</f>
        <v>0</v>
      </c>
      <c r="L131" s="111"/>
      <c r="M131" s="116"/>
      <c r="P131" s="117">
        <f>SUM(P132:P219)</f>
        <v>0</v>
      </c>
      <c r="R131" s="117">
        <f>SUM(R132:R219)</f>
        <v>0</v>
      </c>
      <c r="T131" s="118">
        <f>SUM(T132:T219)</f>
        <v>0</v>
      </c>
      <c r="AR131" s="112" t="s">
        <v>88</v>
      </c>
      <c r="AT131" s="119" t="s">
        <v>79</v>
      </c>
      <c r="AU131" s="119" t="s">
        <v>80</v>
      </c>
      <c r="AY131" s="112" t="s">
        <v>184</v>
      </c>
      <c r="BK131" s="120">
        <f>SUM(BK132:BK219)</f>
        <v>0</v>
      </c>
    </row>
    <row r="132" spans="2:65" s="1" customFormat="1" ht="24.2" customHeight="1">
      <c r="B132" s="121"/>
      <c r="C132" s="122" t="s">
        <v>230</v>
      </c>
      <c r="D132" s="122" t="s">
        <v>185</v>
      </c>
      <c r="E132" s="123" t="s">
        <v>231</v>
      </c>
      <c r="F132" s="124" t="s">
        <v>232</v>
      </c>
      <c r="G132" s="125" t="s">
        <v>188</v>
      </c>
      <c r="H132" s="126">
        <v>36</v>
      </c>
      <c r="I132" s="127"/>
      <c r="J132" s="128">
        <f>ROUND(I132*H132,2)</f>
        <v>0</v>
      </c>
      <c r="K132" s="124" t="s">
        <v>189</v>
      </c>
      <c r="L132" s="32"/>
      <c r="M132" s="129" t="s">
        <v>3</v>
      </c>
      <c r="N132" s="130" t="s">
        <v>51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88</v>
      </c>
      <c r="AT132" s="133" t="s">
        <v>185</v>
      </c>
      <c r="AU132" s="133" t="s">
        <v>88</v>
      </c>
      <c r="AY132" s="16" t="s">
        <v>184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88</v>
      </c>
      <c r="BK132" s="134">
        <f>ROUND(I132*H132,2)</f>
        <v>0</v>
      </c>
      <c r="BL132" s="16" t="s">
        <v>88</v>
      </c>
      <c r="BM132" s="133" t="s">
        <v>233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191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192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234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2" customFormat="1" ht="11.25">
      <c r="B136" s="142"/>
      <c r="D136" s="136" t="s">
        <v>190</v>
      </c>
      <c r="E136" s="143" t="s">
        <v>3</v>
      </c>
      <c r="F136" s="144" t="s">
        <v>235</v>
      </c>
      <c r="H136" s="145">
        <v>36</v>
      </c>
      <c r="I136" s="146"/>
      <c r="L136" s="142"/>
      <c r="M136" s="147"/>
      <c r="T136" s="148"/>
      <c r="AT136" s="143" t="s">
        <v>190</v>
      </c>
      <c r="AU136" s="143" t="s">
        <v>88</v>
      </c>
      <c r="AV136" s="12" t="s">
        <v>90</v>
      </c>
      <c r="AW136" s="12" t="s">
        <v>41</v>
      </c>
      <c r="AX136" s="12" t="s">
        <v>88</v>
      </c>
      <c r="AY136" s="143" t="s">
        <v>184</v>
      </c>
    </row>
    <row r="137" spans="2:65" s="1" customFormat="1" ht="24.2" customHeight="1">
      <c r="B137" s="121"/>
      <c r="C137" s="122" t="s">
        <v>228</v>
      </c>
      <c r="D137" s="122" t="s">
        <v>185</v>
      </c>
      <c r="E137" s="123" t="s">
        <v>236</v>
      </c>
      <c r="F137" s="124" t="s">
        <v>237</v>
      </c>
      <c r="G137" s="125" t="s">
        <v>238</v>
      </c>
      <c r="H137" s="126">
        <v>612</v>
      </c>
      <c r="I137" s="127"/>
      <c r="J137" s="128">
        <f>ROUND(I137*H137,2)</f>
        <v>0</v>
      </c>
      <c r="K137" s="124" t="s">
        <v>189</v>
      </c>
      <c r="L137" s="32"/>
      <c r="M137" s="129" t="s">
        <v>3</v>
      </c>
      <c r="N137" s="130" t="s">
        <v>51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88</v>
      </c>
      <c r="AT137" s="133" t="s">
        <v>185</v>
      </c>
      <c r="AU137" s="133" t="s">
        <v>88</v>
      </c>
      <c r="AY137" s="16" t="s">
        <v>184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6" t="s">
        <v>88</v>
      </c>
      <c r="BK137" s="134">
        <f>ROUND(I137*H137,2)</f>
        <v>0</v>
      </c>
      <c r="BL137" s="16" t="s">
        <v>88</v>
      </c>
      <c r="BM137" s="133" t="s">
        <v>239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191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192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1" customFormat="1" ht="11.25">
      <c r="B140" s="135"/>
      <c r="D140" s="136" t="s">
        <v>190</v>
      </c>
      <c r="E140" s="137" t="s">
        <v>3</v>
      </c>
      <c r="F140" s="138" t="s">
        <v>234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2" customFormat="1" ht="11.25">
      <c r="B141" s="142"/>
      <c r="D141" s="136" t="s">
        <v>190</v>
      </c>
      <c r="E141" s="143" t="s">
        <v>3</v>
      </c>
      <c r="F141" s="144" t="s">
        <v>240</v>
      </c>
      <c r="H141" s="145">
        <v>612</v>
      </c>
      <c r="I141" s="146"/>
      <c r="L141" s="142"/>
      <c r="M141" s="147"/>
      <c r="T141" s="148"/>
      <c r="AT141" s="143" t="s">
        <v>190</v>
      </c>
      <c r="AU141" s="143" t="s">
        <v>88</v>
      </c>
      <c r="AV141" s="12" t="s">
        <v>90</v>
      </c>
      <c r="AW141" s="12" t="s">
        <v>41</v>
      </c>
      <c r="AX141" s="12" t="s">
        <v>88</v>
      </c>
      <c r="AY141" s="143" t="s">
        <v>184</v>
      </c>
    </row>
    <row r="142" spans="2:65" s="1" customFormat="1" ht="21.75" customHeight="1">
      <c r="B142" s="121"/>
      <c r="C142" s="122" t="s">
        <v>241</v>
      </c>
      <c r="D142" s="122" t="s">
        <v>185</v>
      </c>
      <c r="E142" s="123" t="s">
        <v>242</v>
      </c>
      <c r="F142" s="124" t="s">
        <v>243</v>
      </c>
      <c r="G142" s="125" t="s">
        <v>188</v>
      </c>
      <c r="H142" s="126">
        <v>135.13399999999999</v>
      </c>
      <c r="I142" s="127"/>
      <c r="J142" s="128">
        <f>ROUND(I142*H142,2)</f>
        <v>0</v>
      </c>
      <c r="K142" s="124" t="s">
        <v>189</v>
      </c>
      <c r="L142" s="32"/>
      <c r="M142" s="129" t="s">
        <v>3</v>
      </c>
      <c r="N142" s="130" t="s">
        <v>51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88</v>
      </c>
      <c r="AT142" s="133" t="s">
        <v>185</v>
      </c>
      <c r="AU142" s="133" t="s">
        <v>88</v>
      </c>
      <c r="AY142" s="16" t="s">
        <v>184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88</v>
      </c>
      <c r="BK142" s="134">
        <f>ROUND(I142*H142,2)</f>
        <v>0</v>
      </c>
      <c r="BL142" s="16" t="s">
        <v>88</v>
      </c>
      <c r="BM142" s="133" t="s">
        <v>244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191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192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1" customFormat="1" ht="22.5">
      <c r="B145" s="135"/>
      <c r="D145" s="136" t="s">
        <v>190</v>
      </c>
      <c r="E145" s="137" t="s">
        <v>3</v>
      </c>
      <c r="F145" s="138" t="s">
        <v>245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2" customFormat="1" ht="11.25">
      <c r="B146" s="142"/>
      <c r="D146" s="136" t="s">
        <v>190</v>
      </c>
      <c r="E146" s="143" t="s">
        <v>3</v>
      </c>
      <c r="F146" s="144" t="s">
        <v>246</v>
      </c>
      <c r="H146" s="145">
        <v>135.13399999999999</v>
      </c>
      <c r="I146" s="146"/>
      <c r="L146" s="142"/>
      <c r="M146" s="147"/>
      <c r="T146" s="148"/>
      <c r="AT146" s="143" t="s">
        <v>190</v>
      </c>
      <c r="AU146" s="143" t="s">
        <v>88</v>
      </c>
      <c r="AV146" s="12" t="s">
        <v>90</v>
      </c>
      <c r="AW146" s="12" t="s">
        <v>41</v>
      </c>
      <c r="AX146" s="12" t="s">
        <v>88</v>
      </c>
      <c r="AY146" s="143" t="s">
        <v>184</v>
      </c>
    </row>
    <row r="147" spans="2:65" s="1" customFormat="1" ht="16.5" customHeight="1">
      <c r="B147" s="121"/>
      <c r="C147" s="122" t="s">
        <v>247</v>
      </c>
      <c r="D147" s="122" t="s">
        <v>185</v>
      </c>
      <c r="E147" s="123" t="s">
        <v>248</v>
      </c>
      <c r="F147" s="124" t="s">
        <v>249</v>
      </c>
      <c r="G147" s="125" t="s">
        <v>250</v>
      </c>
      <c r="H147" s="126">
        <v>1351.34</v>
      </c>
      <c r="I147" s="127"/>
      <c r="J147" s="128">
        <f>ROUND(I147*H147,2)</f>
        <v>0</v>
      </c>
      <c r="K147" s="124" t="s">
        <v>189</v>
      </c>
      <c r="L147" s="32"/>
      <c r="M147" s="129" t="s">
        <v>3</v>
      </c>
      <c r="N147" s="130" t="s">
        <v>51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88</v>
      </c>
      <c r="AT147" s="133" t="s">
        <v>185</v>
      </c>
      <c r="AU147" s="133" t="s">
        <v>88</v>
      </c>
      <c r="AY147" s="16" t="s">
        <v>184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6" t="s">
        <v>88</v>
      </c>
      <c r="BK147" s="134">
        <f>ROUND(I147*H147,2)</f>
        <v>0</v>
      </c>
      <c r="BL147" s="16" t="s">
        <v>88</v>
      </c>
      <c r="BM147" s="133" t="s">
        <v>251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191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192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1" customFormat="1" ht="22.5">
      <c r="B150" s="135"/>
      <c r="D150" s="136" t="s">
        <v>190</v>
      </c>
      <c r="E150" s="137" t="s">
        <v>3</v>
      </c>
      <c r="F150" s="138" t="s">
        <v>245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2" customFormat="1" ht="11.25">
      <c r="B151" s="142"/>
      <c r="D151" s="136" t="s">
        <v>190</v>
      </c>
      <c r="E151" s="143" t="s">
        <v>3</v>
      </c>
      <c r="F151" s="144" t="s">
        <v>252</v>
      </c>
      <c r="H151" s="145">
        <v>1351.34</v>
      </c>
      <c r="I151" s="146"/>
      <c r="L151" s="142"/>
      <c r="M151" s="147"/>
      <c r="T151" s="148"/>
      <c r="AT151" s="143" t="s">
        <v>190</v>
      </c>
      <c r="AU151" s="143" t="s">
        <v>88</v>
      </c>
      <c r="AV151" s="12" t="s">
        <v>90</v>
      </c>
      <c r="AW151" s="12" t="s">
        <v>41</v>
      </c>
      <c r="AX151" s="12" t="s">
        <v>88</v>
      </c>
      <c r="AY151" s="143" t="s">
        <v>184</v>
      </c>
    </row>
    <row r="152" spans="2:65" s="1" customFormat="1" ht="21.75" customHeight="1">
      <c r="B152" s="121"/>
      <c r="C152" s="122" t="s">
        <v>253</v>
      </c>
      <c r="D152" s="122" t="s">
        <v>185</v>
      </c>
      <c r="E152" s="123" t="s">
        <v>254</v>
      </c>
      <c r="F152" s="124" t="s">
        <v>255</v>
      </c>
      <c r="G152" s="125" t="s">
        <v>188</v>
      </c>
      <c r="H152" s="126">
        <v>57.55</v>
      </c>
      <c r="I152" s="127"/>
      <c r="J152" s="128">
        <f>ROUND(I152*H152,2)</f>
        <v>0</v>
      </c>
      <c r="K152" s="124" t="s">
        <v>189</v>
      </c>
      <c r="L152" s="32"/>
      <c r="M152" s="129" t="s">
        <v>3</v>
      </c>
      <c r="N152" s="130" t="s">
        <v>51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88</v>
      </c>
      <c r="AT152" s="133" t="s">
        <v>185</v>
      </c>
      <c r="AU152" s="133" t="s">
        <v>88</v>
      </c>
      <c r="AY152" s="16" t="s">
        <v>184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88</v>
      </c>
      <c r="BK152" s="134">
        <f>ROUND(I152*H152,2)</f>
        <v>0</v>
      </c>
      <c r="BL152" s="16" t="s">
        <v>88</v>
      </c>
      <c r="BM152" s="133" t="s">
        <v>256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191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192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257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1" customFormat="1" ht="11.25">
      <c r="B156" s="135"/>
      <c r="D156" s="136" t="s">
        <v>190</v>
      </c>
      <c r="E156" s="137" t="s">
        <v>3</v>
      </c>
      <c r="F156" s="138" t="s">
        <v>258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2" customFormat="1" ht="11.25">
      <c r="B157" s="142"/>
      <c r="D157" s="136" t="s">
        <v>190</v>
      </c>
      <c r="E157" s="143" t="s">
        <v>3</v>
      </c>
      <c r="F157" s="144" t="s">
        <v>259</v>
      </c>
      <c r="H157" s="145">
        <v>7.35</v>
      </c>
      <c r="I157" s="146"/>
      <c r="L157" s="142"/>
      <c r="M157" s="147"/>
      <c r="T157" s="148"/>
      <c r="AT157" s="143" t="s">
        <v>190</v>
      </c>
      <c r="AU157" s="143" t="s">
        <v>88</v>
      </c>
      <c r="AV157" s="12" t="s">
        <v>90</v>
      </c>
      <c r="AW157" s="12" t="s">
        <v>41</v>
      </c>
      <c r="AX157" s="12" t="s">
        <v>80</v>
      </c>
      <c r="AY157" s="143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260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2" customFormat="1" ht="11.25">
      <c r="B159" s="142"/>
      <c r="D159" s="136" t="s">
        <v>190</v>
      </c>
      <c r="E159" s="143" t="s">
        <v>3</v>
      </c>
      <c r="F159" s="144" t="s">
        <v>261</v>
      </c>
      <c r="H159" s="145">
        <v>24</v>
      </c>
      <c r="I159" s="146"/>
      <c r="L159" s="142"/>
      <c r="M159" s="147"/>
      <c r="T159" s="148"/>
      <c r="AT159" s="143" t="s">
        <v>190</v>
      </c>
      <c r="AU159" s="143" t="s">
        <v>88</v>
      </c>
      <c r="AV159" s="12" t="s">
        <v>90</v>
      </c>
      <c r="AW159" s="12" t="s">
        <v>41</v>
      </c>
      <c r="AX159" s="12" t="s">
        <v>80</v>
      </c>
      <c r="AY159" s="143" t="s">
        <v>184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262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2" customFormat="1" ht="11.25">
      <c r="B161" s="142"/>
      <c r="D161" s="136" t="s">
        <v>190</v>
      </c>
      <c r="E161" s="143" t="s">
        <v>3</v>
      </c>
      <c r="F161" s="144" t="s">
        <v>263</v>
      </c>
      <c r="H161" s="145">
        <v>25</v>
      </c>
      <c r="I161" s="146"/>
      <c r="L161" s="142"/>
      <c r="M161" s="147"/>
      <c r="T161" s="148"/>
      <c r="AT161" s="143" t="s">
        <v>190</v>
      </c>
      <c r="AU161" s="143" t="s">
        <v>88</v>
      </c>
      <c r="AV161" s="12" t="s">
        <v>90</v>
      </c>
      <c r="AW161" s="12" t="s">
        <v>41</v>
      </c>
      <c r="AX161" s="12" t="s">
        <v>80</v>
      </c>
      <c r="AY161" s="143" t="s">
        <v>184</v>
      </c>
    </row>
    <row r="162" spans="2:65" s="11" customFormat="1" ht="22.5">
      <c r="B162" s="135"/>
      <c r="D162" s="136" t="s">
        <v>190</v>
      </c>
      <c r="E162" s="137" t="s">
        <v>3</v>
      </c>
      <c r="F162" s="138" t="s">
        <v>264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2" customFormat="1" ht="11.25">
      <c r="B163" s="142"/>
      <c r="D163" s="136" t="s">
        <v>190</v>
      </c>
      <c r="E163" s="143" t="s">
        <v>3</v>
      </c>
      <c r="F163" s="144" t="s">
        <v>201</v>
      </c>
      <c r="H163" s="145">
        <v>1.2</v>
      </c>
      <c r="I163" s="146"/>
      <c r="L163" s="142"/>
      <c r="M163" s="147"/>
      <c r="T163" s="148"/>
      <c r="AT163" s="143" t="s">
        <v>190</v>
      </c>
      <c r="AU163" s="143" t="s">
        <v>88</v>
      </c>
      <c r="AV163" s="12" t="s">
        <v>90</v>
      </c>
      <c r="AW163" s="12" t="s">
        <v>41</v>
      </c>
      <c r="AX163" s="12" t="s">
        <v>80</v>
      </c>
      <c r="AY163" s="143" t="s">
        <v>184</v>
      </c>
    </row>
    <row r="164" spans="2:65" s="13" customFormat="1" ht="11.25">
      <c r="B164" s="149"/>
      <c r="D164" s="136" t="s">
        <v>190</v>
      </c>
      <c r="E164" s="150" t="s">
        <v>3</v>
      </c>
      <c r="F164" s="151" t="s">
        <v>202</v>
      </c>
      <c r="H164" s="152">
        <v>57.550000000000004</v>
      </c>
      <c r="I164" s="153"/>
      <c r="L164" s="149"/>
      <c r="M164" s="154"/>
      <c r="T164" s="155"/>
      <c r="AT164" s="150" t="s">
        <v>190</v>
      </c>
      <c r="AU164" s="150" t="s">
        <v>88</v>
      </c>
      <c r="AV164" s="13" t="s">
        <v>203</v>
      </c>
      <c r="AW164" s="13" t="s">
        <v>41</v>
      </c>
      <c r="AX164" s="13" t="s">
        <v>88</v>
      </c>
      <c r="AY164" s="150" t="s">
        <v>184</v>
      </c>
    </row>
    <row r="165" spans="2:65" s="1" customFormat="1" ht="21.75" customHeight="1">
      <c r="B165" s="121"/>
      <c r="C165" s="122" t="s">
        <v>265</v>
      </c>
      <c r="D165" s="122" t="s">
        <v>185</v>
      </c>
      <c r="E165" s="123" t="s">
        <v>266</v>
      </c>
      <c r="F165" s="124" t="s">
        <v>267</v>
      </c>
      <c r="G165" s="125" t="s">
        <v>250</v>
      </c>
      <c r="H165" s="126">
        <v>116.75</v>
      </c>
      <c r="I165" s="127"/>
      <c r="J165" s="128">
        <f>ROUND(I165*H165,2)</f>
        <v>0</v>
      </c>
      <c r="K165" s="124" t="s">
        <v>189</v>
      </c>
      <c r="L165" s="32"/>
      <c r="M165" s="129" t="s">
        <v>3</v>
      </c>
      <c r="N165" s="130" t="s">
        <v>51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88</v>
      </c>
      <c r="AT165" s="133" t="s">
        <v>185</v>
      </c>
      <c r="AU165" s="133" t="s">
        <v>88</v>
      </c>
      <c r="AY165" s="16" t="s">
        <v>184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6" t="s">
        <v>88</v>
      </c>
      <c r="BK165" s="134">
        <f>ROUND(I165*H165,2)</f>
        <v>0</v>
      </c>
      <c r="BL165" s="16" t="s">
        <v>88</v>
      </c>
      <c r="BM165" s="133" t="s">
        <v>268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191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192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22.5">
      <c r="B168" s="135"/>
      <c r="D168" s="136" t="s">
        <v>190</v>
      </c>
      <c r="E168" s="137" t="s">
        <v>3</v>
      </c>
      <c r="F168" s="138" t="s">
        <v>269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194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270</v>
      </c>
      <c r="H170" s="145">
        <v>24.5</v>
      </c>
      <c r="I170" s="146"/>
      <c r="L170" s="142"/>
      <c r="M170" s="147"/>
      <c r="T170" s="148"/>
      <c r="AT170" s="143" t="s">
        <v>190</v>
      </c>
      <c r="AU170" s="143" t="s">
        <v>88</v>
      </c>
      <c r="AV170" s="12" t="s">
        <v>90</v>
      </c>
      <c r="AW170" s="12" t="s">
        <v>41</v>
      </c>
      <c r="AX170" s="12" t="s">
        <v>80</v>
      </c>
      <c r="AY170" s="143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196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271</v>
      </c>
      <c r="H172" s="145">
        <v>60</v>
      </c>
      <c r="I172" s="146"/>
      <c r="L172" s="142"/>
      <c r="M172" s="147"/>
      <c r="T172" s="148"/>
      <c r="AT172" s="143" t="s">
        <v>190</v>
      </c>
      <c r="AU172" s="143" t="s">
        <v>88</v>
      </c>
      <c r="AV172" s="12" t="s">
        <v>90</v>
      </c>
      <c r="AW172" s="12" t="s">
        <v>41</v>
      </c>
      <c r="AX172" s="12" t="s">
        <v>80</v>
      </c>
      <c r="AY172" s="143" t="s">
        <v>184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262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2" customFormat="1" ht="11.25">
      <c r="B174" s="142"/>
      <c r="D174" s="136" t="s">
        <v>190</v>
      </c>
      <c r="E174" s="143" t="s">
        <v>3</v>
      </c>
      <c r="F174" s="144" t="s">
        <v>272</v>
      </c>
      <c r="H174" s="145">
        <v>20.25</v>
      </c>
      <c r="I174" s="146"/>
      <c r="L174" s="142"/>
      <c r="M174" s="147"/>
      <c r="T174" s="148"/>
      <c r="AT174" s="143" t="s">
        <v>190</v>
      </c>
      <c r="AU174" s="143" t="s">
        <v>88</v>
      </c>
      <c r="AV174" s="12" t="s">
        <v>90</v>
      </c>
      <c r="AW174" s="12" t="s">
        <v>41</v>
      </c>
      <c r="AX174" s="12" t="s">
        <v>80</v>
      </c>
      <c r="AY174" s="143" t="s">
        <v>184</v>
      </c>
    </row>
    <row r="175" spans="2:65" s="11" customFormat="1" ht="22.5">
      <c r="B175" s="135"/>
      <c r="D175" s="136" t="s">
        <v>190</v>
      </c>
      <c r="E175" s="137" t="s">
        <v>3</v>
      </c>
      <c r="F175" s="138" t="s">
        <v>200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2" customFormat="1" ht="11.25">
      <c r="B176" s="142"/>
      <c r="D176" s="136" t="s">
        <v>190</v>
      </c>
      <c r="E176" s="143" t="s">
        <v>3</v>
      </c>
      <c r="F176" s="144" t="s">
        <v>273</v>
      </c>
      <c r="H176" s="145">
        <v>12</v>
      </c>
      <c r="I176" s="146"/>
      <c r="L176" s="142"/>
      <c r="M176" s="147"/>
      <c r="T176" s="148"/>
      <c r="AT176" s="143" t="s">
        <v>190</v>
      </c>
      <c r="AU176" s="143" t="s">
        <v>88</v>
      </c>
      <c r="AV176" s="12" t="s">
        <v>90</v>
      </c>
      <c r="AW176" s="12" t="s">
        <v>41</v>
      </c>
      <c r="AX176" s="12" t="s">
        <v>80</v>
      </c>
      <c r="AY176" s="143" t="s">
        <v>184</v>
      </c>
    </row>
    <row r="177" spans="2:65" s="13" customFormat="1" ht="11.25">
      <c r="B177" s="149"/>
      <c r="D177" s="136" t="s">
        <v>190</v>
      </c>
      <c r="E177" s="150" t="s">
        <v>3</v>
      </c>
      <c r="F177" s="151" t="s">
        <v>202</v>
      </c>
      <c r="H177" s="152">
        <v>116.75</v>
      </c>
      <c r="I177" s="153"/>
      <c r="L177" s="149"/>
      <c r="M177" s="154"/>
      <c r="T177" s="155"/>
      <c r="AT177" s="150" t="s">
        <v>190</v>
      </c>
      <c r="AU177" s="150" t="s">
        <v>88</v>
      </c>
      <c r="AV177" s="13" t="s">
        <v>203</v>
      </c>
      <c r="AW177" s="13" t="s">
        <v>41</v>
      </c>
      <c r="AX177" s="13" t="s">
        <v>88</v>
      </c>
      <c r="AY177" s="150" t="s">
        <v>184</v>
      </c>
    </row>
    <row r="178" spans="2:65" s="1" customFormat="1" ht="21.75" customHeight="1">
      <c r="B178" s="121"/>
      <c r="C178" s="122" t="s">
        <v>274</v>
      </c>
      <c r="D178" s="122" t="s">
        <v>185</v>
      </c>
      <c r="E178" s="123" t="s">
        <v>275</v>
      </c>
      <c r="F178" s="124" t="s">
        <v>276</v>
      </c>
      <c r="G178" s="125" t="s">
        <v>188</v>
      </c>
      <c r="H178" s="126">
        <v>137.5</v>
      </c>
      <c r="I178" s="127"/>
      <c r="J178" s="128">
        <f>ROUND(I178*H178,2)</f>
        <v>0</v>
      </c>
      <c r="K178" s="124" t="s">
        <v>189</v>
      </c>
      <c r="L178" s="32"/>
      <c r="M178" s="129" t="s">
        <v>3</v>
      </c>
      <c r="N178" s="130" t="s">
        <v>51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88</v>
      </c>
      <c r="AT178" s="133" t="s">
        <v>185</v>
      </c>
      <c r="AU178" s="133" t="s">
        <v>88</v>
      </c>
      <c r="AY178" s="16" t="s">
        <v>184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6" t="s">
        <v>88</v>
      </c>
      <c r="BK178" s="134">
        <f>ROUND(I178*H178,2)</f>
        <v>0</v>
      </c>
      <c r="BL178" s="16" t="s">
        <v>88</v>
      </c>
      <c r="BM178" s="133" t="s">
        <v>277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191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192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257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22.5">
      <c r="B182" s="135"/>
      <c r="D182" s="136" t="s">
        <v>190</v>
      </c>
      <c r="E182" s="137" t="s">
        <v>3</v>
      </c>
      <c r="F182" s="138" t="s">
        <v>278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2" customFormat="1" ht="11.25">
      <c r="B183" s="142"/>
      <c r="D183" s="136" t="s">
        <v>190</v>
      </c>
      <c r="E183" s="143" t="s">
        <v>3</v>
      </c>
      <c r="F183" s="144" t="s">
        <v>207</v>
      </c>
      <c r="H183" s="145">
        <v>137.5</v>
      </c>
      <c r="I183" s="146"/>
      <c r="L183" s="142"/>
      <c r="M183" s="147"/>
      <c r="T183" s="148"/>
      <c r="AT183" s="143" t="s">
        <v>190</v>
      </c>
      <c r="AU183" s="143" t="s">
        <v>88</v>
      </c>
      <c r="AV183" s="12" t="s">
        <v>90</v>
      </c>
      <c r="AW183" s="12" t="s">
        <v>41</v>
      </c>
      <c r="AX183" s="12" t="s">
        <v>88</v>
      </c>
      <c r="AY183" s="143" t="s">
        <v>184</v>
      </c>
    </row>
    <row r="184" spans="2:65" s="1" customFormat="1" ht="21.75" customHeight="1">
      <c r="B184" s="121"/>
      <c r="C184" s="122" t="s">
        <v>256</v>
      </c>
      <c r="D184" s="122" t="s">
        <v>185</v>
      </c>
      <c r="E184" s="123" t="s">
        <v>279</v>
      </c>
      <c r="F184" s="124" t="s">
        <v>280</v>
      </c>
      <c r="G184" s="125" t="s">
        <v>250</v>
      </c>
      <c r="H184" s="126">
        <v>1375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281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191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192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22.5">
      <c r="B187" s="135"/>
      <c r="D187" s="136" t="s">
        <v>190</v>
      </c>
      <c r="E187" s="137" t="s">
        <v>3</v>
      </c>
      <c r="F187" s="138" t="s">
        <v>269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1" customFormat="1" ht="33.75">
      <c r="B188" s="135"/>
      <c r="D188" s="136" t="s">
        <v>190</v>
      </c>
      <c r="E188" s="137" t="s">
        <v>3</v>
      </c>
      <c r="F188" s="138" t="s">
        <v>282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283</v>
      </c>
      <c r="H189" s="145">
        <v>1375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88</v>
      </c>
      <c r="AY189" s="143" t="s">
        <v>184</v>
      </c>
    </row>
    <row r="190" spans="2:65" s="1" customFormat="1" ht="21.75" customHeight="1">
      <c r="B190" s="121"/>
      <c r="C190" s="122" t="s">
        <v>9</v>
      </c>
      <c r="D190" s="122" t="s">
        <v>185</v>
      </c>
      <c r="E190" s="123" t="s">
        <v>284</v>
      </c>
      <c r="F190" s="124" t="s">
        <v>285</v>
      </c>
      <c r="G190" s="125" t="s">
        <v>188</v>
      </c>
      <c r="H190" s="126">
        <v>50.4</v>
      </c>
      <c r="I190" s="127"/>
      <c r="J190" s="128">
        <f>ROUND(I190*H190,2)</f>
        <v>0</v>
      </c>
      <c r="K190" s="124" t="s">
        <v>189</v>
      </c>
      <c r="L190" s="32"/>
      <c r="M190" s="129" t="s">
        <v>3</v>
      </c>
      <c r="N190" s="130" t="s">
        <v>51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88</v>
      </c>
      <c r="AT190" s="133" t="s">
        <v>185</v>
      </c>
      <c r="AU190" s="133" t="s">
        <v>88</v>
      </c>
      <c r="AY190" s="16" t="s">
        <v>184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88</v>
      </c>
      <c r="BK190" s="134">
        <f>ROUND(I190*H190,2)</f>
        <v>0</v>
      </c>
      <c r="BL190" s="16" t="s">
        <v>88</v>
      </c>
      <c r="BM190" s="133" t="s">
        <v>286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191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192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1" customFormat="1" ht="11.25">
      <c r="B193" s="135"/>
      <c r="D193" s="136" t="s">
        <v>190</v>
      </c>
      <c r="E193" s="137" t="s">
        <v>3</v>
      </c>
      <c r="F193" s="138" t="s">
        <v>257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287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209</v>
      </c>
      <c r="H195" s="145">
        <v>50.4</v>
      </c>
      <c r="I195" s="146"/>
      <c r="L195" s="142"/>
      <c r="M195" s="147"/>
      <c r="T195" s="148"/>
      <c r="AT195" s="143" t="s">
        <v>190</v>
      </c>
      <c r="AU195" s="143" t="s">
        <v>88</v>
      </c>
      <c r="AV195" s="12" t="s">
        <v>90</v>
      </c>
      <c r="AW195" s="12" t="s">
        <v>41</v>
      </c>
      <c r="AX195" s="12" t="s">
        <v>88</v>
      </c>
      <c r="AY195" s="143" t="s">
        <v>184</v>
      </c>
    </row>
    <row r="196" spans="2:65" s="1" customFormat="1" ht="21.75" customHeight="1">
      <c r="B196" s="121"/>
      <c r="C196" s="122" t="s">
        <v>268</v>
      </c>
      <c r="D196" s="122" t="s">
        <v>185</v>
      </c>
      <c r="E196" s="123" t="s">
        <v>288</v>
      </c>
      <c r="F196" s="124" t="s">
        <v>289</v>
      </c>
      <c r="G196" s="125" t="s">
        <v>250</v>
      </c>
      <c r="H196" s="126">
        <v>504</v>
      </c>
      <c r="I196" s="127"/>
      <c r="J196" s="128">
        <f>ROUND(I196*H196,2)</f>
        <v>0</v>
      </c>
      <c r="K196" s="124" t="s">
        <v>189</v>
      </c>
      <c r="L196" s="32"/>
      <c r="M196" s="129" t="s">
        <v>3</v>
      </c>
      <c r="N196" s="130" t="s">
        <v>51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88</v>
      </c>
      <c r="AT196" s="133" t="s">
        <v>185</v>
      </c>
      <c r="AU196" s="133" t="s">
        <v>88</v>
      </c>
      <c r="AY196" s="16" t="s">
        <v>184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88</v>
      </c>
      <c r="BK196" s="134">
        <f>ROUND(I196*H196,2)</f>
        <v>0</v>
      </c>
      <c r="BL196" s="16" t="s">
        <v>88</v>
      </c>
      <c r="BM196" s="133" t="s">
        <v>290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191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192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1" customFormat="1" ht="22.5">
      <c r="B199" s="135"/>
      <c r="D199" s="136" t="s">
        <v>190</v>
      </c>
      <c r="E199" s="137" t="s">
        <v>3</v>
      </c>
      <c r="F199" s="138" t="s">
        <v>269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88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1" customFormat="1" ht="22.5">
      <c r="B200" s="135"/>
      <c r="D200" s="136" t="s">
        <v>190</v>
      </c>
      <c r="E200" s="137" t="s">
        <v>3</v>
      </c>
      <c r="F200" s="138" t="s">
        <v>291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2" customFormat="1" ht="11.25">
      <c r="B201" s="142"/>
      <c r="D201" s="136" t="s">
        <v>190</v>
      </c>
      <c r="E201" s="143" t="s">
        <v>3</v>
      </c>
      <c r="F201" s="144" t="s">
        <v>292</v>
      </c>
      <c r="H201" s="145">
        <v>504</v>
      </c>
      <c r="I201" s="146"/>
      <c r="L201" s="142"/>
      <c r="M201" s="147"/>
      <c r="T201" s="148"/>
      <c r="AT201" s="143" t="s">
        <v>190</v>
      </c>
      <c r="AU201" s="143" t="s">
        <v>88</v>
      </c>
      <c r="AV201" s="12" t="s">
        <v>90</v>
      </c>
      <c r="AW201" s="12" t="s">
        <v>41</v>
      </c>
      <c r="AX201" s="12" t="s">
        <v>88</v>
      </c>
      <c r="AY201" s="143" t="s">
        <v>184</v>
      </c>
    </row>
    <row r="202" spans="2:65" s="1" customFormat="1" ht="24.2" customHeight="1">
      <c r="B202" s="121"/>
      <c r="C202" s="122" t="s">
        <v>293</v>
      </c>
      <c r="D202" s="122" t="s">
        <v>185</v>
      </c>
      <c r="E202" s="123" t="s">
        <v>294</v>
      </c>
      <c r="F202" s="124" t="s">
        <v>295</v>
      </c>
      <c r="G202" s="125" t="s">
        <v>296</v>
      </c>
      <c r="H202" s="126">
        <v>97.834999999999994</v>
      </c>
      <c r="I202" s="127"/>
      <c r="J202" s="128">
        <f>ROUND(I202*H202,2)</f>
        <v>0</v>
      </c>
      <c r="K202" s="124" t="s">
        <v>189</v>
      </c>
      <c r="L202" s="32"/>
      <c r="M202" s="129" t="s">
        <v>3</v>
      </c>
      <c r="N202" s="130" t="s">
        <v>51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88</v>
      </c>
      <c r="AT202" s="133" t="s">
        <v>185</v>
      </c>
      <c r="AU202" s="133" t="s">
        <v>88</v>
      </c>
      <c r="AY202" s="16" t="s">
        <v>184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6" t="s">
        <v>88</v>
      </c>
      <c r="BK202" s="134">
        <f>ROUND(I202*H202,2)</f>
        <v>0</v>
      </c>
      <c r="BL202" s="16" t="s">
        <v>88</v>
      </c>
      <c r="BM202" s="133" t="s">
        <v>297</v>
      </c>
    </row>
    <row r="203" spans="2:65" s="11" customFormat="1" ht="11.25">
      <c r="B203" s="135"/>
      <c r="D203" s="136" t="s">
        <v>190</v>
      </c>
      <c r="E203" s="137" t="s">
        <v>3</v>
      </c>
      <c r="F203" s="138" t="s">
        <v>191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1" customFormat="1" ht="11.25">
      <c r="B204" s="135"/>
      <c r="D204" s="136" t="s">
        <v>190</v>
      </c>
      <c r="E204" s="137" t="s">
        <v>3</v>
      </c>
      <c r="F204" s="138" t="s">
        <v>192</v>
      </c>
      <c r="H204" s="137" t="s">
        <v>3</v>
      </c>
      <c r="I204" s="139"/>
      <c r="L204" s="135"/>
      <c r="M204" s="140"/>
      <c r="T204" s="141"/>
      <c r="AT204" s="137" t="s">
        <v>190</v>
      </c>
      <c r="AU204" s="137" t="s">
        <v>88</v>
      </c>
      <c r="AV204" s="11" t="s">
        <v>88</v>
      </c>
      <c r="AW204" s="11" t="s">
        <v>41</v>
      </c>
      <c r="AX204" s="11" t="s">
        <v>80</v>
      </c>
      <c r="AY204" s="137" t="s">
        <v>184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298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2" customFormat="1" ht="11.25">
      <c r="B206" s="142"/>
      <c r="D206" s="136" t="s">
        <v>190</v>
      </c>
      <c r="E206" s="143" t="s">
        <v>3</v>
      </c>
      <c r="F206" s="144" t="s">
        <v>299</v>
      </c>
      <c r="H206" s="145">
        <v>97.834999999999994</v>
      </c>
      <c r="I206" s="146"/>
      <c r="L206" s="142"/>
      <c r="M206" s="147"/>
      <c r="T206" s="148"/>
      <c r="AT206" s="143" t="s">
        <v>190</v>
      </c>
      <c r="AU206" s="143" t="s">
        <v>88</v>
      </c>
      <c r="AV206" s="12" t="s">
        <v>90</v>
      </c>
      <c r="AW206" s="12" t="s">
        <v>41</v>
      </c>
      <c r="AX206" s="12" t="s">
        <v>88</v>
      </c>
      <c r="AY206" s="143" t="s">
        <v>184</v>
      </c>
    </row>
    <row r="207" spans="2:65" s="1" customFormat="1" ht="16.5" customHeight="1">
      <c r="B207" s="121"/>
      <c r="C207" s="122" t="s">
        <v>300</v>
      </c>
      <c r="D207" s="122" t="s">
        <v>185</v>
      </c>
      <c r="E207" s="123" t="s">
        <v>301</v>
      </c>
      <c r="F207" s="124" t="s">
        <v>302</v>
      </c>
      <c r="G207" s="125" t="s">
        <v>188</v>
      </c>
      <c r="H207" s="126">
        <v>192.684</v>
      </c>
      <c r="I207" s="127"/>
      <c r="J207" s="128">
        <f>ROUND(I207*H207,2)</f>
        <v>0</v>
      </c>
      <c r="K207" s="124" t="s">
        <v>189</v>
      </c>
      <c r="L207" s="32"/>
      <c r="M207" s="129" t="s">
        <v>3</v>
      </c>
      <c r="N207" s="130" t="s">
        <v>51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88</v>
      </c>
      <c r="AT207" s="133" t="s">
        <v>185</v>
      </c>
      <c r="AU207" s="133" t="s">
        <v>88</v>
      </c>
      <c r="AY207" s="16" t="s">
        <v>184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6" t="s">
        <v>88</v>
      </c>
      <c r="BK207" s="134">
        <f>ROUND(I207*H207,2)</f>
        <v>0</v>
      </c>
      <c r="BL207" s="16" t="s">
        <v>88</v>
      </c>
      <c r="BM207" s="133" t="s">
        <v>303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191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1" customFormat="1" ht="11.25">
      <c r="B209" s="135"/>
      <c r="D209" s="136" t="s">
        <v>190</v>
      </c>
      <c r="E209" s="137" t="s">
        <v>3</v>
      </c>
      <c r="F209" s="138" t="s">
        <v>192</v>
      </c>
      <c r="H209" s="137" t="s">
        <v>3</v>
      </c>
      <c r="I209" s="139"/>
      <c r="L209" s="135"/>
      <c r="M209" s="140"/>
      <c r="T209" s="141"/>
      <c r="AT209" s="137" t="s">
        <v>190</v>
      </c>
      <c r="AU209" s="137" t="s">
        <v>88</v>
      </c>
      <c r="AV209" s="11" t="s">
        <v>88</v>
      </c>
      <c r="AW209" s="11" t="s">
        <v>41</v>
      </c>
      <c r="AX209" s="11" t="s">
        <v>80</v>
      </c>
      <c r="AY209" s="137" t="s">
        <v>184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304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22.5">
      <c r="B211" s="135"/>
      <c r="D211" s="136" t="s">
        <v>190</v>
      </c>
      <c r="E211" s="137" t="s">
        <v>3</v>
      </c>
      <c r="F211" s="138" t="s">
        <v>305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2" customFormat="1" ht="11.25">
      <c r="B212" s="142"/>
      <c r="D212" s="136" t="s">
        <v>190</v>
      </c>
      <c r="E212" s="143" t="s">
        <v>3</v>
      </c>
      <c r="F212" s="144" t="s">
        <v>306</v>
      </c>
      <c r="H212" s="145">
        <v>57.55</v>
      </c>
      <c r="I212" s="146"/>
      <c r="L212" s="142"/>
      <c r="M212" s="147"/>
      <c r="T212" s="148"/>
      <c r="AT212" s="143" t="s">
        <v>190</v>
      </c>
      <c r="AU212" s="143" t="s">
        <v>88</v>
      </c>
      <c r="AV212" s="12" t="s">
        <v>90</v>
      </c>
      <c r="AW212" s="12" t="s">
        <v>41</v>
      </c>
      <c r="AX212" s="12" t="s">
        <v>80</v>
      </c>
      <c r="AY212" s="143" t="s">
        <v>184</v>
      </c>
    </row>
    <row r="213" spans="2:65" s="11" customFormat="1" ht="22.5">
      <c r="B213" s="135"/>
      <c r="D213" s="136" t="s">
        <v>190</v>
      </c>
      <c r="E213" s="137" t="s">
        <v>3</v>
      </c>
      <c r="F213" s="138" t="s">
        <v>307</v>
      </c>
      <c r="H213" s="137" t="s">
        <v>3</v>
      </c>
      <c r="I213" s="139"/>
      <c r="L213" s="135"/>
      <c r="M213" s="140"/>
      <c r="T213" s="141"/>
      <c r="AT213" s="137" t="s">
        <v>190</v>
      </c>
      <c r="AU213" s="137" t="s">
        <v>88</v>
      </c>
      <c r="AV213" s="11" t="s">
        <v>88</v>
      </c>
      <c r="AW213" s="11" t="s">
        <v>41</v>
      </c>
      <c r="AX213" s="11" t="s">
        <v>80</v>
      </c>
      <c r="AY213" s="137" t="s">
        <v>184</v>
      </c>
    </row>
    <row r="214" spans="2:65" s="12" customFormat="1" ht="11.25">
      <c r="B214" s="142"/>
      <c r="D214" s="136" t="s">
        <v>190</v>
      </c>
      <c r="E214" s="143" t="s">
        <v>3</v>
      </c>
      <c r="F214" s="144" t="s">
        <v>308</v>
      </c>
      <c r="H214" s="145">
        <v>-11.675000000000001</v>
      </c>
      <c r="I214" s="146"/>
      <c r="L214" s="142"/>
      <c r="M214" s="147"/>
      <c r="T214" s="148"/>
      <c r="AT214" s="143" t="s">
        <v>190</v>
      </c>
      <c r="AU214" s="143" t="s">
        <v>88</v>
      </c>
      <c r="AV214" s="12" t="s">
        <v>90</v>
      </c>
      <c r="AW214" s="12" t="s">
        <v>41</v>
      </c>
      <c r="AX214" s="12" t="s">
        <v>80</v>
      </c>
      <c r="AY214" s="143" t="s">
        <v>184</v>
      </c>
    </row>
    <row r="215" spans="2:65" s="11" customFormat="1" ht="22.5">
      <c r="B215" s="135"/>
      <c r="D215" s="136" t="s">
        <v>190</v>
      </c>
      <c r="E215" s="137" t="s">
        <v>3</v>
      </c>
      <c r="F215" s="138" t="s">
        <v>309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2" customFormat="1" ht="11.25">
      <c r="B216" s="142"/>
      <c r="D216" s="136" t="s">
        <v>190</v>
      </c>
      <c r="E216" s="143" t="s">
        <v>3</v>
      </c>
      <c r="F216" s="144" t="s">
        <v>310</v>
      </c>
      <c r="H216" s="145">
        <v>115.22499999999999</v>
      </c>
      <c r="I216" s="146"/>
      <c r="L216" s="142"/>
      <c r="M216" s="147"/>
      <c r="T216" s="148"/>
      <c r="AT216" s="143" t="s">
        <v>190</v>
      </c>
      <c r="AU216" s="143" t="s">
        <v>88</v>
      </c>
      <c r="AV216" s="12" t="s">
        <v>90</v>
      </c>
      <c r="AW216" s="12" t="s">
        <v>41</v>
      </c>
      <c r="AX216" s="12" t="s">
        <v>80</v>
      </c>
      <c r="AY216" s="143" t="s">
        <v>184</v>
      </c>
    </row>
    <row r="217" spans="2:65" s="11" customFormat="1" ht="22.5">
      <c r="B217" s="135"/>
      <c r="D217" s="136" t="s">
        <v>190</v>
      </c>
      <c r="E217" s="137" t="s">
        <v>3</v>
      </c>
      <c r="F217" s="138" t="s">
        <v>311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312</v>
      </c>
      <c r="H218" s="145">
        <v>31.584</v>
      </c>
      <c r="I218" s="146"/>
      <c r="L218" s="142"/>
      <c r="M218" s="147"/>
      <c r="T218" s="148"/>
      <c r="AT218" s="143" t="s">
        <v>190</v>
      </c>
      <c r="AU218" s="143" t="s">
        <v>88</v>
      </c>
      <c r="AV218" s="12" t="s">
        <v>90</v>
      </c>
      <c r="AW218" s="12" t="s">
        <v>41</v>
      </c>
      <c r="AX218" s="12" t="s">
        <v>80</v>
      </c>
      <c r="AY218" s="143" t="s">
        <v>184</v>
      </c>
    </row>
    <row r="219" spans="2:65" s="13" customFormat="1" ht="11.25">
      <c r="B219" s="149"/>
      <c r="D219" s="136" t="s">
        <v>190</v>
      </c>
      <c r="E219" s="150" t="s">
        <v>3</v>
      </c>
      <c r="F219" s="151" t="s">
        <v>202</v>
      </c>
      <c r="H219" s="152">
        <v>192.684</v>
      </c>
      <c r="I219" s="153"/>
      <c r="L219" s="149"/>
      <c r="M219" s="154"/>
      <c r="T219" s="155"/>
      <c r="AT219" s="150" t="s">
        <v>190</v>
      </c>
      <c r="AU219" s="150" t="s">
        <v>88</v>
      </c>
      <c r="AV219" s="13" t="s">
        <v>203</v>
      </c>
      <c r="AW219" s="13" t="s">
        <v>41</v>
      </c>
      <c r="AX219" s="13" t="s">
        <v>88</v>
      </c>
      <c r="AY219" s="150" t="s">
        <v>184</v>
      </c>
    </row>
    <row r="220" spans="2:65" s="10" customFormat="1" ht="25.9" customHeight="1">
      <c r="B220" s="111"/>
      <c r="D220" s="112" t="s">
        <v>79</v>
      </c>
      <c r="E220" s="113" t="s">
        <v>90</v>
      </c>
      <c r="F220" s="113" t="s">
        <v>313</v>
      </c>
      <c r="I220" s="114"/>
      <c r="J220" s="115">
        <f>BK220</f>
        <v>0</v>
      </c>
      <c r="L220" s="111"/>
      <c r="M220" s="116"/>
      <c r="P220" s="117">
        <f>SUM(P221:P226)</f>
        <v>0</v>
      </c>
      <c r="R220" s="117">
        <f>SUM(R221:R226)</f>
        <v>0</v>
      </c>
      <c r="T220" s="118">
        <f>SUM(T221:T226)</f>
        <v>0</v>
      </c>
      <c r="AR220" s="112" t="s">
        <v>88</v>
      </c>
      <c r="AT220" s="119" t="s">
        <v>79</v>
      </c>
      <c r="AU220" s="119" t="s">
        <v>80</v>
      </c>
      <c r="AY220" s="112" t="s">
        <v>184</v>
      </c>
      <c r="BK220" s="120">
        <f>SUM(BK221:BK226)</f>
        <v>0</v>
      </c>
    </row>
    <row r="221" spans="2:65" s="1" customFormat="1" ht="16.5" customHeight="1">
      <c r="B221" s="121"/>
      <c r="C221" s="122" t="s">
        <v>314</v>
      </c>
      <c r="D221" s="122" t="s">
        <v>185</v>
      </c>
      <c r="E221" s="123" t="s">
        <v>315</v>
      </c>
      <c r="F221" s="124" t="s">
        <v>316</v>
      </c>
      <c r="G221" s="125" t="s">
        <v>188</v>
      </c>
      <c r="H221" s="126">
        <v>1.2</v>
      </c>
      <c r="I221" s="127"/>
      <c r="J221" s="128">
        <f>ROUND(I221*H221,2)</f>
        <v>0</v>
      </c>
      <c r="K221" s="124" t="s">
        <v>189</v>
      </c>
      <c r="L221" s="32"/>
      <c r="M221" s="129" t="s">
        <v>3</v>
      </c>
      <c r="N221" s="130" t="s">
        <v>51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88</v>
      </c>
      <c r="AT221" s="133" t="s">
        <v>185</v>
      </c>
      <c r="AU221" s="133" t="s">
        <v>88</v>
      </c>
      <c r="AY221" s="16" t="s">
        <v>184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88</v>
      </c>
      <c r="BK221" s="134">
        <f>ROUND(I221*H221,2)</f>
        <v>0</v>
      </c>
      <c r="BL221" s="16" t="s">
        <v>88</v>
      </c>
      <c r="BM221" s="133" t="s">
        <v>317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191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192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318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319</v>
      </c>
      <c r="H225" s="145">
        <v>1.2</v>
      </c>
      <c r="I225" s="146"/>
      <c r="L225" s="142"/>
      <c r="M225" s="147"/>
      <c r="T225" s="148"/>
      <c r="AT225" s="143" t="s">
        <v>190</v>
      </c>
      <c r="AU225" s="143" t="s">
        <v>88</v>
      </c>
      <c r="AV225" s="12" t="s">
        <v>90</v>
      </c>
      <c r="AW225" s="12" t="s">
        <v>41</v>
      </c>
      <c r="AX225" s="12" t="s">
        <v>80</v>
      </c>
      <c r="AY225" s="143" t="s">
        <v>184</v>
      </c>
    </row>
    <row r="226" spans="2:65" s="13" customFormat="1" ht="11.25">
      <c r="B226" s="149"/>
      <c r="D226" s="136" t="s">
        <v>190</v>
      </c>
      <c r="E226" s="150" t="s">
        <v>3</v>
      </c>
      <c r="F226" s="151" t="s">
        <v>202</v>
      </c>
      <c r="H226" s="152">
        <v>1.2</v>
      </c>
      <c r="I226" s="153"/>
      <c r="L226" s="149"/>
      <c r="M226" s="154"/>
      <c r="T226" s="155"/>
      <c r="AT226" s="150" t="s">
        <v>190</v>
      </c>
      <c r="AU226" s="150" t="s">
        <v>88</v>
      </c>
      <c r="AV226" s="13" t="s">
        <v>203</v>
      </c>
      <c r="AW226" s="13" t="s">
        <v>41</v>
      </c>
      <c r="AX226" s="13" t="s">
        <v>88</v>
      </c>
      <c r="AY226" s="150" t="s">
        <v>184</v>
      </c>
    </row>
    <row r="227" spans="2:65" s="10" customFormat="1" ht="25.9" customHeight="1">
      <c r="B227" s="111"/>
      <c r="D227" s="112" t="s">
        <v>79</v>
      </c>
      <c r="E227" s="113" t="s">
        <v>210</v>
      </c>
      <c r="F227" s="113" t="s">
        <v>320</v>
      </c>
      <c r="I227" s="114"/>
      <c r="J227" s="115">
        <f>BK227</f>
        <v>0</v>
      </c>
      <c r="L227" s="111"/>
      <c r="M227" s="116"/>
      <c r="P227" s="117">
        <f>SUM(P228:P238)</f>
        <v>0</v>
      </c>
      <c r="R227" s="117">
        <f>SUM(R228:R238)</f>
        <v>0</v>
      </c>
      <c r="T227" s="118">
        <f>SUM(T228:T238)</f>
        <v>0</v>
      </c>
      <c r="AR227" s="112" t="s">
        <v>88</v>
      </c>
      <c r="AT227" s="119" t="s">
        <v>79</v>
      </c>
      <c r="AU227" s="119" t="s">
        <v>80</v>
      </c>
      <c r="AY227" s="112" t="s">
        <v>184</v>
      </c>
      <c r="BK227" s="120">
        <f>SUM(BK228:BK238)</f>
        <v>0</v>
      </c>
    </row>
    <row r="228" spans="2:65" s="1" customFormat="1" ht="24.2" customHeight="1">
      <c r="B228" s="121"/>
      <c r="C228" s="122" t="s">
        <v>321</v>
      </c>
      <c r="D228" s="122" t="s">
        <v>185</v>
      </c>
      <c r="E228" s="123" t="s">
        <v>322</v>
      </c>
      <c r="F228" s="124" t="s">
        <v>323</v>
      </c>
      <c r="G228" s="125" t="s">
        <v>324</v>
      </c>
      <c r="H228" s="126">
        <v>68</v>
      </c>
      <c r="I228" s="127"/>
      <c r="J228" s="128">
        <f>ROUND(I228*H228,2)</f>
        <v>0</v>
      </c>
      <c r="K228" s="124" t="s">
        <v>189</v>
      </c>
      <c r="L228" s="32"/>
      <c r="M228" s="129" t="s">
        <v>3</v>
      </c>
      <c r="N228" s="130" t="s">
        <v>51</v>
      </c>
      <c r="P228" s="131">
        <f>O228*H228</f>
        <v>0</v>
      </c>
      <c r="Q228" s="131">
        <v>0</v>
      </c>
      <c r="R228" s="131">
        <f>Q228*H228</f>
        <v>0</v>
      </c>
      <c r="S228" s="131">
        <v>0</v>
      </c>
      <c r="T228" s="132">
        <f>S228*H228</f>
        <v>0</v>
      </c>
      <c r="AR228" s="133" t="s">
        <v>88</v>
      </c>
      <c r="AT228" s="133" t="s">
        <v>185</v>
      </c>
      <c r="AU228" s="133" t="s">
        <v>88</v>
      </c>
      <c r="AY228" s="16" t="s">
        <v>184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6" t="s">
        <v>88</v>
      </c>
      <c r="BK228" s="134">
        <f>ROUND(I228*H228,2)</f>
        <v>0</v>
      </c>
      <c r="BL228" s="16" t="s">
        <v>88</v>
      </c>
      <c r="BM228" s="133" t="s">
        <v>325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191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192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22.5">
      <c r="B231" s="135"/>
      <c r="D231" s="136" t="s">
        <v>190</v>
      </c>
      <c r="E231" s="137" t="s">
        <v>3</v>
      </c>
      <c r="F231" s="138" t="s">
        <v>326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1" customFormat="1" ht="22.5">
      <c r="B232" s="135"/>
      <c r="D232" s="136" t="s">
        <v>190</v>
      </c>
      <c r="E232" s="137" t="s">
        <v>3</v>
      </c>
      <c r="F232" s="138" t="s">
        <v>327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2" customFormat="1" ht="11.25">
      <c r="B233" s="142"/>
      <c r="D233" s="136" t="s">
        <v>190</v>
      </c>
      <c r="E233" s="143" t="s">
        <v>3</v>
      </c>
      <c r="F233" s="144" t="s">
        <v>328</v>
      </c>
      <c r="H233" s="145">
        <v>43</v>
      </c>
      <c r="I233" s="146"/>
      <c r="L233" s="142"/>
      <c r="M233" s="147"/>
      <c r="T233" s="148"/>
      <c r="AT233" s="143" t="s">
        <v>190</v>
      </c>
      <c r="AU233" s="143" t="s">
        <v>88</v>
      </c>
      <c r="AV233" s="12" t="s">
        <v>90</v>
      </c>
      <c r="AW233" s="12" t="s">
        <v>41</v>
      </c>
      <c r="AX233" s="12" t="s">
        <v>80</v>
      </c>
      <c r="AY233" s="143" t="s">
        <v>184</v>
      </c>
    </row>
    <row r="234" spans="2:65" s="11" customFormat="1" ht="22.5">
      <c r="B234" s="135"/>
      <c r="D234" s="136" t="s">
        <v>190</v>
      </c>
      <c r="E234" s="137" t="s">
        <v>3</v>
      </c>
      <c r="F234" s="138" t="s">
        <v>329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22.5">
      <c r="B235" s="135"/>
      <c r="D235" s="136" t="s">
        <v>190</v>
      </c>
      <c r="E235" s="137" t="s">
        <v>3</v>
      </c>
      <c r="F235" s="138" t="s">
        <v>330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1" customFormat="1" ht="22.5">
      <c r="B236" s="135"/>
      <c r="D236" s="136" t="s">
        <v>190</v>
      </c>
      <c r="E236" s="137" t="s">
        <v>3</v>
      </c>
      <c r="F236" s="138" t="s">
        <v>331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2" customFormat="1" ht="11.25">
      <c r="B237" s="142"/>
      <c r="D237" s="136" t="s">
        <v>190</v>
      </c>
      <c r="E237" s="143" t="s">
        <v>3</v>
      </c>
      <c r="F237" s="144" t="s">
        <v>332</v>
      </c>
      <c r="H237" s="145">
        <v>25</v>
      </c>
      <c r="I237" s="146"/>
      <c r="L237" s="142"/>
      <c r="M237" s="147"/>
      <c r="T237" s="148"/>
      <c r="AT237" s="143" t="s">
        <v>190</v>
      </c>
      <c r="AU237" s="143" t="s">
        <v>88</v>
      </c>
      <c r="AV237" s="12" t="s">
        <v>90</v>
      </c>
      <c r="AW237" s="12" t="s">
        <v>41</v>
      </c>
      <c r="AX237" s="12" t="s">
        <v>80</v>
      </c>
      <c r="AY237" s="143" t="s">
        <v>184</v>
      </c>
    </row>
    <row r="238" spans="2:65" s="13" customFormat="1" ht="11.25">
      <c r="B238" s="149"/>
      <c r="D238" s="136" t="s">
        <v>190</v>
      </c>
      <c r="E238" s="150" t="s">
        <v>3</v>
      </c>
      <c r="F238" s="151" t="s">
        <v>202</v>
      </c>
      <c r="H238" s="152">
        <v>68</v>
      </c>
      <c r="I238" s="153"/>
      <c r="L238" s="149"/>
      <c r="M238" s="154"/>
      <c r="T238" s="155"/>
      <c r="AT238" s="150" t="s">
        <v>190</v>
      </c>
      <c r="AU238" s="150" t="s">
        <v>88</v>
      </c>
      <c r="AV238" s="13" t="s">
        <v>203</v>
      </c>
      <c r="AW238" s="13" t="s">
        <v>41</v>
      </c>
      <c r="AX238" s="13" t="s">
        <v>88</v>
      </c>
      <c r="AY238" s="150" t="s">
        <v>184</v>
      </c>
    </row>
    <row r="239" spans="2:65" s="10" customFormat="1" ht="25.9" customHeight="1">
      <c r="B239" s="111"/>
      <c r="D239" s="112" t="s">
        <v>79</v>
      </c>
      <c r="E239" s="113" t="s">
        <v>230</v>
      </c>
      <c r="F239" s="113" t="s">
        <v>333</v>
      </c>
      <c r="I239" s="114"/>
      <c r="J239" s="115">
        <f>BK239</f>
        <v>0</v>
      </c>
      <c r="L239" s="111"/>
      <c r="M239" s="116"/>
      <c r="P239" s="117">
        <f>SUM(P240:P769)</f>
        <v>0</v>
      </c>
      <c r="R239" s="117">
        <f>SUM(R240:R769)</f>
        <v>0</v>
      </c>
      <c r="T239" s="118">
        <f>SUM(T240:T769)</f>
        <v>0</v>
      </c>
      <c r="AR239" s="112" t="s">
        <v>88</v>
      </c>
      <c r="AT239" s="119" t="s">
        <v>79</v>
      </c>
      <c r="AU239" s="119" t="s">
        <v>80</v>
      </c>
      <c r="AY239" s="112" t="s">
        <v>184</v>
      </c>
      <c r="BK239" s="120">
        <f>SUM(BK240:BK769)</f>
        <v>0</v>
      </c>
    </row>
    <row r="240" spans="2:65" s="1" customFormat="1" ht="21.75" customHeight="1">
      <c r="B240" s="121"/>
      <c r="C240" s="122" t="s">
        <v>8</v>
      </c>
      <c r="D240" s="122" t="s">
        <v>185</v>
      </c>
      <c r="E240" s="123" t="s">
        <v>334</v>
      </c>
      <c r="F240" s="124" t="s">
        <v>335</v>
      </c>
      <c r="G240" s="125" t="s">
        <v>324</v>
      </c>
      <c r="H240" s="126">
        <v>105</v>
      </c>
      <c r="I240" s="127"/>
      <c r="J240" s="128">
        <f>ROUND(I240*H240,2)</f>
        <v>0</v>
      </c>
      <c r="K240" s="124" t="s">
        <v>189</v>
      </c>
      <c r="L240" s="32"/>
      <c r="M240" s="129" t="s">
        <v>3</v>
      </c>
      <c r="N240" s="130" t="s">
        <v>51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88</v>
      </c>
      <c r="AT240" s="133" t="s">
        <v>185</v>
      </c>
      <c r="AU240" s="133" t="s">
        <v>88</v>
      </c>
      <c r="AY240" s="16" t="s">
        <v>184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6" t="s">
        <v>88</v>
      </c>
      <c r="BK240" s="134">
        <f>ROUND(I240*H240,2)</f>
        <v>0</v>
      </c>
      <c r="BL240" s="16" t="s">
        <v>88</v>
      </c>
      <c r="BM240" s="133" t="s">
        <v>336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191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192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337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2" customFormat="1" ht="11.25">
      <c r="B244" s="142"/>
      <c r="D244" s="136" t="s">
        <v>190</v>
      </c>
      <c r="E244" s="143" t="s">
        <v>3</v>
      </c>
      <c r="F244" s="144" t="s">
        <v>338</v>
      </c>
      <c r="H244" s="145">
        <v>105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80</v>
      </c>
      <c r="AY244" s="143" t="s">
        <v>184</v>
      </c>
    </row>
    <row r="245" spans="2:65" s="13" customFormat="1" ht="11.25">
      <c r="B245" s="149"/>
      <c r="D245" s="136" t="s">
        <v>190</v>
      </c>
      <c r="E245" s="150" t="s">
        <v>3</v>
      </c>
      <c r="F245" s="151" t="s">
        <v>202</v>
      </c>
      <c r="H245" s="152">
        <v>105</v>
      </c>
      <c r="I245" s="153"/>
      <c r="L245" s="149"/>
      <c r="M245" s="154"/>
      <c r="T245" s="155"/>
      <c r="AT245" s="150" t="s">
        <v>190</v>
      </c>
      <c r="AU245" s="150" t="s">
        <v>88</v>
      </c>
      <c r="AV245" s="13" t="s">
        <v>203</v>
      </c>
      <c r="AW245" s="13" t="s">
        <v>41</v>
      </c>
      <c r="AX245" s="13" t="s">
        <v>88</v>
      </c>
      <c r="AY245" s="150" t="s">
        <v>184</v>
      </c>
    </row>
    <row r="246" spans="2:65" s="1" customFormat="1" ht="21.75" customHeight="1">
      <c r="B246" s="121"/>
      <c r="C246" s="122" t="s">
        <v>339</v>
      </c>
      <c r="D246" s="122" t="s">
        <v>185</v>
      </c>
      <c r="E246" s="123" t="s">
        <v>340</v>
      </c>
      <c r="F246" s="124" t="s">
        <v>341</v>
      </c>
      <c r="G246" s="125" t="s">
        <v>324</v>
      </c>
      <c r="H246" s="126">
        <v>25</v>
      </c>
      <c r="I246" s="127"/>
      <c r="J246" s="128">
        <f>ROUND(I246*H246,2)</f>
        <v>0</v>
      </c>
      <c r="K246" s="124" t="s">
        <v>189</v>
      </c>
      <c r="L246" s="32"/>
      <c r="M246" s="129" t="s">
        <v>3</v>
      </c>
      <c r="N246" s="130" t="s">
        <v>51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88</v>
      </c>
      <c r="AT246" s="133" t="s">
        <v>185</v>
      </c>
      <c r="AU246" s="133" t="s">
        <v>88</v>
      </c>
      <c r="AY246" s="16" t="s">
        <v>184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88</v>
      </c>
      <c r="BK246" s="134">
        <f>ROUND(I246*H246,2)</f>
        <v>0</v>
      </c>
      <c r="BL246" s="16" t="s">
        <v>88</v>
      </c>
      <c r="BM246" s="133" t="s">
        <v>342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191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192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11.25">
      <c r="B249" s="135"/>
      <c r="D249" s="136" t="s">
        <v>190</v>
      </c>
      <c r="E249" s="137" t="s">
        <v>3</v>
      </c>
      <c r="F249" s="138" t="s">
        <v>343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88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2" customFormat="1" ht="11.25">
      <c r="B250" s="142"/>
      <c r="D250" s="136" t="s">
        <v>190</v>
      </c>
      <c r="E250" s="143" t="s">
        <v>3</v>
      </c>
      <c r="F250" s="144" t="s">
        <v>344</v>
      </c>
      <c r="H250" s="145">
        <v>25</v>
      </c>
      <c r="I250" s="146"/>
      <c r="L250" s="142"/>
      <c r="M250" s="147"/>
      <c r="T250" s="148"/>
      <c r="AT250" s="143" t="s">
        <v>190</v>
      </c>
      <c r="AU250" s="143" t="s">
        <v>88</v>
      </c>
      <c r="AV250" s="12" t="s">
        <v>90</v>
      </c>
      <c r="AW250" s="12" t="s">
        <v>41</v>
      </c>
      <c r="AX250" s="12" t="s">
        <v>80</v>
      </c>
      <c r="AY250" s="143" t="s">
        <v>184</v>
      </c>
    </row>
    <row r="251" spans="2:65" s="13" customFormat="1" ht="11.25">
      <c r="B251" s="149"/>
      <c r="D251" s="136" t="s">
        <v>190</v>
      </c>
      <c r="E251" s="150" t="s">
        <v>3</v>
      </c>
      <c r="F251" s="151" t="s">
        <v>202</v>
      </c>
      <c r="H251" s="152">
        <v>25</v>
      </c>
      <c r="I251" s="153"/>
      <c r="L251" s="149"/>
      <c r="M251" s="154"/>
      <c r="T251" s="155"/>
      <c r="AT251" s="150" t="s">
        <v>190</v>
      </c>
      <c r="AU251" s="150" t="s">
        <v>88</v>
      </c>
      <c r="AV251" s="13" t="s">
        <v>203</v>
      </c>
      <c r="AW251" s="13" t="s">
        <v>41</v>
      </c>
      <c r="AX251" s="13" t="s">
        <v>88</v>
      </c>
      <c r="AY251" s="150" t="s">
        <v>184</v>
      </c>
    </row>
    <row r="252" spans="2:65" s="1" customFormat="1" ht="24.2" customHeight="1">
      <c r="B252" s="121"/>
      <c r="C252" s="122" t="s">
        <v>345</v>
      </c>
      <c r="D252" s="122" t="s">
        <v>185</v>
      </c>
      <c r="E252" s="123" t="s">
        <v>346</v>
      </c>
      <c r="F252" s="124" t="s">
        <v>347</v>
      </c>
      <c r="G252" s="125" t="s">
        <v>348</v>
      </c>
      <c r="H252" s="126">
        <v>10</v>
      </c>
      <c r="I252" s="127"/>
      <c r="J252" s="128">
        <f>ROUND(I252*H252,2)</f>
        <v>0</v>
      </c>
      <c r="K252" s="124" t="s">
        <v>189</v>
      </c>
      <c r="L252" s="32"/>
      <c r="M252" s="129" t="s">
        <v>3</v>
      </c>
      <c r="N252" s="130" t="s">
        <v>51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88</v>
      </c>
      <c r="AT252" s="133" t="s">
        <v>185</v>
      </c>
      <c r="AU252" s="133" t="s">
        <v>88</v>
      </c>
      <c r="AY252" s="16" t="s">
        <v>184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88</v>
      </c>
      <c r="BK252" s="134">
        <f>ROUND(I252*H252,2)</f>
        <v>0</v>
      </c>
      <c r="BL252" s="16" t="s">
        <v>88</v>
      </c>
      <c r="BM252" s="133" t="s">
        <v>349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191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192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88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2" customFormat="1" ht="11.25">
      <c r="B255" s="142"/>
      <c r="D255" s="136" t="s">
        <v>190</v>
      </c>
      <c r="E255" s="143" t="s">
        <v>3</v>
      </c>
      <c r="F255" s="144" t="s">
        <v>247</v>
      </c>
      <c r="H255" s="145">
        <v>10</v>
      </c>
      <c r="I255" s="146"/>
      <c r="L255" s="142"/>
      <c r="M255" s="147"/>
      <c r="T255" s="148"/>
      <c r="AT255" s="143" t="s">
        <v>190</v>
      </c>
      <c r="AU255" s="143" t="s">
        <v>88</v>
      </c>
      <c r="AV255" s="12" t="s">
        <v>90</v>
      </c>
      <c r="AW255" s="12" t="s">
        <v>41</v>
      </c>
      <c r="AX255" s="12" t="s">
        <v>88</v>
      </c>
      <c r="AY255" s="143" t="s">
        <v>184</v>
      </c>
    </row>
    <row r="256" spans="2:65" s="1" customFormat="1" ht="16.5" customHeight="1">
      <c r="B256" s="121"/>
      <c r="C256" s="122" t="s">
        <v>350</v>
      </c>
      <c r="D256" s="122" t="s">
        <v>185</v>
      </c>
      <c r="E256" s="123" t="s">
        <v>351</v>
      </c>
      <c r="F256" s="124" t="s">
        <v>352</v>
      </c>
      <c r="G256" s="125" t="s">
        <v>324</v>
      </c>
      <c r="H256" s="126">
        <v>276</v>
      </c>
      <c r="I256" s="127"/>
      <c r="J256" s="128">
        <f>ROUND(I256*H256,2)</f>
        <v>0</v>
      </c>
      <c r="K256" s="124" t="s">
        <v>189</v>
      </c>
      <c r="L256" s="32"/>
      <c r="M256" s="129" t="s">
        <v>3</v>
      </c>
      <c r="N256" s="130" t="s">
        <v>51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88</v>
      </c>
      <c r="AT256" s="133" t="s">
        <v>185</v>
      </c>
      <c r="AU256" s="133" t="s">
        <v>88</v>
      </c>
      <c r="AY256" s="16" t="s">
        <v>184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88</v>
      </c>
      <c r="BK256" s="134">
        <f>ROUND(I256*H256,2)</f>
        <v>0</v>
      </c>
      <c r="BL256" s="16" t="s">
        <v>88</v>
      </c>
      <c r="BM256" s="133" t="s">
        <v>353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191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192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354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355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2" customFormat="1" ht="11.25">
      <c r="B261" s="142"/>
      <c r="D261" s="136" t="s">
        <v>190</v>
      </c>
      <c r="E261" s="143" t="s">
        <v>3</v>
      </c>
      <c r="F261" s="144" t="s">
        <v>356</v>
      </c>
      <c r="H261" s="145">
        <v>60</v>
      </c>
      <c r="I261" s="146"/>
      <c r="L261" s="142"/>
      <c r="M261" s="147"/>
      <c r="T261" s="148"/>
      <c r="AT261" s="143" t="s">
        <v>190</v>
      </c>
      <c r="AU261" s="143" t="s">
        <v>88</v>
      </c>
      <c r="AV261" s="12" t="s">
        <v>90</v>
      </c>
      <c r="AW261" s="12" t="s">
        <v>41</v>
      </c>
      <c r="AX261" s="12" t="s">
        <v>80</v>
      </c>
      <c r="AY261" s="143" t="s">
        <v>184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357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2" customFormat="1" ht="11.25">
      <c r="B263" s="142"/>
      <c r="D263" s="136" t="s">
        <v>190</v>
      </c>
      <c r="E263" s="143" t="s">
        <v>3</v>
      </c>
      <c r="F263" s="144" t="s">
        <v>358</v>
      </c>
      <c r="H263" s="145">
        <v>216</v>
      </c>
      <c r="I263" s="146"/>
      <c r="L263" s="142"/>
      <c r="M263" s="147"/>
      <c r="T263" s="148"/>
      <c r="AT263" s="143" t="s">
        <v>190</v>
      </c>
      <c r="AU263" s="143" t="s">
        <v>88</v>
      </c>
      <c r="AV263" s="12" t="s">
        <v>90</v>
      </c>
      <c r="AW263" s="12" t="s">
        <v>41</v>
      </c>
      <c r="AX263" s="12" t="s">
        <v>80</v>
      </c>
      <c r="AY263" s="143" t="s">
        <v>184</v>
      </c>
    </row>
    <row r="264" spans="2:65" s="13" customFormat="1" ht="11.25">
      <c r="B264" s="149"/>
      <c r="D264" s="136" t="s">
        <v>190</v>
      </c>
      <c r="E264" s="150" t="s">
        <v>3</v>
      </c>
      <c r="F264" s="151" t="s">
        <v>202</v>
      </c>
      <c r="H264" s="152">
        <v>276</v>
      </c>
      <c r="I264" s="153"/>
      <c r="L264" s="149"/>
      <c r="M264" s="154"/>
      <c r="T264" s="155"/>
      <c r="AT264" s="150" t="s">
        <v>190</v>
      </c>
      <c r="AU264" s="150" t="s">
        <v>88</v>
      </c>
      <c r="AV264" s="13" t="s">
        <v>203</v>
      </c>
      <c r="AW264" s="13" t="s">
        <v>41</v>
      </c>
      <c r="AX264" s="13" t="s">
        <v>88</v>
      </c>
      <c r="AY264" s="150" t="s">
        <v>184</v>
      </c>
    </row>
    <row r="265" spans="2:65" s="1" customFormat="1" ht="33" customHeight="1">
      <c r="B265" s="121"/>
      <c r="C265" s="122" t="s">
        <v>332</v>
      </c>
      <c r="D265" s="122" t="s">
        <v>185</v>
      </c>
      <c r="E265" s="123" t="s">
        <v>359</v>
      </c>
      <c r="F265" s="124" t="s">
        <v>360</v>
      </c>
      <c r="G265" s="125" t="s">
        <v>324</v>
      </c>
      <c r="H265" s="126">
        <v>90</v>
      </c>
      <c r="I265" s="127"/>
      <c r="J265" s="128">
        <f>ROUND(I265*H265,2)</f>
        <v>0</v>
      </c>
      <c r="K265" s="124" t="s">
        <v>189</v>
      </c>
      <c r="L265" s="32"/>
      <c r="M265" s="129" t="s">
        <v>3</v>
      </c>
      <c r="N265" s="130" t="s">
        <v>51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88</v>
      </c>
      <c r="AT265" s="133" t="s">
        <v>185</v>
      </c>
      <c r="AU265" s="133" t="s">
        <v>88</v>
      </c>
      <c r="AY265" s="16" t="s">
        <v>184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88</v>
      </c>
      <c r="BK265" s="134">
        <f>ROUND(I265*H265,2)</f>
        <v>0</v>
      </c>
      <c r="BL265" s="16" t="s">
        <v>88</v>
      </c>
      <c r="BM265" s="133" t="s">
        <v>361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191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192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362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1" customFormat="1" ht="22.5">
      <c r="B269" s="135"/>
      <c r="D269" s="136" t="s">
        <v>190</v>
      </c>
      <c r="E269" s="137" t="s">
        <v>3</v>
      </c>
      <c r="F269" s="138" t="s">
        <v>363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88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2" customFormat="1" ht="11.25">
      <c r="B270" s="142"/>
      <c r="D270" s="136" t="s">
        <v>190</v>
      </c>
      <c r="E270" s="143" t="s">
        <v>3</v>
      </c>
      <c r="F270" s="144" t="s">
        <v>364</v>
      </c>
      <c r="H270" s="145">
        <v>90</v>
      </c>
      <c r="I270" s="146"/>
      <c r="L270" s="142"/>
      <c r="M270" s="147"/>
      <c r="T270" s="148"/>
      <c r="AT270" s="143" t="s">
        <v>190</v>
      </c>
      <c r="AU270" s="143" t="s">
        <v>88</v>
      </c>
      <c r="AV270" s="12" t="s">
        <v>90</v>
      </c>
      <c r="AW270" s="12" t="s">
        <v>41</v>
      </c>
      <c r="AX270" s="12" t="s">
        <v>80</v>
      </c>
      <c r="AY270" s="143" t="s">
        <v>184</v>
      </c>
    </row>
    <row r="271" spans="2:65" s="13" customFormat="1" ht="11.25">
      <c r="B271" s="149"/>
      <c r="D271" s="136" t="s">
        <v>190</v>
      </c>
      <c r="E271" s="150" t="s">
        <v>3</v>
      </c>
      <c r="F271" s="151" t="s">
        <v>202</v>
      </c>
      <c r="H271" s="152">
        <v>90</v>
      </c>
      <c r="I271" s="153"/>
      <c r="L271" s="149"/>
      <c r="M271" s="154"/>
      <c r="T271" s="155"/>
      <c r="AT271" s="150" t="s">
        <v>190</v>
      </c>
      <c r="AU271" s="150" t="s">
        <v>88</v>
      </c>
      <c r="AV271" s="13" t="s">
        <v>203</v>
      </c>
      <c r="AW271" s="13" t="s">
        <v>41</v>
      </c>
      <c r="AX271" s="13" t="s">
        <v>88</v>
      </c>
      <c r="AY271" s="150" t="s">
        <v>184</v>
      </c>
    </row>
    <row r="272" spans="2:65" s="1" customFormat="1" ht="44.25" customHeight="1">
      <c r="B272" s="121"/>
      <c r="C272" s="122" t="s">
        <v>365</v>
      </c>
      <c r="D272" s="122" t="s">
        <v>185</v>
      </c>
      <c r="E272" s="123" t="s">
        <v>366</v>
      </c>
      <c r="F272" s="124" t="s">
        <v>367</v>
      </c>
      <c r="G272" s="125" t="s">
        <v>324</v>
      </c>
      <c r="H272" s="126">
        <v>2</v>
      </c>
      <c r="I272" s="127"/>
      <c r="J272" s="128">
        <f>ROUND(I272*H272,2)</f>
        <v>0</v>
      </c>
      <c r="K272" s="124" t="s">
        <v>189</v>
      </c>
      <c r="L272" s="32"/>
      <c r="M272" s="129" t="s">
        <v>3</v>
      </c>
      <c r="N272" s="130" t="s">
        <v>51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88</v>
      </c>
      <c r="AT272" s="133" t="s">
        <v>185</v>
      </c>
      <c r="AU272" s="133" t="s">
        <v>88</v>
      </c>
      <c r="AY272" s="16" t="s">
        <v>184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6" t="s">
        <v>88</v>
      </c>
      <c r="BK272" s="134">
        <f>ROUND(I272*H272,2)</f>
        <v>0</v>
      </c>
      <c r="BL272" s="16" t="s">
        <v>88</v>
      </c>
      <c r="BM272" s="133" t="s">
        <v>368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362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1" customFormat="1" ht="11.25">
      <c r="B274" s="135"/>
      <c r="D274" s="136" t="s">
        <v>190</v>
      </c>
      <c r="E274" s="137" t="s">
        <v>3</v>
      </c>
      <c r="F274" s="138" t="s">
        <v>369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2" customFormat="1" ht="11.25">
      <c r="B275" s="142"/>
      <c r="D275" s="136" t="s">
        <v>190</v>
      </c>
      <c r="E275" s="143" t="s">
        <v>3</v>
      </c>
      <c r="F275" s="144" t="s">
        <v>90</v>
      </c>
      <c r="H275" s="145">
        <v>2</v>
      </c>
      <c r="I275" s="146"/>
      <c r="L275" s="142"/>
      <c r="M275" s="147"/>
      <c r="T275" s="148"/>
      <c r="AT275" s="143" t="s">
        <v>190</v>
      </c>
      <c r="AU275" s="143" t="s">
        <v>88</v>
      </c>
      <c r="AV275" s="12" t="s">
        <v>90</v>
      </c>
      <c r="AW275" s="12" t="s">
        <v>41</v>
      </c>
      <c r="AX275" s="12" t="s">
        <v>80</v>
      </c>
      <c r="AY275" s="143" t="s">
        <v>184</v>
      </c>
    </row>
    <row r="276" spans="2:65" s="13" customFormat="1" ht="11.25">
      <c r="B276" s="149"/>
      <c r="D276" s="136" t="s">
        <v>190</v>
      </c>
      <c r="E276" s="150" t="s">
        <v>3</v>
      </c>
      <c r="F276" s="151" t="s">
        <v>202</v>
      </c>
      <c r="H276" s="152">
        <v>2</v>
      </c>
      <c r="I276" s="153"/>
      <c r="L276" s="149"/>
      <c r="M276" s="154"/>
      <c r="T276" s="155"/>
      <c r="AT276" s="150" t="s">
        <v>190</v>
      </c>
      <c r="AU276" s="150" t="s">
        <v>88</v>
      </c>
      <c r="AV276" s="13" t="s">
        <v>203</v>
      </c>
      <c r="AW276" s="13" t="s">
        <v>41</v>
      </c>
      <c r="AX276" s="13" t="s">
        <v>88</v>
      </c>
      <c r="AY276" s="150" t="s">
        <v>184</v>
      </c>
    </row>
    <row r="277" spans="2:65" s="1" customFormat="1" ht="21.75" customHeight="1">
      <c r="B277" s="121"/>
      <c r="C277" s="122" t="s">
        <v>370</v>
      </c>
      <c r="D277" s="122" t="s">
        <v>185</v>
      </c>
      <c r="E277" s="123" t="s">
        <v>371</v>
      </c>
      <c r="F277" s="124" t="s">
        <v>372</v>
      </c>
      <c r="G277" s="125" t="s">
        <v>324</v>
      </c>
      <c r="H277" s="126">
        <v>1250</v>
      </c>
      <c r="I277" s="127"/>
      <c r="J277" s="128">
        <f>ROUND(I277*H277,2)</f>
        <v>0</v>
      </c>
      <c r="K277" s="124" t="s">
        <v>189</v>
      </c>
      <c r="L277" s="32"/>
      <c r="M277" s="129" t="s">
        <v>3</v>
      </c>
      <c r="N277" s="130" t="s">
        <v>51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88</v>
      </c>
      <c r="AT277" s="133" t="s">
        <v>185</v>
      </c>
      <c r="AU277" s="133" t="s">
        <v>88</v>
      </c>
      <c r="AY277" s="16" t="s">
        <v>184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88</v>
      </c>
      <c r="BK277" s="134">
        <f>ROUND(I277*H277,2)</f>
        <v>0</v>
      </c>
      <c r="BL277" s="16" t="s">
        <v>88</v>
      </c>
      <c r="BM277" s="133" t="s">
        <v>373</v>
      </c>
    </row>
    <row r="278" spans="2:65" s="11" customFormat="1" ht="11.25">
      <c r="B278" s="135"/>
      <c r="D278" s="136" t="s">
        <v>190</v>
      </c>
      <c r="E278" s="137" t="s">
        <v>3</v>
      </c>
      <c r="F278" s="138" t="s">
        <v>191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192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1" customFormat="1" ht="22.5">
      <c r="B280" s="135"/>
      <c r="D280" s="136" t="s">
        <v>190</v>
      </c>
      <c r="E280" s="137" t="s">
        <v>3</v>
      </c>
      <c r="F280" s="138" t="s">
        <v>374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88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2" customFormat="1" ht="11.25">
      <c r="B281" s="142"/>
      <c r="D281" s="136" t="s">
        <v>190</v>
      </c>
      <c r="E281" s="143" t="s">
        <v>3</v>
      </c>
      <c r="F281" s="144" t="s">
        <v>375</v>
      </c>
      <c r="H281" s="145">
        <v>1145</v>
      </c>
      <c r="I281" s="146"/>
      <c r="L281" s="142"/>
      <c r="M281" s="147"/>
      <c r="T281" s="148"/>
      <c r="AT281" s="143" t="s">
        <v>190</v>
      </c>
      <c r="AU281" s="143" t="s">
        <v>88</v>
      </c>
      <c r="AV281" s="12" t="s">
        <v>90</v>
      </c>
      <c r="AW281" s="12" t="s">
        <v>41</v>
      </c>
      <c r="AX281" s="12" t="s">
        <v>80</v>
      </c>
      <c r="AY281" s="143" t="s">
        <v>184</v>
      </c>
    </row>
    <row r="282" spans="2:65" s="12" customFormat="1" ht="11.25">
      <c r="B282" s="142"/>
      <c r="D282" s="136" t="s">
        <v>190</v>
      </c>
      <c r="E282" s="143" t="s">
        <v>3</v>
      </c>
      <c r="F282" s="144" t="s">
        <v>376</v>
      </c>
      <c r="H282" s="145">
        <v>105</v>
      </c>
      <c r="I282" s="146"/>
      <c r="L282" s="142"/>
      <c r="M282" s="147"/>
      <c r="T282" s="148"/>
      <c r="AT282" s="143" t="s">
        <v>190</v>
      </c>
      <c r="AU282" s="143" t="s">
        <v>88</v>
      </c>
      <c r="AV282" s="12" t="s">
        <v>90</v>
      </c>
      <c r="AW282" s="12" t="s">
        <v>41</v>
      </c>
      <c r="AX282" s="12" t="s">
        <v>80</v>
      </c>
      <c r="AY282" s="143" t="s">
        <v>184</v>
      </c>
    </row>
    <row r="283" spans="2:65" s="13" customFormat="1" ht="11.25">
      <c r="B283" s="149"/>
      <c r="D283" s="136" t="s">
        <v>190</v>
      </c>
      <c r="E283" s="150" t="s">
        <v>3</v>
      </c>
      <c r="F283" s="151" t="s">
        <v>202</v>
      </c>
      <c r="H283" s="152">
        <v>1250</v>
      </c>
      <c r="I283" s="153"/>
      <c r="L283" s="149"/>
      <c r="M283" s="154"/>
      <c r="T283" s="155"/>
      <c r="AT283" s="150" t="s">
        <v>190</v>
      </c>
      <c r="AU283" s="150" t="s">
        <v>88</v>
      </c>
      <c r="AV283" s="13" t="s">
        <v>203</v>
      </c>
      <c r="AW283" s="13" t="s">
        <v>41</v>
      </c>
      <c r="AX283" s="13" t="s">
        <v>88</v>
      </c>
      <c r="AY283" s="150" t="s">
        <v>184</v>
      </c>
    </row>
    <row r="284" spans="2:65" s="1" customFormat="1" ht="16.5" customHeight="1">
      <c r="B284" s="121"/>
      <c r="C284" s="122" t="s">
        <v>303</v>
      </c>
      <c r="D284" s="122" t="s">
        <v>185</v>
      </c>
      <c r="E284" s="123" t="s">
        <v>377</v>
      </c>
      <c r="F284" s="124" t="s">
        <v>378</v>
      </c>
      <c r="G284" s="125" t="s">
        <v>348</v>
      </c>
      <c r="H284" s="126">
        <v>77</v>
      </c>
      <c r="I284" s="127"/>
      <c r="J284" s="128">
        <f>ROUND(I284*H284,2)</f>
        <v>0</v>
      </c>
      <c r="K284" s="124" t="s">
        <v>189</v>
      </c>
      <c r="L284" s="32"/>
      <c r="M284" s="129" t="s">
        <v>3</v>
      </c>
      <c r="N284" s="130" t="s">
        <v>51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88</v>
      </c>
      <c r="AT284" s="133" t="s">
        <v>185</v>
      </c>
      <c r="AU284" s="133" t="s">
        <v>88</v>
      </c>
      <c r="AY284" s="16" t="s">
        <v>184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6" t="s">
        <v>88</v>
      </c>
      <c r="BK284" s="134">
        <f>ROUND(I284*H284,2)</f>
        <v>0</v>
      </c>
      <c r="BL284" s="16" t="s">
        <v>88</v>
      </c>
      <c r="BM284" s="133" t="s">
        <v>379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362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88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380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88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2" customFormat="1" ht="11.25">
      <c r="B287" s="142"/>
      <c r="D287" s="136" t="s">
        <v>190</v>
      </c>
      <c r="E287" s="143" t="s">
        <v>3</v>
      </c>
      <c r="F287" s="144" t="s">
        <v>293</v>
      </c>
      <c r="H287" s="145">
        <v>17</v>
      </c>
      <c r="I287" s="146"/>
      <c r="L287" s="142"/>
      <c r="M287" s="147"/>
      <c r="T287" s="148"/>
      <c r="AT287" s="143" t="s">
        <v>190</v>
      </c>
      <c r="AU287" s="143" t="s">
        <v>88</v>
      </c>
      <c r="AV287" s="12" t="s">
        <v>90</v>
      </c>
      <c r="AW287" s="12" t="s">
        <v>41</v>
      </c>
      <c r="AX287" s="12" t="s">
        <v>80</v>
      </c>
      <c r="AY287" s="143" t="s">
        <v>184</v>
      </c>
    </row>
    <row r="288" spans="2:65" s="11" customFormat="1" ht="11.25">
      <c r="B288" s="135"/>
      <c r="D288" s="136" t="s">
        <v>190</v>
      </c>
      <c r="E288" s="137" t="s">
        <v>3</v>
      </c>
      <c r="F288" s="138" t="s">
        <v>381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88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2" customFormat="1" ht="11.25">
      <c r="B289" s="142"/>
      <c r="D289" s="136" t="s">
        <v>190</v>
      </c>
      <c r="E289" s="143" t="s">
        <v>3</v>
      </c>
      <c r="F289" s="144" t="s">
        <v>382</v>
      </c>
      <c r="H289" s="145">
        <v>60</v>
      </c>
      <c r="I289" s="146"/>
      <c r="L289" s="142"/>
      <c r="M289" s="147"/>
      <c r="T289" s="148"/>
      <c r="AT289" s="143" t="s">
        <v>190</v>
      </c>
      <c r="AU289" s="143" t="s">
        <v>88</v>
      </c>
      <c r="AV289" s="12" t="s">
        <v>90</v>
      </c>
      <c r="AW289" s="12" t="s">
        <v>41</v>
      </c>
      <c r="AX289" s="12" t="s">
        <v>80</v>
      </c>
      <c r="AY289" s="143" t="s">
        <v>184</v>
      </c>
    </row>
    <row r="290" spans="2:65" s="13" customFormat="1" ht="11.25">
      <c r="B290" s="149"/>
      <c r="D290" s="136" t="s">
        <v>190</v>
      </c>
      <c r="E290" s="150" t="s">
        <v>3</v>
      </c>
      <c r="F290" s="151" t="s">
        <v>202</v>
      </c>
      <c r="H290" s="152">
        <v>77</v>
      </c>
      <c r="I290" s="153"/>
      <c r="L290" s="149"/>
      <c r="M290" s="154"/>
      <c r="T290" s="155"/>
      <c r="AT290" s="150" t="s">
        <v>190</v>
      </c>
      <c r="AU290" s="150" t="s">
        <v>88</v>
      </c>
      <c r="AV290" s="13" t="s">
        <v>203</v>
      </c>
      <c r="AW290" s="13" t="s">
        <v>41</v>
      </c>
      <c r="AX290" s="13" t="s">
        <v>88</v>
      </c>
      <c r="AY290" s="150" t="s">
        <v>184</v>
      </c>
    </row>
    <row r="291" spans="2:65" s="1" customFormat="1" ht="16.5" customHeight="1">
      <c r="B291" s="121"/>
      <c r="C291" s="122" t="s">
        <v>383</v>
      </c>
      <c r="D291" s="122" t="s">
        <v>185</v>
      </c>
      <c r="E291" s="123" t="s">
        <v>384</v>
      </c>
      <c r="F291" s="124" t="s">
        <v>385</v>
      </c>
      <c r="G291" s="125" t="s">
        <v>348</v>
      </c>
      <c r="H291" s="126">
        <v>77</v>
      </c>
      <c r="I291" s="127"/>
      <c r="J291" s="128">
        <f>ROUND(I291*H291,2)</f>
        <v>0</v>
      </c>
      <c r="K291" s="124" t="s">
        <v>189</v>
      </c>
      <c r="L291" s="32"/>
      <c r="M291" s="129" t="s">
        <v>3</v>
      </c>
      <c r="N291" s="130" t="s">
        <v>51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88</v>
      </c>
      <c r="AT291" s="133" t="s">
        <v>185</v>
      </c>
      <c r="AU291" s="133" t="s">
        <v>88</v>
      </c>
      <c r="AY291" s="16" t="s">
        <v>184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6" t="s">
        <v>88</v>
      </c>
      <c r="BK291" s="134">
        <f>ROUND(I291*H291,2)</f>
        <v>0</v>
      </c>
      <c r="BL291" s="16" t="s">
        <v>88</v>
      </c>
      <c r="BM291" s="133" t="s">
        <v>386</v>
      </c>
    </row>
    <row r="292" spans="2:65" s="11" customFormat="1" ht="11.25">
      <c r="B292" s="135"/>
      <c r="D292" s="136" t="s">
        <v>190</v>
      </c>
      <c r="E292" s="137" t="s">
        <v>3</v>
      </c>
      <c r="F292" s="138" t="s">
        <v>362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88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1" customFormat="1" ht="11.25">
      <c r="B293" s="135"/>
      <c r="D293" s="136" t="s">
        <v>190</v>
      </c>
      <c r="E293" s="137" t="s">
        <v>3</v>
      </c>
      <c r="F293" s="138" t="s">
        <v>380</v>
      </c>
      <c r="H293" s="137" t="s">
        <v>3</v>
      </c>
      <c r="I293" s="139"/>
      <c r="L293" s="135"/>
      <c r="M293" s="140"/>
      <c r="T293" s="141"/>
      <c r="AT293" s="137" t="s">
        <v>190</v>
      </c>
      <c r="AU293" s="137" t="s">
        <v>88</v>
      </c>
      <c r="AV293" s="11" t="s">
        <v>88</v>
      </c>
      <c r="AW293" s="11" t="s">
        <v>41</v>
      </c>
      <c r="AX293" s="11" t="s">
        <v>80</v>
      </c>
      <c r="AY293" s="137" t="s">
        <v>184</v>
      </c>
    </row>
    <row r="294" spans="2:65" s="12" customFormat="1" ht="11.25">
      <c r="B294" s="142"/>
      <c r="D294" s="136" t="s">
        <v>190</v>
      </c>
      <c r="E294" s="143" t="s">
        <v>3</v>
      </c>
      <c r="F294" s="144" t="s">
        <v>293</v>
      </c>
      <c r="H294" s="145">
        <v>17</v>
      </c>
      <c r="I294" s="146"/>
      <c r="L294" s="142"/>
      <c r="M294" s="147"/>
      <c r="T294" s="148"/>
      <c r="AT294" s="143" t="s">
        <v>190</v>
      </c>
      <c r="AU294" s="143" t="s">
        <v>88</v>
      </c>
      <c r="AV294" s="12" t="s">
        <v>90</v>
      </c>
      <c r="AW294" s="12" t="s">
        <v>41</v>
      </c>
      <c r="AX294" s="12" t="s">
        <v>80</v>
      </c>
      <c r="AY294" s="143" t="s">
        <v>184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381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2" customFormat="1" ht="11.25">
      <c r="B296" s="142"/>
      <c r="D296" s="136" t="s">
        <v>190</v>
      </c>
      <c r="E296" s="143" t="s">
        <v>3</v>
      </c>
      <c r="F296" s="144" t="s">
        <v>382</v>
      </c>
      <c r="H296" s="145">
        <v>60</v>
      </c>
      <c r="I296" s="146"/>
      <c r="L296" s="142"/>
      <c r="M296" s="147"/>
      <c r="T296" s="148"/>
      <c r="AT296" s="143" t="s">
        <v>190</v>
      </c>
      <c r="AU296" s="143" t="s">
        <v>88</v>
      </c>
      <c r="AV296" s="12" t="s">
        <v>90</v>
      </c>
      <c r="AW296" s="12" t="s">
        <v>41</v>
      </c>
      <c r="AX296" s="12" t="s">
        <v>80</v>
      </c>
      <c r="AY296" s="143" t="s">
        <v>184</v>
      </c>
    </row>
    <row r="297" spans="2:65" s="13" customFormat="1" ht="11.25">
      <c r="B297" s="149"/>
      <c r="D297" s="136" t="s">
        <v>190</v>
      </c>
      <c r="E297" s="150" t="s">
        <v>3</v>
      </c>
      <c r="F297" s="151" t="s">
        <v>202</v>
      </c>
      <c r="H297" s="152">
        <v>77</v>
      </c>
      <c r="I297" s="153"/>
      <c r="L297" s="149"/>
      <c r="M297" s="154"/>
      <c r="T297" s="155"/>
      <c r="AT297" s="150" t="s">
        <v>190</v>
      </c>
      <c r="AU297" s="150" t="s">
        <v>88</v>
      </c>
      <c r="AV297" s="13" t="s">
        <v>203</v>
      </c>
      <c r="AW297" s="13" t="s">
        <v>41</v>
      </c>
      <c r="AX297" s="13" t="s">
        <v>88</v>
      </c>
      <c r="AY297" s="150" t="s">
        <v>184</v>
      </c>
    </row>
    <row r="298" spans="2:65" s="1" customFormat="1" ht="33" customHeight="1">
      <c r="B298" s="121"/>
      <c r="C298" s="122" t="s">
        <v>387</v>
      </c>
      <c r="D298" s="122" t="s">
        <v>185</v>
      </c>
      <c r="E298" s="123" t="s">
        <v>388</v>
      </c>
      <c r="F298" s="124" t="s">
        <v>389</v>
      </c>
      <c r="G298" s="125" t="s">
        <v>390</v>
      </c>
      <c r="H298" s="126">
        <v>4.4999999999999998E-2</v>
      </c>
      <c r="I298" s="127"/>
      <c r="J298" s="128">
        <f>ROUND(I298*H298,2)</f>
        <v>0</v>
      </c>
      <c r="K298" s="124" t="s">
        <v>189</v>
      </c>
      <c r="L298" s="32"/>
      <c r="M298" s="129" t="s">
        <v>3</v>
      </c>
      <c r="N298" s="130" t="s">
        <v>51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88</v>
      </c>
      <c r="AT298" s="133" t="s">
        <v>185</v>
      </c>
      <c r="AU298" s="133" t="s">
        <v>88</v>
      </c>
      <c r="AY298" s="16" t="s">
        <v>184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6" t="s">
        <v>88</v>
      </c>
      <c r="BK298" s="134">
        <f>ROUND(I298*H298,2)</f>
        <v>0</v>
      </c>
      <c r="BL298" s="16" t="s">
        <v>88</v>
      </c>
      <c r="BM298" s="133" t="s">
        <v>391</v>
      </c>
    </row>
    <row r="299" spans="2:65" s="11" customFormat="1" ht="11.25">
      <c r="B299" s="135"/>
      <c r="D299" s="136" t="s">
        <v>190</v>
      </c>
      <c r="E299" s="137" t="s">
        <v>3</v>
      </c>
      <c r="F299" s="138" t="s">
        <v>191</v>
      </c>
      <c r="H299" s="137" t="s">
        <v>3</v>
      </c>
      <c r="I299" s="139"/>
      <c r="L299" s="135"/>
      <c r="M299" s="140"/>
      <c r="T299" s="141"/>
      <c r="AT299" s="137" t="s">
        <v>190</v>
      </c>
      <c r="AU299" s="137" t="s">
        <v>88</v>
      </c>
      <c r="AV299" s="11" t="s">
        <v>88</v>
      </c>
      <c r="AW299" s="11" t="s">
        <v>41</v>
      </c>
      <c r="AX299" s="11" t="s">
        <v>80</v>
      </c>
      <c r="AY299" s="137" t="s">
        <v>184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192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362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392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88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393</v>
      </c>
      <c r="H303" s="145">
        <v>4.4999999999999998E-2</v>
      </c>
      <c r="I303" s="146"/>
      <c r="L303" s="142"/>
      <c r="M303" s="147"/>
      <c r="T303" s="148"/>
      <c r="AT303" s="143" t="s">
        <v>190</v>
      </c>
      <c r="AU303" s="143" t="s">
        <v>88</v>
      </c>
      <c r="AV303" s="12" t="s">
        <v>90</v>
      </c>
      <c r="AW303" s="12" t="s">
        <v>41</v>
      </c>
      <c r="AX303" s="12" t="s">
        <v>80</v>
      </c>
      <c r="AY303" s="143" t="s">
        <v>184</v>
      </c>
    </row>
    <row r="304" spans="2:65" s="13" customFormat="1" ht="11.25">
      <c r="B304" s="149"/>
      <c r="D304" s="136" t="s">
        <v>190</v>
      </c>
      <c r="E304" s="150" t="s">
        <v>3</v>
      </c>
      <c r="F304" s="151" t="s">
        <v>202</v>
      </c>
      <c r="H304" s="152">
        <v>4.4999999999999998E-2</v>
      </c>
      <c r="I304" s="153"/>
      <c r="L304" s="149"/>
      <c r="M304" s="154"/>
      <c r="T304" s="155"/>
      <c r="AT304" s="150" t="s">
        <v>190</v>
      </c>
      <c r="AU304" s="150" t="s">
        <v>88</v>
      </c>
      <c r="AV304" s="13" t="s">
        <v>203</v>
      </c>
      <c r="AW304" s="13" t="s">
        <v>41</v>
      </c>
      <c r="AX304" s="13" t="s">
        <v>88</v>
      </c>
      <c r="AY304" s="150" t="s">
        <v>184</v>
      </c>
    </row>
    <row r="305" spans="2:65" s="1" customFormat="1" ht="37.9" customHeight="1">
      <c r="B305" s="121"/>
      <c r="C305" s="122" t="s">
        <v>394</v>
      </c>
      <c r="D305" s="122" t="s">
        <v>185</v>
      </c>
      <c r="E305" s="123" t="s">
        <v>395</v>
      </c>
      <c r="F305" s="124" t="s">
        <v>396</v>
      </c>
      <c r="G305" s="125" t="s">
        <v>390</v>
      </c>
      <c r="H305" s="126">
        <v>9.125</v>
      </c>
      <c r="I305" s="127"/>
      <c r="J305" s="128">
        <f>ROUND(I305*H305,2)</f>
        <v>0</v>
      </c>
      <c r="K305" s="124" t="s">
        <v>189</v>
      </c>
      <c r="L305" s="32"/>
      <c r="M305" s="129" t="s">
        <v>3</v>
      </c>
      <c r="N305" s="130" t="s">
        <v>51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88</v>
      </c>
      <c r="AT305" s="133" t="s">
        <v>185</v>
      </c>
      <c r="AU305" s="133" t="s">
        <v>88</v>
      </c>
      <c r="AY305" s="16" t="s">
        <v>184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88</v>
      </c>
      <c r="BK305" s="134">
        <f>ROUND(I305*H305,2)</f>
        <v>0</v>
      </c>
      <c r="BL305" s="16" t="s">
        <v>88</v>
      </c>
      <c r="BM305" s="133" t="s">
        <v>397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191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192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362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1" customFormat="1" ht="11.25">
      <c r="B309" s="135"/>
      <c r="D309" s="136" t="s">
        <v>190</v>
      </c>
      <c r="E309" s="137" t="s">
        <v>3</v>
      </c>
      <c r="F309" s="138" t="s">
        <v>398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88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2" customFormat="1" ht="11.25">
      <c r="B310" s="142"/>
      <c r="D310" s="136" t="s">
        <v>190</v>
      </c>
      <c r="E310" s="143" t="s">
        <v>3</v>
      </c>
      <c r="F310" s="144" t="s">
        <v>399</v>
      </c>
      <c r="H310" s="145">
        <v>9.125</v>
      </c>
      <c r="I310" s="146"/>
      <c r="L310" s="142"/>
      <c r="M310" s="147"/>
      <c r="T310" s="148"/>
      <c r="AT310" s="143" t="s">
        <v>190</v>
      </c>
      <c r="AU310" s="143" t="s">
        <v>88</v>
      </c>
      <c r="AV310" s="12" t="s">
        <v>90</v>
      </c>
      <c r="AW310" s="12" t="s">
        <v>41</v>
      </c>
      <c r="AX310" s="12" t="s">
        <v>80</v>
      </c>
      <c r="AY310" s="143" t="s">
        <v>184</v>
      </c>
    </row>
    <row r="311" spans="2:65" s="13" customFormat="1" ht="11.25">
      <c r="B311" s="149"/>
      <c r="D311" s="136" t="s">
        <v>190</v>
      </c>
      <c r="E311" s="150" t="s">
        <v>3</v>
      </c>
      <c r="F311" s="151" t="s">
        <v>202</v>
      </c>
      <c r="H311" s="152">
        <v>9.125</v>
      </c>
      <c r="I311" s="153"/>
      <c r="L311" s="149"/>
      <c r="M311" s="154"/>
      <c r="T311" s="155"/>
      <c r="AT311" s="150" t="s">
        <v>190</v>
      </c>
      <c r="AU311" s="150" t="s">
        <v>88</v>
      </c>
      <c r="AV311" s="13" t="s">
        <v>203</v>
      </c>
      <c r="AW311" s="13" t="s">
        <v>41</v>
      </c>
      <c r="AX311" s="13" t="s">
        <v>88</v>
      </c>
      <c r="AY311" s="150" t="s">
        <v>184</v>
      </c>
    </row>
    <row r="312" spans="2:65" s="1" customFormat="1" ht="37.9" customHeight="1">
      <c r="B312" s="121"/>
      <c r="C312" s="122" t="s">
        <v>317</v>
      </c>
      <c r="D312" s="122" t="s">
        <v>185</v>
      </c>
      <c r="E312" s="123" t="s">
        <v>400</v>
      </c>
      <c r="F312" s="124" t="s">
        <v>401</v>
      </c>
      <c r="G312" s="125" t="s">
        <v>390</v>
      </c>
      <c r="H312" s="126">
        <v>1.25</v>
      </c>
      <c r="I312" s="127"/>
      <c r="J312" s="128">
        <f>ROUND(I312*H312,2)</f>
        <v>0</v>
      </c>
      <c r="K312" s="124" t="s">
        <v>189</v>
      </c>
      <c r="L312" s="32"/>
      <c r="M312" s="129" t="s">
        <v>3</v>
      </c>
      <c r="N312" s="130" t="s">
        <v>51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88</v>
      </c>
      <c r="AT312" s="133" t="s">
        <v>185</v>
      </c>
      <c r="AU312" s="133" t="s">
        <v>88</v>
      </c>
      <c r="AY312" s="16" t="s">
        <v>184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6" t="s">
        <v>88</v>
      </c>
      <c r="BK312" s="134">
        <f>ROUND(I312*H312,2)</f>
        <v>0</v>
      </c>
      <c r="BL312" s="16" t="s">
        <v>88</v>
      </c>
      <c r="BM312" s="133" t="s">
        <v>402</v>
      </c>
    </row>
    <row r="313" spans="2:65" s="11" customFormat="1" ht="11.25">
      <c r="B313" s="135"/>
      <c r="D313" s="136" t="s">
        <v>190</v>
      </c>
      <c r="E313" s="137" t="s">
        <v>3</v>
      </c>
      <c r="F313" s="138" t="s">
        <v>191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192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362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88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1" customFormat="1" ht="11.25">
      <c r="B316" s="135"/>
      <c r="D316" s="136" t="s">
        <v>190</v>
      </c>
      <c r="E316" s="137" t="s">
        <v>3</v>
      </c>
      <c r="F316" s="138" t="s">
        <v>403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88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2" customFormat="1" ht="11.25">
      <c r="B317" s="142"/>
      <c r="D317" s="136" t="s">
        <v>190</v>
      </c>
      <c r="E317" s="143" t="s">
        <v>3</v>
      </c>
      <c r="F317" s="144" t="s">
        <v>404</v>
      </c>
      <c r="H317" s="145">
        <v>1.25</v>
      </c>
      <c r="I317" s="146"/>
      <c r="L317" s="142"/>
      <c r="M317" s="147"/>
      <c r="T317" s="148"/>
      <c r="AT317" s="143" t="s">
        <v>190</v>
      </c>
      <c r="AU317" s="143" t="s">
        <v>88</v>
      </c>
      <c r="AV317" s="12" t="s">
        <v>90</v>
      </c>
      <c r="AW317" s="12" t="s">
        <v>41</v>
      </c>
      <c r="AX317" s="12" t="s">
        <v>80</v>
      </c>
      <c r="AY317" s="143" t="s">
        <v>184</v>
      </c>
    </row>
    <row r="318" spans="2:65" s="13" customFormat="1" ht="11.25">
      <c r="B318" s="149"/>
      <c r="D318" s="136" t="s">
        <v>190</v>
      </c>
      <c r="E318" s="150" t="s">
        <v>3</v>
      </c>
      <c r="F318" s="151" t="s">
        <v>202</v>
      </c>
      <c r="H318" s="152">
        <v>1.25</v>
      </c>
      <c r="I318" s="153"/>
      <c r="L318" s="149"/>
      <c r="M318" s="154"/>
      <c r="T318" s="155"/>
      <c r="AT318" s="150" t="s">
        <v>190</v>
      </c>
      <c r="AU318" s="150" t="s">
        <v>88</v>
      </c>
      <c r="AV318" s="13" t="s">
        <v>203</v>
      </c>
      <c r="AW318" s="13" t="s">
        <v>41</v>
      </c>
      <c r="AX318" s="13" t="s">
        <v>88</v>
      </c>
      <c r="AY318" s="150" t="s">
        <v>184</v>
      </c>
    </row>
    <row r="319" spans="2:65" s="1" customFormat="1" ht="24.2" customHeight="1">
      <c r="B319" s="121"/>
      <c r="C319" s="122" t="s">
        <v>405</v>
      </c>
      <c r="D319" s="122" t="s">
        <v>185</v>
      </c>
      <c r="E319" s="123" t="s">
        <v>406</v>
      </c>
      <c r="F319" s="124" t="s">
        <v>407</v>
      </c>
      <c r="G319" s="125" t="s">
        <v>324</v>
      </c>
      <c r="H319" s="126">
        <v>405</v>
      </c>
      <c r="I319" s="127"/>
      <c r="J319" s="128">
        <f>ROUND(I319*H319,2)</f>
        <v>0</v>
      </c>
      <c r="K319" s="124" t="s">
        <v>189</v>
      </c>
      <c r="L319" s="32"/>
      <c r="M319" s="129" t="s">
        <v>3</v>
      </c>
      <c r="N319" s="130" t="s">
        <v>51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88</v>
      </c>
      <c r="AT319" s="133" t="s">
        <v>185</v>
      </c>
      <c r="AU319" s="133" t="s">
        <v>88</v>
      </c>
      <c r="AY319" s="16" t="s">
        <v>184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88</v>
      </c>
      <c r="BK319" s="134">
        <f>ROUND(I319*H319,2)</f>
        <v>0</v>
      </c>
      <c r="BL319" s="16" t="s">
        <v>88</v>
      </c>
      <c r="BM319" s="133" t="s">
        <v>408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191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1" customFormat="1" ht="11.25">
      <c r="B321" s="135"/>
      <c r="D321" s="136" t="s">
        <v>190</v>
      </c>
      <c r="E321" s="137" t="s">
        <v>3</v>
      </c>
      <c r="F321" s="138" t="s">
        <v>192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88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362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88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1" customFormat="1" ht="11.25">
      <c r="B323" s="135"/>
      <c r="D323" s="136" t="s">
        <v>190</v>
      </c>
      <c r="E323" s="137" t="s">
        <v>3</v>
      </c>
      <c r="F323" s="138" t="s">
        <v>392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88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2" customFormat="1" ht="11.25">
      <c r="B324" s="142"/>
      <c r="D324" s="136" t="s">
        <v>190</v>
      </c>
      <c r="E324" s="143" t="s">
        <v>3</v>
      </c>
      <c r="F324" s="144" t="s">
        <v>9</v>
      </c>
      <c r="H324" s="145">
        <v>15</v>
      </c>
      <c r="I324" s="146"/>
      <c r="L324" s="142"/>
      <c r="M324" s="147"/>
      <c r="T324" s="148"/>
      <c r="AT324" s="143" t="s">
        <v>190</v>
      </c>
      <c r="AU324" s="143" t="s">
        <v>88</v>
      </c>
      <c r="AV324" s="12" t="s">
        <v>90</v>
      </c>
      <c r="AW324" s="12" t="s">
        <v>41</v>
      </c>
      <c r="AX324" s="12" t="s">
        <v>80</v>
      </c>
      <c r="AY324" s="143" t="s">
        <v>184</v>
      </c>
    </row>
    <row r="325" spans="2:65" s="11" customFormat="1" ht="11.25">
      <c r="B325" s="135"/>
      <c r="D325" s="136" t="s">
        <v>190</v>
      </c>
      <c r="E325" s="137" t="s">
        <v>3</v>
      </c>
      <c r="F325" s="138" t="s">
        <v>398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2" customFormat="1" ht="11.25">
      <c r="B326" s="142"/>
      <c r="D326" s="136" t="s">
        <v>190</v>
      </c>
      <c r="E326" s="143" t="s">
        <v>3</v>
      </c>
      <c r="F326" s="144" t="s">
        <v>409</v>
      </c>
      <c r="H326" s="145">
        <v>365</v>
      </c>
      <c r="I326" s="146"/>
      <c r="L326" s="142"/>
      <c r="M326" s="147"/>
      <c r="T326" s="148"/>
      <c r="AT326" s="143" t="s">
        <v>190</v>
      </c>
      <c r="AU326" s="143" t="s">
        <v>88</v>
      </c>
      <c r="AV326" s="12" t="s">
        <v>90</v>
      </c>
      <c r="AW326" s="12" t="s">
        <v>41</v>
      </c>
      <c r="AX326" s="12" t="s">
        <v>80</v>
      </c>
      <c r="AY326" s="143" t="s">
        <v>184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403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88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2" customFormat="1" ht="11.25">
      <c r="B328" s="142"/>
      <c r="D328" s="136" t="s">
        <v>190</v>
      </c>
      <c r="E328" s="143" t="s">
        <v>3</v>
      </c>
      <c r="F328" s="144" t="s">
        <v>332</v>
      </c>
      <c r="H328" s="145">
        <v>25</v>
      </c>
      <c r="I328" s="146"/>
      <c r="L328" s="142"/>
      <c r="M328" s="147"/>
      <c r="T328" s="148"/>
      <c r="AT328" s="143" t="s">
        <v>190</v>
      </c>
      <c r="AU328" s="143" t="s">
        <v>88</v>
      </c>
      <c r="AV328" s="12" t="s">
        <v>90</v>
      </c>
      <c r="AW328" s="12" t="s">
        <v>41</v>
      </c>
      <c r="AX328" s="12" t="s">
        <v>80</v>
      </c>
      <c r="AY328" s="143" t="s">
        <v>184</v>
      </c>
    </row>
    <row r="329" spans="2:65" s="13" customFormat="1" ht="11.25">
      <c r="B329" s="149"/>
      <c r="D329" s="136" t="s">
        <v>190</v>
      </c>
      <c r="E329" s="150" t="s">
        <v>3</v>
      </c>
      <c r="F329" s="151" t="s">
        <v>202</v>
      </c>
      <c r="H329" s="152">
        <v>405</v>
      </c>
      <c r="I329" s="153"/>
      <c r="L329" s="149"/>
      <c r="M329" s="154"/>
      <c r="T329" s="155"/>
      <c r="AT329" s="150" t="s">
        <v>190</v>
      </c>
      <c r="AU329" s="150" t="s">
        <v>88</v>
      </c>
      <c r="AV329" s="13" t="s">
        <v>203</v>
      </c>
      <c r="AW329" s="13" t="s">
        <v>41</v>
      </c>
      <c r="AX329" s="13" t="s">
        <v>88</v>
      </c>
      <c r="AY329" s="150" t="s">
        <v>184</v>
      </c>
    </row>
    <row r="330" spans="2:65" s="1" customFormat="1" ht="24.2" customHeight="1">
      <c r="B330" s="121"/>
      <c r="C330" s="122" t="s">
        <v>410</v>
      </c>
      <c r="D330" s="122" t="s">
        <v>185</v>
      </c>
      <c r="E330" s="123" t="s">
        <v>411</v>
      </c>
      <c r="F330" s="124" t="s">
        <v>412</v>
      </c>
      <c r="G330" s="125" t="s">
        <v>324</v>
      </c>
      <c r="H330" s="126">
        <v>395</v>
      </c>
      <c r="I330" s="127"/>
      <c r="J330" s="128">
        <f>ROUND(I330*H330,2)</f>
        <v>0</v>
      </c>
      <c r="K330" s="124" t="s">
        <v>189</v>
      </c>
      <c r="L330" s="32"/>
      <c r="M330" s="129" t="s">
        <v>3</v>
      </c>
      <c r="N330" s="130" t="s">
        <v>51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88</v>
      </c>
      <c r="AT330" s="133" t="s">
        <v>185</v>
      </c>
      <c r="AU330" s="133" t="s">
        <v>88</v>
      </c>
      <c r="AY330" s="16" t="s">
        <v>184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6" t="s">
        <v>88</v>
      </c>
      <c r="BK330" s="134">
        <f>ROUND(I330*H330,2)</f>
        <v>0</v>
      </c>
      <c r="BL330" s="16" t="s">
        <v>88</v>
      </c>
      <c r="BM330" s="133" t="s">
        <v>413</v>
      </c>
    </row>
    <row r="331" spans="2:65" s="11" customFormat="1" ht="11.25">
      <c r="B331" s="135"/>
      <c r="D331" s="136" t="s">
        <v>190</v>
      </c>
      <c r="E331" s="137" t="s">
        <v>3</v>
      </c>
      <c r="F331" s="138" t="s">
        <v>191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88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192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88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1" customFormat="1" ht="11.25">
      <c r="B333" s="135"/>
      <c r="D333" s="136" t="s">
        <v>190</v>
      </c>
      <c r="E333" s="137" t="s">
        <v>3</v>
      </c>
      <c r="F333" s="138" t="s">
        <v>414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88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65" s="12" customFormat="1" ht="11.25">
      <c r="B334" s="142"/>
      <c r="D334" s="136" t="s">
        <v>190</v>
      </c>
      <c r="E334" s="143" t="s">
        <v>3</v>
      </c>
      <c r="F334" s="144" t="s">
        <v>9</v>
      </c>
      <c r="H334" s="145">
        <v>15</v>
      </c>
      <c r="I334" s="146"/>
      <c r="L334" s="142"/>
      <c r="M334" s="147"/>
      <c r="T334" s="148"/>
      <c r="AT334" s="143" t="s">
        <v>190</v>
      </c>
      <c r="AU334" s="143" t="s">
        <v>88</v>
      </c>
      <c r="AV334" s="12" t="s">
        <v>90</v>
      </c>
      <c r="AW334" s="12" t="s">
        <v>41</v>
      </c>
      <c r="AX334" s="12" t="s">
        <v>80</v>
      </c>
      <c r="AY334" s="143" t="s">
        <v>184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415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2" customFormat="1" ht="11.25">
      <c r="B336" s="142"/>
      <c r="D336" s="136" t="s">
        <v>190</v>
      </c>
      <c r="E336" s="143" t="s">
        <v>3</v>
      </c>
      <c r="F336" s="144" t="s">
        <v>247</v>
      </c>
      <c r="H336" s="145">
        <v>10</v>
      </c>
      <c r="I336" s="146"/>
      <c r="L336" s="142"/>
      <c r="M336" s="147"/>
      <c r="T336" s="148"/>
      <c r="AT336" s="143" t="s">
        <v>190</v>
      </c>
      <c r="AU336" s="143" t="s">
        <v>88</v>
      </c>
      <c r="AV336" s="12" t="s">
        <v>90</v>
      </c>
      <c r="AW336" s="12" t="s">
        <v>41</v>
      </c>
      <c r="AX336" s="12" t="s">
        <v>80</v>
      </c>
      <c r="AY336" s="143" t="s">
        <v>184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416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2" customFormat="1" ht="11.25">
      <c r="B338" s="142"/>
      <c r="D338" s="136" t="s">
        <v>190</v>
      </c>
      <c r="E338" s="143" t="s">
        <v>3</v>
      </c>
      <c r="F338" s="144" t="s">
        <v>417</v>
      </c>
      <c r="H338" s="145">
        <v>350</v>
      </c>
      <c r="I338" s="146"/>
      <c r="L338" s="142"/>
      <c r="M338" s="147"/>
      <c r="T338" s="148"/>
      <c r="AT338" s="143" t="s">
        <v>190</v>
      </c>
      <c r="AU338" s="143" t="s">
        <v>88</v>
      </c>
      <c r="AV338" s="12" t="s">
        <v>90</v>
      </c>
      <c r="AW338" s="12" t="s">
        <v>41</v>
      </c>
      <c r="AX338" s="12" t="s">
        <v>80</v>
      </c>
      <c r="AY338" s="143" t="s">
        <v>184</v>
      </c>
    </row>
    <row r="339" spans="2:65" s="11" customFormat="1" ht="11.25">
      <c r="B339" s="135"/>
      <c r="D339" s="136" t="s">
        <v>190</v>
      </c>
      <c r="E339" s="137" t="s">
        <v>3</v>
      </c>
      <c r="F339" s="138" t="s">
        <v>418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2" customFormat="1" ht="11.25">
      <c r="B340" s="142"/>
      <c r="D340" s="136" t="s">
        <v>190</v>
      </c>
      <c r="E340" s="143" t="s">
        <v>3</v>
      </c>
      <c r="F340" s="144" t="s">
        <v>321</v>
      </c>
      <c r="H340" s="145">
        <v>20</v>
      </c>
      <c r="I340" s="146"/>
      <c r="L340" s="142"/>
      <c r="M340" s="147"/>
      <c r="T340" s="148"/>
      <c r="AT340" s="143" t="s">
        <v>190</v>
      </c>
      <c r="AU340" s="143" t="s">
        <v>88</v>
      </c>
      <c r="AV340" s="12" t="s">
        <v>90</v>
      </c>
      <c r="AW340" s="12" t="s">
        <v>41</v>
      </c>
      <c r="AX340" s="12" t="s">
        <v>80</v>
      </c>
      <c r="AY340" s="143" t="s">
        <v>184</v>
      </c>
    </row>
    <row r="341" spans="2:65" s="13" customFormat="1" ht="11.25">
      <c r="B341" s="149"/>
      <c r="D341" s="136" t="s">
        <v>190</v>
      </c>
      <c r="E341" s="150" t="s">
        <v>3</v>
      </c>
      <c r="F341" s="151" t="s">
        <v>202</v>
      </c>
      <c r="H341" s="152">
        <v>395</v>
      </c>
      <c r="I341" s="153"/>
      <c r="L341" s="149"/>
      <c r="M341" s="154"/>
      <c r="T341" s="155"/>
      <c r="AT341" s="150" t="s">
        <v>190</v>
      </c>
      <c r="AU341" s="150" t="s">
        <v>88</v>
      </c>
      <c r="AV341" s="13" t="s">
        <v>203</v>
      </c>
      <c r="AW341" s="13" t="s">
        <v>41</v>
      </c>
      <c r="AX341" s="13" t="s">
        <v>88</v>
      </c>
      <c r="AY341" s="150" t="s">
        <v>184</v>
      </c>
    </row>
    <row r="342" spans="2:65" s="1" customFormat="1" ht="33" customHeight="1">
      <c r="B342" s="121"/>
      <c r="C342" s="122" t="s">
        <v>419</v>
      </c>
      <c r="D342" s="122" t="s">
        <v>185</v>
      </c>
      <c r="E342" s="123" t="s">
        <v>420</v>
      </c>
      <c r="F342" s="124" t="s">
        <v>421</v>
      </c>
      <c r="G342" s="125" t="s">
        <v>422</v>
      </c>
      <c r="H342" s="126">
        <v>0.96</v>
      </c>
      <c r="I342" s="127"/>
      <c r="J342" s="128">
        <f>ROUND(I342*H342,2)</f>
        <v>0</v>
      </c>
      <c r="K342" s="124" t="s">
        <v>189</v>
      </c>
      <c r="L342" s="32"/>
      <c r="M342" s="129" t="s">
        <v>3</v>
      </c>
      <c r="N342" s="130" t="s">
        <v>51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88</v>
      </c>
      <c r="AT342" s="133" t="s">
        <v>185</v>
      </c>
      <c r="AU342" s="133" t="s">
        <v>88</v>
      </c>
      <c r="AY342" s="16" t="s">
        <v>184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6" t="s">
        <v>88</v>
      </c>
      <c r="BK342" s="134">
        <f>ROUND(I342*H342,2)</f>
        <v>0</v>
      </c>
      <c r="BL342" s="16" t="s">
        <v>88</v>
      </c>
      <c r="BM342" s="133" t="s">
        <v>423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424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1" customFormat="1" ht="11.25">
      <c r="B344" s="135"/>
      <c r="D344" s="136" t="s">
        <v>190</v>
      </c>
      <c r="E344" s="137" t="s">
        <v>3</v>
      </c>
      <c r="F344" s="138" t="s">
        <v>425</v>
      </c>
      <c r="H344" s="137" t="s">
        <v>3</v>
      </c>
      <c r="I344" s="139"/>
      <c r="L344" s="135"/>
      <c r="M344" s="140"/>
      <c r="T344" s="141"/>
      <c r="AT344" s="137" t="s">
        <v>190</v>
      </c>
      <c r="AU344" s="137" t="s">
        <v>88</v>
      </c>
      <c r="AV344" s="11" t="s">
        <v>88</v>
      </c>
      <c r="AW344" s="11" t="s">
        <v>41</v>
      </c>
      <c r="AX344" s="11" t="s">
        <v>80</v>
      </c>
      <c r="AY344" s="137" t="s">
        <v>184</v>
      </c>
    </row>
    <row r="345" spans="2:65" s="11" customFormat="1" ht="33.75">
      <c r="B345" s="135"/>
      <c r="D345" s="136" t="s">
        <v>190</v>
      </c>
      <c r="E345" s="137" t="s">
        <v>3</v>
      </c>
      <c r="F345" s="138" t="s">
        <v>426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2" customFormat="1" ht="11.25">
      <c r="B346" s="142"/>
      <c r="D346" s="136" t="s">
        <v>190</v>
      </c>
      <c r="E346" s="143" t="s">
        <v>3</v>
      </c>
      <c r="F346" s="144" t="s">
        <v>427</v>
      </c>
      <c r="H346" s="145">
        <v>0.96</v>
      </c>
      <c r="I346" s="146"/>
      <c r="L346" s="142"/>
      <c r="M346" s="147"/>
      <c r="T346" s="148"/>
      <c r="AT346" s="143" t="s">
        <v>190</v>
      </c>
      <c r="AU346" s="143" t="s">
        <v>88</v>
      </c>
      <c r="AV346" s="12" t="s">
        <v>90</v>
      </c>
      <c r="AW346" s="12" t="s">
        <v>41</v>
      </c>
      <c r="AX346" s="12" t="s">
        <v>80</v>
      </c>
      <c r="AY346" s="143" t="s">
        <v>184</v>
      </c>
    </row>
    <row r="347" spans="2:65" s="13" customFormat="1" ht="11.25">
      <c r="B347" s="149"/>
      <c r="D347" s="136" t="s">
        <v>190</v>
      </c>
      <c r="E347" s="150" t="s">
        <v>3</v>
      </c>
      <c r="F347" s="151" t="s">
        <v>202</v>
      </c>
      <c r="H347" s="152">
        <v>0.96</v>
      </c>
      <c r="I347" s="153"/>
      <c r="L347" s="149"/>
      <c r="M347" s="154"/>
      <c r="T347" s="155"/>
      <c r="AT347" s="150" t="s">
        <v>190</v>
      </c>
      <c r="AU347" s="150" t="s">
        <v>88</v>
      </c>
      <c r="AV347" s="13" t="s">
        <v>203</v>
      </c>
      <c r="AW347" s="13" t="s">
        <v>41</v>
      </c>
      <c r="AX347" s="13" t="s">
        <v>88</v>
      </c>
      <c r="AY347" s="150" t="s">
        <v>184</v>
      </c>
    </row>
    <row r="348" spans="2:65" s="1" customFormat="1" ht="21.75" customHeight="1">
      <c r="B348" s="121"/>
      <c r="C348" s="122" t="s">
        <v>336</v>
      </c>
      <c r="D348" s="122" t="s">
        <v>185</v>
      </c>
      <c r="E348" s="123" t="s">
        <v>428</v>
      </c>
      <c r="F348" s="124" t="s">
        <v>429</v>
      </c>
      <c r="G348" s="125" t="s">
        <v>324</v>
      </c>
      <c r="H348" s="126">
        <v>2205</v>
      </c>
      <c r="I348" s="127"/>
      <c r="J348" s="128">
        <f>ROUND(I348*H348,2)</f>
        <v>0</v>
      </c>
      <c r="K348" s="124" t="s">
        <v>189</v>
      </c>
      <c r="L348" s="32"/>
      <c r="M348" s="129" t="s">
        <v>3</v>
      </c>
      <c r="N348" s="130" t="s">
        <v>51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88</v>
      </c>
      <c r="AT348" s="133" t="s">
        <v>185</v>
      </c>
      <c r="AU348" s="133" t="s">
        <v>88</v>
      </c>
      <c r="AY348" s="16" t="s">
        <v>184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6" t="s">
        <v>88</v>
      </c>
      <c r="BK348" s="134">
        <f>ROUND(I348*H348,2)</f>
        <v>0</v>
      </c>
      <c r="BL348" s="16" t="s">
        <v>88</v>
      </c>
      <c r="BM348" s="133" t="s">
        <v>430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424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1" customFormat="1" ht="11.25">
      <c r="B350" s="135"/>
      <c r="D350" s="136" t="s">
        <v>190</v>
      </c>
      <c r="E350" s="137" t="s">
        <v>3</v>
      </c>
      <c r="F350" s="138" t="s">
        <v>425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88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1" customFormat="1" ht="22.5">
      <c r="B351" s="135"/>
      <c r="D351" s="136" t="s">
        <v>190</v>
      </c>
      <c r="E351" s="137" t="s">
        <v>3</v>
      </c>
      <c r="F351" s="138" t="s">
        <v>431</v>
      </c>
      <c r="H351" s="137" t="s">
        <v>3</v>
      </c>
      <c r="I351" s="139"/>
      <c r="L351" s="135"/>
      <c r="M351" s="140"/>
      <c r="T351" s="141"/>
      <c r="AT351" s="137" t="s">
        <v>190</v>
      </c>
      <c r="AU351" s="137" t="s">
        <v>88</v>
      </c>
      <c r="AV351" s="11" t="s">
        <v>88</v>
      </c>
      <c r="AW351" s="11" t="s">
        <v>41</v>
      </c>
      <c r="AX351" s="11" t="s">
        <v>80</v>
      </c>
      <c r="AY351" s="137" t="s">
        <v>184</v>
      </c>
    </row>
    <row r="352" spans="2:65" s="11" customFormat="1" ht="22.5">
      <c r="B352" s="135"/>
      <c r="D352" s="136" t="s">
        <v>190</v>
      </c>
      <c r="E352" s="137" t="s">
        <v>3</v>
      </c>
      <c r="F352" s="138" t="s">
        <v>432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88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1" customFormat="1" ht="22.5">
      <c r="B353" s="135"/>
      <c r="D353" s="136" t="s">
        <v>190</v>
      </c>
      <c r="E353" s="137" t="s">
        <v>3</v>
      </c>
      <c r="F353" s="138" t="s">
        <v>433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2" customFormat="1" ht="11.25">
      <c r="B354" s="142"/>
      <c r="D354" s="136" t="s">
        <v>190</v>
      </c>
      <c r="E354" s="143" t="s">
        <v>3</v>
      </c>
      <c r="F354" s="144" t="s">
        <v>434</v>
      </c>
      <c r="H354" s="145">
        <v>980</v>
      </c>
      <c r="I354" s="146"/>
      <c r="L354" s="142"/>
      <c r="M354" s="147"/>
      <c r="T354" s="148"/>
      <c r="AT354" s="143" t="s">
        <v>190</v>
      </c>
      <c r="AU354" s="143" t="s">
        <v>88</v>
      </c>
      <c r="AV354" s="12" t="s">
        <v>90</v>
      </c>
      <c r="AW354" s="12" t="s">
        <v>41</v>
      </c>
      <c r="AX354" s="12" t="s">
        <v>80</v>
      </c>
      <c r="AY354" s="143" t="s">
        <v>184</v>
      </c>
    </row>
    <row r="355" spans="2:65" s="11" customFormat="1" ht="33.75">
      <c r="B355" s="135"/>
      <c r="D355" s="136" t="s">
        <v>190</v>
      </c>
      <c r="E355" s="137" t="s">
        <v>3</v>
      </c>
      <c r="F355" s="138" t="s">
        <v>435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88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2" customFormat="1" ht="11.25">
      <c r="B356" s="142"/>
      <c r="D356" s="136" t="s">
        <v>190</v>
      </c>
      <c r="E356" s="143" t="s">
        <v>3</v>
      </c>
      <c r="F356" s="144" t="s">
        <v>436</v>
      </c>
      <c r="H356" s="145">
        <v>415</v>
      </c>
      <c r="I356" s="146"/>
      <c r="L356" s="142"/>
      <c r="M356" s="147"/>
      <c r="T356" s="148"/>
      <c r="AT356" s="143" t="s">
        <v>190</v>
      </c>
      <c r="AU356" s="143" t="s">
        <v>88</v>
      </c>
      <c r="AV356" s="12" t="s">
        <v>90</v>
      </c>
      <c r="AW356" s="12" t="s">
        <v>41</v>
      </c>
      <c r="AX356" s="12" t="s">
        <v>80</v>
      </c>
      <c r="AY356" s="143" t="s">
        <v>184</v>
      </c>
    </row>
    <row r="357" spans="2:65" s="11" customFormat="1" ht="33.75">
      <c r="B357" s="135"/>
      <c r="D357" s="136" t="s">
        <v>190</v>
      </c>
      <c r="E357" s="137" t="s">
        <v>3</v>
      </c>
      <c r="F357" s="138" t="s">
        <v>437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2" customFormat="1" ht="11.25">
      <c r="B358" s="142"/>
      <c r="D358" s="136" t="s">
        <v>190</v>
      </c>
      <c r="E358" s="143" t="s">
        <v>3</v>
      </c>
      <c r="F358" s="144" t="s">
        <v>438</v>
      </c>
      <c r="H358" s="145">
        <v>750</v>
      </c>
      <c r="I358" s="146"/>
      <c r="L358" s="142"/>
      <c r="M358" s="147"/>
      <c r="T358" s="148"/>
      <c r="AT358" s="143" t="s">
        <v>190</v>
      </c>
      <c r="AU358" s="143" t="s">
        <v>88</v>
      </c>
      <c r="AV358" s="12" t="s">
        <v>90</v>
      </c>
      <c r="AW358" s="12" t="s">
        <v>41</v>
      </c>
      <c r="AX358" s="12" t="s">
        <v>80</v>
      </c>
      <c r="AY358" s="143" t="s">
        <v>184</v>
      </c>
    </row>
    <row r="359" spans="2:65" s="11" customFormat="1" ht="33.75">
      <c r="B359" s="135"/>
      <c r="D359" s="136" t="s">
        <v>190</v>
      </c>
      <c r="E359" s="137" t="s">
        <v>3</v>
      </c>
      <c r="F359" s="138" t="s">
        <v>439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2" customFormat="1" ht="11.25">
      <c r="B360" s="142"/>
      <c r="D360" s="136" t="s">
        <v>190</v>
      </c>
      <c r="E360" s="143" t="s">
        <v>3</v>
      </c>
      <c r="F360" s="144" t="s">
        <v>321</v>
      </c>
      <c r="H360" s="145">
        <v>20</v>
      </c>
      <c r="I360" s="146"/>
      <c r="L360" s="142"/>
      <c r="M360" s="147"/>
      <c r="T360" s="148"/>
      <c r="AT360" s="143" t="s">
        <v>190</v>
      </c>
      <c r="AU360" s="143" t="s">
        <v>88</v>
      </c>
      <c r="AV360" s="12" t="s">
        <v>90</v>
      </c>
      <c r="AW360" s="12" t="s">
        <v>41</v>
      </c>
      <c r="AX360" s="12" t="s">
        <v>80</v>
      </c>
      <c r="AY360" s="143" t="s">
        <v>184</v>
      </c>
    </row>
    <row r="361" spans="2:65" s="11" customFormat="1" ht="22.5">
      <c r="B361" s="135"/>
      <c r="D361" s="136" t="s">
        <v>190</v>
      </c>
      <c r="E361" s="137" t="s">
        <v>3</v>
      </c>
      <c r="F361" s="138" t="s">
        <v>440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88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2" customFormat="1" ht="11.25">
      <c r="B362" s="142"/>
      <c r="D362" s="136" t="s">
        <v>190</v>
      </c>
      <c r="E362" s="143" t="s">
        <v>3</v>
      </c>
      <c r="F362" s="144" t="s">
        <v>353</v>
      </c>
      <c r="H362" s="145">
        <v>40</v>
      </c>
      <c r="I362" s="146"/>
      <c r="L362" s="142"/>
      <c r="M362" s="147"/>
      <c r="T362" s="148"/>
      <c r="AT362" s="143" t="s">
        <v>190</v>
      </c>
      <c r="AU362" s="143" t="s">
        <v>88</v>
      </c>
      <c r="AV362" s="12" t="s">
        <v>90</v>
      </c>
      <c r="AW362" s="12" t="s">
        <v>41</v>
      </c>
      <c r="AX362" s="12" t="s">
        <v>80</v>
      </c>
      <c r="AY362" s="143" t="s">
        <v>184</v>
      </c>
    </row>
    <row r="363" spans="2:65" s="13" customFormat="1" ht="11.25">
      <c r="B363" s="149"/>
      <c r="D363" s="136" t="s">
        <v>190</v>
      </c>
      <c r="E363" s="150" t="s">
        <v>3</v>
      </c>
      <c r="F363" s="151" t="s">
        <v>202</v>
      </c>
      <c r="H363" s="152">
        <v>2205</v>
      </c>
      <c r="I363" s="153"/>
      <c r="L363" s="149"/>
      <c r="M363" s="154"/>
      <c r="T363" s="155"/>
      <c r="AT363" s="150" t="s">
        <v>190</v>
      </c>
      <c r="AU363" s="150" t="s">
        <v>88</v>
      </c>
      <c r="AV363" s="13" t="s">
        <v>203</v>
      </c>
      <c r="AW363" s="13" t="s">
        <v>41</v>
      </c>
      <c r="AX363" s="13" t="s">
        <v>88</v>
      </c>
      <c r="AY363" s="150" t="s">
        <v>184</v>
      </c>
    </row>
    <row r="364" spans="2:65" s="1" customFormat="1" ht="16.5" customHeight="1">
      <c r="B364" s="121"/>
      <c r="C364" s="122" t="s">
        <v>441</v>
      </c>
      <c r="D364" s="122" t="s">
        <v>185</v>
      </c>
      <c r="E364" s="123" t="s">
        <v>442</v>
      </c>
      <c r="F364" s="124" t="s">
        <v>443</v>
      </c>
      <c r="G364" s="125" t="s">
        <v>324</v>
      </c>
      <c r="H364" s="126">
        <v>2205</v>
      </c>
      <c r="I364" s="127"/>
      <c r="J364" s="128">
        <f>ROUND(I364*H364,2)</f>
        <v>0</v>
      </c>
      <c r="K364" s="124" t="s">
        <v>189</v>
      </c>
      <c r="L364" s="32"/>
      <c r="M364" s="129" t="s">
        <v>3</v>
      </c>
      <c r="N364" s="130" t="s">
        <v>51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88</v>
      </c>
      <c r="AT364" s="133" t="s">
        <v>185</v>
      </c>
      <c r="AU364" s="133" t="s">
        <v>88</v>
      </c>
      <c r="AY364" s="16" t="s">
        <v>184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6" t="s">
        <v>88</v>
      </c>
      <c r="BK364" s="134">
        <f>ROUND(I364*H364,2)</f>
        <v>0</v>
      </c>
      <c r="BL364" s="16" t="s">
        <v>88</v>
      </c>
      <c r="BM364" s="133" t="s">
        <v>444</v>
      </c>
    </row>
    <row r="365" spans="2:65" s="11" customFormat="1" ht="11.25">
      <c r="B365" s="135"/>
      <c r="D365" s="136" t="s">
        <v>190</v>
      </c>
      <c r="E365" s="137" t="s">
        <v>3</v>
      </c>
      <c r="F365" s="138" t="s">
        <v>424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1" customFormat="1" ht="11.25">
      <c r="B366" s="135"/>
      <c r="D366" s="136" t="s">
        <v>190</v>
      </c>
      <c r="E366" s="137" t="s">
        <v>3</v>
      </c>
      <c r="F366" s="138" t="s">
        <v>425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88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1" customFormat="1" ht="22.5">
      <c r="B367" s="135"/>
      <c r="D367" s="136" t="s">
        <v>190</v>
      </c>
      <c r="E367" s="137" t="s">
        <v>3</v>
      </c>
      <c r="F367" s="138" t="s">
        <v>445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88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1" customFormat="1" ht="22.5">
      <c r="B368" s="135"/>
      <c r="D368" s="136" t="s">
        <v>190</v>
      </c>
      <c r="E368" s="137" t="s">
        <v>3</v>
      </c>
      <c r="F368" s="138" t="s">
        <v>432</v>
      </c>
      <c r="H368" s="137" t="s">
        <v>3</v>
      </c>
      <c r="I368" s="139"/>
      <c r="L368" s="135"/>
      <c r="M368" s="140"/>
      <c r="T368" s="141"/>
      <c r="AT368" s="137" t="s">
        <v>190</v>
      </c>
      <c r="AU368" s="137" t="s">
        <v>88</v>
      </c>
      <c r="AV368" s="11" t="s">
        <v>88</v>
      </c>
      <c r="AW368" s="11" t="s">
        <v>41</v>
      </c>
      <c r="AX368" s="11" t="s">
        <v>80</v>
      </c>
      <c r="AY368" s="137" t="s">
        <v>184</v>
      </c>
    </row>
    <row r="369" spans="2:65" s="11" customFormat="1" ht="22.5">
      <c r="B369" s="135"/>
      <c r="D369" s="136" t="s">
        <v>190</v>
      </c>
      <c r="E369" s="137" t="s">
        <v>3</v>
      </c>
      <c r="F369" s="138" t="s">
        <v>433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2" customFormat="1" ht="11.25">
      <c r="B370" s="142"/>
      <c r="D370" s="136" t="s">
        <v>190</v>
      </c>
      <c r="E370" s="143" t="s">
        <v>3</v>
      </c>
      <c r="F370" s="144" t="s">
        <v>434</v>
      </c>
      <c r="H370" s="145">
        <v>980</v>
      </c>
      <c r="I370" s="146"/>
      <c r="L370" s="142"/>
      <c r="M370" s="147"/>
      <c r="T370" s="148"/>
      <c r="AT370" s="143" t="s">
        <v>190</v>
      </c>
      <c r="AU370" s="143" t="s">
        <v>88</v>
      </c>
      <c r="AV370" s="12" t="s">
        <v>90</v>
      </c>
      <c r="AW370" s="12" t="s">
        <v>41</v>
      </c>
      <c r="AX370" s="12" t="s">
        <v>80</v>
      </c>
      <c r="AY370" s="143" t="s">
        <v>184</v>
      </c>
    </row>
    <row r="371" spans="2:65" s="11" customFormat="1" ht="22.5">
      <c r="B371" s="135"/>
      <c r="D371" s="136" t="s">
        <v>190</v>
      </c>
      <c r="E371" s="137" t="s">
        <v>3</v>
      </c>
      <c r="F371" s="138" t="s">
        <v>446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88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1" customFormat="1" ht="22.5">
      <c r="B372" s="135"/>
      <c r="D372" s="136" t="s">
        <v>190</v>
      </c>
      <c r="E372" s="137" t="s">
        <v>3</v>
      </c>
      <c r="F372" s="138" t="s">
        <v>447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88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2" customFormat="1" ht="11.25">
      <c r="B373" s="142"/>
      <c r="D373" s="136" t="s">
        <v>190</v>
      </c>
      <c r="E373" s="143" t="s">
        <v>3</v>
      </c>
      <c r="F373" s="144" t="s">
        <v>436</v>
      </c>
      <c r="H373" s="145">
        <v>415</v>
      </c>
      <c r="I373" s="146"/>
      <c r="L373" s="142"/>
      <c r="M373" s="147"/>
      <c r="T373" s="148"/>
      <c r="AT373" s="143" t="s">
        <v>190</v>
      </c>
      <c r="AU373" s="143" t="s">
        <v>88</v>
      </c>
      <c r="AV373" s="12" t="s">
        <v>90</v>
      </c>
      <c r="AW373" s="12" t="s">
        <v>41</v>
      </c>
      <c r="AX373" s="12" t="s">
        <v>80</v>
      </c>
      <c r="AY373" s="143" t="s">
        <v>184</v>
      </c>
    </row>
    <row r="374" spans="2:65" s="11" customFormat="1" ht="22.5">
      <c r="B374" s="135"/>
      <c r="D374" s="136" t="s">
        <v>190</v>
      </c>
      <c r="E374" s="137" t="s">
        <v>3</v>
      </c>
      <c r="F374" s="138" t="s">
        <v>446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1" customFormat="1" ht="22.5">
      <c r="B375" s="135"/>
      <c r="D375" s="136" t="s">
        <v>190</v>
      </c>
      <c r="E375" s="137" t="s">
        <v>3</v>
      </c>
      <c r="F375" s="138" t="s">
        <v>448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438</v>
      </c>
      <c r="H376" s="145">
        <v>750</v>
      </c>
      <c r="I376" s="146"/>
      <c r="L376" s="142"/>
      <c r="M376" s="147"/>
      <c r="T376" s="148"/>
      <c r="AT376" s="143" t="s">
        <v>190</v>
      </c>
      <c r="AU376" s="143" t="s">
        <v>88</v>
      </c>
      <c r="AV376" s="12" t="s">
        <v>90</v>
      </c>
      <c r="AW376" s="12" t="s">
        <v>41</v>
      </c>
      <c r="AX376" s="12" t="s">
        <v>80</v>
      </c>
      <c r="AY376" s="143" t="s">
        <v>184</v>
      </c>
    </row>
    <row r="377" spans="2:65" s="11" customFormat="1" ht="33.75">
      <c r="B377" s="135"/>
      <c r="D377" s="136" t="s">
        <v>190</v>
      </c>
      <c r="E377" s="137" t="s">
        <v>3</v>
      </c>
      <c r="F377" s="138" t="s">
        <v>449</v>
      </c>
      <c r="H377" s="137" t="s">
        <v>3</v>
      </c>
      <c r="I377" s="139"/>
      <c r="L377" s="135"/>
      <c r="M377" s="140"/>
      <c r="T377" s="141"/>
      <c r="AT377" s="137" t="s">
        <v>190</v>
      </c>
      <c r="AU377" s="137" t="s">
        <v>88</v>
      </c>
      <c r="AV377" s="11" t="s">
        <v>88</v>
      </c>
      <c r="AW377" s="11" t="s">
        <v>41</v>
      </c>
      <c r="AX377" s="11" t="s">
        <v>80</v>
      </c>
      <c r="AY377" s="137" t="s">
        <v>184</v>
      </c>
    </row>
    <row r="378" spans="2:65" s="12" customFormat="1" ht="11.25">
      <c r="B378" s="142"/>
      <c r="D378" s="136" t="s">
        <v>190</v>
      </c>
      <c r="E378" s="143" t="s">
        <v>3</v>
      </c>
      <c r="F378" s="144" t="s">
        <v>321</v>
      </c>
      <c r="H378" s="145">
        <v>20</v>
      </c>
      <c r="I378" s="146"/>
      <c r="L378" s="142"/>
      <c r="M378" s="147"/>
      <c r="T378" s="148"/>
      <c r="AT378" s="143" t="s">
        <v>190</v>
      </c>
      <c r="AU378" s="143" t="s">
        <v>88</v>
      </c>
      <c r="AV378" s="12" t="s">
        <v>90</v>
      </c>
      <c r="AW378" s="12" t="s">
        <v>41</v>
      </c>
      <c r="AX378" s="12" t="s">
        <v>80</v>
      </c>
      <c r="AY378" s="143" t="s">
        <v>184</v>
      </c>
    </row>
    <row r="379" spans="2:65" s="11" customFormat="1" ht="33.75">
      <c r="B379" s="135"/>
      <c r="D379" s="136" t="s">
        <v>190</v>
      </c>
      <c r="E379" s="137" t="s">
        <v>3</v>
      </c>
      <c r="F379" s="138" t="s">
        <v>450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2" customFormat="1" ht="11.25">
      <c r="B380" s="142"/>
      <c r="D380" s="136" t="s">
        <v>190</v>
      </c>
      <c r="E380" s="143" t="s">
        <v>3</v>
      </c>
      <c r="F380" s="144" t="s">
        <v>353</v>
      </c>
      <c r="H380" s="145">
        <v>40</v>
      </c>
      <c r="I380" s="146"/>
      <c r="L380" s="142"/>
      <c r="M380" s="147"/>
      <c r="T380" s="148"/>
      <c r="AT380" s="143" t="s">
        <v>190</v>
      </c>
      <c r="AU380" s="143" t="s">
        <v>88</v>
      </c>
      <c r="AV380" s="12" t="s">
        <v>90</v>
      </c>
      <c r="AW380" s="12" t="s">
        <v>41</v>
      </c>
      <c r="AX380" s="12" t="s">
        <v>80</v>
      </c>
      <c r="AY380" s="143" t="s">
        <v>184</v>
      </c>
    </row>
    <row r="381" spans="2:65" s="13" customFormat="1" ht="11.25">
      <c r="B381" s="149"/>
      <c r="D381" s="136" t="s">
        <v>190</v>
      </c>
      <c r="E381" s="150" t="s">
        <v>3</v>
      </c>
      <c r="F381" s="151" t="s">
        <v>202</v>
      </c>
      <c r="H381" s="152">
        <v>2205</v>
      </c>
      <c r="I381" s="153"/>
      <c r="L381" s="149"/>
      <c r="M381" s="154"/>
      <c r="T381" s="155"/>
      <c r="AT381" s="150" t="s">
        <v>190</v>
      </c>
      <c r="AU381" s="150" t="s">
        <v>88</v>
      </c>
      <c r="AV381" s="13" t="s">
        <v>203</v>
      </c>
      <c r="AW381" s="13" t="s">
        <v>41</v>
      </c>
      <c r="AX381" s="13" t="s">
        <v>88</v>
      </c>
      <c r="AY381" s="150" t="s">
        <v>184</v>
      </c>
    </row>
    <row r="382" spans="2:65" s="1" customFormat="1" ht="24.2" customHeight="1">
      <c r="B382" s="121"/>
      <c r="C382" s="122" t="s">
        <v>342</v>
      </c>
      <c r="D382" s="122" t="s">
        <v>185</v>
      </c>
      <c r="E382" s="123" t="s">
        <v>451</v>
      </c>
      <c r="F382" s="124" t="s">
        <v>452</v>
      </c>
      <c r="G382" s="125" t="s">
        <v>324</v>
      </c>
      <c r="H382" s="126">
        <v>350</v>
      </c>
      <c r="I382" s="127"/>
      <c r="J382" s="128">
        <f>ROUND(I382*H382,2)</f>
        <v>0</v>
      </c>
      <c r="K382" s="124" t="s">
        <v>189</v>
      </c>
      <c r="L382" s="32"/>
      <c r="M382" s="129" t="s">
        <v>3</v>
      </c>
      <c r="N382" s="130" t="s">
        <v>51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88</v>
      </c>
      <c r="AT382" s="133" t="s">
        <v>185</v>
      </c>
      <c r="AU382" s="133" t="s">
        <v>88</v>
      </c>
      <c r="AY382" s="16" t="s">
        <v>184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6" t="s">
        <v>88</v>
      </c>
      <c r="BK382" s="134">
        <f>ROUND(I382*H382,2)</f>
        <v>0</v>
      </c>
      <c r="BL382" s="16" t="s">
        <v>88</v>
      </c>
      <c r="BM382" s="133" t="s">
        <v>453</v>
      </c>
    </row>
    <row r="383" spans="2:65" s="11" customFormat="1" ht="11.25">
      <c r="B383" s="135"/>
      <c r="D383" s="136" t="s">
        <v>190</v>
      </c>
      <c r="E383" s="137" t="s">
        <v>3</v>
      </c>
      <c r="F383" s="138" t="s">
        <v>362</v>
      </c>
      <c r="H383" s="137" t="s">
        <v>3</v>
      </c>
      <c r="I383" s="139"/>
      <c r="L383" s="135"/>
      <c r="M383" s="140"/>
      <c r="T383" s="141"/>
      <c r="AT383" s="137" t="s">
        <v>190</v>
      </c>
      <c r="AU383" s="137" t="s">
        <v>88</v>
      </c>
      <c r="AV383" s="11" t="s">
        <v>88</v>
      </c>
      <c r="AW383" s="11" t="s">
        <v>41</v>
      </c>
      <c r="AX383" s="11" t="s">
        <v>80</v>
      </c>
      <c r="AY383" s="137" t="s">
        <v>184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454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2" customFormat="1" ht="11.25">
      <c r="B385" s="142"/>
      <c r="D385" s="136" t="s">
        <v>190</v>
      </c>
      <c r="E385" s="143" t="s">
        <v>3</v>
      </c>
      <c r="F385" s="144" t="s">
        <v>455</v>
      </c>
      <c r="H385" s="145">
        <v>350</v>
      </c>
      <c r="I385" s="146"/>
      <c r="L385" s="142"/>
      <c r="M385" s="147"/>
      <c r="T385" s="148"/>
      <c r="AT385" s="143" t="s">
        <v>190</v>
      </c>
      <c r="AU385" s="143" t="s">
        <v>88</v>
      </c>
      <c r="AV385" s="12" t="s">
        <v>90</v>
      </c>
      <c r="AW385" s="12" t="s">
        <v>41</v>
      </c>
      <c r="AX385" s="12" t="s">
        <v>80</v>
      </c>
      <c r="AY385" s="143" t="s">
        <v>184</v>
      </c>
    </row>
    <row r="386" spans="2:65" s="13" customFormat="1" ht="11.25">
      <c r="B386" s="149"/>
      <c r="D386" s="136" t="s">
        <v>190</v>
      </c>
      <c r="E386" s="150" t="s">
        <v>3</v>
      </c>
      <c r="F386" s="151" t="s">
        <v>202</v>
      </c>
      <c r="H386" s="152">
        <v>350</v>
      </c>
      <c r="I386" s="153"/>
      <c r="L386" s="149"/>
      <c r="M386" s="154"/>
      <c r="T386" s="155"/>
      <c r="AT386" s="150" t="s">
        <v>190</v>
      </c>
      <c r="AU386" s="150" t="s">
        <v>88</v>
      </c>
      <c r="AV386" s="13" t="s">
        <v>203</v>
      </c>
      <c r="AW386" s="13" t="s">
        <v>41</v>
      </c>
      <c r="AX386" s="13" t="s">
        <v>88</v>
      </c>
      <c r="AY386" s="150" t="s">
        <v>184</v>
      </c>
    </row>
    <row r="387" spans="2:65" s="1" customFormat="1" ht="33" customHeight="1">
      <c r="B387" s="121"/>
      <c r="C387" s="122" t="s">
        <v>456</v>
      </c>
      <c r="D387" s="122" t="s">
        <v>185</v>
      </c>
      <c r="E387" s="123" t="s">
        <v>457</v>
      </c>
      <c r="F387" s="124" t="s">
        <v>458</v>
      </c>
      <c r="G387" s="125" t="s">
        <v>324</v>
      </c>
      <c r="H387" s="126">
        <v>15</v>
      </c>
      <c r="I387" s="127"/>
      <c r="J387" s="128">
        <f>ROUND(I387*H387,2)</f>
        <v>0</v>
      </c>
      <c r="K387" s="124" t="s">
        <v>189</v>
      </c>
      <c r="L387" s="32"/>
      <c r="M387" s="129" t="s">
        <v>3</v>
      </c>
      <c r="N387" s="130" t="s">
        <v>51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88</v>
      </c>
      <c r="AT387" s="133" t="s">
        <v>185</v>
      </c>
      <c r="AU387" s="133" t="s">
        <v>88</v>
      </c>
      <c r="AY387" s="16" t="s">
        <v>184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88</v>
      </c>
      <c r="BK387" s="134">
        <f>ROUND(I387*H387,2)</f>
        <v>0</v>
      </c>
      <c r="BL387" s="16" t="s">
        <v>88</v>
      </c>
      <c r="BM387" s="133" t="s">
        <v>459</v>
      </c>
    </row>
    <row r="388" spans="2:65" s="11" customFormat="1" ht="11.25">
      <c r="B388" s="135"/>
      <c r="D388" s="136" t="s">
        <v>190</v>
      </c>
      <c r="E388" s="137" t="s">
        <v>3</v>
      </c>
      <c r="F388" s="138" t="s">
        <v>362</v>
      </c>
      <c r="H388" s="137" t="s">
        <v>3</v>
      </c>
      <c r="I388" s="139"/>
      <c r="L388" s="135"/>
      <c r="M388" s="140"/>
      <c r="T388" s="141"/>
      <c r="AT388" s="137" t="s">
        <v>190</v>
      </c>
      <c r="AU388" s="137" t="s">
        <v>88</v>
      </c>
      <c r="AV388" s="11" t="s">
        <v>88</v>
      </c>
      <c r="AW388" s="11" t="s">
        <v>41</v>
      </c>
      <c r="AX388" s="11" t="s">
        <v>80</v>
      </c>
      <c r="AY388" s="137" t="s">
        <v>184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454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2" customFormat="1" ht="11.25">
      <c r="B390" s="142"/>
      <c r="D390" s="136" t="s">
        <v>190</v>
      </c>
      <c r="E390" s="143" t="s">
        <v>3</v>
      </c>
      <c r="F390" s="144" t="s">
        <v>9</v>
      </c>
      <c r="H390" s="145">
        <v>15</v>
      </c>
      <c r="I390" s="146"/>
      <c r="L390" s="142"/>
      <c r="M390" s="147"/>
      <c r="T390" s="148"/>
      <c r="AT390" s="143" t="s">
        <v>190</v>
      </c>
      <c r="AU390" s="143" t="s">
        <v>88</v>
      </c>
      <c r="AV390" s="12" t="s">
        <v>90</v>
      </c>
      <c r="AW390" s="12" t="s">
        <v>41</v>
      </c>
      <c r="AX390" s="12" t="s">
        <v>80</v>
      </c>
      <c r="AY390" s="143" t="s">
        <v>184</v>
      </c>
    </row>
    <row r="391" spans="2:65" s="13" customFormat="1" ht="11.25">
      <c r="B391" s="149"/>
      <c r="D391" s="136" t="s">
        <v>190</v>
      </c>
      <c r="E391" s="150" t="s">
        <v>3</v>
      </c>
      <c r="F391" s="151" t="s">
        <v>202</v>
      </c>
      <c r="H391" s="152">
        <v>15</v>
      </c>
      <c r="I391" s="153"/>
      <c r="L391" s="149"/>
      <c r="M391" s="154"/>
      <c r="T391" s="155"/>
      <c r="AT391" s="150" t="s">
        <v>190</v>
      </c>
      <c r="AU391" s="150" t="s">
        <v>88</v>
      </c>
      <c r="AV391" s="13" t="s">
        <v>203</v>
      </c>
      <c r="AW391" s="13" t="s">
        <v>41</v>
      </c>
      <c r="AX391" s="13" t="s">
        <v>88</v>
      </c>
      <c r="AY391" s="150" t="s">
        <v>184</v>
      </c>
    </row>
    <row r="392" spans="2:65" s="1" customFormat="1" ht="37.9" customHeight="1">
      <c r="B392" s="121"/>
      <c r="C392" s="122" t="s">
        <v>353</v>
      </c>
      <c r="D392" s="122" t="s">
        <v>185</v>
      </c>
      <c r="E392" s="123" t="s">
        <v>460</v>
      </c>
      <c r="F392" s="124" t="s">
        <v>461</v>
      </c>
      <c r="G392" s="125" t="s">
        <v>324</v>
      </c>
      <c r="H392" s="126">
        <v>335</v>
      </c>
      <c r="I392" s="127"/>
      <c r="J392" s="128">
        <f>ROUND(I392*H392,2)</f>
        <v>0</v>
      </c>
      <c r="K392" s="124" t="s">
        <v>189</v>
      </c>
      <c r="L392" s="32"/>
      <c r="M392" s="129" t="s">
        <v>3</v>
      </c>
      <c r="N392" s="130" t="s">
        <v>51</v>
      </c>
      <c r="P392" s="131">
        <f>O392*H392</f>
        <v>0</v>
      </c>
      <c r="Q392" s="131">
        <v>0</v>
      </c>
      <c r="R392" s="131">
        <f>Q392*H392</f>
        <v>0</v>
      </c>
      <c r="S392" s="131">
        <v>0</v>
      </c>
      <c r="T392" s="132">
        <f>S392*H392</f>
        <v>0</v>
      </c>
      <c r="AR392" s="133" t="s">
        <v>88</v>
      </c>
      <c r="AT392" s="133" t="s">
        <v>185</v>
      </c>
      <c r="AU392" s="133" t="s">
        <v>88</v>
      </c>
      <c r="AY392" s="16" t="s">
        <v>184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6" t="s">
        <v>88</v>
      </c>
      <c r="BK392" s="134">
        <f>ROUND(I392*H392,2)</f>
        <v>0</v>
      </c>
      <c r="BL392" s="16" t="s">
        <v>88</v>
      </c>
      <c r="BM392" s="133" t="s">
        <v>462</v>
      </c>
    </row>
    <row r="393" spans="2:65" s="11" customFormat="1" ht="11.25">
      <c r="B393" s="135"/>
      <c r="D393" s="136" t="s">
        <v>190</v>
      </c>
      <c r="E393" s="137" t="s">
        <v>3</v>
      </c>
      <c r="F393" s="138" t="s">
        <v>362</v>
      </c>
      <c r="H393" s="137" t="s">
        <v>3</v>
      </c>
      <c r="I393" s="139"/>
      <c r="L393" s="135"/>
      <c r="M393" s="140"/>
      <c r="T393" s="141"/>
      <c r="AT393" s="137" t="s">
        <v>190</v>
      </c>
      <c r="AU393" s="137" t="s">
        <v>88</v>
      </c>
      <c r="AV393" s="11" t="s">
        <v>88</v>
      </c>
      <c r="AW393" s="11" t="s">
        <v>41</v>
      </c>
      <c r="AX393" s="11" t="s">
        <v>80</v>
      </c>
      <c r="AY393" s="137" t="s">
        <v>184</v>
      </c>
    </row>
    <row r="394" spans="2:65" s="11" customFormat="1" ht="22.5">
      <c r="B394" s="135"/>
      <c r="D394" s="136" t="s">
        <v>190</v>
      </c>
      <c r="E394" s="137" t="s">
        <v>3</v>
      </c>
      <c r="F394" s="138" t="s">
        <v>463</v>
      </c>
      <c r="H394" s="137" t="s">
        <v>3</v>
      </c>
      <c r="I394" s="139"/>
      <c r="L394" s="135"/>
      <c r="M394" s="140"/>
      <c r="T394" s="141"/>
      <c r="AT394" s="137" t="s">
        <v>190</v>
      </c>
      <c r="AU394" s="137" t="s">
        <v>88</v>
      </c>
      <c r="AV394" s="11" t="s">
        <v>88</v>
      </c>
      <c r="AW394" s="11" t="s">
        <v>41</v>
      </c>
      <c r="AX394" s="11" t="s">
        <v>80</v>
      </c>
      <c r="AY394" s="137" t="s">
        <v>184</v>
      </c>
    </row>
    <row r="395" spans="2:65" s="12" customFormat="1" ht="11.25">
      <c r="B395" s="142"/>
      <c r="D395" s="136" t="s">
        <v>190</v>
      </c>
      <c r="E395" s="143" t="s">
        <v>3</v>
      </c>
      <c r="F395" s="144" t="s">
        <v>464</v>
      </c>
      <c r="H395" s="145">
        <v>335</v>
      </c>
      <c r="I395" s="146"/>
      <c r="L395" s="142"/>
      <c r="M395" s="147"/>
      <c r="T395" s="148"/>
      <c r="AT395" s="143" t="s">
        <v>190</v>
      </c>
      <c r="AU395" s="143" t="s">
        <v>88</v>
      </c>
      <c r="AV395" s="12" t="s">
        <v>90</v>
      </c>
      <c r="AW395" s="12" t="s">
        <v>41</v>
      </c>
      <c r="AX395" s="12" t="s">
        <v>80</v>
      </c>
      <c r="AY395" s="143" t="s">
        <v>184</v>
      </c>
    </row>
    <row r="396" spans="2:65" s="13" customFormat="1" ht="11.25">
      <c r="B396" s="149"/>
      <c r="D396" s="136" t="s">
        <v>190</v>
      </c>
      <c r="E396" s="150" t="s">
        <v>3</v>
      </c>
      <c r="F396" s="151" t="s">
        <v>202</v>
      </c>
      <c r="H396" s="152">
        <v>335</v>
      </c>
      <c r="I396" s="153"/>
      <c r="L396" s="149"/>
      <c r="M396" s="154"/>
      <c r="T396" s="155"/>
      <c r="AT396" s="150" t="s">
        <v>190</v>
      </c>
      <c r="AU396" s="150" t="s">
        <v>88</v>
      </c>
      <c r="AV396" s="13" t="s">
        <v>203</v>
      </c>
      <c r="AW396" s="13" t="s">
        <v>41</v>
      </c>
      <c r="AX396" s="13" t="s">
        <v>88</v>
      </c>
      <c r="AY396" s="150" t="s">
        <v>184</v>
      </c>
    </row>
    <row r="397" spans="2:65" s="1" customFormat="1" ht="24.2" customHeight="1">
      <c r="B397" s="121"/>
      <c r="C397" s="122" t="s">
        <v>465</v>
      </c>
      <c r="D397" s="122" t="s">
        <v>185</v>
      </c>
      <c r="E397" s="123" t="s">
        <v>466</v>
      </c>
      <c r="F397" s="124" t="s">
        <v>467</v>
      </c>
      <c r="G397" s="125" t="s">
        <v>324</v>
      </c>
      <c r="H397" s="126">
        <v>460</v>
      </c>
      <c r="I397" s="127"/>
      <c r="J397" s="128">
        <f>ROUND(I397*H397,2)</f>
        <v>0</v>
      </c>
      <c r="K397" s="124" t="s">
        <v>189</v>
      </c>
      <c r="L397" s="32"/>
      <c r="M397" s="129" t="s">
        <v>3</v>
      </c>
      <c r="N397" s="130" t="s">
        <v>51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88</v>
      </c>
      <c r="AT397" s="133" t="s">
        <v>185</v>
      </c>
      <c r="AU397" s="133" t="s">
        <v>88</v>
      </c>
      <c r="AY397" s="16" t="s">
        <v>184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6" t="s">
        <v>88</v>
      </c>
      <c r="BK397" s="134">
        <f>ROUND(I397*H397,2)</f>
        <v>0</v>
      </c>
      <c r="BL397" s="16" t="s">
        <v>88</v>
      </c>
      <c r="BM397" s="133" t="s">
        <v>468</v>
      </c>
    </row>
    <row r="398" spans="2:65" s="11" customFormat="1" ht="11.25">
      <c r="B398" s="135"/>
      <c r="D398" s="136" t="s">
        <v>190</v>
      </c>
      <c r="E398" s="137" t="s">
        <v>3</v>
      </c>
      <c r="F398" s="138" t="s">
        <v>362</v>
      </c>
      <c r="H398" s="137" t="s">
        <v>3</v>
      </c>
      <c r="I398" s="139"/>
      <c r="L398" s="135"/>
      <c r="M398" s="140"/>
      <c r="T398" s="141"/>
      <c r="AT398" s="137" t="s">
        <v>190</v>
      </c>
      <c r="AU398" s="137" t="s">
        <v>88</v>
      </c>
      <c r="AV398" s="11" t="s">
        <v>88</v>
      </c>
      <c r="AW398" s="11" t="s">
        <v>41</v>
      </c>
      <c r="AX398" s="11" t="s">
        <v>80</v>
      </c>
      <c r="AY398" s="137" t="s">
        <v>184</v>
      </c>
    </row>
    <row r="399" spans="2:65" s="11" customFormat="1" ht="11.25">
      <c r="B399" s="135"/>
      <c r="D399" s="136" t="s">
        <v>190</v>
      </c>
      <c r="E399" s="137" t="s">
        <v>3</v>
      </c>
      <c r="F399" s="138" t="s">
        <v>469</v>
      </c>
      <c r="H399" s="137" t="s">
        <v>3</v>
      </c>
      <c r="I399" s="139"/>
      <c r="L399" s="135"/>
      <c r="M399" s="140"/>
      <c r="T399" s="141"/>
      <c r="AT399" s="137" t="s">
        <v>190</v>
      </c>
      <c r="AU399" s="137" t="s">
        <v>88</v>
      </c>
      <c r="AV399" s="11" t="s">
        <v>88</v>
      </c>
      <c r="AW399" s="11" t="s">
        <v>41</v>
      </c>
      <c r="AX399" s="11" t="s">
        <v>80</v>
      </c>
      <c r="AY399" s="137" t="s">
        <v>184</v>
      </c>
    </row>
    <row r="400" spans="2:65" s="11" customFormat="1" ht="22.5">
      <c r="B400" s="135"/>
      <c r="D400" s="136" t="s">
        <v>190</v>
      </c>
      <c r="E400" s="137" t="s">
        <v>3</v>
      </c>
      <c r="F400" s="138" t="s">
        <v>470</v>
      </c>
      <c r="H400" s="137" t="s">
        <v>3</v>
      </c>
      <c r="I400" s="139"/>
      <c r="L400" s="135"/>
      <c r="M400" s="140"/>
      <c r="T400" s="141"/>
      <c r="AT400" s="137" t="s">
        <v>190</v>
      </c>
      <c r="AU400" s="137" t="s">
        <v>88</v>
      </c>
      <c r="AV400" s="11" t="s">
        <v>88</v>
      </c>
      <c r="AW400" s="11" t="s">
        <v>41</v>
      </c>
      <c r="AX400" s="11" t="s">
        <v>80</v>
      </c>
      <c r="AY400" s="137" t="s">
        <v>184</v>
      </c>
    </row>
    <row r="401" spans="2:65" s="12" customFormat="1" ht="11.25">
      <c r="B401" s="142"/>
      <c r="D401" s="136" t="s">
        <v>190</v>
      </c>
      <c r="E401" s="143" t="s">
        <v>3</v>
      </c>
      <c r="F401" s="144" t="s">
        <v>471</v>
      </c>
      <c r="H401" s="145">
        <v>130</v>
      </c>
      <c r="I401" s="146"/>
      <c r="L401" s="142"/>
      <c r="M401" s="147"/>
      <c r="T401" s="148"/>
      <c r="AT401" s="143" t="s">
        <v>190</v>
      </c>
      <c r="AU401" s="143" t="s">
        <v>88</v>
      </c>
      <c r="AV401" s="12" t="s">
        <v>90</v>
      </c>
      <c r="AW401" s="12" t="s">
        <v>41</v>
      </c>
      <c r="AX401" s="12" t="s">
        <v>80</v>
      </c>
      <c r="AY401" s="143" t="s">
        <v>184</v>
      </c>
    </row>
    <row r="402" spans="2:65" s="11" customFormat="1" ht="22.5">
      <c r="B402" s="135"/>
      <c r="D402" s="136" t="s">
        <v>190</v>
      </c>
      <c r="E402" s="137" t="s">
        <v>3</v>
      </c>
      <c r="F402" s="138" t="s">
        <v>472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88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65" s="12" customFormat="1" ht="11.25">
      <c r="B403" s="142"/>
      <c r="D403" s="136" t="s">
        <v>190</v>
      </c>
      <c r="E403" s="143" t="s">
        <v>3</v>
      </c>
      <c r="F403" s="144" t="s">
        <v>473</v>
      </c>
      <c r="H403" s="145">
        <v>45</v>
      </c>
      <c r="I403" s="146"/>
      <c r="L403" s="142"/>
      <c r="M403" s="147"/>
      <c r="T403" s="148"/>
      <c r="AT403" s="143" t="s">
        <v>190</v>
      </c>
      <c r="AU403" s="143" t="s">
        <v>88</v>
      </c>
      <c r="AV403" s="12" t="s">
        <v>90</v>
      </c>
      <c r="AW403" s="12" t="s">
        <v>41</v>
      </c>
      <c r="AX403" s="12" t="s">
        <v>80</v>
      </c>
      <c r="AY403" s="143" t="s">
        <v>184</v>
      </c>
    </row>
    <row r="404" spans="2:65" s="11" customFormat="1" ht="22.5">
      <c r="B404" s="135"/>
      <c r="D404" s="136" t="s">
        <v>190</v>
      </c>
      <c r="E404" s="137" t="s">
        <v>3</v>
      </c>
      <c r="F404" s="138" t="s">
        <v>474</v>
      </c>
      <c r="H404" s="137" t="s">
        <v>3</v>
      </c>
      <c r="I404" s="139"/>
      <c r="L404" s="135"/>
      <c r="M404" s="140"/>
      <c r="T404" s="141"/>
      <c r="AT404" s="137" t="s">
        <v>190</v>
      </c>
      <c r="AU404" s="137" t="s">
        <v>88</v>
      </c>
      <c r="AV404" s="11" t="s">
        <v>88</v>
      </c>
      <c r="AW404" s="11" t="s">
        <v>41</v>
      </c>
      <c r="AX404" s="11" t="s">
        <v>80</v>
      </c>
      <c r="AY404" s="137" t="s">
        <v>184</v>
      </c>
    </row>
    <row r="405" spans="2:65" s="12" customFormat="1" ht="11.25">
      <c r="B405" s="142"/>
      <c r="D405" s="136" t="s">
        <v>190</v>
      </c>
      <c r="E405" s="143" t="s">
        <v>3</v>
      </c>
      <c r="F405" s="144" t="s">
        <v>475</v>
      </c>
      <c r="H405" s="145">
        <v>50</v>
      </c>
      <c r="I405" s="146"/>
      <c r="L405" s="142"/>
      <c r="M405" s="147"/>
      <c r="T405" s="148"/>
      <c r="AT405" s="143" t="s">
        <v>190</v>
      </c>
      <c r="AU405" s="143" t="s">
        <v>88</v>
      </c>
      <c r="AV405" s="12" t="s">
        <v>90</v>
      </c>
      <c r="AW405" s="12" t="s">
        <v>41</v>
      </c>
      <c r="AX405" s="12" t="s">
        <v>80</v>
      </c>
      <c r="AY405" s="143" t="s">
        <v>184</v>
      </c>
    </row>
    <row r="406" spans="2:65" s="11" customFormat="1" ht="22.5">
      <c r="B406" s="135"/>
      <c r="D406" s="136" t="s">
        <v>190</v>
      </c>
      <c r="E406" s="137" t="s">
        <v>3</v>
      </c>
      <c r="F406" s="138" t="s">
        <v>476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2" customFormat="1" ht="11.25">
      <c r="B407" s="142"/>
      <c r="D407" s="136" t="s">
        <v>190</v>
      </c>
      <c r="E407" s="143" t="s">
        <v>3</v>
      </c>
      <c r="F407" s="144" t="s">
        <v>9</v>
      </c>
      <c r="H407" s="145">
        <v>15</v>
      </c>
      <c r="I407" s="146"/>
      <c r="L407" s="142"/>
      <c r="M407" s="147"/>
      <c r="T407" s="148"/>
      <c r="AT407" s="143" t="s">
        <v>190</v>
      </c>
      <c r="AU407" s="143" t="s">
        <v>88</v>
      </c>
      <c r="AV407" s="12" t="s">
        <v>90</v>
      </c>
      <c r="AW407" s="12" t="s">
        <v>41</v>
      </c>
      <c r="AX407" s="12" t="s">
        <v>80</v>
      </c>
      <c r="AY407" s="143" t="s">
        <v>184</v>
      </c>
    </row>
    <row r="408" spans="2:65" s="11" customFormat="1" ht="22.5">
      <c r="B408" s="135"/>
      <c r="D408" s="136" t="s">
        <v>190</v>
      </c>
      <c r="E408" s="137" t="s">
        <v>3</v>
      </c>
      <c r="F408" s="138" t="s">
        <v>477</v>
      </c>
      <c r="H408" s="137" t="s">
        <v>3</v>
      </c>
      <c r="I408" s="139"/>
      <c r="L408" s="135"/>
      <c r="M408" s="140"/>
      <c r="T408" s="141"/>
      <c r="AT408" s="137" t="s">
        <v>190</v>
      </c>
      <c r="AU408" s="137" t="s">
        <v>88</v>
      </c>
      <c r="AV408" s="11" t="s">
        <v>88</v>
      </c>
      <c r="AW408" s="11" t="s">
        <v>41</v>
      </c>
      <c r="AX408" s="11" t="s">
        <v>80</v>
      </c>
      <c r="AY408" s="137" t="s">
        <v>184</v>
      </c>
    </row>
    <row r="409" spans="2:65" s="12" customFormat="1" ht="11.25">
      <c r="B409" s="142"/>
      <c r="D409" s="136" t="s">
        <v>190</v>
      </c>
      <c r="E409" s="143" t="s">
        <v>3</v>
      </c>
      <c r="F409" s="144" t="s">
        <v>478</v>
      </c>
      <c r="H409" s="145">
        <v>220</v>
      </c>
      <c r="I409" s="146"/>
      <c r="L409" s="142"/>
      <c r="M409" s="147"/>
      <c r="T409" s="148"/>
      <c r="AT409" s="143" t="s">
        <v>190</v>
      </c>
      <c r="AU409" s="143" t="s">
        <v>88</v>
      </c>
      <c r="AV409" s="12" t="s">
        <v>90</v>
      </c>
      <c r="AW409" s="12" t="s">
        <v>41</v>
      </c>
      <c r="AX409" s="12" t="s">
        <v>80</v>
      </c>
      <c r="AY409" s="143" t="s">
        <v>184</v>
      </c>
    </row>
    <row r="410" spans="2:65" s="13" customFormat="1" ht="11.25">
      <c r="B410" s="149"/>
      <c r="D410" s="136" t="s">
        <v>190</v>
      </c>
      <c r="E410" s="150" t="s">
        <v>3</v>
      </c>
      <c r="F410" s="151" t="s">
        <v>202</v>
      </c>
      <c r="H410" s="152">
        <v>460</v>
      </c>
      <c r="I410" s="153"/>
      <c r="L410" s="149"/>
      <c r="M410" s="154"/>
      <c r="T410" s="155"/>
      <c r="AT410" s="150" t="s">
        <v>190</v>
      </c>
      <c r="AU410" s="150" t="s">
        <v>88</v>
      </c>
      <c r="AV410" s="13" t="s">
        <v>203</v>
      </c>
      <c r="AW410" s="13" t="s">
        <v>41</v>
      </c>
      <c r="AX410" s="13" t="s">
        <v>88</v>
      </c>
      <c r="AY410" s="150" t="s">
        <v>184</v>
      </c>
    </row>
    <row r="411" spans="2:65" s="1" customFormat="1" ht="24.2" customHeight="1">
      <c r="B411" s="121"/>
      <c r="C411" s="122" t="s">
        <v>361</v>
      </c>
      <c r="D411" s="122" t="s">
        <v>185</v>
      </c>
      <c r="E411" s="123" t="s">
        <v>479</v>
      </c>
      <c r="F411" s="124" t="s">
        <v>480</v>
      </c>
      <c r="G411" s="125" t="s">
        <v>324</v>
      </c>
      <c r="H411" s="126">
        <v>220</v>
      </c>
      <c r="I411" s="127"/>
      <c r="J411" s="128">
        <f>ROUND(I411*H411,2)</f>
        <v>0</v>
      </c>
      <c r="K411" s="124" t="s">
        <v>189</v>
      </c>
      <c r="L411" s="32"/>
      <c r="M411" s="129" t="s">
        <v>3</v>
      </c>
      <c r="N411" s="130" t="s">
        <v>51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88</v>
      </c>
      <c r="AT411" s="133" t="s">
        <v>185</v>
      </c>
      <c r="AU411" s="133" t="s">
        <v>88</v>
      </c>
      <c r="AY411" s="16" t="s">
        <v>184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6" t="s">
        <v>88</v>
      </c>
      <c r="BK411" s="134">
        <f>ROUND(I411*H411,2)</f>
        <v>0</v>
      </c>
      <c r="BL411" s="16" t="s">
        <v>88</v>
      </c>
      <c r="BM411" s="133" t="s">
        <v>481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362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1" customFormat="1" ht="11.25">
      <c r="B413" s="135"/>
      <c r="D413" s="136" t="s">
        <v>190</v>
      </c>
      <c r="E413" s="137" t="s">
        <v>3</v>
      </c>
      <c r="F413" s="138" t="s">
        <v>469</v>
      </c>
      <c r="H413" s="137" t="s">
        <v>3</v>
      </c>
      <c r="I413" s="139"/>
      <c r="L413" s="135"/>
      <c r="M413" s="140"/>
      <c r="T413" s="141"/>
      <c r="AT413" s="137" t="s">
        <v>190</v>
      </c>
      <c r="AU413" s="137" t="s">
        <v>88</v>
      </c>
      <c r="AV413" s="11" t="s">
        <v>88</v>
      </c>
      <c r="AW413" s="11" t="s">
        <v>41</v>
      </c>
      <c r="AX413" s="11" t="s">
        <v>80</v>
      </c>
      <c r="AY413" s="137" t="s">
        <v>184</v>
      </c>
    </row>
    <row r="414" spans="2:65" s="11" customFormat="1" ht="22.5">
      <c r="B414" s="135"/>
      <c r="D414" s="136" t="s">
        <v>190</v>
      </c>
      <c r="E414" s="137" t="s">
        <v>3</v>
      </c>
      <c r="F414" s="138" t="s">
        <v>477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65" s="12" customFormat="1" ht="11.25">
      <c r="B415" s="142"/>
      <c r="D415" s="136" t="s">
        <v>190</v>
      </c>
      <c r="E415" s="143" t="s">
        <v>3</v>
      </c>
      <c r="F415" s="144" t="s">
        <v>478</v>
      </c>
      <c r="H415" s="145">
        <v>220</v>
      </c>
      <c r="I415" s="146"/>
      <c r="L415" s="142"/>
      <c r="M415" s="147"/>
      <c r="T415" s="148"/>
      <c r="AT415" s="143" t="s">
        <v>190</v>
      </c>
      <c r="AU415" s="143" t="s">
        <v>88</v>
      </c>
      <c r="AV415" s="12" t="s">
        <v>90</v>
      </c>
      <c r="AW415" s="12" t="s">
        <v>41</v>
      </c>
      <c r="AX415" s="12" t="s">
        <v>80</v>
      </c>
      <c r="AY415" s="143" t="s">
        <v>184</v>
      </c>
    </row>
    <row r="416" spans="2:65" s="13" customFormat="1" ht="11.25">
      <c r="B416" s="149"/>
      <c r="D416" s="136" t="s">
        <v>190</v>
      </c>
      <c r="E416" s="150" t="s">
        <v>3</v>
      </c>
      <c r="F416" s="151" t="s">
        <v>202</v>
      </c>
      <c r="H416" s="152">
        <v>220</v>
      </c>
      <c r="I416" s="153"/>
      <c r="L416" s="149"/>
      <c r="M416" s="154"/>
      <c r="T416" s="155"/>
      <c r="AT416" s="150" t="s">
        <v>190</v>
      </c>
      <c r="AU416" s="150" t="s">
        <v>88</v>
      </c>
      <c r="AV416" s="13" t="s">
        <v>203</v>
      </c>
      <c r="AW416" s="13" t="s">
        <v>41</v>
      </c>
      <c r="AX416" s="13" t="s">
        <v>88</v>
      </c>
      <c r="AY416" s="150" t="s">
        <v>184</v>
      </c>
    </row>
    <row r="417" spans="2:65" s="1" customFormat="1" ht="24.2" customHeight="1">
      <c r="B417" s="121"/>
      <c r="C417" s="122" t="s">
        <v>482</v>
      </c>
      <c r="D417" s="122" t="s">
        <v>185</v>
      </c>
      <c r="E417" s="123" t="s">
        <v>483</v>
      </c>
      <c r="F417" s="124" t="s">
        <v>484</v>
      </c>
      <c r="G417" s="125" t="s">
        <v>324</v>
      </c>
      <c r="H417" s="126">
        <v>220</v>
      </c>
      <c r="I417" s="127"/>
      <c r="J417" s="128">
        <f>ROUND(I417*H417,2)</f>
        <v>0</v>
      </c>
      <c r="K417" s="124" t="s">
        <v>189</v>
      </c>
      <c r="L417" s="32"/>
      <c r="M417" s="129" t="s">
        <v>3</v>
      </c>
      <c r="N417" s="130" t="s">
        <v>51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88</v>
      </c>
      <c r="AT417" s="133" t="s">
        <v>185</v>
      </c>
      <c r="AU417" s="133" t="s">
        <v>88</v>
      </c>
      <c r="AY417" s="16" t="s">
        <v>184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6" t="s">
        <v>88</v>
      </c>
      <c r="BK417" s="134">
        <f>ROUND(I417*H417,2)</f>
        <v>0</v>
      </c>
      <c r="BL417" s="16" t="s">
        <v>88</v>
      </c>
      <c r="BM417" s="133" t="s">
        <v>485</v>
      </c>
    </row>
    <row r="418" spans="2:65" s="11" customFormat="1" ht="11.25">
      <c r="B418" s="135"/>
      <c r="D418" s="136" t="s">
        <v>190</v>
      </c>
      <c r="E418" s="137" t="s">
        <v>3</v>
      </c>
      <c r="F418" s="138" t="s">
        <v>362</v>
      </c>
      <c r="H418" s="137" t="s">
        <v>3</v>
      </c>
      <c r="I418" s="139"/>
      <c r="L418" s="135"/>
      <c r="M418" s="140"/>
      <c r="T418" s="141"/>
      <c r="AT418" s="137" t="s">
        <v>190</v>
      </c>
      <c r="AU418" s="137" t="s">
        <v>88</v>
      </c>
      <c r="AV418" s="11" t="s">
        <v>88</v>
      </c>
      <c r="AW418" s="11" t="s">
        <v>41</v>
      </c>
      <c r="AX418" s="11" t="s">
        <v>80</v>
      </c>
      <c r="AY418" s="137" t="s">
        <v>184</v>
      </c>
    </row>
    <row r="419" spans="2:65" s="11" customFormat="1" ht="11.25">
      <c r="B419" s="135"/>
      <c r="D419" s="136" t="s">
        <v>190</v>
      </c>
      <c r="E419" s="137" t="s">
        <v>3</v>
      </c>
      <c r="F419" s="138" t="s">
        <v>469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1" customFormat="1" ht="22.5">
      <c r="B420" s="135"/>
      <c r="D420" s="136" t="s">
        <v>190</v>
      </c>
      <c r="E420" s="137" t="s">
        <v>3</v>
      </c>
      <c r="F420" s="138" t="s">
        <v>477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2" customFormat="1" ht="11.25">
      <c r="B421" s="142"/>
      <c r="D421" s="136" t="s">
        <v>190</v>
      </c>
      <c r="E421" s="143" t="s">
        <v>3</v>
      </c>
      <c r="F421" s="144" t="s">
        <v>478</v>
      </c>
      <c r="H421" s="145">
        <v>220</v>
      </c>
      <c r="I421" s="146"/>
      <c r="L421" s="142"/>
      <c r="M421" s="147"/>
      <c r="T421" s="148"/>
      <c r="AT421" s="143" t="s">
        <v>190</v>
      </c>
      <c r="AU421" s="143" t="s">
        <v>88</v>
      </c>
      <c r="AV421" s="12" t="s">
        <v>90</v>
      </c>
      <c r="AW421" s="12" t="s">
        <v>41</v>
      </c>
      <c r="AX421" s="12" t="s">
        <v>80</v>
      </c>
      <c r="AY421" s="143" t="s">
        <v>184</v>
      </c>
    </row>
    <row r="422" spans="2:65" s="13" customFormat="1" ht="11.25">
      <c r="B422" s="149"/>
      <c r="D422" s="136" t="s">
        <v>190</v>
      </c>
      <c r="E422" s="150" t="s">
        <v>3</v>
      </c>
      <c r="F422" s="151" t="s">
        <v>202</v>
      </c>
      <c r="H422" s="152">
        <v>220</v>
      </c>
      <c r="I422" s="153"/>
      <c r="L422" s="149"/>
      <c r="M422" s="154"/>
      <c r="T422" s="155"/>
      <c r="AT422" s="150" t="s">
        <v>190</v>
      </c>
      <c r="AU422" s="150" t="s">
        <v>88</v>
      </c>
      <c r="AV422" s="13" t="s">
        <v>203</v>
      </c>
      <c r="AW422" s="13" t="s">
        <v>41</v>
      </c>
      <c r="AX422" s="13" t="s">
        <v>88</v>
      </c>
      <c r="AY422" s="150" t="s">
        <v>184</v>
      </c>
    </row>
    <row r="423" spans="2:65" s="1" customFormat="1" ht="16.5" customHeight="1">
      <c r="B423" s="121"/>
      <c r="C423" s="122" t="s">
        <v>368</v>
      </c>
      <c r="D423" s="122" t="s">
        <v>185</v>
      </c>
      <c r="E423" s="123" t="s">
        <v>486</v>
      </c>
      <c r="F423" s="124" t="s">
        <v>487</v>
      </c>
      <c r="G423" s="125" t="s">
        <v>324</v>
      </c>
      <c r="H423" s="126">
        <v>1410</v>
      </c>
      <c r="I423" s="127"/>
      <c r="J423" s="128">
        <f>ROUND(I423*H423,2)</f>
        <v>0</v>
      </c>
      <c r="K423" s="124" t="s">
        <v>189</v>
      </c>
      <c r="L423" s="32"/>
      <c r="M423" s="129" t="s">
        <v>3</v>
      </c>
      <c r="N423" s="130" t="s">
        <v>51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88</v>
      </c>
      <c r="AT423" s="133" t="s">
        <v>185</v>
      </c>
      <c r="AU423" s="133" t="s">
        <v>88</v>
      </c>
      <c r="AY423" s="16" t="s">
        <v>184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6" t="s">
        <v>88</v>
      </c>
      <c r="BK423" s="134">
        <f>ROUND(I423*H423,2)</f>
        <v>0</v>
      </c>
      <c r="BL423" s="16" t="s">
        <v>88</v>
      </c>
      <c r="BM423" s="133" t="s">
        <v>488</v>
      </c>
    </row>
    <row r="424" spans="2:65" s="11" customFormat="1" ht="11.25">
      <c r="B424" s="135"/>
      <c r="D424" s="136" t="s">
        <v>190</v>
      </c>
      <c r="E424" s="137" t="s">
        <v>3</v>
      </c>
      <c r="F424" s="138" t="s">
        <v>191</v>
      </c>
      <c r="H424" s="137" t="s">
        <v>3</v>
      </c>
      <c r="I424" s="139"/>
      <c r="L424" s="135"/>
      <c r="M424" s="140"/>
      <c r="T424" s="141"/>
      <c r="AT424" s="137" t="s">
        <v>190</v>
      </c>
      <c r="AU424" s="137" t="s">
        <v>88</v>
      </c>
      <c r="AV424" s="11" t="s">
        <v>88</v>
      </c>
      <c r="AW424" s="11" t="s">
        <v>41</v>
      </c>
      <c r="AX424" s="11" t="s">
        <v>80</v>
      </c>
      <c r="AY424" s="137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192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1" customFormat="1" ht="11.25">
      <c r="B426" s="135"/>
      <c r="D426" s="136" t="s">
        <v>190</v>
      </c>
      <c r="E426" s="137" t="s">
        <v>3</v>
      </c>
      <c r="F426" s="138" t="s">
        <v>489</v>
      </c>
      <c r="H426" s="137" t="s">
        <v>3</v>
      </c>
      <c r="I426" s="139"/>
      <c r="L426" s="135"/>
      <c r="M426" s="140"/>
      <c r="T426" s="141"/>
      <c r="AT426" s="137" t="s">
        <v>190</v>
      </c>
      <c r="AU426" s="137" t="s">
        <v>88</v>
      </c>
      <c r="AV426" s="11" t="s">
        <v>88</v>
      </c>
      <c r="AW426" s="11" t="s">
        <v>41</v>
      </c>
      <c r="AX426" s="11" t="s">
        <v>80</v>
      </c>
      <c r="AY426" s="137" t="s">
        <v>184</v>
      </c>
    </row>
    <row r="427" spans="2:65" s="12" customFormat="1" ht="11.25">
      <c r="B427" s="142"/>
      <c r="D427" s="136" t="s">
        <v>190</v>
      </c>
      <c r="E427" s="143" t="s">
        <v>3</v>
      </c>
      <c r="F427" s="144" t="s">
        <v>490</v>
      </c>
      <c r="H427" s="145">
        <v>510</v>
      </c>
      <c r="I427" s="146"/>
      <c r="L427" s="142"/>
      <c r="M427" s="147"/>
      <c r="T427" s="148"/>
      <c r="AT427" s="143" t="s">
        <v>190</v>
      </c>
      <c r="AU427" s="143" t="s">
        <v>88</v>
      </c>
      <c r="AV427" s="12" t="s">
        <v>90</v>
      </c>
      <c r="AW427" s="12" t="s">
        <v>41</v>
      </c>
      <c r="AX427" s="12" t="s">
        <v>80</v>
      </c>
      <c r="AY427" s="143" t="s">
        <v>184</v>
      </c>
    </row>
    <row r="428" spans="2:65" s="11" customFormat="1" ht="11.25">
      <c r="B428" s="135"/>
      <c r="D428" s="136" t="s">
        <v>190</v>
      </c>
      <c r="E428" s="137" t="s">
        <v>3</v>
      </c>
      <c r="F428" s="138" t="s">
        <v>491</v>
      </c>
      <c r="H428" s="137" t="s">
        <v>3</v>
      </c>
      <c r="I428" s="139"/>
      <c r="L428" s="135"/>
      <c r="M428" s="140"/>
      <c r="T428" s="141"/>
      <c r="AT428" s="137" t="s">
        <v>190</v>
      </c>
      <c r="AU428" s="137" t="s">
        <v>88</v>
      </c>
      <c r="AV428" s="11" t="s">
        <v>88</v>
      </c>
      <c r="AW428" s="11" t="s">
        <v>41</v>
      </c>
      <c r="AX428" s="11" t="s">
        <v>80</v>
      </c>
      <c r="AY428" s="137" t="s">
        <v>184</v>
      </c>
    </row>
    <row r="429" spans="2:65" s="12" customFormat="1" ht="11.25">
      <c r="B429" s="142"/>
      <c r="D429" s="136" t="s">
        <v>190</v>
      </c>
      <c r="E429" s="143" t="s">
        <v>3</v>
      </c>
      <c r="F429" s="144" t="s">
        <v>492</v>
      </c>
      <c r="H429" s="145">
        <v>900</v>
      </c>
      <c r="I429" s="146"/>
      <c r="L429" s="142"/>
      <c r="M429" s="147"/>
      <c r="T429" s="148"/>
      <c r="AT429" s="143" t="s">
        <v>190</v>
      </c>
      <c r="AU429" s="143" t="s">
        <v>88</v>
      </c>
      <c r="AV429" s="12" t="s">
        <v>90</v>
      </c>
      <c r="AW429" s="12" t="s">
        <v>41</v>
      </c>
      <c r="AX429" s="12" t="s">
        <v>80</v>
      </c>
      <c r="AY429" s="143" t="s">
        <v>184</v>
      </c>
    </row>
    <row r="430" spans="2:65" s="13" customFormat="1" ht="11.25">
      <c r="B430" s="149"/>
      <c r="D430" s="136" t="s">
        <v>190</v>
      </c>
      <c r="E430" s="150" t="s">
        <v>3</v>
      </c>
      <c r="F430" s="151" t="s">
        <v>202</v>
      </c>
      <c r="H430" s="152">
        <v>1410</v>
      </c>
      <c r="I430" s="153"/>
      <c r="L430" s="149"/>
      <c r="M430" s="154"/>
      <c r="T430" s="155"/>
      <c r="AT430" s="150" t="s">
        <v>190</v>
      </c>
      <c r="AU430" s="150" t="s">
        <v>88</v>
      </c>
      <c r="AV430" s="13" t="s">
        <v>203</v>
      </c>
      <c r="AW430" s="13" t="s">
        <v>41</v>
      </c>
      <c r="AX430" s="13" t="s">
        <v>88</v>
      </c>
      <c r="AY430" s="150" t="s">
        <v>184</v>
      </c>
    </row>
    <row r="431" spans="2:65" s="1" customFormat="1" ht="16.5" customHeight="1">
      <c r="B431" s="121"/>
      <c r="C431" s="122" t="s">
        <v>493</v>
      </c>
      <c r="D431" s="122" t="s">
        <v>185</v>
      </c>
      <c r="E431" s="123" t="s">
        <v>494</v>
      </c>
      <c r="F431" s="124" t="s">
        <v>495</v>
      </c>
      <c r="G431" s="125" t="s">
        <v>496</v>
      </c>
      <c r="H431" s="126">
        <v>29</v>
      </c>
      <c r="I431" s="127"/>
      <c r="J431" s="128">
        <f>ROUND(I431*H431,2)</f>
        <v>0</v>
      </c>
      <c r="K431" s="124" t="s">
        <v>189</v>
      </c>
      <c r="L431" s="32"/>
      <c r="M431" s="129" t="s">
        <v>3</v>
      </c>
      <c r="N431" s="130" t="s">
        <v>51</v>
      </c>
      <c r="P431" s="131">
        <f>O431*H431</f>
        <v>0</v>
      </c>
      <c r="Q431" s="131">
        <v>0</v>
      </c>
      <c r="R431" s="131">
        <f>Q431*H431</f>
        <v>0</v>
      </c>
      <c r="S431" s="131">
        <v>0</v>
      </c>
      <c r="T431" s="132">
        <f>S431*H431</f>
        <v>0</v>
      </c>
      <c r="AR431" s="133" t="s">
        <v>88</v>
      </c>
      <c r="AT431" s="133" t="s">
        <v>185</v>
      </c>
      <c r="AU431" s="133" t="s">
        <v>88</v>
      </c>
      <c r="AY431" s="16" t="s">
        <v>184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6" t="s">
        <v>88</v>
      </c>
      <c r="BK431" s="134">
        <f>ROUND(I431*H431,2)</f>
        <v>0</v>
      </c>
      <c r="BL431" s="16" t="s">
        <v>88</v>
      </c>
      <c r="BM431" s="133" t="s">
        <v>497</v>
      </c>
    </row>
    <row r="432" spans="2:65" s="11" customFormat="1" ht="11.25">
      <c r="B432" s="135"/>
      <c r="D432" s="136" t="s">
        <v>190</v>
      </c>
      <c r="E432" s="137" t="s">
        <v>3</v>
      </c>
      <c r="F432" s="138" t="s">
        <v>362</v>
      </c>
      <c r="H432" s="137" t="s">
        <v>3</v>
      </c>
      <c r="I432" s="139"/>
      <c r="L432" s="135"/>
      <c r="M432" s="140"/>
      <c r="T432" s="141"/>
      <c r="AT432" s="137" t="s">
        <v>190</v>
      </c>
      <c r="AU432" s="137" t="s">
        <v>88</v>
      </c>
      <c r="AV432" s="11" t="s">
        <v>88</v>
      </c>
      <c r="AW432" s="11" t="s">
        <v>41</v>
      </c>
      <c r="AX432" s="11" t="s">
        <v>80</v>
      </c>
      <c r="AY432" s="137" t="s">
        <v>184</v>
      </c>
    </row>
    <row r="433" spans="2:65" s="11" customFormat="1" ht="11.25">
      <c r="B433" s="135"/>
      <c r="D433" s="136" t="s">
        <v>190</v>
      </c>
      <c r="E433" s="137" t="s">
        <v>3</v>
      </c>
      <c r="F433" s="138" t="s">
        <v>498</v>
      </c>
      <c r="H433" s="137" t="s">
        <v>3</v>
      </c>
      <c r="I433" s="139"/>
      <c r="L433" s="135"/>
      <c r="M433" s="140"/>
      <c r="T433" s="141"/>
      <c r="AT433" s="137" t="s">
        <v>190</v>
      </c>
      <c r="AU433" s="137" t="s">
        <v>88</v>
      </c>
      <c r="AV433" s="11" t="s">
        <v>88</v>
      </c>
      <c r="AW433" s="11" t="s">
        <v>41</v>
      </c>
      <c r="AX433" s="11" t="s">
        <v>80</v>
      </c>
      <c r="AY433" s="137" t="s">
        <v>184</v>
      </c>
    </row>
    <row r="434" spans="2:65" s="12" customFormat="1" ht="11.25">
      <c r="B434" s="142"/>
      <c r="D434" s="136" t="s">
        <v>190</v>
      </c>
      <c r="E434" s="143" t="s">
        <v>3</v>
      </c>
      <c r="F434" s="144" t="s">
        <v>499</v>
      </c>
      <c r="H434" s="145">
        <v>24</v>
      </c>
      <c r="I434" s="146"/>
      <c r="L434" s="142"/>
      <c r="M434" s="147"/>
      <c r="T434" s="148"/>
      <c r="AT434" s="143" t="s">
        <v>190</v>
      </c>
      <c r="AU434" s="143" t="s">
        <v>88</v>
      </c>
      <c r="AV434" s="12" t="s">
        <v>90</v>
      </c>
      <c r="AW434" s="12" t="s">
        <v>41</v>
      </c>
      <c r="AX434" s="12" t="s">
        <v>80</v>
      </c>
      <c r="AY434" s="143" t="s">
        <v>184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424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1" customFormat="1" ht="11.25">
      <c r="B436" s="135"/>
      <c r="D436" s="136" t="s">
        <v>190</v>
      </c>
      <c r="E436" s="137" t="s">
        <v>3</v>
      </c>
      <c r="F436" s="138" t="s">
        <v>425</v>
      </c>
      <c r="H436" s="137" t="s">
        <v>3</v>
      </c>
      <c r="I436" s="139"/>
      <c r="L436" s="135"/>
      <c r="M436" s="140"/>
      <c r="T436" s="141"/>
      <c r="AT436" s="137" t="s">
        <v>190</v>
      </c>
      <c r="AU436" s="137" t="s">
        <v>88</v>
      </c>
      <c r="AV436" s="11" t="s">
        <v>88</v>
      </c>
      <c r="AW436" s="11" t="s">
        <v>41</v>
      </c>
      <c r="AX436" s="11" t="s">
        <v>80</v>
      </c>
      <c r="AY436" s="137" t="s">
        <v>184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500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2" customFormat="1" ht="11.25">
      <c r="B438" s="142"/>
      <c r="D438" s="136" t="s">
        <v>190</v>
      </c>
      <c r="E438" s="143" t="s">
        <v>3</v>
      </c>
      <c r="F438" s="144" t="s">
        <v>221</v>
      </c>
      <c r="H438" s="145">
        <v>5</v>
      </c>
      <c r="I438" s="146"/>
      <c r="L438" s="142"/>
      <c r="M438" s="147"/>
      <c r="T438" s="148"/>
      <c r="AT438" s="143" t="s">
        <v>190</v>
      </c>
      <c r="AU438" s="143" t="s">
        <v>88</v>
      </c>
      <c r="AV438" s="12" t="s">
        <v>90</v>
      </c>
      <c r="AW438" s="12" t="s">
        <v>41</v>
      </c>
      <c r="AX438" s="12" t="s">
        <v>80</v>
      </c>
      <c r="AY438" s="143" t="s">
        <v>184</v>
      </c>
    </row>
    <row r="439" spans="2:65" s="13" customFormat="1" ht="11.25">
      <c r="B439" s="149"/>
      <c r="D439" s="136" t="s">
        <v>190</v>
      </c>
      <c r="E439" s="150" t="s">
        <v>3</v>
      </c>
      <c r="F439" s="151" t="s">
        <v>202</v>
      </c>
      <c r="H439" s="152">
        <v>29</v>
      </c>
      <c r="I439" s="153"/>
      <c r="L439" s="149"/>
      <c r="M439" s="154"/>
      <c r="T439" s="155"/>
      <c r="AT439" s="150" t="s">
        <v>190</v>
      </c>
      <c r="AU439" s="150" t="s">
        <v>88</v>
      </c>
      <c r="AV439" s="13" t="s">
        <v>203</v>
      </c>
      <c r="AW439" s="13" t="s">
        <v>41</v>
      </c>
      <c r="AX439" s="13" t="s">
        <v>88</v>
      </c>
      <c r="AY439" s="150" t="s">
        <v>184</v>
      </c>
    </row>
    <row r="440" spans="2:65" s="1" customFormat="1" ht="16.5" customHeight="1">
      <c r="B440" s="121"/>
      <c r="C440" s="122" t="s">
        <v>373</v>
      </c>
      <c r="D440" s="122" t="s">
        <v>185</v>
      </c>
      <c r="E440" s="123" t="s">
        <v>501</v>
      </c>
      <c r="F440" s="124" t="s">
        <v>502</v>
      </c>
      <c r="G440" s="125" t="s">
        <v>324</v>
      </c>
      <c r="H440" s="126">
        <v>7445</v>
      </c>
      <c r="I440" s="127"/>
      <c r="J440" s="128">
        <f>ROUND(I440*H440,2)</f>
        <v>0</v>
      </c>
      <c r="K440" s="124" t="s">
        <v>189</v>
      </c>
      <c r="L440" s="32"/>
      <c r="M440" s="129" t="s">
        <v>3</v>
      </c>
      <c r="N440" s="130" t="s">
        <v>51</v>
      </c>
      <c r="P440" s="131">
        <f>O440*H440</f>
        <v>0</v>
      </c>
      <c r="Q440" s="131">
        <v>0</v>
      </c>
      <c r="R440" s="131">
        <f>Q440*H440</f>
        <v>0</v>
      </c>
      <c r="S440" s="131">
        <v>0</v>
      </c>
      <c r="T440" s="132">
        <f>S440*H440</f>
        <v>0</v>
      </c>
      <c r="AR440" s="133" t="s">
        <v>88</v>
      </c>
      <c r="AT440" s="133" t="s">
        <v>185</v>
      </c>
      <c r="AU440" s="133" t="s">
        <v>88</v>
      </c>
      <c r="AY440" s="16" t="s">
        <v>184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6" t="s">
        <v>88</v>
      </c>
      <c r="BK440" s="134">
        <f>ROUND(I440*H440,2)</f>
        <v>0</v>
      </c>
      <c r="BL440" s="16" t="s">
        <v>88</v>
      </c>
      <c r="BM440" s="133" t="s">
        <v>503</v>
      </c>
    </row>
    <row r="441" spans="2:65" s="11" customFormat="1" ht="11.25">
      <c r="B441" s="135"/>
      <c r="D441" s="136" t="s">
        <v>190</v>
      </c>
      <c r="E441" s="137" t="s">
        <v>3</v>
      </c>
      <c r="F441" s="138" t="s">
        <v>362</v>
      </c>
      <c r="H441" s="137" t="s">
        <v>3</v>
      </c>
      <c r="I441" s="139"/>
      <c r="L441" s="135"/>
      <c r="M441" s="140"/>
      <c r="T441" s="141"/>
      <c r="AT441" s="137" t="s">
        <v>190</v>
      </c>
      <c r="AU441" s="137" t="s">
        <v>88</v>
      </c>
      <c r="AV441" s="11" t="s">
        <v>88</v>
      </c>
      <c r="AW441" s="11" t="s">
        <v>41</v>
      </c>
      <c r="AX441" s="11" t="s">
        <v>80</v>
      </c>
      <c r="AY441" s="137" t="s">
        <v>184</v>
      </c>
    </row>
    <row r="442" spans="2:65" s="11" customFormat="1" ht="11.25">
      <c r="B442" s="135"/>
      <c r="D442" s="136" t="s">
        <v>190</v>
      </c>
      <c r="E442" s="137" t="s">
        <v>3</v>
      </c>
      <c r="F442" s="138" t="s">
        <v>454</v>
      </c>
      <c r="H442" s="137" t="s">
        <v>3</v>
      </c>
      <c r="I442" s="139"/>
      <c r="L442" s="135"/>
      <c r="M442" s="140"/>
      <c r="T442" s="141"/>
      <c r="AT442" s="137" t="s">
        <v>190</v>
      </c>
      <c r="AU442" s="137" t="s">
        <v>88</v>
      </c>
      <c r="AV442" s="11" t="s">
        <v>88</v>
      </c>
      <c r="AW442" s="11" t="s">
        <v>41</v>
      </c>
      <c r="AX442" s="11" t="s">
        <v>80</v>
      </c>
      <c r="AY442" s="137" t="s">
        <v>184</v>
      </c>
    </row>
    <row r="443" spans="2:65" s="12" customFormat="1" ht="11.25">
      <c r="B443" s="142"/>
      <c r="D443" s="136" t="s">
        <v>190</v>
      </c>
      <c r="E443" s="143" t="s">
        <v>3</v>
      </c>
      <c r="F443" s="144" t="s">
        <v>504</v>
      </c>
      <c r="H443" s="145">
        <v>650</v>
      </c>
      <c r="I443" s="146"/>
      <c r="L443" s="142"/>
      <c r="M443" s="147"/>
      <c r="T443" s="148"/>
      <c r="AT443" s="143" t="s">
        <v>190</v>
      </c>
      <c r="AU443" s="143" t="s">
        <v>88</v>
      </c>
      <c r="AV443" s="12" t="s">
        <v>90</v>
      </c>
      <c r="AW443" s="12" t="s">
        <v>41</v>
      </c>
      <c r="AX443" s="12" t="s">
        <v>80</v>
      </c>
      <c r="AY443" s="143" t="s">
        <v>184</v>
      </c>
    </row>
    <row r="444" spans="2:65" s="11" customFormat="1" ht="11.25">
      <c r="B444" s="135"/>
      <c r="D444" s="136" t="s">
        <v>190</v>
      </c>
      <c r="E444" s="137" t="s">
        <v>3</v>
      </c>
      <c r="F444" s="138" t="s">
        <v>424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1" customFormat="1" ht="11.25">
      <c r="B445" s="135"/>
      <c r="D445" s="136" t="s">
        <v>190</v>
      </c>
      <c r="E445" s="137" t="s">
        <v>3</v>
      </c>
      <c r="F445" s="138" t="s">
        <v>425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1" customFormat="1" ht="22.5">
      <c r="B446" s="135"/>
      <c r="D446" s="136" t="s">
        <v>190</v>
      </c>
      <c r="E446" s="137" t="s">
        <v>3</v>
      </c>
      <c r="F446" s="138" t="s">
        <v>470</v>
      </c>
      <c r="H446" s="137" t="s">
        <v>3</v>
      </c>
      <c r="I446" s="139"/>
      <c r="L446" s="135"/>
      <c r="M446" s="140"/>
      <c r="T446" s="141"/>
      <c r="AT446" s="137" t="s">
        <v>190</v>
      </c>
      <c r="AU446" s="137" t="s">
        <v>88</v>
      </c>
      <c r="AV446" s="11" t="s">
        <v>88</v>
      </c>
      <c r="AW446" s="11" t="s">
        <v>41</v>
      </c>
      <c r="AX446" s="11" t="s">
        <v>80</v>
      </c>
      <c r="AY446" s="137" t="s">
        <v>184</v>
      </c>
    </row>
    <row r="447" spans="2:65" s="12" customFormat="1" ht="11.25">
      <c r="B447" s="142"/>
      <c r="D447" s="136" t="s">
        <v>190</v>
      </c>
      <c r="E447" s="143" t="s">
        <v>3</v>
      </c>
      <c r="F447" s="144" t="s">
        <v>471</v>
      </c>
      <c r="H447" s="145">
        <v>130</v>
      </c>
      <c r="I447" s="146"/>
      <c r="L447" s="142"/>
      <c r="M447" s="147"/>
      <c r="T447" s="148"/>
      <c r="AT447" s="143" t="s">
        <v>190</v>
      </c>
      <c r="AU447" s="143" t="s">
        <v>88</v>
      </c>
      <c r="AV447" s="12" t="s">
        <v>90</v>
      </c>
      <c r="AW447" s="12" t="s">
        <v>41</v>
      </c>
      <c r="AX447" s="12" t="s">
        <v>80</v>
      </c>
      <c r="AY447" s="143" t="s">
        <v>184</v>
      </c>
    </row>
    <row r="448" spans="2:65" s="11" customFormat="1" ht="22.5">
      <c r="B448" s="135"/>
      <c r="D448" s="136" t="s">
        <v>190</v>
      </c>
      <c r="E448" s="137" t="s">
        <v>3</v>
      </c>
      <c r="F448" s="138" t="s">
        <v>476</v>
      </c>
      <c r="H448" s="137" t="s">
        <v>3</v>
      </c>
      <c r="I448" s="139"/>
      <c r="L448" s="135"/>
      <c r="M448" s="140"/>
      <c r="T448" s="141"/>
      <c r="AT448" s="137" t="s">
        <v>190</v>
      </c>
      <c r="AU448" s="137" t="s">
        <v>88</v>
      </c>
      <c r="AV448" s="11" t="s">
        <v>88</v>
      </c>
      <c r="AW448" s="11" t="s">
        <v>41</v>
      </c>
      <c r="AX448" s="11" t="s">
        <v>80</v>
      </c>
      <c r="AY448" s="137" t="s">
        <v>184</v>
      </c>
    </row>
    <row r="449" spans="2:65" s="12" customFormat="1" ht="11.25">
      <c r="B449" s="142"/>
      <c r="D449" s="136" t="s">
        <v>190</v>
      </c>
      <c r="E449" s="143" t="s">
        <v>3</v>
      </c>
      <c r="F449" s="144" t="s">
        <v>247</v>
      </c>
      <c r="H449" s="145">
        <v>10</v>
      </c>
      <c r="I449" s="146"/>
      <c r="L449" s="142"/>
      <c r="M449" s="147"/>
      <c r="T449" s="148"/>
      <c r="AT449" s="143" t="s">
        <v>190</v>
      </c>
      <c r="AU449" s="143" t="s">
        <v>88</v>
      </c>
      <c r="AV449" s="12" t="s">
        <v>90</v>
      </c>
      <c r="AW449" s="12" t="s">
        <v>41</v>
      </c>
      <c r="AX449" s="12" t="s">
        <v>80</v>
      </c>
      <c r="AY449" s="143" t="s">
        <v>184</v>
      </c>
    </row>
    <row r="450" spans="2:65" s="11" customFormat="1" ht="22.5">
      <c r="B450" s="135"/>
      <c r="D450" s="136" t="s">
        <v>190</v>
      </c>
      <c r="E450" s="137" t="s">
        <v>3</v>
      </c>
      <c r="F450" s="138" t="s">
        <v>505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506</v>
      </c>
      <c r="H451" s="145">
        <v>630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1" customFormat="1" ht="22.5">
      <c r="B452" s="135"/>
      <c r="D452" s="136" t="s">
        <v>190</v>
      </c>
      <c r="E452" s="137" t="s">
        <v>3</v>
      </c>
      <c r="F452" s="138" t="s">
        <v>472</v>
      </c>
      <c r="H452" s="137" t="s">
        <v>3</v>
      </c>
      <c r="I452" s="139"/>
      <c r="L452" s="135"/>
      <c r="M452" s="140"/>
      <c r="T452" s="141"/>
      <c r="AT452" s="137" t="s">
        <v>190</v>
      </c>
      <c r="AU452" s="137" t="s">
        <v>88</v>
      </c>
      <c r="AV452" s="11" t="s">
        <v>88</v>
      </c>
      <c r="AW452" s="11" t="s">
        <v>41</v>
      </c>
      <c r="AX452" s="11" t="s">
        <v>80</v>
      </c>
      <c r="AY452" s="137" t="s">
        <v>184</v>
      </c>
    </row>
    <row r="453" spans="2:65" s="12" customFormat="1" ht="11.25">
      <c r="B453" s="142"/>
      <c r="D453" s="136" t="s">
        <v>190</v>
      </c>
      <c r="E453" s="143" t="s">
        <v>3</v>
      </c>
      <c r="F453" s="144" t="s">
        <v>473</v>
      </c>
      <c r="H453" s="145">
        <v>45</v>
      </c>
      <c r="I453" s="146"/>
      <c r="L453" s="142"/>
      <c r="M453" s="147"/>
      <c r="T453" s="148"/>
      <c r="AT453" s="143" t="s">
        <v>190</v>
      </c>
      <c r="AU453" s="143" t="s">
        <v>88</v>
      </c>
      <c r="AV453" s="12" t="s">
        <v>90</v>
      </c>
      <c r="AW453" s="12" t="s">
        <v>41</v>
      </c>
      <c r="AX453" s="12" t="s">
        <v>80</v>
      </c>
      <c r="AY453" s="143" t="s">
        <v>184</v>
      </c>
    </row>
    <row r="454" spans="2:65" s="11" customFormat="1" ht="22.5">
      <c r="B454" s="135"/>
      <c r="D454" s="136" t="s">
        <v>190</v>
      </c>
      <c r="E454" s="137" t="s">
        <v>3</v>
      </c>
      <c r="F454" s="138" t="s">
        <v>474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2" customFormat="1" ht="11.25">
      <c r="B455" s="142"/>
      <c r="D455" s="136" t="s">
        <v>190</v>
      </c>
      <c r="E455" s="143" t="s">
        <v>3</v>
      </c>
      <c r="F455" s="144" t="s">
        <v>475</v>
      </c>
      <c r="H455" s="145">
        <v>50</v>
      </c>
      <c r="I455" s="146"/>
      <c r="L455" s="142"/>
      <c r="M455" s="147"/>
      <c r="T455" s="148"/>
      <c r="AT455" s="143" t="s">
        <v>190</v>
      </c>
      <c r="AU455" s="143" t="s">
        <v>88</v>
      </c>
      <c r="AV455" s="12" t="s">
        <v>90</v>
      </c>
      <c r="AW455" s="12" t="s">
        <v>41</v>
      </c>
      <c r="AX455" s="12" t="s">
        <v>80</v>
      </c>
      <c r="AY455" s="143" t="s">
        <v>184</v>
      </c>
    </row>
    <row r="456" spans="2:65" s="11" customFormat="1" ht="22.5">
      <c r="B456" s="135"/>
      <c r="D456" s="136" t="s">
        <v>190</v>
      </c>
      <c r="E456" s="137" t="s">
        <v>3</v>
      </c>
      <c r="F456" s="138" t="s">
        <v>507</v>
      </c>
      <c r="H456" s="137" t="s">
        <v>3</v>
      </c>
      <c r="I456" s="139"/>
      <c r="L456" s="135"/>
      <c r="M456" s="140"/>
      <c r="T456" s="141"/>
      <c r="AT456" s="137" t="s">
        <v>190</v>
      </c>
      <c r="AU456" s="137" t="s">
        <v>88</v>
      </c>
      <c r="AV456" s="11" t="s">
        <v>88</v>
      </c>
      <c r="AW456" s="11" t="s">
        <v>41</v>
      </c>
      <c r="AX456" s="11" t="s">
        <v>80</v>
      </c>
      <c r="AY456" s="137" t="s">
        <v>184</v>
      </c>
    </row>
    <row r="457" spans="2:65" s="12" customFormat="1" ht="11.25">
      <c r="B457" s="142"/>
      <c r="D457" s="136" t="s">
        <v>190</v>
      </c>
      <c r="E457" s="143" t="s">
        <v>3</v>
      </c>
      <c r="F457" s="144" t="s">
        <v>508</v>
      </c>
      <c r="H457" s="145">
        <v>5930</v>
      </c>
      <c r="I457" s="146"/>
      <c r="L457" s="142"/>
      <c r="M457" s="147"/>
      <c r="T457" s="148"/>
      <c r="AT457" s="143" t="s">
        <v>190</v>
      </c>
      <c r="AU457" s="143" t="s">
        <v>88</v>
      </c>
      <c r="AV457" s="12" t="s">
        <v>90</v>
      </c>
      <c r="AW457" s="12" t="s">
        <v>41</v>
      </c>
      <c r="AX457" s="12" t="s">
        <v>80</v>
      </c>
      <c r="AY457" s="143" t="s">
        <v>184</v>
      </c>
    </row>
    <row r="458" spans="2:65" s="13" customFormat="1" ht="11.25">
      <c r="B458" s="149"/>
      <c r="D458" s="136" t="s">
        <v>190</v>
      </c>
      <c r="E458" s="150" t="s">
        <v>3</v>
      </c>
      <c r="F458" s="151" t="s">
        <v>202</v>
      </c>
      <c r="H458" s="152">
        <v>7445</v>
      </c>
      <c r="I458" s="153"/>
      <c r="L458" s="149"/>
      <c r="M458" s="154"/>
      <c r="T458" s="155"/>
      <c r="AT458" s="150" t="s">
        <v>190</v>
      </c>
      <c r="AU458" s="150" t="s">
        <v>88</v>
      </c>
      <c r="AV458" s="13" t="s">
        <v>203</v>
      </c>
      <c r="AW458" s="13" t="s">
        <v>41</v>
      </c>
      <c r="AX458" s="13" t="s">
        <v>88</v>
      </c>
      <c r="AY458" s="150" t="s">
        <v>184</v>
      </c>
    </row>
    <row r="459" spans="2:65" s="1" customFormat="1" ht="24.2" customHeight="1">
      <c r="B459" s="121"/>
      <c r="C459" s="122" t="s">
        <v>509</v>
      </c>
      <c r="D459" s="122" t="s">
        <v>185</v>
      </c>
      <c r="E459" s="123" t="s">
        <v>510</v>
      </c>
      <c r="F459" s="124" t="s">
        <v>511</v>
      </c>
      <c r="G459" s="125" t="s">
        <v>348</v>
      </c>
      <c r="H459" s="126">
        <v>9</v>
      </c>
      <c r="I459" s="127"/>
      <c r="J459" s="128">
        <f>ROUND(I459*H459,2)</f>
        <v>0</v>
      </c>
      <c r="K459" s="124" t="s">
        <v>189</v>
      </c>
      <c r="L459" s="32"/>
      <c r="M459" s="129" t="s">
        <v>3</v>
      </c>
      <c r="N459" s="130" t="s">
        <v>51</v>
      </c>
      <c r="P459" s="131">
        <f>O459*H459</f>
        <v>0</v>
      </c>
      <c r="Q459" s="131">
        <v>0</v>
      </c>
      <c r="R459" s="131">
        <f>Q459*H459</f>
        <v>0</v>
      </c>
      <c r="S459" s="131">
        <v>0</v>
      </c>
      <c r="T459" s="132">
        <f>S459*H459</f>
        <v>0</v>
      </c>
      <c r="AR459" s="133" t="s">
        <v>88</v>
      </c>
      <c r="AT459" s="133" t="s">
        <v>185</v>
      </c>
      <c r="AU459" s="133" t="s">
        <v>88</v>
      </c>
      <c r="AY459" s="16" t="s">
        <v>184</v>
      </c>
      <c r="BE459" s="134">
        <f>IF(N459="základní",J459,0)</f>
        <v>0</v>
      </c>
      <c r="BF459" s="134">
        <f>IF(N459="snížená",J459,0)</f>
        <v>0</v>
      </c>
      <c r="BG459" s="134">
        <f>IF(N459="zákl. přenesená",J459,0)</f>
        <v>0</v>
      </c>
      <c r="BH459" s="134">
        <f>IF(N459="sníž. přenesená",J459,0)</f>
        <v>0</v>
      </c>
      <c r="BI459" s="134">
        <f>IF(N459="nulová",J459,0)</f>
        <v>0</v>
      </c>
      <c r="BJ459" s="16" t="s">
        <v>88</v>
      </c>
      <c r="BK459" s="134">
        <f>ROUND(I459*H459,2)</f>
        <v>0</v>
      </c>
      <c r="BL459" s="16" t="s">
        <v>88</v>
      </c>
      <c r="BM459" s="133" t="s">
        <v>512</v>
      </c>
    </row>
    <row r="460" spans="2:65" s="11" customFormat="1" ht="11.25">
      <c r="B460" s="135"/>
      <c r="D460" s="136" t="s">
        <v>190</v>
      </c>
      <c r="E460" s="137" t="s">
        <v>3</v>
      </c>
      <c r="F460" s="138" t="s">
        <v>362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1" customFormat="1" ht="11.25">
      <c r="B461" s="135"/>
      <c r="D461" s="136" t="s">
        <v>190</v>
      </c>
      <c r="E461" s="137" t="s">
        <v>3</v>
      </c>
      <c r="F461" s="138" t="s">
        <v>513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2" customFormat="1" ht="11.25">
      <c r="B462" s="142"/>
      <c r="D462" s="136" t="s">
        <v>190</v>
      </c>
      <c r="E462" s="143" t="s">
        <v>3</v>
      </c>
      <c r="F462" s="144" t="s">
        <v>514</v>
      </c>
      <c r="H462" s="145">
        <v>2</v>
      </c>
      <c r="I462" s="146"/>
      <c r="L462" s="142"/>
      <c r="M462" s="147"/>
      <c r="T462" s="148"/>
      <c r="AT462" s="143" t="s">
        <v>190</v>
      </c>
      <c r="AU462" s="143" t="s">
        <v>88</v>
      </c>
      <c r="AV462" s="12" t="s">
        <v>90</v>
      </c>
      <c r="AW462" s="12" t="s">
        <v>41</v>
      </c>
      <c r="AX462" s="12" t="s">
        <v>80</v>
      </c>
      <c r="AY462" s="143" t="s">
        <v>184</v>
      </c>
    </row>
    <row r="463" spans="2:65" s="11" customFormat="1" ht="11.25">
      <c r="B463" s="135"/>
      <c r="D463" s="136" t="s">
        <v>190</v>
      </c>
      <c r="E463" s="137" t="s">
        <v>3</v>
      </c>
      <c r="F463" s="138" t="s">
        <v>191</v>
      </c>
      <c r="H463" s="137" t="s">
        <v>3</v>
      </c>
      <c r="I463" s="139"/>
      <c r="L463" s="135"/>
      <c r="M463" s="140"/>
      <c r="T463" s="141"/>
      <c r="AT463" s="137" t="s">
        <v>190</v>
      </c>
      <c r="AU463" s="137" t="s">
        <v>88</v>
      </c>
      <c r="AV463" s="11" t="s">
        <v>88</v>
      </c>
      <c r="AW463" s="11" t="s">
        <v>41</v>
      </c>
      <c r="AX463" s="11" t="s">
        <v>80</v>
      </c>
      <c r="AY463" s="137" t="s">
        <v>184</v>
      </c>
    </row>
    <row r="464" spans="2:65" s="11" customFormat="1" ht="11.25">
      <c r="B464" s="135"/>
      <c r="D464" s="136" t="s">
        <v>190</v>
      </c>
      <c r="E464" s="137" t="s">
        <v>3</v>
      </c>
      <c r="F464" s="138" t="s">
        <v>192</v>
      </c>
      <c r="H464" s="137" t="s">
        <v>3</v>
      </c>
      <c r="I464" s="139"/>
      <c r="L464" s="135"/>
      <c r="M464" s="140"/>
      <c r="T464" s="141"/>
      <c r="AT464" s="137" t="s">
        <v>190</v>
      </c>
      <c r="AU464" s="137" t="s">
        <v>88</v>
      </c>
      <c r="AV464" s="11" t="s">
        <v>88</v>
      </c>
      <c r="AW464" s="11" t="s">
        <v>41</v>
      </c>
      <c r="AX464" s="11" t="s">
        <v>80</v>
      </c>
      <c r="AY464" s="137" t="s">
        <v>184</v>
      </c>
    </row>
    <row r="465" spans="2:65" s="11" customFormat="1" ht="22.5">
      <c r="B465" s="135"/>
      <c r="D465" s="136" t="s">
        <v>190</v>
      </c>
      <c r="E465" s="137" t="s">
        <v>3</v>
      </c>
      <c r="F465" s="138" t="s">
        <v>515</v>
      </c>
      <c r="H465" s="137" t="s">
        <v>3</v>
      </c>
      <c r="I465" s="139"/>
      <c r="L465" s="135"/>
      <c r="M465" s="140"/>
      <c r="T465" s="141"/>
      <c r="AT465" s="137" t="s">
        <v>190</v>
      </c>
      <c r="AU465" s="137" t="s">
        <v>88</v>
      </c>
      <c r="AV465" s="11" t="s">
        <v>88</v>
      </c>
      <c r="AW465" s="11" t="s">
        <v>41</v>
      </c>
      <c r="AX465" s="11" t="s">
        <v>80</v>
      </c>
      <c r="AY465" s="137" t="s">
        <v>184</v>
      </c>
    </row>
    <row r="466" spans="2:65" s="12" customFormat="1" ht="11.25">
      <c r="B466" s="142"/>
      <c r="D466" s="136" t="s">
        <v>190</v>
      </c>
      <c r="E466" s="143" t="s">
        <v>3</v>
      </c>
      <c r="F466" s="144" t="s">
        <v>516</v>
      </c>
      <c r="H466" s="145">
        <v>7</v>
      </c>
      <c r="I466" s="146"/>
      <c r="L466" s="142"/>
      <c r="M466" s="147"/>
      <c r="T466" s="148"/>
      <c r="AT466" s="143" t="s">
        <v>190</v>
      </c>
      <c r="AU466" s="143" t="s">
        <v>88</v>
      </c>
      <c r="AV466" s="12" t="s">
        <v>90</v>
      </c>
      <c r="AW466" s="12" t="s">
        <v>41</v>
      </c>
      <c r="AX466" s="12" t="s">
        <v>80</v>
      </c>
      <c r="AY466" s="143" t="s">
        <v>184</v>
      </c>
    </row>
    <row r="467" spans="2:65" s="13" customFormat="1" ht="11.25">
      <c r="B467" s="149"/>
      <c r="D467" s="136" t="s">
        <v>190</v>
      </c>
      <c r="E467" s="150" t="s">
        <v>3</v>
      </c>
      <c r="F467" s="151" t="s">
        <v>202</v>
      </c>
      <c r="H467" s="152">
        <v>9</v>
      </c>
      <c r="I467" s="153"/>
      <c r="L467" s="149"/>
      <c r="M467" s="154"/>
      <c r="T467" s="155"/>
      <c r="AT467" s="150" t="s">
        <v>190</v>
      </c>
      <c r="AU467" s="150" t="s">
        <v>88</v>
      </c>
      <c r="AV467" s="13" t="s">
        <v>203</v>
      </c>
      <c r="AW467" s="13" t="s">
        <v>41</v>
      </c>
      <c r="AX467" s="13" t="s">
        <v>88</v>
      </c>
      <c r="AY467" s="150" t="s">
        <v>184</v>
      </c>
    </row>
    <row r="468" spans="2:65" s="1" customFormat="1" ht="24.2" customHeight="1">
      <c r="B468" s="121"/>
      <c r="C468" s="122" t="s">
        <v>379</v>
      </c>
      <c r="D468" s="122" t="s">
        <v>185</v>
      </c>
      <c r="E468" s="123" t="s">
        <v>517</v>
      </c>
      <c r="F468" s="124" t="s">
        <v>518</v>
      </c>
      <c r="G468" s="125" t="s">
        <v>348</v>
      </c>
      <c r="H468" s="126">
        <v>2</v>
      </c>
      <c r="I468" s="127"/>
      <c r="J468" s="128">
        <f>ROUND(I468*H468,2)</f>
        <v>0</v>
      </c>
      <c r="K468" s="124" t="s">
        <v>189</v>
      </c>
      <c r="L468" s="32"/>
      <c r="M468" s="129" t="s">
        <v>3</v>
      </c>
      <c r="N468" s="130" t="s">
        <v>51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88</v>
      </c>
      <c r="AT468" s="133" t="s">
        <v>185</v>
      </c>
      <c r="AU468" s="133" t="s">
        <v>88</v>
      </c>
      <c r="AY468" s="16" t="s">
        <v>184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6" t="s">
        <v>88</v>
      </c>
      <c r="BK468" s="134">
        <f>ROUND(I468*H468,2)</f>
        <v>0</v>
      </c>
      <c r="BL468" s="16" t="s">
        <v>88</v>
      </c>
      <c r="BM468" s="133" t="s">
        <v>519</v>
      </c>
    </row>
    <row r="469" spans="2:65" s="11" customFormat="1" ht="11.25">
      <c r="B469" s="135"/>
      <c r="D469" s="136" t="s">
        <v>190</v>
      </c>
      <c r="E469" s="137" t="s">
        <v>3</v>
      </c>
      <c r="F469" s="138" t="s">
        <v>191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65" s="11" customFormat="1" ht="11.25">
      <c r="B470" s="135"/>
      <c r="D470" s="136" t="s">
        <v>190</v>
      </c>
      <c r="E470" s="137" t="s">
        <v>3</v>
      </c>
      <c r="F470" s="138" t="s">
        <v>192</v>
      </c>
      <c r="H470" s="137" t="s">
        <v>3</v>
      </c>
      <c r="I470" s="139"/>
      <c r="L470" s="135"/>
      <c r="M470" s="140"/>
      <c r="T470" s="141"/>
      <c r="AT470" s="137" t="s">
        <v>190</v>
      </c>
      <c r="AU470" s="137" t="s">
        <v>88</v>
      </c>
      <c r="AV470" s="11" t="s">
        <v>88</v>
      </c>
      <c r="AW470" s="11" t="s">
        <v>41</v>
      </c>
      <c r="AX470" s="11" t="s">
        <v>80</v>
      </c>
      <c r="AY470" s="137" t="s">
        <v>184</v>
      </c>
    </row>
    <row r="471" spans="2:65" s="11" customFormat="1" ht="11.25">
      <c r="B471" s="135"/>
      <c r="D471" s="136" t="s">
        <v>190</v>
      </c>
      <c r="E471" s="137" t="s">
        <v>3</v>
      </c>
      <c r="F471" s="138" t="s">
        <v>520</v>
      </c>
      <c r="H471" s="137" t="s">
        <v>3</v>
      </c>
      <c r="I471" s="139"/>
      <c r="L471" s="135"/>
      <c r="M471" s="140"/>
      <c r="T471" s="141"/>
      <c r="AT471" s="137" t="s">
        <v>190</v>
      </c>
      <c r="AU471" s="137" t="s">
        <v>88</v>
      </c>
      <c r="AV471" s="11" t="s">
        <v>88</v>
      </c>
      <c r="AW471" s="11" t="s">
        <v>41</v>
      </c>
      <c r="AX471" s="11" t="s">
        <v>80</v>
      </c>
      <c r="AY471" s="137" t="s">
        <v>184</v>
      </c>
    </row>
    <row r="472" spans="2:65" s="12" customFormat="1" ht="11.25">
      <c r="B472" s="142"/>
      <c r="D472" s="136" t="s">
        <v>190</v>
      </c>
      <c r="E472" s="143" t="s">
        <v>3</v>
      </c>
      <c r="F472" s="144" t="s">
        <v>90</v>
      </c>
      <c r="H472" s="145">
        <v>2</v>
      </c>
      <c r="I472" s="146"/>
      <c r="L472" s="142"/>
      <c r="M472" s="147"/>
      <c r="T472" s="148"/>
      <c r="AT472" s="143" t="s">
        <v>190</v>
      </c>
      <c r="AU472" s="143" t="s">
        <v>88</v>
      </c>
      <c r="AV472" s="12" t="s">
        <v>90</v>
      </c>
      <c r="AW472" s="12" t="s">
        <v>41</v>
      </c>
      <c r="AX472" s="12" t="s">
        <v>80</v>
      </c>
      <c r="AY472" s="143" t="s">
        <v>184</v>
      </c>
    </row>
    <row r="473" spans="2:65" s="13" customFormat="1" ht="11.25">
      <c r="B473" s="149"/>
      <c r="D473" s="136" t="s">
        <v>190</v>
      </c>
      <c r="E473" s="150" t="s">
        <v>3</v>
      </c>
      <c r="F473" s="151" t="s">
        <v>202</v>
      </c>
      <c r="H473" s="152">
        <v>2</v>
      </c>
      <c r="I473" s="153"/>
      <c r="L473" s="149"/>
      <c r="M473" s="154"/>
      <c r="T473" s="155"/>
      <c r="AT473" s="150" t="s">
        <v>190</v>
      </c>
      <c r="AU473" s="150" t="s">
        <v>88</v>
      </c>
      <c r="AV473" s="13" t="s">
        <v>203</v>
      </c>
      <c r="AW473" s="13" t="s">
        <v>41</v>
      </c>
      <c r="AX473" s="13" t="s">
        <v>88</v>
      </c>
      <c r="AY473" s="150" t="s">
        <v>184</v>
      </c>
    </row>
    <row r="474" spans="2:65" s="1" customFormat="1" ht="24.2" customHeight="1">
      <c r="B474" s="121"/>
      <c r="C474" s="122" t="s">
        <v>521</v>
      </c>
      <c r="D474" s="122" t="s">
        <v>185</v>
      </c>
      <c r="E474" s="123" t="s">
        <v>522</v>
      </c>
      <c r="F474" s="124" t="s">
        <v>523</v>
      </c>
      <c r="G474" s="125" t="s">
        <v>348</v>
      </c>
      <c r="H474" s="126">
        <v>10</v>
      </c>
      <c r="I474" s="127"/>
      <c r="J474" s="128">
        <f>ROUND(I474*H474,2)</f>
        <v>0</v>
      </c>
      <c r="K474" s="124" t="s">
        <v>189</v>
      </c>
      <c r="L474" s="32"/>
      <c r="M474" s="129" t="s">
        <v>3</v>
      </c>
      <c r="N474" s="130" t="s">
        <v>51</v>
      </c>
      <c r="P474" s="131">
        <f>O474*H474</f>
        <v>0</v>
      </c>
      <c r="Q474" s="131">
        <v>0</v>
      </c>
      <c r="R474" s="131">
        <f>Q474*H474</f>
        <v>0</v>
      </c>
      <c r="S474" s="131">
        <v>0</v>
      </c>
      <c r="T474" s="132">
        <f>S474*H474</f>
        <v>0</v>
      </c>
      <c r="AR474" s="133" t="s">
        <v>88</v>
      </c>
      <c r="AT474" s="133" t="s">
        <v>185</v>
      </c>
      <c r="AU474" s="133" t="s">
        <v>88</v>
      </c>
      <c r="AY474" s="16" t="s">
        <v>184</v>
      </c>
      <c r="BE474" s="134">
        <f>IF(N474="základní",J474,0)</f>
        <v>0</v>
      </c>
      <c r="BF474" s="134">
        <f>IF(N474="snížená",J474,0)</f>
        <v>0</v>
      </c>
      <c r="BG474" s="134">
        <f>IF(N474="zákl. přenesená",J474,0)</f>
        <v>0</v>
      </c>
      <c r="BH474" s="134">
        <f>IF(N474="sníž. přenesená",J474,0)</f>
        <v>0</v>
      </c>
      <c r="BI474" s="134">
        <f>IF(N474="nulová",J474,0)</f>
        <v>0</v>
      </c>
      <c r="BJ474" s="16" t="s">
        <v>88</v>
      </c>
      <c r="BK474" s="134">
        <f>ROUND(I474*H474,2)</f>
        <v>0</v>
      </c>
      <c r="BL474" s="16" t="s">
        <v>88</v>
      </c>
      <c r="BM474" s="133" t="s">
        <v>364</v>
      </c>
    </row>
    <row r="475" spans="2:65" s="11" customFormat="1" ht="11.25">
      <c r="B475" s="135"/>
      <c r="D475" s="136" t="s">
        <v>190</v>
      </c>
      <c r="E475" s="137" t="s">
        <v>3</v>
      </c>
      <c r="F475" s="138" t="s">
        <v>362</v>
      </c>
      <c r="H475" s="137" t="s">
        <v>3</v>
      </c>
      <c r="I475" s="139"/>
      <c r="L475" s="135"/>
      <c r="M475" s="140"/>
      <c r="T475" s="141"/>
      <c r="AT475" s="137" t="s">
        <v>190</v>
      </c>
      <c r="AU475" s="137" t="s">
        <v>88</v>
      </c>
      <c r="AV475" s="11" t="s">
        <v>88</v>
      </c>
      <c r="AW475" s="11" t="s">
        <v>41</v>
      </c>
      <c r="AX475" s="11" t="s">
        <v>80</v>
      </c>
      <c r="AY475" s="137" t="s">
        <v>184</v>
      </c>
    </row>
    <row r="476" spans="2:65" s="11" customFormat="1" ht="33.75">
      <c r="B476" s="135"/>
      <c r="D476" s="136" t="s">
        <v>190</v>
      </c>
      <c r="E476" s="137" t="s">
        <v>3</v>
      </c>
      <c r="F476" s="138" t="s">
        <v>524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65" s="12" customFormat="1" ht="11.25">
      <c r="B477" s="142"/>
      <c r="D477" s="136" t="s">
        <v>190</v>
      </c>
      <c r="E477" s="143" t="s">
        <v>3</v>
      </c>
      <c r="F477" s="144" t="s">
        <v>90</v>
      </c>
      <c r="H477" s="145">
        <v>2</v>
      </c>
      <c r="I477" s="146"/>
      <c r="L477" s="142"/>
      <c r="M477" s="147"/>
      <c r="T477" s="148"/>
      <c r="AT477" s="143" t="s">
        <v>190</v>
      </c>
      <c r="AU477" s="143" t="s">
        <v>88</v>
      </c>
      <c r="AV477" s="12" t="s">
        <v>90</v>
      </c>
      <c r="AW477" s="12" t="s">
        <v>41</v>
      </c>
      <c r="AX477" s="12" t="s">
        <v>80</v>
      </c>
      <c r="AY477" s="143" t="s">
        <v>184</v>
      </c>
    </row>
    <row r="478" spans="2:65" s="11" customFormat="1" ht="22.5">
      <c r="B478" s="135"/>
      <c r="D478" s="136" t="s">
        <v>190</v>
      </c>
      <c r="E478" s="137" t="s">
        <v>3</v>
      </c>
      <c r="F478" s="138" t="s">
        <v>525</v>
      </c>
      <c r="H478" s="137" t="s">
        <v>3</v>
      </c>
      <c r="I478" s="139"/>
      <c r="L478" s="135"/>
      <c r="M478" s="140"/>
      <c r="T478" s="141"/>
      <c r="AT478" s="137" t="s">
        <v>190</v>
      </c>
      <c r="AU478" s="137" t="s">
        <v>88</v>
      </c>
      <c r="AV478" s="11" t="s">
        <v>88</v>
      </c>
      <c r="AW478" s="11" t="s">
        <v>41</v>
      </c>
      <c r="AX478" s="11" t="s">
        <v>80</v>
      </c>
      <c r="AY478" s="137" t="s">
        <v>184</v>
      </c>
    </row>
    <row r="479" spans="2:65" s="12" customFormat="1" ht="11.25">
      <c r="B479" s="142"/>
      <c r="D479" s="136" t="s">
        <v>190</v>
      </c>
      <c r="E479" s="143" t="s">
        <v>3</v>
      </c>
      <c r="F479" s="144" t="s">
        <v>203</v>
      </c>
      <c r="H479" s="145">
        <v>4</v>
      </c>
      <c r="I479" s="146"/>
      <c r="L479" s="142"/>
      <c r="M479" s="147"/>
      <c r="T479" s="148"/>
      <c r="AT479" s="143" t="s">
        <v>190</v>
      </c>
      <c r="AU479" s="143" t="s">
        <v>88</v>
      </c>
      <c r="AV479" s="12" t="s">
        <v>90</v>
      </c>
      <c r="AW479" s="12" t="s">
        <v>41</v>
      </c>
      <c r="AX479" s="12" t="s">
        <v>80</v>
      </c>
      <c r="AY479" s="143" t="s">
        <v>184</v>
      </c>
    </row>
    <row r="480" spans="2:65" s="11" customFormat="1" ht="11.25">
      <c r="B480" s="135"/>
      <c r="D480" s="136" t="s">
        <v>190</v>
      </c>
      <c r="E480" s="137" t="s">
        <v>3</v>
      </c>
      <c r="F480" s="138" t="s">
        <v>191</v>
      </c>
      <c r="H480" s="137" t="s">
        <v>3</v>
      </c>
      <c r="I480" s="139"/>
      <c r="L480" s="135"/>
      <c r="M480" s="140"/>
      <c r="T480" s="141"/>
      <c r="AT480" s="137" t="s">
        <v>190</v>
      </c>
      <c r="AU480" s="137" t="s">
        <v>88</v>
      </c>
      <c r="AV480" s="11" t="s">
        <v>88</v>
      </c>
      <c r="AW480" s="11" t="s">
        <v>41</v>
      </c>
      <c r="AX480" s="11" t="s">
        <v>80</v>
      </c>
      <c r="AY480" s="137" t="s">
        <v>184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192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1" customFormat="1" ht="22.5">
      <c r="B482" s="135"/>
      <c r="D482" s="136" t="s">
        <v>190</v>
      </c>
      <c r="E482" s="137" t="s">
        <v>3</v>
      </c>
      <c r="F482" s="138" t="s">
        <v>526</v>
      </c>
      <c r="H482" s="137" t="s">
        <v>3</v>
      </c>
      <c r="I482" s="139"/>
      <c r="L482" s="135"/>
      <c r="M482" s="140"/>
      <c r="T482" s="141"/>
      <c r="AT482" s="137" t="s">
        <v>190</v>
      </c>
      <c r="AU482" s="137" t="s">
        <v>88</v>
      </c>
      <c r="AV482" s="11" t="s">
        <v>88</v>
      </c>
      <c r="AW482" s="11" t="s">
        <v>41</v>
      </c>
      <c r="AX482" s="11" t="s">
        <v>80</v>
      </c>
      <c r="AY482" s="137" t="s">
        <v>184</v>
      </c>
    </row>
    <row r="483" spans="2:65" s="12" customFormat="1" ht="11.25">
      <c r="B483" s="142"/>
      <c r="D483" s="136" t="s">
        <v>190</v>
      </c>
      <c r="E483" s="143" t="s">
        <v>3</v>
      </c>
      <c r="F483" s="144" t="s">
        <v>210</v>
      </c>
      <c r="H483" s="145">
        <v>3</v>
      </c>
      <c r="I483" s="146"/>
      <c r="L483" s="142"/>
      <c r="M483" s="147"/>
      <c r="T483" s="148"/>
      <c r="AT483" s="143" t="s">
        <v>190</v>
      </c>
      <c r="AU483" s="143" t="s">
        <v>88</v>
      </c>
      <c r="AV483" s="12" t="s">
        <v>90</v>
      </c>
      <c r="AW483" s="12" t="s">
        <v>41</v>
      </c>
      <c r="AX483" s="12" t="s">
        <v>80</v>
      </c>
      <c r="AY483" s="143" t="s">
        <v>184</v>
      </c>
    </row>
    <row r="484" spans="2:65" s="11" customFormat="1" ht="22.5">
      <c r="B484" s="135"/>
      <c r="D484" s="136" t="s">
        <v>190</v>
      </c>
      <c r="E484" s="137" t="s">
        <v>3</v>
      </c>
      <c r="F484" s="138" t="s">
        <v>527</v>
      </c>
      <c r="H484" s="137" t="s">
        <v>3</v>
      </c>
      <c r="I484" s="139"/>
      <c r="L484" s="135"/>
      <c r="M484" s="140"/>
      <c r="T484" s="141"/>
      <c r="AT484" s="137" t="s">
        <v>190</v>
      </c>
      <c r="AU484" s="137" t="s">
        <v>88</v>
      </c>
      <c r="AV484" s="11" t="s">
        <v>88</v>
      </c>
      <c r="AW484" s="11" t="s">
        <v>41</v>
      </c>
      <c r="AX484" s="11" t="s">
        <v>80</v>
      </c>
      <c r="AY484" s="137" t="s">
        <v>184</v>
      </c>
    </row>
    <row r="485" spans="2:65" s="12" customFormat="1" ht="11.25">
      <c r="B485" s="142"/>
      <c r="D485" s="136" t="s">
        <v>190</v>
      </c>
      <c r="E485" s="143" t="s">
        <v>3</v>
      </c>
      <c r="F485" s="144" t="s">
        <v>88</v>
      </c>
      <c r="H485" s="145">
        <v>1</v>
      </c>
      <c r="I485" s="146"/>
      <c r="L485" s="142"/>
      <c r="M485" s="147"/>
      <c r="T485" s="148"/>
      <c r="AT485" s="143" t="s">
        <v>190</v>
      </c>
      <c r="AU485" s="143" t="s">
        <v>88</v>
      </c>
      <c r="AV485" s="12" t="s">
        <v>90</v>
      </c>
      <c r="AW485" s="12" t="s">
        <v>41</v>
      </c>
      <c r="AX485" s="12" t="s">
        <v>80</v>
      </c>
      <c r="AY485" s="143" t="s">
        <v>184</v>
      </c>
    </row>
    <row r="486" spans="2:65" s="13" customFormat="1" ht="11.25">
      <c r="B486" s="149"/>
      <c r="D486" s="136" t="s">
        <v>190</v>
      </c>
      <c r="E486" s="150" t="s">
        <v>3</v>
      </c>
      <c r="F486" s="151" t="s">
        <v>202</v>
      </c>
      <c r="H486" s="152">
        <v>10</v>
      </c>
      <c r="I486" s="153"/>
      <c r="L486" s="149"/>
      <c r="M486" s="154"/>
      <c r="T486" s="155"/>
      <c r="AT486" s="150" t="s">
        <v>190</v>
      </c>
      <c r="AU486" s="150" t="s">
        <v>88</v>
      </c>
      <c r="AV486" s="13" t="s">
        <v>203</v>
      </c>
      <c r="AW486" s="13" t="s">
        <v>41</v>
      </c>
      <c r="AX486" s="13" t="s">
        <v>88</v>
      </c>
      <c r="AY486" s="150" t="s">
        <v>184</v>
      </c>
    </row>
    <row r="487" spans="2:65" s="1" customFormat="1" ht="16.5" customHeight="1">
      <c r="B487" s="121"/>
      <c r="C487" s="122" t="s">
        <v>386</v>
      </c>
      <c r="D487" s="122" t="s">
        <v>185</v>
      </c>
      <c r="E487" s="123" t="s">
        <v>528</v>
      </c>
      <c r="F487" s="124" t="s">
        <v>529</v>
      </c>
      <c r="G487" s="125" t="s">
        <v>324</v>
      </c>
      <c r="H487" s="126">
        <v>5930</v>
      </c>
      <c r="I487" s="127"/>
      <c r="J487" s="128">
        <f>ROUND(I487*H487,2)</f>
        <v>0</v>
      </c>
      <c r="K487" s="124" t="s">
        <v>189</v>
      </c>
      <c r="L487" s="32"/>
      <c r="M487" s="129" t="s">
        <v>3</v>
      </c>
      <c r="N487" s="130" t="s">
        <v>51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88</v>
      </c>
      <c r="AT487" s="133" t="s">
        <v>185</v>
      </c>
      <c r="AU487" s="133" t="s">
        <v>88</v>
      </c>
      <c r="AY487" s="16" t="s">
        <v>184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6" t="s">
        <v>88</v>
      </c>
      <c r="BK487" s="134">
        <f>ROUND(I487*H487,2)</f>
        <v>0</v>
      </c>
      <c r="BL487" s="16" t="s">
        <v>88</v>
      </c>
      <c r="BM487" s="133" t="s">
        <v>530</v>
      </c>
    </row>
    <row r="488" spans="2:65" s="11" customFormat="1" ht="11.25">
      <c r="B488" s="135"/>
      <c r="D488" s="136" t="s">
        <v>190</v>
      </c>
      <c r="E488" s="137" t="s">
        <v>3</v>
      </c>
      <c r="F488" s="138" t="s">
        <v>191</v>
      </c>
      <c r="H488" s="137" t="s">
        <v>3</v>
      </c>
      <c r="I488" s="139"/>
      <c r="L488" s="135"/>
      <c r="M488" s="140"/>
      <c r="T488" s="141"/>
      <c r="AT488" s="137" t="s">
        <v>190</v>
      </c>
      <c r="AU488" s="137" t="s">
        <v>88</v>
      </c>
      <c r="AV488" s="11" t="s">
        <v>88</v>
      </c>
      <c r="AW488" s="11" t="s">
        <v>41</v>
      </c>
      <c r="AX488" s="11" t="s">
        <v>80</v>
      </c>
      <c r="AY488" s="137" t="s">
        <v>184</v>
      </c>
    </row>
    <row r="489" spans="2:65" s="11" customFormat="1" ht="11.25">
      <c r="B489" s="135"/>
      <c r="D489" s="136" t="s">
        <v>190</v>
      </c>
      <c r="E489" s="137" t="s">
        <v>3</v>
      </c>
      <c r="F489" s="138" t="s">
        <v>362</v>
      </c>
      <c r="H489" s="137" t="s">
        <v>3</v>
      </c>
      <c r="I489" s="139"/>
      <c r="L489" s="135"/>
      <c r="M489" s="140"/>
      <c r="T489" s="141"/>
      <c r="AT489" s="137" t="s">
        <v>190</v>
      </c>
      <c r="AU489" s="137" t="s">
        <v>88</v>
      </c>
      <c r="AV489" s="11" t="s">
        <v>88</v>
      </c>
      <c r="AW489" s="11" t="s">
        <v>41</v>
      </c>
      <c r="AX489" s="11" t="s">
        <v>80</v>
      </c>
      <c r="AY489" s="137" t="s">
        <v>184</v>
      </c>
    </row>
    <row r="490" spans="2:65" s="11" customFormat="1" ht="22.5">
      <c r="B490" s="135"/>
      <c r="D490" s="136" t="s">
        <v>190</v>
      </c>
      <c r="E490" s="137" t="s">
        <v>3</v>
      </c>
      <c r="F490" s="138" t="s">
        <v>507</v>
      </c>
      <c r="H490" s="137" t="s">
        <v>3</v>
      </c>
      <c r="I490" s="139"/>
      <c r="L490" s="135"/>
      <c r="M490" s="140"/>
      <c r="T490" s="141"/>
      <c r="AT490" s="137" t="s">
        <v>190</v>
      </c>
      <c r="AU490" s="137" t="s">
        <v>88</v>
      </c>
      <c r="AV490" s="11" t="s">
        <v>88</v>
      </c>
      <c r="AW490" s="11" t="s">
        <v>41</v>
      </c>
      <c r="AX490" s="11" t="s">
        <v>80</v>
      </c>
      <c r="AY490" s="137" t="s">
        <v>184</v>
      </c>
    </row>
    <row r="491" spans="2:65" s="12" customFormat="1" ht="11.25">
      <c r="B491" s="142"/>
      <c r="D491" s="136" t="s">
        <v>190</v>
      </c>
      <c r="E491" s="143" t="s">
        <v>3</v>
      </c>
      <c r="F491" s="144" t="s">
        <v>508</v>
      </c>
      <c r="H491" s="145">
        <v>5930</v>
      </c>
      <c r="I491" s="146"/>
      <c r="L491" s="142"/>
      <c r="M491" s="147"/>
      <c r="T491" s="148"/>
      <c r="AT491" s="143" t="s">
        <v>190</v>
      </c>
      <c r="AU491" s="143" t="s">
        <v>88</v>
      </c>
      <c r="AV491" s="12" t="s">
        <v>90</v>
      </c>
      <c r="AW491" s="12" t="s">
        <v>41</v>
      </c>
      <c r="AX491" s="12" t="s">
        <v>80</v>
      </c>
      <c r="AY491" s="143" t="s">
        <v>184</v>
      </c>
    </row>
    <row r="492" spans="2:65" s="13" customFormat="1" ht="11.25">
      <c r="B492" s="149"/>
      <c r="D492" s="136" t="s">
        <v>190</v>
      </c>
      <c r="E492" s="150" t="s">
        <v>3</v>
      </c>
      <c r="F492" s="151" t="s">
        <v>202</v>
      </c>
      <c r="H492" s="152">
        <v>5930</v>
      </c>
      <c r="I492" s="153"/>
      <c r="L492" s="149"/>
      <c r="M492" s="154"/>
      <c r="T492" s="155"/>
      <c r="AT492" s="150" t="s">
        <v>190</v>
      </c>
      <c r="AU492" s="150" t="s">
        <v>88</v>
      </c>
      <c r="AV492" s="13" t="s">
        <v>203</v>
      </c>
      <c r="AW492" s="13" t="s">
        <v>41</v>
      </c>
      <c r="AX492" s="13" t="s">
        <v>88</v>
      </c>
      <c r="AY492" s="150" t="s">
        <v>184</v>
      </c>
    </row>
    <row r="493" spans="2:65" s="1" customFormat="1" ht="16.5" customHeight="1">
      <c r="B493" s="121"/>
      <c r="C493" s="122" t="s">
        <v>531</v>
      </c>
      <c r="D493" s="122" t="s">
        <v>185</v>
      </c>
      <c r="E493" s="123" t="s">
        <v>532</v>
      </c>
      <c r="F493" s="124" t="s">
        <v>533</v>
      </c>
      <c r="G493" s="125" t="s">
        <v>324</v>
      </c>
      <c r="H493" s="126">
        <v>5930</v>
      </c>
      <c r="I493" s="127"/>
      <c r="J493" s="128">
        <f>ROUND(I493*H493,2)</f>
        <v>0</v>
      </c>
      <c r="K493" s="124" t="s">
        <v>189</v>
      </c>
      <c r="L493" s="32"/>
      <c r="M493" s="129" t="s">
        <v>3</v>
      </c>
      <c r="N493" s="130" t="s">
        <v>51</v>
      </c>
      <c r="P493" s="131">
        <f>O493*H493</f>
        <v>0</v>
      </c>
      <c r="Q493" s="131">
        <v>0</v>
      </c>
      <c r="R493" s="131">
        <f>Q493*H493</f>
        <v>0</v>
      </c>
      <c r="S493" s="131">
        <v>0</v>
      </c>
      <c r="T493" s="132">
        <f>S493*H493</f>
        <v>0</v>
      </c>
      <c r="AR493" s="133" t="s">
        <v>88</v>
      </c>
      <c r="AT493" s="133" t="s">
        <v>185</v>
      </c>
      <c r="AU493" s="133" t="s">
        <v>88</v>
      </c>
      <c r="AY493" s="16" t="s">
        <v>184</v>
      </c>
      <c r="BE493" s="134">
        <f>IF(N493="základní",J493,0)</f>
        <v>0</v>
      </c>
      <c r="BF493" s="134">
        <f>IF(N493="snížená",J493,0)</f>
        <v>0</v>
      </c>
      <c r="BG493" s="134">
        <f>IF(N493="zákl. přenesená",J493,0)</f>
        <v>0</v>
      </c>
      <c r="BH493" s="134">
        <f>IF(N493="sníž. přenesená",J493,0)</f>
        <v>0</v>
      </c>
      <c r="BI493" s="134">
        <f>IF(N493="nulová",J493,0)</f>
        <v>0</v>
      </c>
      <c r="BJ493" s="16" t="s">
        <v>88</v>
      </c>
      <c r="BK493" s="134">
        <f>ROUND(I493*H493,2)</f>
        <v>0</v>
      </c>
      <c r="BL493" s="16" t="s">
        <v>88</v>
      </c>
      <c r="BM493" s="133" t="s">
        <v>534</v>
      </c>
    </row>
    <row r="494" spans="2:65" s="11" customFormat="1" ht="11.25">
      <c r="B494" s="135"/>
      <c r="D494" s="136" t="s">
        <v>190</v>
      </c>
      <c r="E494" s="137" t="s">
        <v>3</v>
      </c>
      <c r="F494" s="138" t="s">
        <v>191</v>
      </c>
      <c r="H494" s="137" t="s">
        <v>3</v>
      </c>
      <c r="I494" s="139"/>
      <c r="L494" s="135"/>
      <c r="M494" s="140"/>
      <c r="T494" s="141"/>
      <c r="AT494" s="137" t="s">
        <v>190</v>
      </c>
      <c r="AU494" s="137" t="s">
        <v>88</v>
      </c>
      <c r="AV494" s="11" t="s">
        <v>88</v>
      </c>
      <c r="AW494" s="11" t="s">
        <v>41</v>
      </c>
      <c r="AX494" s="11" t="s">
        <v>80</v>
      </c>
      <c r="AY494" s="137" t="s">
        <v>184</v>
      </c>
    </row>
    <row r="495" spans="2:65" s="11" customFormat="1" ht="11.25">
      <c r="B495" s="135"/>
      <c r="D495" s="136" t="s">
        <v>190</v>
      </c>
      <c r="E495" s="137" t="s">
        <v>3</v>
      </c>
      <c r="F495" s="138" t="s">
        <v>362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1" customFormat="1" ht="22.5">
      <c r="B496" s="135"/>
      <c r="D496" s="136" t="s">
        <v>190</v>
      </c>
      <c r="E496" s="137" t="s">
        <v>3</v>
      </c>
      <c r="F496" s="138" t="s">
        <v>507</v>
      </c>
      <c r="H496" s="137" t="s">
        <v>3</v>
      </c>
      <c r="I496" s="139"/>
      <c r="L496" s="135"/>
      <c r="M496" s="140"/>
      <c r="T496" s="141"/>
      <c r="AT496" s="137" t="s">
        <v>190</v>
      </c>
      <c r="AU496" s="137" t="s">
        <v>88</v>
      </c>
      <c r="AV496" s="11" t="s">
        <v>88</v>
      </c>
      <c r="AW496" s="11" t="s">
        <v>41</v>
      </c>
      <c r="AX496" s="11" t="s">
        <v>80</v>
      </c>
      <c r="AY496" s="137" t="s">
        <v>184</v>
      </c>
    </row>
    <row r="497" spans="2:65" s="12" customFormat="1" ht="11.25">
      <c r="B497" s="142"/>
      <c r="D497" s="136" t="s">
        <v>190</v>
      </c>
      <c r="E497" s="143" t="s">
        <v>3</v>
      </c>
      <c r="F497" s="144" t="s">
        <v>508</v>
      </c>
      <c r="H497" s="145">
        <v>5930</v>
      </c>
      <c r="I497" s="146"/>
      <c r="L497" s="142"/>
      <c r="M497" s="147"/>
      <c r="T497" s="148"/>
      <c r="AT497" s="143" t="s">
        <v>190</v>
      </c>
      <c r="AU497" s="143" t="s">
        <v>88</v>
      </c>
      <c r="AV497" s="12" t="s">
        <v>90</v>
      </c>
      <c r="AW497" s="12" t="s">
        <v>41</v>
      </c>
      <c r="AX497" s="12" t="s">
        <v>80</v>
      </c>
      <c r="AY497" s="143" t="s">
        <v>184</v>
      </c>
    </row>
    <row r="498" spans="2:65" s="13" customFormat="1" ht="11.25">
      <c r="B498" s="149"/>
      <c r="D498" s="136" t="s">
        <v>190</v>
      </c>
      <c r="E498" s="150" t="s">
        <v>3</v>
      </c>
      <c r="F498" s="151" t="s">
        <v>202</v>
      </c>
      <c r="H498" s="152">
        <v>5930</v>
      </c>
      <c r="I498" s="153"/>
      <c r="L498" s="149"/>
      <c r="M498" s="154"/>
      <c r="T498" s="155"/>
      <c r="AT498" s="150" t="s">
        <v>190</v>
      </c>
      <c r="AU498" s="150" t="s">
        <v>88</v>
      </c>
      <c r="AV498" s="13" t="s">
        <v>203</v>
      </c>
      <c r="AW498" s="13" t="s">
        <v>41</v>
      </c>
      <c r="AX498" s="13" t="s">
        <v>88</v>
      </c>
      <c r="AY498" s="150" t="s">
        <v>184</v>
      </c>
    </row>
    <row r="499" spans="2:65" s="1" customFormat="1" ht="16.5" customHeight="1">
      <c r="B499" s="121"/>
      <c r="C499" s="122" t="s">
        <v>391</v>
      </c>
      <c r="D499" s="122" t="s">
        <v>185</v>
      </c>
      <c r="E499" s="123" t="s">
        <v>535</v>
      </c>
      <c r="F499" s="124" t="s">
        <v>536</v>
      </c>
      <c r="G499" s="125" t="s">
        <v>348</v>
      </c>
      <c r="H499" s="126">
        <v>16</v>
      </c>
      <c r="I499" s="127"/>
      <c r="J499" s="128">
        <f>ROUND(I499*H499,2)</f>
        <v>0</v>
      </c>
      <c r="K499" s="124" t="s">
        <v>189</v>
      </c>
      <c r="L499" s="32"/>
      <c r="M499" s="129" t="s">
        <v>3</v>
      </c>
      <c r="N499" s="130" t="s">
        <v>51</v>
      </c>
      <c r="P499" s="131">
        <f>O499*H499</f>
        <v>0</v>
      </c>
      <c r="Q499" s="131">
        <v>0</v>
      </c>
      <c r="R499" s="131">
        <f>Q499*H499</f>
        <v>0</v>
      </c>
      <c r="S499" s="131">
        <v>0</v>
      </c>
      <c r="T499" s="132">
        <f>S499*H499</f>
        <v>0</v>
      </c>
      <c r="AR499" s="133" t="s">
        <v>88</v>
      </c>
      <c r="AT499" s="133" t="s">
        <v>185</v>
      </c>
      <c r="AU499" s="133" t="s">
        <v>88</v>
      </c>
      <c r="AY499" s="16" t="s">
        <v>184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6" t="s">
        <v>88</v>
      </c>
      <c r="BK499" s="134">
        <f>ROUND(I499*H499,2)</f>
        <v>0</v>
      </c>
      <c r="BL499" s="16" t="s">
        <v>88</v>
      </c>
      <c r="BM499" s="133" t="s">
        <v>537</v>
      </c>
    </row>
    <row r="500" spans="2:65" s="11" customFormat="1" ht="11.25">
      <c r="B500" s="135"/>
      <c r="D500" s="136" t="s">
        <v>190</v>
      </c>
      <c r="E500" s="137" t="s">
        <v>3</v>
      </c>
      <c r="F500" s="138" t="s">
        <v>362</v>
      </c>
      <c r="H500" s="137" t="s">
        <v>3</v>
      </c>
      <c r="I500" s="139"/>
      <c r="L500" s="135"/>
      <c r="M500" s="140"/>
      <c r="T500" s="141"/>
      <c r="AT500" s="137" t="s">
        <v>190</v>
      </c>
      <c r="AU500" s="137" t="s">
        <v>88</v>
      </c>
      <c r="AV500" s="11" t="s">
        <v>88</v>
      </c>
      <c r="AW500" s="11" t="s">
        <v>41</v>
      </c>
      <c r="AX500" s="11" t="s">
        <v>80</v>
      </c>
      <c r="AY500" s="137" t="s">
        <v>184</v>
      </c>
    </row>
    <row r="501" spans="2:65" s="11" customFormat="1" ht="11.25">
      <c r="B501" s="135"/>
      <c r="D501" s="136" t="s">
        <v>190</v>
      </c>
      <c r="E501" s="137" t="s">
        <v>3</v>
      </c>
      <c r="F501" s="138" t="s">
        <v>538</v>
      </c>
      <c r="H501" s="137" t="s">
        <v>3</v>
      </c>
      <c r="I501" s="139"/>
      <c r="L501" s="135"/>
      <c r="M501" s="140"/>
      <c r="T501" s="141"/>
      <c r="AT501" s="137" t="s">
        <v>190</v>
      </c>
      <c r="AU501" s="137" t="s">
        <v>88</v>
      </c>
      <c r="AV501" s="11" t="s">
        <v>88</v>
      </c>
      <c r="AW501" s="11" t="s">
        <v>41</v>
      </c>
      <c r="AX501" s="11" t="s">
        <v>80</v>
      </c>
      <c r="AY501" s="137" t="s">
        <v>184</v>
      </c>
    </row>
    <row r="502" spans="2:65" s="12" customFormat="1" ht="11.25">
      <c r="B502" s="142"/>
      <c r="D502" s="136" t="s">
        <v>190</v>
      </c>
      <c r="E502" s="143" t="s">
        <v>3</v>
      </c>
      <c r="F502" s="144" t="s">
        <v>539</v>
      </c>
      <c r="H502" s="145">
        <v>16</v>
      </c>
      <c r="I502" s="146"/>
      <c r="L502" s="142"/>
      <c r="M502" s="147"/>
      <c r="T502" s="148"/>
      <c r="AT502" s="143" t="s">
        <v>190</v>
      </c>
      <c r="AU502" s="143" t="s">
        <v>88</v>
      </c>
      <c r="AV502" s="12" t="s">
        <v>90</v>
      </c>
      <c r="AW502" s="12" t="s">
        <v>41</v>
      </c>
      <c r="AX502" s="12" t="s">
        <v>80</v>
      </c>
      <c r="AY502" s="143" t="s">
        <v>184</v>
      </c>
    </row>
    <row r="503" spans="2:65" s="13" customFormat="1" ht="11.25">
      <c r="B503" s="149"/>
      <c r="D503" s="136" t="s">
        <v>190</v>
      </c>
      <c r="E503" s="150" t="s">
        <v>3</v>
      </c>
      <c r="F503" s="151" t="s">
        <v>202</v>
      </c>
      <c r="H503" s="152">
        <v>16</v>
      </c>
      <c r="I503" s="153"/>
      <c r="L503" s="149"/>
      <c r="M503" s="154"/>
      <c r="T503" s="155"/>
      <c r="AT503" s="150" t="s">
        <v>190</v>
      </c>
      <c r="AU503" s="150" t="s">
        <v>88</v>
      </c>
      <c r="AV503" s="13" t="s">
        <v>203</v>
      </c>
      <c r="AW503" s="13" t="s">
        <v>41</v>
      </c>
      <c r="AX503" s="13" t="s">
        <v>88</v>
      </c>
      <c r="AY503" s="150" t="s">
        <v>184</v>
      </c>
    </row>
    <row r="504" spans="2:65" s="1" customFormat="1" ht="16.5" customHeight="1">
      <c r="B504" s="121"/>
      <c r="C504" s="122" t="s">
        <v>540</v>
      </c>
      <c r="D504" s="122" t="s">
        <v>185</v>
      </c>
      <c r="E504" s="123" t="s">
        <v>541</v>
      </c>
      <c r="F504" s="124" t="s">
        <v>542</v>
      </c>
      <c r="G504" s="125" t="s">
        <v>348</v>
      </c>
      <c r="H504" s="126">
        <v>28</v>
      </c>
      <c r="I504" s="127"/>
      <c r="J504" s="128">
        <f>ROUND(I504*H504,2)</f>
        <v>0</v>
      </c>
      <c r="K504" s="124" t="s">
        <v>189</v>
      </c>
      <c r="L504" s="32"/>
      <c r="M504" s="129" t="s">
        <v>3</v>
      </c>
      <c r="N504" s="130" t="s">
        <v>51</v>
      </c>
      <c r="P504" s="131">
        <f>O504*H504</f>
        <v>0</v>
      </c>
      <c r="Q504" s="131">
        <v>0</v>
      </c>
      <c r="R504" s="131">
        <f>Q504*H504</f>
        <v>0</v>
      </c>
      <c r="S504" s="131">
        <v>0</v>
      </c>
      <c r="T504" s="132">
        <f>S504*H504</f>
        <v>0</v>
      </c>
      <c r="AR504" s="133" t="s">
        <v>88</v>
      </c>
      <c r="AT504" s="133" t="s">
        <v>185</v>
      </c>
      <c r="AU504" s="133" t="s">
        <v>88</v>
      </c>
      <c r="AY504" s="16" t="s">
        <v>184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6" t="s">
        <v>88</v>
      </c>
      <c r="BK504" s="134">
        <f>ROUND(I504*H504,2)</f>
        <v>0</v>
      </c>
      <c r="BL504" s="16" t="s">
        <v>88</v>
      </c>
      <c r="BM504" s="133" t="s">
        <v>543</v>
      </c>
    </row>
    <row r="505" spans="2:65" s="11" customFormat="1" ht="11.25">
      <c r="B505" s="135"/>
      <c r="D505" s="136" t="s">
        <v>190</v>
      </c>
      <c r="E505" s="137" t="s">
        <v>3</v>
      </c>
      <c r="F505" s="138" t="s">
        <v>362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1" customFormat="1" ht="11.25">
      <c r="B506" s="135"/>
      <c r="D506" s="136" t="s">
        <v>190</v>
      </c>
      <c r="E506" s="137" t="s">
        <v>3</v>
      </c>
      <c r="F506" s="138" t="s">
        <v>544</v>
      </c>
      <c r="H506" s="137" t="s">
        <v>3</v>
      </c>
      <c r="I506" s="139"/>
      <c r="L506" s="135"/>
      <c r="M506" s="140"/>
      <c r="T506" s="141"/>
      <c r="AT506" s="137" t="s">
        <v>190</v>
      </c>
      <c r="AU506" s="137" t="s">
        <v>88</v>
      </c>
      <c r="AV506" s="11" t="s">
        <v>88</v>
      </c>
      <c r="AW506" s="11" t="s">
        <v>41</v>
      </c>
      <c r="AX506" s="11" t="s">
        <v>80</v>
      </c>
      <c r="AY506" s="137" t="s">
        <v>184</v>
      </c>
    </row>
    <row r="507" spans="2:65" s="12" customFormat="1" ht="11.25">
      <c r="B507" s="142"/>
      <c r="D507" s="136" t="s">
        <v>190</v>
      </c>
      <c r="E507" s="143" t="s">
        <v>3</v>
      </c>
      <c r="F507" s="144" t="s">
        <v>545</v>
      </c>
      <c r="H507" s="145">
        <v>28</v>
      </c>
      <c r="I507" s="146"/>
      <c r="L507" s="142"/>
      <c r="M507" s="147"/>
      <c r="T507" s="148"/>
      <c r="AT507" s="143" t="s">
        <v>190</v>
      </c>
      <c r="AU507" s="143" t="s">
        <v>88</v>
      </c>
      <c r="AV507" s="12" t="s">
        <v>90</v>
      </c>
      <c r="AW507" s="12" t="s">
        <v>41</v>
      </c>
      <c r="AX507" s="12" t="s">
        <v>80</v>
      </c>
      <c r="AY507" s="143" t="s">
        <v>184</v>
      </c>
    </row>
    <row r="508" spans="2:65" s="13" customFormat="1" ht="11.25">
      <c r="B508" s="149"/>
      <c r="D508" s="136" t="s">
        <v>190</v>
      </c>
      <c r="E508" s="150" t="s">
        <v>3</v>
      </c>
      <c r="F508" s="151" t="s">
        <v>202</v>
      </c>
      <c r="H508" s="152">
        <v>28</v>
      </c>
      <c r="I508" s="153"/>
      <c r="L508" s="149"/>
      <c r="M508" s="154"/>
      <c r="T508" s="155"/>
      <c r="AT508" s="150" t="s">
        <v>190</v>
      </c>
      <c r="AU508" s="150" t="s">
        <v>88</v>
      </c>
      <c r="AV508" s="13" t="s">
        <v>203</v>
      </c>
      <c r="AW508" s="13" t="s">
        <v>41</v>
      </c>
      <c r="AX508" s="13" t="s">
        <v>88</v>
      </c>
      <c r="AY508" s="150" t="s">
        <v>184</v>
      </c>
    </row>
    <row r="509" spans="2:65" s="1" customFormat="1" ht="16.5" customHeight="1">
      <c r="B509" s="121"/>
      <c r="C509" s="122" t="s">
        <v>397</v>
      </c>
      <c r="D509" s="122" t="s">
        <v>185</v>
      </c>
      <c r="E509" s="123" t="s">
        <v>546</v>
      </c>
      <c r="F509" s="124" t="s">
        <v>547</v>
      </c>
      <c r="G509" s="125" t="s">
        <v>348</v>
      </c>
      <c r="H509" s="126">
        <v>44</v>
      </c>
      <c r="I509" s="127"/>
      <c r="J509" s="128">
        <f>ROUND(I509*H509,2)</f>
        <v>0</v>
      </c>
      <c r="K509" s="124" t="s">
        <v>189</v>
      </c>
      <c r="L509" s="32"/>
      <c r="M509" s="129" t="s">
        <v>3</v>
      </c>
      <c r="N509" s="130" t="s">
        <v>51</v>
      </c>
      <c r="P509" s="131">
        <f>O509*H509</f>
        <v>0</v>
      </c>
      <c r="Q509" s="131">
        <v>0</v>
      </c>
      <c r="R509" s="131">
        <f>Q509*H509</f>
        <v>0</v>
      </c>
      <c r="S509" s="131">
        <v>0</v>
      </c>
      <c r="T509" s="132">
        <f>S509*H509</f>
        <v>0</v>
      </c>
      <c r="AR509" s="133" t="s">
        <v>88</v>
      </c>
      <c r="AT509" s="133" t="s">
        <v>185</v>
      </c>
      <c r="AU509" s="133" t="s">
        <v>88</v>
      </c>
      <c r="AY509" s="16" t="s">
        <v>184</v>
      </c>
      <c r="BE509" s="134">
        <f>IF(N509="základní",J509,0)</f>
        <v>0</v>
      </c>
      <c r="BF509" s="134">
        <f>IF(N509="snížená",J509,0)</f>
        <v>0</v>
      </c>
      <c r="BG509" s="134">
        <f>IF(N509="zákl. přenesená",J509,0)</f>
        <v>0</v>
      </c>
      <c r="BH509" s="134">
        <f>IF(N509="sníž. přenesená",J509,0)</f>
        <v>0</v>
      </c>
      <c r="BI509" s="134">
        <f>IF(N509="nulová",J509,0)</f>
        <v>0</v>
      </c>
      <c r="BJ509" s="16" t="s">
        <v>88</v>
      </c>
      <c r="BK509" s="134">
        <f>ROUND(I509*H509,2)</f>
        <v>0</v>
      </c>
      <c r="BL509" s="16" t="s">
        <v>88</v>
      </c>
      <c r="BM509" s="133" t="s">
        <v>548</v>
      </c>
    </row>
    <row r="510" spans="2:65" s="11" customFormat="1" ht="11.25">
      <c r="B510" s="135"/>
      <c r="D510" s="136" t="s">
        <v>190</v>
      </c>
      <c r="E510" s="137" t="s">
        <v>3</v>
      </c>
      <c r="F510" s="138" t="s">
        <v>362</v>
      </c>
      <c r="H510" s="137" t="s">
        <v>3</v>
      </c>
      <c r="I510" s="139"/>
      <c r="L510" s="135"/>
      <c r="M510" s="140"/>
      <c r="T510" s="141"/>
      <c r="AT510" s="137" t="s">
        <v>190</v>
      </c>
      <c r="AU510" s="137" t="s">
        <v>88</v>
      </c>
      <c r="AV510" s="11" t="s">
        <v>88</v>
      </c>
      <c r="AW510" s="11" t="s">
        <v>41</v>
      </c>
      <c r="AX510" s="11" t="s">
        <v>80</v>
      </c>
      <c r="AY510" s="137" t="s">
        <v>184</v>
      </c>
    </row>
    <row r="511" spans="2:65" s="11" customFormat="1" ht="11.25">
      <c r="B511" s="135"/>
      <c r="D511" s="136" t="s">
        <v>190</v>
      </c>
      <c r="E511" s="137" t="s">
        <v>3</v>
      </c>
      <c r="F511" s="138" t="s">
        <v>549</v>
      </c>
      <c r="H511" s="137" t="s">
        <v>3</v>
      </c>
      <c r="I511" s="139"/>
      <c r="L511" s="135"/>
      <c r="M511" s="140"/>
      <c r="T511" s="141"/>
      <c r="AT511" s="137" t="s">
        <v>190</v>
      </c>
      <c r="AU511" s="137" t="s">
        <v>88</v>
      </c>
      <c r="AV511" s="11" t="s">
        <v>88</v>
      </c>
      <c r="AW511" s="11" t="s">
        <v>41</v>
      </c>
      <c r="AX511" s="11" t="s">
        <v>80</v>
      </c>
      <c r="AY511" s="137" t="s">
        <v>184</v>
      </c>
    </row>
    <row r="512" spans="2:65" s="12" customFormat="1" ht="11.25">
      <c r="B512" s="142"/>
      <c r="D512" s="136" t="s">
        <v>190</v>
      </c>
      <c r="E512" s="143" t="s">
        <v>3</v>
      </c>
      <c r="F512" s="144" t="s">
        <v>539</v>
      </c>
      <c r="H512" s="145">
        <v>16</v>
      </c>
      <c r="I512" s="146"/>
      <c r="L512" s="142"/>
      <c r="M512" s="147"/>
      <c r="T512" s="148"/>
      <c r="AT512" s="143" t="s">
        <v>190</v>
      </c>
      <c r="AU512" s="143" t="s">
        <v>88</v>
      </c>
      <c r="AV512" s="12" t="s">
        <v>90</v>
      </c>
      <c r="AW512" s="12" t="s">
        <v>41</v>
      </c>
      <c r="AX512" s="12" t="s">
        <v>80</v>
      </c>
      <c r="AY512" s="143" t="s">
        <v>184</v>
      </c>
    </row>
    <row r="513" spans="2:65" s="11" customFormat="1" ht="11.25">
      <c r="B513" s="135"/>
      <c r="D513" s="136" t="s">
        <v>190</v>
      </c>
      <c r="E513" s="137" t="s">
        <v>3</v>
      </c>
      <c r="F513" s="138" t="s">
        <v>544</v>
      </c>
      <c r="H513" s="137" t="s">
        <v>3</v>
      </c>
      <c r="I513" s="139"/>
      <c r="L513" s="135"/>
      <c r="M513" s="140"/>
      <c r="T513" s="141"/>
      <c r="AT513" s="137" t="s">
        <v>190</v>
      </c>
      <c r="AU513" s="137" t="s">
        <v>88</v>
      </c>
      <c r="AV513" s="11" t="s">
        <v>88</v>
      </c>
      <c r="AW513" s="11" t="s">
        <v>41</v>
      </c>
      <c r="AX513" s="11" t="s">
        <v>80</v>
      </c>
      <c r="AY513" s="137" t="s">
        <v>184</v>
      </c>
    </row>
    <row r="514" spans="2:65" s="12" customFormat="1" ht="11.25">
      <c r="B514" s="142"/>
      <c r="D514" s="136" t="s">
        <v>190</v>
      </c>
      <c r="E514" s="143" t="s">
        <v>3</v>
      </c>
      <c r="F514" s="144" t="s">
        <v>545</v>
      </c>
      <c r="H514" s="145">
        <v>28</v>
      </c>
      <c r="I514" s="146"/>
      <c r="L514" s="142"/>
      <c r="M514" s="147"/>
      <c r="T514" s="148"/>
      <c r="AT514" s="143" t="s">
        <v>190</v>
      </c>
      <c r="AU514" s="143" t="s">
        <v>88</v>
      </c>
      <c r="AV514" s="12" t="s">
        <v>90</v>
      </c>
      <c r="AW514" s="12" t="s">
        <v>41</v>
      </c>
      <c r="AX514" s="12" t="s">
        <v>80</v>
      </c>
      <c r="AY514" s="143" t="s">
        <v>184</v>
      </c>
    </row>
    <row r="515" spans="2:65" s="13" customFormat="1" ht="11.25">
      <c r="B515" s="149"/>
      <c r="D515" s="136" t="s">
        <v>190</v>
      </c>
      <c r="E515" s="150" t="s">
        <v>3</v>
      </c>
      <c r="F515" s="151" t="s">
        <v>202</v>
      </c>
      <c r="H515" s="152">
        <v>44</v>
      </c>
      <c r="I515" s="153"/>
      <c r="L515" s="149"/>
      <c r="M515" s="154"/>
      <c r="T515" s="155"/>
      <c r="AT515" s="150" t="s">
        <v>190</v>
      </c>
      <c r="AU515" s="150" t="s">
        <v>88</v>
      </c>
      <c r="AV515" s="13" t="s">
        <v>203</v>
      </c>
      <c r="AW515" s="13" t="s">
        <v>41</v>
      </c>
      <c r="AX515" s="13" t="s">
        <v>88</v>
      </c>
      <c r="AY515" s="150" t="s">
        <v>184</v>
      </c>
    </row>
    <row r="516" spans="2:65" s="1" customFormat="1" ht="21.75" customHeight="1">
      <c r="B516" s="121"/>
      <c r="C516" s="122" t="s">
        <v>550</v>
      </c>
      <c r="D516" s="122" t="s">
        <v>185</v>
      </c>
      <c r="E516" s="123" t="s">
        <v>551</v>
      </c>
      <c r="F516" s="124" t="s">
        <v>552</v>
      </c>
      <c r="G516" s="125" t="s">
        <v>348</v>
      </c>
      <c r="H516" s="126">
        <v>1</v>
      </c>
      <c r="I516" s="127"/>
      <c r="J516" s="128">
        <f>ROUND(I516*H516,2)</f>
        <v>0</v>
      </c>
      <c r="K516" s="124" t="s">
        <v>189</v>
      </c>
      <c r="L516" s="32"/>
      <c r="M516" s="129" t="s">
        <v>3</v>
      </c>
      <c r="N516" s="130" t="s">
        <v>51</v>
      </c>
      <c r="P516" s="131">
        <f>O516*H516</f>
        <v>0</v>
      </c>
      <c r="Q516" s="131">
        <v>0</v>
      </c>
      <c r="R516" s="131">
        <f>Q516*H516</f>
        <v>0</v>
      </c>
      <c r="S516" s="131">
        <v>0</v>
      </c>
      <c r="T516" s="132">
        <f>S516*H516</f>
        <v>0</v>
      </c>
      <c r="AR516" s="133" t="s">
        <v>88</v>
      </c>
      <c r="AT516" s="133" t="s">
        <v>185</v>
      </c>
      <c r="AU516" s="133" t="s">
        <v>88</v>
      </c>
      <c r="AY516" s="16" t="s">
        <v>184</v>
      </c>
      <c r="BE516" s="134">
        <f>IF(N516="základní",J516,0)</f>
        <v>0</v>
      </c>
      <c r="BF516" s="134">
        <f>IF(N516="snížená",J516,0)</f>
        <v>0</v>
      </c>
      <c r="BG516" s="134">
        <f>IF(N516="zákl. přenesená",J516,0)</f>
        <v>0</v>
      </c>
      <c r="BH516" s="134">
        <f>IF(N516="sníž. přenesená",J516,0)</f>
        <v>0</v>
      </c>
      <c r="BI516" s="134">
        <f>IF(N516="nulová",J516,0)</f>
        <v>0</v>
      </c>
      <c r="BJ516" s="16" t="s">
        <v>88</v>
      </c>
      <c r="BK516" s="134">
        <f>ROUND(I516*H516,2)</f>
        <v>0</v>
      </c>
      <c r="BL516" s="16" t="s">
        <v>88</v>
      </c>
      <c r="BM516" s="133" t="s">
        <v>553</v>
      </c>
    </row>
    <row r="517" spans="2:65" s="11" customFormat="1" ht="11.25">
      <c r="B517" s="135"/>
      <c r="D517" s="136" t="s">
        <v>190</v>
      </c>
      <c r="E517" s="137" t="s">
        <v>3</v>
      </c>
      <c r="F517" s="138" t="s">
        <v>191</v>
      </c>
      <c r="H517" s="137" t="s">
        <v>3</v>
      </c>
      <c r="I517" s="139"/>
      <c r="L517" s="135"/>
      <c r="M517" s="140"/>
      <c r="T517" s="141"/>
      <c r="AT517" s="137" t="s">
        <v>190</v>
      </c>
      <c r="AU517" s="137" t="s">
        <v>88</v>
      </c>
      <c r="AV517" s="11" t="s">
        <v>88</v>
      </c>
      <c r="AW517" s="11" t="s">
        <v>41</v>
      </c>
      <c r="AX517" s="11" t="s">
        <v>80</v>
      </c>
      <c r="AY517" s="137" t="s">
        <v>184</v>
      </c>
    </row>
    <row r="518" spans="2:65" s="11" customFormat="1" ht="11.25">
      <c r="B518" s="135"/>
      <c r="D518" s="136" t="s">
        <v>190</v>
      </c>
      <c r="E518" s="137" t="s">
        <v>3</v>
      </c>
      <c r="F518" s="138" t="s">
        <v>192</v>
      </c>
      <c r="H518" s="137" t="s">
        <v>3</v>
      </c>
      <c r="I518" s="139"/>
      <c r="L518" s="135"/>
      <c r="M518" s="140"/>
      <c r="T518" s="141"/>
      <c r="AT518" s="137" t="s">
        <v>190</v>
      </c>
      <c r="AU518" s="137" t="s">
        <v>88</v>
      </c>
      <c r="AV518" s="11" t="s">
        <v>88</v>
      </c>
      <c r="AW518" s="11" t="s">
        <v>41</v>
      </c>
      <c r="AX518" s="11" t="s">
        <v>80</v>
      </c>
      <c r="AY518" s="137" t="s">
        <v>184</v>
      </c>
    </row>
    <row r="519" spans="2:65" s="11" customFormat="1" ht="22.5">
      <c r="B519" s="135"/>
      <c r="D519" s="136" t="s">
        <v>190</v>
      </c>
      <c r="E519" s="137" t="s">
        <v>3</v>
      </c>
      <c r="F519" s="138" t="s">
        <v>554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2" customFormat="1" ht="11.25">
      <c r="B520" s="142"/>
      <c r="D520" s="136" t="s">
        <v>190</v>
      </c>
      <c r="E520" s="143" t="s">
        <v>3</v>
      </c>
      <c r="F520" s="144" t="s">
        <v>88</v>
      </c>
      <c r="H520" s="145">
        <v>1</v>
      </c>
      <c r="I520" s="146"/>
      <c r="L520" s="142"/>
      <c r="M520" s="147"/>
      <c r="T520" s="148"/>
      <c r="AT520" s="143" t="s">
        <v>190</v>
      </c>
      <c r="AU520" s="143" t="s">
        <v>88</v>
      </c>
      <c r="AV520" s="12" t="s">
        <v>90</v>
      </c>
      <c r="AW520" s="12" t="s">
        <v>41</v>
      </c>
      <c r="AX520" s="12" t="s">
        <v>80</v>
      </c>
      <c r="AY520" s="143" t="s">
        <v>184</v>
      </c>
    </row>
    <row r="521" spans="2:65" s="13" customFormat="1" ht="11.25">
      <c r="B521" s="149"/>
      <c r="D521" s="136" t="s">
        <v>190</v>
      </c>
      <c r="E521" s="150" t="s">
        <v>3</v>
      </c>
      <c r="F521" s="151" t="s">
        <v>202</v>
      </c>
      <c r="H521" s="152">
        <v>1</v>
      </c>
      <c r="I521" s="153"/>
      <c r="L521" s="149"/>
      <c r="M521" s="154"/>
      <c r="T521" s="155"/>
      <c r="AT521" s="150" t="s">
        <v>190</v>
      </c>
      <c r="AU521" s="150" t="s">
        <v>88</v>
      </c>
      <c r="AV521" s="13" t="s">
        <v>203</v>
      </c>
      <c r="AW521" s="13" t="s">
        <v>41</v>
      </c>
      <c r="AX521" s="13" t="s">
        <v>88</v>
      </c>
      <c r="AY521" s="150" t="s">
        <v>184</v>
      </c>
    </row>
    <row r="522" spans="2:65" s="1" customFormat="1" ht="16.5" customHeight="1">
      <c r="B522" s="121"/>
      <c r="C522" s="122" t="s">
        <v>402</v>
      </c>
      <c r="D522" s="122" t="s">
        <v>185</v>
      </c>
      <c r="E522" s="123" t="s">
        <v>555</v>
      </c>
      <c r="F522" s="124" t="s">
        <v>556</v>
      </c>
      <c r="G522" s="125" t="s">
        <v>348</v>
      </c>
      <c r="H522" s="126">
        <v>1</v>
      </c>
      <c r="I522" s="127"/>
      <c r="J522" s="128">
        <f>ROUND(I522*H522,2)</f>
        <v>0</v>
      </c>
      <c r="K522" s="124" t="s">
        <v>189</v>
      </c>
      <c r="L522" s="32"/>
      <c r="M522" s="129" t="s">
        <v>3</v>
      </c>
      <c r="N522" s="130" t="s">
        <v>51</v>
      </c>
      <c r="P522" s="131">
        <f>O522*H522</f>
        <v>0</v>
      </c>
      <c r="Q522" s="131">
        <v>0</v>
      </c>
      <c r="R522" s="131">
        <f>Q522*H522</f>
        <v>0</v>
      </c>
      <c r="S522" s="131">
        <v>0</v>
      </c>
      <c r="T522" s="132">
        <f>S522*H522</f>
        <v>0</v>
      </c>
      <c r="AR522" s="133" t="s">
        <v>88</v>
      </c>
      <c r="AT522" s="133" t="s">
        <v>185</v>
      </c>
      <c r="AU522" s="133" t="s">
        <v>88</v>
      </c>
      <c r="AY522" s="16" t="s">
        <v>184</v>
      </c>
      <c r="BE522" s="134">
        <f>IF(N522="základní",J522,0)</f>
        <v>0</v>
      </c>
      <c r="BF522" s="134">
        <f>IF(N522="snížená",J522,0)</f>
        <v>0</v>
      </c>
      <c r="BG522" s="134">
        <f>IF(N522="zákl. přenesená",J522,0)</f>
        <v>0</v>
      </c>
      <c r="BH522" s="134">
        <f>IF(N522="sníž. přenesená",J522,0)</f>
        <v>0</v>
      </c>
      <c r="BI522" s="134">
        <f>IF(N522="nulová",J522,0)</f>
        <v>0</v>
      </c>
      <c r="BJ522" s="16" t="s">
        <v>88</v>
      </c>
      <c r="BK522" s="134">
        <f>ROUND(I522*H522,2)</f>
        <v>0</v>
      </c>
      <c r="BL522" s="16" t="s">
        <v>88</v>
      </c>
      <c r="BM522" s="133" t="s">
        <v>557</v>
      </c>
    </row>
    <row r="523" spans="2:65" s="11" customFormat="1" ht="11.25">
      <c r="B523" s="135"/>
      <c r="D523" s="136" t="s">
        <v>190</v>
      </c>
      <c r="E523" s="137" t="s">
        <v>3</v>
      </c>
      <c r="F523" s="138" t="s">
        <v>191</v>
      </c>
      <c r="H523" s="137" t="s">
        <v>3</v>
      </c>
      <c r="I523" s="139"/>
      <c r="L523" s="135"/>
      <c r="M523" s="140"/>
      <c r="T523" s="141"/>
      <c r="AT523" s="137" t="s">
        <v>190</v>
      </c>
      <c r="AU523" s="137" t="s">
        <v>88</v>
      </c>
      <c r="AV523" s="11" t="s">
        <v>88</v>
      </c>
      <c r="AW523" s="11" t="s">
        <v>41</v>
      </c>
      <c r="AX523" s="11" t="s">
        <v>80</v>
      </c>
      <c r="AY523" s="137" t="s">
        <v>184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192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1" customFormat="1" ht="11.25">
      <c r="B525" s="135"/>
      <c r="D525" s="136" t="s">
        <v>190</v>
      </c>
      <c r="E525" s="137" t="s">
        <v>3</v>
      </c>
      <c r="F525" s="138" t="s">
        <v>362</v>
      </c>
      <c r="H525" s="137" t="s">
        <v>3</v>
      </c>
      <c r="I525" s="139"/>
      <c r="L525" s="135"/>
      <c r="M525" s="140"/>
      <c r="T525" s="141"/>
      <c r="AT525" s="137" t="s">
        <v>190</v>
      </c>
      <c r="AU525" s="137" t="s">
        <v>88</v>
      </c>
      <c r="AV525" s="11" t="s">
        <v>88</v>
      </c>
      <c r="AW525" s="11" t="s">
        <v>41</v>
      </c>
      <c r="AX525" s="11" t="s">
        <v>80</v>
      </c>
      <c r="AY525" s="137" t="s">
        <v>184</v>
      </c>
    </row>
    <row r="526" spans="2:65" s="11" customFormat="1" ht="11.25">
      <c r="B526" s="135"/>
      <c r="D526" s="136" t="s">
        <v>190</v>
      </c>
      <c r="E526" s="137" t="s">
        <v>3</v>
      </c>
      <c r="F526" s="138" t="s">
        <v>558</v>
      </c>
      <c r="H526" s="137" t="s">
        <v>3</v>
      </c>
      <c r="I526" s="139"/>
      <c r="L526" s="135"/>
      <c r="M526" s="140"/>
      <c r="T526" s="141"/>
      <c r="AT526" s="137" t="s">
        <v>190</v>
      </c>
      <c r="AU526" s="137" t="s">
        <v>88</v>
      </c>
      <c r="AV526" s="11" t="s">
        <v>88</v>
      </c>
      <c r="AW526" s="11" t="s">
        <v>41</v>
      </c>
      <c r="AX526" s="11" t="s">
        <v>80</v>
      </c>
      <c r="AY526" s="137" t="s">
        <v>184</v>
      </c>
    </row>
    <row r="527" spans="2:65" s="12" customFormat="1" ht="11.25">
      <c r="B527" s="142"/>
      <c r="D527" s="136" t="s">
        <v>190</v>
      </c>
      <c r="E527" s="143" t="s">
        <v>3</v>
      </c>
      <c r="F527" s="144" t="s">
        <v>88</v>
      </c>
      <c r="H527" s="145">
        <v>1</v>
      </c>
      <c r="I527" s="146"/>
      <c r="L527" s="142"/>
      <c r="M527" s="147"/>
      <c r="T527" s="148"/>
      <c r="AT527" s="143" t="s">
        <v>190</v>
      </c>
      <c r="AU527" s="143" t="s">
        <v>88</v>
      </c>
      <c r="AV527" s="12" t="s">
        <v>90</v>
      </c>
      <c r="AW527" s="12" t="s">
        <v>41</v>
      </c>
      <c r="AX527" s="12" t="s">
        <v>80</v>
      </c>
      <c r="AY527" s="143" t="s">
        <v>184</v>
      </c>
    </row>
    <row r="528" spans="2:65" s="13" customFormat="1" ht="11.25">
      <c r="B528" s="149"/>
      <c r="D528" s="136" t="s">
        <v>190</v>
      </c>
      <c r="E528" s="150" t="s">
        <v>3</v>
      </c>
      <c r="F528" s="151" t="s">
        <v>202</v>
      </c>
      <c r="H528" s="152">
        <v>1</v>
      </c>
      <c r="I528" s="153"/>
      <c r="L528" s="149"/>
      <c r="M528" s="154"/>
      <c r="T528" s="155"/>
      <c r="AT528" s="150" t="s">
        <v>190</v>
      </c>
      <c r="AU528" s="150" t="s">
        <v>88</v>
      </c>
      <c r="AV528" s="13" t="s">
        <v>203</v>
      </c>
      <c r="AW528" s="13" t="s">
        <v>41</v>
      </c>
      <c r="AX528" s="13" t="s">
        <v>88</v>
      </c>
      <c r="AY528" s="150" t="s">
        <v>184</v>
      </c>
    </row>
    <row r="529" spans="2:65" s="1" customFormat="1" ht="16.5" customHeight="1">
      <c r="B529" s="121"/>
      <c r="C529" s="122" t="s">
        <v>559</v>
      </c>
      <c r="D529" s="122" t="s">
        <v>185</v>
      </c>
      <c r="E529" s="123" t="s">
        <v>560</v>
      </c>
      <c r="F529" s="124" t="s">
        <v>561</v>
      </c>
      <c r="G529" s="125" t="s">
        <v>348</v>
      </c>
      <c r="H529" s="126">
        <v>1</v>
      </c>
      <c r="I529" s="127"/>
      <c r="J529" s="128">
        <f>ROUND(I529*H529,2)</f>
        <v>0</v>
      </c>
      <c r="K529" s="124" t="s">
        <v>189</v>
      </c>
      <c r="L529" s="32"/>
      <c r="M529" s="129" t="s">
        <v>3</v>
      </c>
      <c r="N529" s="130" t="s">
        <v>51</v>
      </c>
      <c r="P529" s="131">
        <f>O529*H529</f>
        <v>0</v>
      </c>
      <c r="Q529" s="131">
        <v>0</v>
      </c>
      <c r="R529" s="131">
        <f>Q529*H529</f>
        <v>0</v>
      </c>
      <c r="S529" s="131">
        <v>0</v>
      </c>
      <c r="T529" s="132">
        <f>S529*H529</f>
        <v>0</v>
      </c>
      <c r="AR529" s="133" t="s">
        <v>88</v>
      </c>
      <c r="AT529" s="133" t="s">
        <v>185</v>
      </c>
      <c r="AU529" s="133" t="s">
        <v>88</v>
      </c>
      <c r="AY529" s="16" t="s">
        <v>184</v>
      </c>
      <c r="BE529" s="134">
        <f>IF(N529="základní",J529,0)</f>
        <v>0</v>
      </c>
      <c r="BF529" s="134">
        <f>IF(N529="snížená",J529,0)</f>
        <v>0</v>
      </c>
      <c r="BG529" s="134">
        <f>IF(N529="zákl. přenesená",J529,0)</f>
        <v>0</v>
      </c>
      <c r="BH529" s="134">
        <f>IF(N529="sníž. přenesená",J529,0)</f>
        <v>0</v>
      </c>
      <c r="BI529" s="134">
        <f>IF(N529="nulová",J529,0)</f>
        <v>0</v>
      </c>
      <c r="BJ529" s="16" t="s">
        <v>88</v>
      </c>
      <c r="BK529" s="134">
        <f>ROUND(I529*H529,2)</f>
        <v>0</v>
      </c>
      <c r="BL529" s="16" t="s">
        <v>88</v>
      </c>
      <c r="BM529" s="133" t="s">
        <v>562</v>
      </c>
    </row>
    <row r="530" spans="2:65" s="11" customFormat="1" ht="11.25">
      <c r="B530" s="135"/>
      <c r="D530" s="136" t="s">
        <v>190</v>
      </c>
      <c r="E530" s="137" t="s">
        <v>3</v>
      </c>
      <c r="F530" s="138" t="s">
        <v>191</v>
      </c>
      <c r="H530" s="137" t="s">
        <v>3</v>
      </c>
      <c r="I530" s="139"/>
      <c r="L530" s="135"/>
      <c r="M530" s="140"/>
      <c r="T530" s="141"/>
      <c r="AT530" s="137" t="s">
        <v>190</v>
      </c>
      <c r="AU530" s="137" t="s">
        <v>88</v>
      </c>
      <c r="AV530" s="11" t="s">
        <v>88</v>
      </c>
      <c r="AW530" s="11" t="s">
        <v>41</v>
      </c>
      <c r="AX530" s="11" t="s">
        <v>80</v>
      </c>
      <c r="AY530" s="137" t="s">
        <v>184</v>
      </c>
    </row>
    <row r="531" spans="2:65" s="11" customFormat="1" ht="11.25">
      <c r="B531" s="135"/>
      <c r="D531" s="136" t="s">
        <v>190</v>
      </c>
      <c r="E531" s="137" t="s">
        <v>3</v>
      </c>
      <c r="F531" s="138" t="s">
        <v>192</v>
      </c>
      <c r="H531" s="137" t="s">
        <v>3</v>
      </c>
      <c r="I531" s="139"/>
      <c r="L531" s="135"/>
      <c r="M531" s="140"/>
      <c r="T531" s="141"/>
      <c r="AT531" s="137" t="s">
        <v>190</v>
      </c>
      <c r="AU531" s="137" t="s">
        <v>88</v>
      </c>
      <c r="AV531" s="11" t="s">
        <v>88</v>
      </c>
      <c r="AW531" s="11" t="s">
        <v>41</v>
      </c>
      <c r="AX531" s="11" t="s">
        <v>80</v>
      </c>
      <c r="AY531" s="137" t="s">
        <v>184</v>
      </c>
    </row>
    <row r="532" spans="2:65" s="11" customFormat="1" ht="11.25">
      <c r="B532" s="135"/>
      <c r="D532" s="136" t="s">
        <v>190</v>
      </c>
      <c r="E532" s="137" t="s">
        <v>3</v>
      </c>
      <c r="F532" s="138" t="s">
        <v>362</v>
      </c>
      <c r="H532" s="137" t="s">
        <v>3</v>
      </c>
      <c r="I532" s="139"/>
      <c r="L532" s="135"/>
      <c r="M532" s="140"/>
      <c r="T532" s="141"/>
      <c r="AT532" s="137" t="s">
        <v>190</v>
      </c>
      <c r="AU532" s="137" t="s">
        <v>88</v>
      </c>
      <c r="AV532" s="11" t="s">
        <v>88</v>
      </c>
      <c r="AW532" s="11" t="s">
        <v>41</v>
      </c>
      <c r="AX532" s="11" t="s">
        <v>80</v>
      </c>
      <c r="AY532" s="137" t="s">
        <v>184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563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2" customFormat="1" ht="11.25">
      <c r="B534" s="142"/>
      <c r="D534" s="136" t="s">
        <v>190</v>
      </c>
      <c r="E534" s="143" t="s">
        <v>3</v>
      </c>
      <c r="F534" s="144" t="s">
        <v>88</v>
      </c>
      <c r="H534" s="145">
        <v>1</v>
      </c>
      <c r="I534" s="146"/>
      <c r="L534" s="142"/>
      <c r="M534" s="147"/>
      <c r="T534" s="148"/>
      <c r="AT534" s="143" t="s">
        <v>190</v>
      </c>
      <c r="AU534" s="143" t="s">
        <v>88</v>
      </c>
      <c r="AV534" s="12" t="s">
        <v>90</v>
      </c>
      <c r="AW534" s="12" t="s">
        <v>41</v>
      </c>
      <c r="AX534" s="12" t="s">
        <v>80</v>
      </c>
      <c r="AY534" s="143" t="s">
        <v>184</v>
      </c>
    </row>
    <row r="535" spans="2:65" s="13" customFormat="1" ht="11.25">
      <c r="B535" s="149"/>
      <c r="D535" s="136" t="s">
        <v>190</v>
      </c>
      <c r="E535" s="150" t="s">
        <v>3</v>
      </c>
      <c r="F535" s="151" t="s">
        <v>202</v>
      </c>
      <c r="H535" s="152">
        <v>1</v>
      </c>
      <c r="I535" s="153"/>
      <c r="L535" s="149"/>
      <c r="M535" s="154"/>
      <c r="T535" s="155"/>
      <c r="AT535" s="150" t="s">
        <v>190</v>
      </c>
      <c r="AU535" s="150" t="s">
        <v>88</v>
      </c>
      <c r="AV535" s="13" t="s">
        <v>203</v>
      </c>
      <c r="AW535" s="13" t="s">
        <v>41</v>
      </c>
      <c r="AX535" s="13" t="s">
        <v>88</v>
      </c>
      <c r="AY535" s="150" t="s">
        <v>184</v>
      </c>
    </row>
    <row r="536" spans="2:65" s="1" customFormat="1" ht="16.5" customHeight="1">
      <c r="B536" s="121"/>
      <c r="C536" s="122" t="s">
        <v>408</v>
      </c>
      <c r="D536" s="122" t="s">
        <v>185</v>
      </c>
      <c r="E536" s="123" t="s">
        <v>564</v>
      </c>
      <c r="F536" s="124" t="s">
        <v>565</v>
      </c>
      <c r="G536" s="125" t="s">
        <v>348</v>
      </c>
      <c r="H536" s="126">
        <v>1</v>
      </c>
      <c r="I536" s="127"/>
      <c r="J536" s="128">
        <f>ROUND(I536*H536,2)</f>
        <v>0</v>
      </c>
      <c r="K536" s="124" t="s">
        <v>189</v>
      </c>
      <c r="L536" s="32"/>
      <c r="M536" s="129" t="s">
        <v>3</v>
      </c>
      <c r="N536" s="130" t="s">
        <v>51</v>
      </c>
      <c r="P536" s="131">
        <f>O536*H536</f>
        <v>0</v>
      </c>
      <c r="Q536" s="131">
        <v>0</v>
      </c>
      <c r="R536" s="131">
        <f>Q536*H536</f>
        <v>0</v>
      </c>
      <c r="S536" s="131">
        <v>0</v>
      </c>
      <c r="T536" s="132">
        <f>S536*H536</f>
        <v>0</v>
      </c>
      <c r="AR536" s="133" t="s">
        <v>88</v>
      </c>
      <c r="AT536" s="133" t="s">
        <v>185</v>
      </c>
      <c r="AU536" s="133" t="s">
        <v>88</v>
      </c>
      <c r="AY536" s="16" t="s">
        <v>184</v>
      </c>
      <c r="BE536" s="134">
        <f>IF(N536="základní",J536,0)</f>
        <v>0</v>
      </c>
      <c r="BF536" s="134">
        <f>IF(N536="snížená",J536,0)</f>
        <v>0</v>
      </c>
      <c r="BG536" s="134">
        <f>IF(N536="zákl. přenesená",J536,0)</f>
        <v>0</v>
      </c>
      <c r="BH536" s="134">
        <f>IF(N536="sníž. přenesená",J536,0)</f>
        <v>0</v>
      </c>
      <c r="BI536" s="134">
        <f>IF(N536="nulová",J536,0)</f>
        <v>0</v>
      </c>
      <c r="BJ536" s="16" t="s">
        <v>88</v>
      </c>
      <c r="BK536" s="134">
        <f>ROUND(I536*H536,2)</f>
        <v>0</v>
      </c>
      <c r="BL536" s="16" t="s">
        <v>88</v>
      </c>
      <c r="BM536" s="133" t="s">
        <v>566</v>
      </c>
    </row>
    <row r="537" spans="2:65" s="11" customFormat="1" ht="11.25">
      <c r="B537" s="135"/>
      <c r="D537" s="136" t="s">
        <v>190</v>
      </c>
      <c r="E537" s="137" t="s">
        <v>3</v>
      </c>
      <c r="F537" s="138" t="s">
        <v>191</v>
      </c>
      <c r="H537" s="137" t="s">
        <v>3</v>
      </c>
      <c r="I537" s="139"/>
      <c r="L537" s="135"/>
      <c r="M537" s="140"/>
      <c r="T537" s="141"/>
      <c r="AT537" s="137" t="s">
        <v>190</v>
      </c>
      <c r="AU537" s="137" t="s">
        <v>88</v>
      </c>
      <c r="AV537" s="11" t="s">
        <v>88</v>
      </c>
      <c r="AW537" s="11" t="s">
        <v>41</v>
      </c>
      <c r="AX537" s="11" t="s">
        <v>80</v>
      </c>
      <c r="AY537" s="137" t="s">
        <v>184</v>
      </c>
    </row>
    <row r="538" spans="2:65" s="11" customFormat="1" ht="11.25">
      <c r="B538" s="135"/>
      <c r="D538" s="136" t="s">
        <v>190</v>
      </c>
      <c r="E538" s="137" t="s">
        <v>3</v>
      </c>
      <c r="F538" s="138" t="s">
        <v>192</v>
      </c>
      <c r="H538" s="137" t="s">
        <v>3</v>
      </c>
      <c r="I538" s="139"/>
      <c r="L538" s="135"/>
      <c r="M538" s="140"/>
      <c r="T538" s="141"/>
      <c r="AT538" s="137" t="s">
        <v>190</v>
      </c>
      <c r="AU538" s="137" t="s">
        <v>88</v>
      </c>
      <c r="AV538" s="11" t="s">
        <v>88</v>
      </c>
      <c r="AW538" s="11" t="s">
        <v>41</v>
      </c>
      <c r="AX538" s="11" t="s">
        <v>80</v>
      </c>
      <c r="AY538" s="137" t="s">
        <v>184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567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2" customFormat="1" ht="11.25">
      <c r="B540" s="142"/>
      <c r="D540" s="136" t="s">
        <v>190</v>
      </c>
      <c r="E540" s="143" t="s">
        <v>3</v>
      </c>
      <c r="F540" s="144" t="s">
        <v>88</v>
      </c>
      <c r="H540" s="145">
        <v>1</v>
      </c>
      <c r="I540" s="146"/>
      <c r="L540" s="142"/>
      <c r="M540" s="147"/>
      <c r="T540" s="148"/>
      <c r="AT540" s="143" t="s">
        <v>190</v>
      </c>
      <c r="AU540" s="143" t="s">
        <v>88</v>
      </c>
      <c r="AV540" s="12" t="s">
        <v>90</v>
      </c>
      <c r="AW540" s="12" t="s">
        <v>41</v>
      </c>
      <c r="AX540" s="12" t="s">
        <v>80</v>
      </c>
      <c r="AY540" s="143" t="s">
        <v>184</v>
      </c>
    </row>
    <row r="541" spans="2:65" s="13" customFormat="1" ht="11.25">
      <c r="B541" s="149"/>
      <c r="D541" s="136" t="s">
        <v>190</v>
      </c>
      <c r="E541" s="150" t="s">
        <v>3</v>
      </c>
      <c r="F541" s="151" t="s">
        <v>202</v>
      </c>
      <c r="H541" s="152">
        <v>1</v>
      </c>
      <c r="I541" s="153"/>
      <c r="L541" s="149"/>
      <c r="M541" s="154"/>
      <c r="T541" s="155"/>
      <c r="AT541" s="150" t="s">
        <v>190</v>
      </c>
      <c r="AU541" s="150" t="s">
        <v>88</v>
      </c>
      <c r="AV541" s="13" t="s">
        <v>203</v>
      </c>
      <c r="AW541" s="13" t="s">
        <v>41</v>
      </c>
      <c r="AX541" s="13" t="s">
        <v>88</v>
      </c>
      <c r="AY541" s="150" t="s">
        <v>184</v>
      </c>
    </row>
    <row r="542" spans="2:65" s="1" customFormat="1" ht="16.5" customHeight="1">
      <c r="B542" s="121"/>
      <c r="C542" s="122" t="s">
        <v>568</v>
      </c>
      <c r="D542" s="122" t="s">
        <v>185</v>
      </c>
      <c r="E542" s="123" t="s">
        <v>569</v>
      </c>
      <c r="F542" s="124" t="s">
        <v>570</v>
      </c>
      <c r="G542" s="125" t="s">
        <v>348</v>
      </c>
      <c r="H542" s="126">
        <v>1</v>
      </c>
      <c r="I542" s="127"/>
      <c r="J542" s="128">
        <f>ROUND(I542*H542,2)</f>
        <v>0</v>
      </c>
      <c r="K542" s="124" t="s">
        <v>189</v>
      </c>
      <c r="L542" s="32"/>
      <c r="M542" s="129" t="s">
        <v>3</v>
      </c>
      <c r="N542" s="130" t="s">
        <v>51</v>
      </c>
      <c r="P542" s="131">
        <f>O542*H542</f>
        <v>0</v>
      </c>
      <c r="Q542" s="131">
        <v>0</v>
      </c>
      <c r="R542" s="131">
        <f>Q542*H542</f>
        <v>0</v>
      </c>
      <c r="S542" s="131">
        <v>0</v>
      </c>
      <c r="T542" s="132">
        <f>S542*H542</f>
        <v>0</v>
      </c>
      <c r="AR542" s="133" t="s">
        <v>88</v>
      </c>
      <c r="AT542" s="133" t="s">
        <v>185</v>
      </c>
      <c r="AU542" s="133" t="s">
        <v>88</v>
      </c>
      <c r="AY542" s="16" t="s">
        <v>184</v>
      </c>
      <c r="BE542" s="134">
        <f>IF(N542="základní",J542,0)</f>
        <v>0</v>
      </c>
      <c r="BF542" s="134">
        <f>IF(N542="snížená",J542,0)</f>
        <v>0</v>
      </c>
      <c r="BG542" s="134">
        <f>IF(N542="zákl. přenesená",J542,0)</f>
        <v>0</v>
      </c>
      <c r="BH542" s="134">
        <f>IF(N542="sníž. přenesená",J542,0)</f>
        <v>0</v>
      </c>
      <c r="BI542" s="134">
        <f>IF(N542="nulová",J542,0)</f>
        <v>0</v>
      </c>
      <c r="BJ542" s="16" t="s">
        <v>88</v>
      </c>
      <c r="BK542" s="134">
        <f>ROUND(I542*H542,2)</f>
        <v>0</v>
      </c>
      <c r="BL542" s="16" t="s">
        <v>88</v>
      </c>
      <c r="BM542" s="133" t="s">
        <v>571</v>
      </c>
    </row>
    <row r="543" spans="2:65" s="11" customFormat="1" ht="11.25">
      <c r="B543" s="135"/>
      <c r="D543" s="136" t="s">
        <v>190</v>
      </c>
      <c r="E543" s="137" t="s">
        <v>3</v>
      </c>
      <c r="F543" s="138" t="s">
        <v>424</v>
      </c>
      <c r="H543" s="137" t="s">
        <v>3</v>
      </c>
      <c r="I543" s="139"/>
      <c r="L543" s="135"/>
      <c r="M543" s="140"/>
      <c r="T543" s="141"/>
      <c r="AT543" s="137" t="s">
        <v>190</v>
      </c>
      <c r="AU543" s="137" t="s">
        <v>88</v>
      </c>
      <c r="AV543" s="11" t="s">
        <v>88</v>
      </c>
      <c r="AW543" s="11" t="s">
        <v>41</v>
      </c>
      <c r="AX543" s="11" t="s">
        <v>80</v>
      </c>
      <c r="AY543" s="137" t="s">
        <v>184</v>
      </c>
    </row>
    <row r="544" spans="2:65" s="11" customFormat="1" ht="11.25">
      <c r="B544" s="135"/>
      <c r="D544" s="136" t="s">
        <v>190</v>
      </c>
      <c r="E544" s="137" t="s">
        <v>3</v>
      </c>
      <c r="F544" s="138" t="s">
        <v>425</v>
      </c>
      <c r="H544" s="137" t="s">
        <v>3</v>
      </c>
      <c r="I544" s="139"/>
      <c r="L544" s="135"/>
      <c r="M544" s="140"/>
      <c r="T544" s="141"/>
      <c r="AT544" s="137" t="s">
        <v>190</v>
      </c>
      <c r="AU544" s="137" t="s">
        <v>88</v>
      </c>
      <c r="AV544" s="11" t="s">
        <v>88</v>
      </c>
      <c r="AW544" s="11" t="s">
        <v>41</v>
      </c>
      <c r="AX544" s="11" t="s">
        <v>80</v>
      </c>
      <c r="AY544" s="137" t="s">
        <v>184</v>
      </c>
    </row>
    <row r="545" spans="2:65" s="11" customFormat="1" ht="22.5">
      <c r="B545" s="135"/>
      <c r="D545" s="136" t="s">
        <v>190</v>
      </c>
      <c r="E545" s="137" t="s">
        <v>3</v>
      </c>
      <c r="F545" s="138" t="s">
        <v>572</v>
      </c>
      <c r="H545" s="137" t="s">
        <v>3</v>
      </c>
      <c r="I545" s="139"/>
      <c r="L545" s="135"/>
      <c r="M545" s="140"/>
      <c r="T545" s="141"/>
      <c r="AT545" s="137" t="s">
        <v>190</v>
      </c>
      <c r="AU545" s="137" t="s">
        <v>88</v>
      </c>
      <c r="AV545" s="11" t="s">
        <v>88</v>
      </c>
      <c r="AW545" s="11" t="s">
        <v>41</v>
      </c>
      <c r="AX545" s="11" t="s">
        <v>80</v>
      </c>
      <c r="AY545" s="137" t="s">
        <v>184</v>
      </c>
    </row>
    <row r="546" spans="2:65" s="12" customFormat="1" ht="11.25">
      <c r="B546" s="142"/>
      <c r="D546" s="136" t="s">
        <v>190</v>
      </c>
      <c r="E546" s="143" t="s">
        <v>3</v>
      </c>
      <c r="F546" s="144" t="s">
        <v>88</v>
      </c>
      <c r="H546" s="145">
        <v>1</v>
      </c>
      <c r="I546" s="146"/>
      <c r="L546" s="142"/>
      <c r="M546" s="147"/>
      <c r="T546" s="148"/>
      <c r="AT546" s="143" t="s">
        <v>190</v>
      </c>
      <c r="AU546" s="143" t="s">
        <v>88</v>
      </c>
      <c r="AV546" s="12" t="s">
        <v>90</v>
      </c>
      <c r="AW546" s="12" t="s">
        <v>41</v>
      </c>
      <c r="AX546" s="12" t="s">
        <v>80</v>
      </c>
      <c r="AY546" s="143" t="s">
        <v>184</v>
      </c>
    </row>
    <row r="547" spans="2:65" s="13" customFormat="1" ht="11.25">
      <c r="B547" s="149"/>
      <c r="D547" s="136" t="s">
        <v>190</v>
      </c>
      <c r="E547" s="150" t="s">
        <v>3</v>
      </c>
      <c r="F547" s="151" t="s">
        <v>202</v>
      </c>
      <c r="H547" s="152">
        <v>1</v>
      </c>
      <c r="I547" s="153"/>
      <c r="L547" s="149"/>
      <c r="M547" s="154"/>
      <c r="T547" s="155"/>
      <c r="AT547" s="150" t="s">
        <v>190</v>
      </c>
      <c r="AU547" s="150" t="s">
        <v>88</v>
      </c>
      <c r="AV547" s="13" t="s">
        <v>203</v>
      </c>
      <c r="AW547" s="13" t="s">
        <v>41</v>
      </c>
      <c r="AX547" s="13" t="s">
        <v>88</v>
      </c>
      <c r="AY547" s="150" t="s">
        <v>184</v>
      </c>
    </row>
    <row r="548" spans="2:65" s="1" customFormat="1" ht="16.5" customHeight="1">
      <c r="B548" s="121"/>
      <c r="C548" s="122" t="s">
        <v>413</v>
      </c>
      <c r="D548" s="122" t="s">
        <v>185</v>
      </c>
      <c r="E548" s="123" t="s">
        <v>573</v>
      </c>
      <c r="F548" s="124" t="s">
        <v>574</v>
      </c>
      <c r="G548" s="125" t="s">
        <v>348</v>
      </c>
      <c r="H548" s="126">
        <v>1</v>
      </c>
      <c r="I548" s="127"/>
      <c r="J548" s="128">
        <f>ROUND(I548*H548,2)</f>
        <v>0</v>
      </c>
      <c r="K548" s="124" t="s">
        <v>189</v>
      </c>
      <c r="L548" s="32"/>
      <c r="M548" s="129" t="s">
        <v>3</v>
      </c>
      <c r="N548" s="130" t="s">
        <v>51</v>
      </c>
      <c r="P548" s="131">
        <f>O548*H548</f>
        <v>0</v>
      </c>
      <c r="Q548" s="131">
        <v>0</v>
      </c>
      <c r="R548" s="131">
        <f>Q548*H548</f>
        <v>0</v>
      </c>
      <c r="S548" s="131">
        <v>0</v>
      </c>
      <c r="T548" s="132">
        <f>S548*H548</f>
        <v>0</v>
      </c>
      <c r="AR548" s="133" t="s">
        <v>88</v>
      </c>
      <c r="AT548" s="133" t="s">
        <v>185</v>
      </c>
      <c r="AU548" s="133" t="s">
        <v>88</v>
      </c>
      <c r="AY548" s="16" t="s">
        <v>184</v>
      </c>
      <c r="BE548" s="134">
        <f>IF(N548="základní",J548,0)</f>
        <v>0</v>
      </c>
      <c r="BF548" s="134">
        <f>IF(N548="snížená",J548,0)</f>
        <v>0</v>
      </c>
      <c r="BG548" s="134">
        <f>IF(N548="zákl. přenesená",J548,0)</f>
        <v>0</v>
      </c>
      <c r="BH548" s="134">
        <f>IF(N548="sníž. přenesená",J548,0)</f>
        <v>0</v>
      </c>
      <c r="BI548" s="134">
        <f>IF(N548="nulová",J548,0)</f>
        <v>0</v>
      </c>
      <c r="BJ548" s="16" t="s">
        <v>88</v>
      </c>
      <c r="BK548" s="134">
        <f>ROUND(I548*H548,2)</f>
        <v>0</v>
      </c>
      <c r="BL548" s="16" t="s">
        <v>88</v>
      </c>
      <c r="BM548" s="133" t="s">
        <v>575</v>
      </c>
    </row>
    <row r="549" spans="2:65" s="11" customFormat="1" ht="11.25">
      <c r="B549" s="135"/>
      <c r="D549" s="136" t="s">
        <v>190</v>
      </c>
      <c r="E549" s="137" t="s">
        <v>3</v>
      </c>
      <c r="F549" s="138" t="s">
        <v>424</v>
      </c>
      <c r="H549" s="137" t="s">
        <v>3</v>
      </c>
      <c r="I549" s="139"/>
      <c r="L549" s="135"/>
      <c r="M549" s="140"/>
      <c r="T549" s="141"/>
      <c r="AT549" s="137" t="s">
        <v>190</v>
      </c>
      <c r="AU549" s="137" t="s">
        <v>88</v>
      </c>
      <c r="AV549" s="11" t="s">
        <v>88</v>
      </c>
      <c r="AW549" s="11" t="s">
        <v>41</v>
      </c>
      <c r="AX549" s="11" t="s">
        <v>80</v>
      </c>
      <c r="AY549" s="137" t="s">
        <v>184</v>
      </c>
    </row>
    <row r="550" spans="2:65" s="11" customFormat="1" ht="11.25">
      <c r="B550" s="135"/>
      <c r="D550" s="136" t="s">
        <v>190</v>
      </c>
      <c r="E550" s="137" t="s">
        <v>3</v>
      </c>
      <c r="F550" s="138" t="s">
        <v>425</v>
      </c>
      <c r="H550" s="137" t="s">
        <v>3</v>
      </c>
      <c r="I550" s="139"/>
      <c r="L550" s="135"/>
      <c r="M550" s="140"/>
      <c r="T550" s="141"/>
      <c r="AT550" s="137" t="s">
        <v>190</v>
      </c>
      <c r="AU550" s="137" t="s">
        <v>88</v>
      </c>
      <c r="AV550" s="11" t="s">
        <v>88</v>
      </c>
      <c r="AW550" s="11" t="s">
        <v>41</v>
      </c>
      <c r="AX550" s="11" t="s">
        <v>80</v>
      </c>
      <c r="AY550" s="137" t="s">
        <v>184</v>
      </c>
    </row>
    <row r="551" spans="2:65" s="11" customFormat="1" ht="22.5">
      <c r="B551" s="135"/>
      <c r="D551" s="136" t="s">
        <v>190</v>
      </c>
      <c r="E551" s="137" t="s">
        <v>3</v>
      </c>
      <c r="F551" s="138" t="s">
        <v>576</v>
      </c>
      <c r="H551" s="137" t="s">
        <v>3</v>
      </c>
      <c r="I551" s="139"/>
      <c r="L551" s="135"/>
      <c r="M551" s="140"/>
      <c r="T551" s="141"/>
      <c r="AT551" s="137" t="s">
        <v>190</v>
      </c>
      <c r="AU551" s="137" t="s">
        <v>88</v>
      </c>
      <c r="AV551" s="11" t="s">
        <v>88</v>
      </c>
      <c r="AW551" s="11" t="s">
        <v>41</v>
      </c>
      <c r="AX551" s="11" t="s">
        <v>80</v>
      </c>
      <c r="AY551" s="137" t="s">
        <v>184</v>
      </c>
    </row>
    <row r="552" spans="2:65" s="12" customFormat="1" ht="11.25">
      <c r="B552" s="142"/>
      <c r="D552" s="136" t="s">
        <v>190</v>
      </c>
      <c r="E552" s="143" t="s">
        <v>3</v>
      </c>
      <c r="F552" s="144" t="s">
        <v>88</v>
      </c>
      <c r="H552" s="145">
        <v>1</v>
      </c>
      <c r="I552" s="146"/>
      <c r="L552" s="142"/>
      <c r="M552" s="147"/>
      <c r="T552" s="148"/>
      <c r="AT552" s="143" t="s">
        <v>190</v>
      </c>
      <c r="AU552" s="143" t="s">
        <v>88</v>
      </c>
      <c r="AV552" s="12" t="s">
        <v>90</v>
      </c>
      <c r="AW552" s="12" t="s">
        <v>41</v>
      </c>
      <c r="AX552" s="12" t="s">
        <v>80</v>
      </c>
      <c r="AY552" s="143" t="s">
        <v>184</v>
      </c>
    </row>
    <row r="553" spans="2:65" s="13" customFormat="1" ht="11.25">
      <c r="B553" s="149"/>
      <c r="D553" s="136" t="s">
        <v>190</v>
      </c>
      <c r="E553" s="150" t="s">
        <v>3</v>
      </c>
      <c r="F553" s="151" t="s">
        <v>202</v>
      </c>
      <c r="H553" s="152">
        <v>1</v>
      </c>
      <c r="I553" s="153"/>
      <c r="L553" s="149"/>
      <c r="M553" s="154"/>
      <c r="T553" s="155"/>
      <c r="AT553" s="150" t="s">
        <v>190</v>
      </c>
      <c r="AU553" s="150" t="s">
        <v>88</v>
      </c>
      <c r="AV553" s="13" t="s">
        <v>203</v>
      </c>
      <c r="AW553" s="13" t="s">
        <v>41</v>
      </c>
      <c r="AX553" s="13" t="s">
        <v>88</v>
      </c>
      <c r="AY553" s="150" t="s">
        <v>184</v>
      </c>
    </row>
    <row r="554" spans="2:65" s="1" customFormat="1" ht="16.5" customHeight="1">
      <c r="B554" s="121"/>
      <c r="C554" s="122" t="s">
        <v>577</v>
      </c>
      <c r="D554" s="122" t="s">
        <v>185</v>
      </c>
      <c r="E554" s="123" t="s">
        <v>578</v>
      </c>
      <c r="F554" s="124" t="s">
        <v>579</v>
      </c>
      <c r="G554" s="125" t="s">
        <v>348</v>
      </c>
      <c r="H554" s="126">
        <v>12</v>
      </c>
      <c r="I554" s="127"/>
      <c r="J554" s="128">
        <f>ROUND(I554*H554,2)</f>
        <v>0</v>
      </c>
      <c r="K554" s="124" t="s">
        <v>189</v>
      </c>
      <c r="L554" s="32"/>
      <c r="M554" s="129" t="s">
        <v>3</v>
      </c>
      <c r="N554" s="130" t="s">
        <v>51</v>
      </c>
      <c r="P554" s="131">
        <f>O554*H554</f>
        <v>0</v>
      </c>
      <c r="Q554" s="131">
        <v>0</v>
      </c>
      <c r="R554" s="131">
        <f>Q554*H554</f>
        <v>0</v>
      </c>
      <c r="S554" s="131">
        <v>0</v>
      </c>
      <c r="T554" s="132">
        <f>S554*H554</f>
        <v>0</v>
      </c>
      <c r="AR554" s="133" t="s">
        <v>88</v>
      </c>
      <c r="AT554" s="133" t="s">
        <v>185</v>
      </c>
      <c r="AU554" s="133" t="s">
        <v>88</v>
      </c>
      <c r="AY554" s="16" t="s">
        <v>184</v>
      </c>
      <c r="BE554" s="134">
        <f>IF(N554="základní",J554,0)</f>
        <v>0</v>
      </c>
      <c r="BF554" s="134">
        <f>IF(N554="snížená",J554,0)</f>
        <v>0</v>
      </c>
      <c r="BG554" s="134">
        <f>IF(N554="zákl. přenesená",J554,0)</f>
        <v>0</v>
      </c>
      <c r="BH554" s="134">
        <f>IF(N554="sníž. přenesená",J554,0)</f>
        <v>0</v>
      </c>
      <c r="BI554" s="134">
        <f>IF(N554="nulová",J554,0)</f>
        <v>0</v>
      </c>
      <c r="BJ554" s="16" t="s">
        <v>88</v>
      </c>
      <c r="BK554" s="134">
        <f>ROUND(I554*H554,2)</f>
        <v>0</v>
      </c>
      <c r="BL554" s="16" t="s">
        <v>88</v>
      </c>
      <c r="BM554" s="133" t="s">
        <v>580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424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1" customFormat="1" ht="11.25">
      <c r="B556" s="135"/>
      <c r="D556" s="136" t="s">
        <v>190</v>
      </c>
      <c r="E556" s="137" t="s">
        <v>3</v>
      </c>
      <c r="F556" s="138" t="s">
        <v>425</v>
      </c>
      <c r="H556" s="137" t="s">
        <v>3</v>
      </c>
      <c r="I556" s="139"/>
      <c r="L556" s="135"/>
      <c r="M556" s="140"/>
      <c r="T556" s="141"/>
      <c r="AT556" s="137" t="s">
        <v>190</v>
      </c>
      <c r="AU556" s="137" t="s">
        <v>88</v>
      </c>
      <c r="AV556" s="11" t="s">
        <v>88</v>
      </c>
      <c r="AW556" s="11" t="s">
        <v>41</v>
      </c>
      <c r="AX556" s="11" t="s">
        <v>80</v>
      </c>
      <c r="AY556" s="137" t="s">
        <v>184</v>
      </c>
    </row>
    <row r="557" spans="2:65" s="11" customFormat="1" ht="22.5">
      <c r="B557" s="135"/>
      <c r="D557" s="136" t="s">
        <v>190</v>
      </c>
      <c r="E557" s="137" t="s">
        <v>3</v>
      </c>
      <c r="F557" s="138" t="s">
        <v>572</v>
      </c>
      <c r="H557" s="137" t="s">
        <v>3</v>
      </c>
      <c r="I557" s="139"/>
      <c r="L557" s="135"/>
      <c r="M557" s="140"/>
      <c r="T557" s="141"/>
      <c r="AT557" s="137" t="s">
        <v>190</v>
      </c>
      <c r="AU557" s="137" t="s">
        <v>88</v>
      </c>
      <c r="AV557" s="11" t="s">
        <v>88</v>
      </c>
      <c r="AW557" s="11" t="s">
        <v>41</v>
      </c>
      <c r="AX557" s="11" t="s">
        <v>80</v>
      </c>
      <c r="AY557" s="137" t="s">
        <v>184</v>
      </c>
    </row>
    <row r="558" spans="2:65" s="12" customFormat="1" ht="11.25">
      <c r="B558" s="142"/>
      <c r="D558" s="136" t="s">
        <v>190</v>
      </c>
      <c r="E558" s="143" t="s">
        <v>3</v>
      </c>
      <c r="F558" s="144" t="s">
        <v>265</v>
      </c>
      <c r="H558" s="145">
        <v>12</v>
      </c>
      <c r="I558" s="146"/>
      <c r="L558" s="142"/>
      <c r="M558" s="147"/>
      <c r="T558" s="148"/>
      <c r="AT558" s="143" t="s">
        <v>190</v>
      </c>
      <c r="AU558" s="143" t="s">
        <v>88</v>
      </c>
      <c r="AV558" s="12" t="s">
        <v>90</v>
      </c>
      <c r="AW558" s="12" t="s">
        <v>41</v>
      </c>
      <c r="AX558" s="12" t="s">
        <v>80</v>
      </c>
      <c r="AY558" s="143" t="s">
        <v>184</v>
      </c>
    </row>
    <row r="559" spans="2:65" s="13" customFormat="1" ht="11.25">
      <c r="B559" s="149"/>
      <c r="D559" s="136" t="s">
        <v>190</v>
      </c>
      <c r="E559" s="150" t="s">
        <v>3</v>
      </c>
      <c r="F559" s="151" t="s">
        <v>202</v>
      </c>
      <c r="H559" s="152">
        <v>12</v>
      </c>
      <c r="I559" s="153"/>
      <c r="L559" s="149"/>
      <c r="M559" s="154"/>
      <c r="T559" s="155"/>
      <c r="AT559" s="150" t="s">
        <v>190</v>
      </c>
      <c r="AU559" s="150" t="s">
        <v>88</v>
      </c>
      <c r="AV559" s="13" t="s">
        <v>203</v>
      </c>
      <c r="AW559" s="13" t="s">
        <v>41</v>
      </c>
      <c r="AX559" s="13" t="s">
        <v>88</v>
      </c>
      <c r="AY559" s="150" t="s">
        <v>184</v>
      </c>
    </row>
    <row r="560" spans="2:65" s="1" customFormat="1" ht="16.5" customHeight="1">
      <c r="B560" s="121"/>
      <c r="C560" s="122" t="s">
        <v>423</v>
      </c>
      <c r="D560" s="122" t="s">
        <v>185</v>
      </c>
      <c r="E560" s="123" t="s">
        <v>581</v>
      </c>
      <c r="F560" s="124" t="s">
        <v>582</v>
      </c>
      <c r="G560" s="125" t="s">
        <v>348</v>
      </c>
      <c r="H560" s="126">
        <v>12</v>
      </c>
      <c r="I560" s="127"/>
      <c r="J560" s="128">
        <f>ROUND(I560*H560,2)</f>
        <v>0</v>
      </c>
      <c r="K560" s="124" t="s">
        <v>189</v>
      </c>
      <c r="L560" s="32"/>
      <c r="M560" s="129" t="s">
        <v>3</v>
      </c>
      <c r="N560" s="130" t="s">
        <v>51</v>
      </c>
      <c r="P560" s="131">
        <f>O560*H560</f>
        <v>0</v>
      </c>
      <c r="Q560" s="131">
        <v>0</v>
      </c>
      <c r="R560" s="131">
        <f>Q560*H560</f>
        <v>0</v>
      </c>
      <c r="S560" s="131">
        <v>0</v>
      </c>
      <c r="T560" s="132">
        <f>S560*H560</f>
        <v>0</v>
      </c>
      <c r="AR560" s="133" t="s">
        <v>88</v>
      </c>
      <c r="AT560" s="133" t="s">
        <v>185</v>
      </c>
      <c r="AU560" s="133" t="s">
        <v>88</v>
      </c>
      <c r="AY560" s="16" t="s">
        <v>184</v>
      </c>
      <c r="BE560" s="134">
        <f>IF(N560="základní",J560,0)</f>
        <v>0</v>
      </c>
      <c r="BF560" s="134">
        <f>IF(N560="snížená",J560,0)</f>
        <v>0</v>
      </c>
      <c r="BG560" s="134">
        <f>IF(N560="zákl. přenesená",J560,0)</f>
        <v>0</v>
      </c>
      <c r="BH560" s="134">
        <f>IF(N560="sníž. přenesená",J560,0)</f>
        <v>0</v>
      </c>
      <c r="BI560" s="134">
        <f>IF(N560="nulová",J560,0)</f>
        <v>0</v>
      </c>
      <c r="BJ560" s="16" t="s">
        <v>88</v>
      </c>
      <c r="BK560" s="134">
        <f>ROUND(I560*H560,2)</f>
        <v>0</v>
      </c>
      <c r="BL560" s="16" t="s">
        <v>88</v>
      </c>
      <c r="BM560" s="133" t="s">
        <v>583</v>
      </c>
    </row>
    <row r="561" spans="2:65" s="11" customFormat="1" ht="11.25">
      <c r="B561" s="135"/>
      <c r="D561" s="136" t="s">
        <v>190</v>
      </c>
      <c r="E561" s="137" t="s">
        <v>3</v>
      </c>
      <c r="F561" s="138" t="s">
        <v>424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65" s="11" customFormat="1" ht="11.25">
      <c r="B562" s="135"/>
      <c r="D562" s="136" t="s">
        <v>190</v>
      </c>
      <c r="E562" s="137" t="s">
        <v>3</v>
      </c>
      <c r="F562" s="138" t="s">
        <v>425</v>
      </c>
      <c r="H562" s="137" t="s">
        <v>3</v>
      </c>
      <c r="I562" s="139"/>
      <c r="L562" s="135"/>
      <c r="M562" s="140"/>
      <c r="T562" s="141"/>
      <c r="AT562" s="137" t="s">
        <v>190</v>
      </c>
      <c r="AU562" s="137" t="s">
        <v>88</v>
      </c>
      <c r="AV562" s="11" t="s">
        <v>88</v>
      </c>
      <c r="AW562" s="11" t="s">
        <v>41</v>
      </c>
      <c r="AX562" s="11" t="s">
        <v>80</v>
      </c>
      <c r="AY562" s="137" t="s">
        <v>184</v>
      </c>
    </row>
    <row r="563" spans="2:65" s="11" customFormat="1" ht="22.5">
      <c r="B563" s="135"/>
      <c r="D563" s="136" t="s">
        <v>190</v>
      </c>
      <c r="E563" s="137" t="s">
        <v>3</v>
      </c>
      <c r="F563" s="138" t="s">
        <v>576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65" s="12" customFormat="1" ht="11.25">
      <c r="B564" s="142"/>
      <c r="D564" s="136" t="s">
        <v>190</v>
      </c>
      <c r="E564" s="143" t="s">
        <v>3</v>
      </c>
      <c r="F564" s="144" t="s">
        <v>265</v>
      </c>
      <c r="H564" s="145">
        <v>12</v>
      </c>
      <c r="I564" s="146"/>
      <c r="L564" s="142"/>
      <c r="M564" s="147"/>
      <c r="T564" s="148"/>
      <c r="AT564" s="143" t="s">
        <v>190</v>
      </c>
      <c r="AU564" s="143" t="s">
        <v>88</v>
      </c>
      <c r="AV564" s="12" t="s">
        <v>90</v>
      </c>
      <c r="AW564" s="12" t="s">
        <v>41</v>
      </c>
      <c r="AX564" s="12" t="s">
        <v>80</v>
      </c>
      <c r="AY564" s="143" t="s">
        <v>184</v>
      </c>
    </row>
    <row r="565" spans="2:65" s="13" customFormat="1" ht="11.25">
      <c r="B565" s="149"/>
      <c r="D565" s="136" t="s">
        <v>190</v>
      </c>
      <c r="E565" s="150" t="s">
        <v>3</v>
      </c>
      <c r="F565" s="151" t="s">
        <v>202</v>
      </c>
      <c r="H565" s="152">
        <v>12</v>
      </c>
      <c r="I565" s="153"/>
      <c r="L565" s="149"/>
      <c r="M565" s="154"/>
      <c r="T565" s="155"/>
      <c r="AT565" s="150" t="s">
        <v>190</v>
      </c>
      <c r="AU565" s="150" t="s">
        <v>88</v>
      </c>
      <c r="AV565" s="13" t="s">
        <v>203</v>
      </c>
      <c r="AW565" s="13" t="s">
        <v>41</v>
      </c>
      <c r="AX565" s="13" t="s">
        <v>88</v>
      </c>
      <c r="AY565" s="150" t="s">
        <v>184</v>
      </c>
    </row>
    <row r="566" spans="2:65" s="1" customFormat="1" ht="16.5" customHeight="1">
      <c r="B566" s="121"/>
      <c r="C566" s="122" t="s">
        <v>584</v>
      </c>
      <c r="D566" s="122" t="s">
        <v>185</v>
      </c>
      <c r="E566" s="123" t="s">
        <v>585</v>
      </c>
      <c r="F566" s="124" t="s">
        <v>586</v>
      </c>
      <c r="G566" s="125" t="s">
        <v>348</v>
      </c>
      <c r="H566" s="126">
        <v>12</v>
      </c>
      <c r="I566" s="127"/>
      <c r="J566" s="128">
        <f>ROUND(I566*H566,2)</f>
        <v>0</v>
      </c>
      <c r="K566" s="124" t="s">
        <v>189</v>
      </c>
      <c r="L566" s="32"/>
      <c r="M566" s="129" t="s">
        <v>3</v>
      </c>
      <c r="N566" s="130" t="s">
        <v>51</v>
      </c>
      <c r="P566" s="131">
        <f>O566*H566</f>
        <v>0</v>
      </c>
      <c r="Q566" s="131">
        <v>0</v>
      </c>
      <c r="R566" s="131">
        <f>Q566*H566</f>
        <v>0</v>
      </c>
      <c r="S566" s="131">
        <v>0</v>
      </c>
      <c r="T566" s="132">
        <f>S566*H566</f>
        <v>0</v>
      </c>
      <c r="AR566" s="133" t="s">
        <v>88</v>
      </c>
      <c r="AT566" s="133" t="s">
        <v>185</v>
      </c>
      <c r="AU566" s="133" t="s">
        <v>88</v>
      </c>
      <c r="AY566" s="16" t="s">
        <v>184</v>
      </c>
      <c r="BE566" s="134">
        <f>IF(N566="základní",J566,0)</f>
        <v>0</v>
      </c>
      <c r="BF566" s="134">
        <f>IF(N566="snížená",J566,0)</f>
        <v>0</v>
      </c>
      <c r="BG566" s="134">
        <f>IF(N566="zákl. přenesená",J566,0)</f>
        <v>0</v>
      </c>
      <c r="BH566" s="134">
        <f>IF(N566="sníž. přenesená",J566,0)</f>
        <v>0</v>
      </c>
      <c r="BI566" s="134">
        <f>IF(N566="nulová",J566,0)</f>
        <v>0</v>
      </c>
      <c r="BJ566" s="16" t="s">
        <v>88</v>
      </c>
      <c r="BK566" s="134">
        <f>ROUND(I566*H566,2)</f>
        <v>0</v>
      </c>
      <c r="BL566" s="16" t="s">
        <v>88</v>
      </c>
      <c r="BM566" s="133" t="s">
        <v>587</v>
      </c>
    </row>
    <row r="567" spans="2:65" s="11" customFormat="1" ht="11.25">
      <c r="B567" s="135"/>
      <c r="D567" s="136" t="s">
        <v>190</v>
      </c>
      <c r="E567" s="137" t="s">
        <v>3</v>
      </c>
      <c r="F567" s="138" t="s">
        <v>424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1" customFormat="1" ht="11.25">
      <c r="B568" s="135"/>
      <c r="D568" s="136" t="s">
        <v>190</v>
      </c>
      <c r="E568" s="137" t="s">
        <v>3</v>
      </c>
      <c r="F568" s="138" t="s">
        <v>425</v>
      </c>
      <c r="H568" s="137" t="s">
        <v>3</v>
      </c>
      <c r="I568" s="139"/>
      <c r="L568" s="135"/>
      <c r="M568" s="140"/>
      <c r="T568" s="141"/>
      <c r="AT568" s="137" t="s">
        <v>190</v>
      </c>
      <c r="AU568" s="137" t="s">
        <v>88</v>
      </c>
      <c r="AV568" s="11" t="s">
        <v>88</v>
      </c>
      <c r="AW568" s="11" t="s">
        <v>41</v>
      </c>
      <c r="AX568" s="11" t="s">
        <v>80</v>
      </c>
      <c r="AY568" s="137" t="s">
        <v>184</v>
      </c>
    </row>
    <row r="569" spans="2:65" s="11" customFormat="1" ht="22.5">
      <c r="B569" s="135"/>
      <c r="D569" s="136" t="s">
        <v>190</v>
      </c>
      <c r="E569" s="137" t="s">
        <v>3</v>
      </c>
      <c r="F569" s="138" t="s">
        <v>572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2" customFormat="1" ht="11.25">
      <c r="B570" s="142"/>
      <c r="D570" s="136" t="s">
        <v>190</v>
      </c>
      <c r="E570" s="143" t="s">
        <v>3</v>
      </c>
      <c r="F570" s="144" t="s">
        <v>265</v>
      </c>
      <c r="H570" s="145">
        <v>12</v>
      </c>
      <c r="I570" s="146"/>
      <c r="L570" s="142"/>
      <c r="M570" s="147"/>
      <c r="T570" s="148"/>
      <c r="AT570" s="143" t="s">
        <v>190</v>
      </c>
      <c r="AU570" s="143" t="s">
        <v>88</v>
      </c>
      <c r="AV570" s="12" t="s">
        <v>90</v>
      </c>
      <c r="AW570" s="12" t="s">
        <v>41</v>
      </c>
      <c r="AX570" s="12" t="s">
        <v>80</v>
      </c>
      <c r="AY570" s="143" t="s">
        <v>184</v>
      </c>
    </row>
    <row r="571" spans="2:65" s="13" customFormat="1" ht="11.25">
      <c r="B571" s="149"/>
      <c r="D571" s="136" t="s">
        <v>190</v>
      </c>
      <c r="E571" s="150" t="s">
        <v>3</v>
      </c>
      <c r="F571" s="151" t="s">
        <v>202</v>
      </c>
      <c r="H571" s="152">
        <v>12</v>
      </c>
      <c r="I571" s="153"/>
      <c r="L571" s="149"/>
      <c r="M571" s="154"/>
      <c r="T571" s="155"/>
      <c r="AT571" s="150" t="s">
        <v>190</v>
      </c>
      <c r="AU571" s="150" t="s">
        <v>88</v>
      </c>
      <c r="AV571" s="13" t="s">
        <v>203</v>
      </c>
      <c r="AW571" s="13" t="s">
        <v>41</v>
      </c>
      <c r="AX571" s="13" t="s">
        <v>88</v>
      </c>
      <c r="AY571" s="150" t="s">
        <v>184</v>
      </c>
    </row>
    <row r="572" spans="2:65" s="1" customFormat="1" ht="16.5" customHeight="1">
      <c r="B572" s="121"/>
      <c r="C572" s="122" t="s">
        <v>430</v>
      </c>
      <c r="D572" s="122" t="s">
        <v>185</v>
      </c>
      <c r="E572" s="123" t="s">
        <v>588</v>
      </c>
      <c r="F572" s="124" t="s">
        <v>589</v>
      </c>
      <c r="G572" s="125" t="s">
        <v>348</v>
      </c>
      <c r="H572" s="126">
        <v>12</v>
      </c>
      <c r="I572" s="127"/>
      <c r="J572" s="128">
        <f>ROUND(I572*H572,2)</f>
        <v>0</v>
      </c>
      <c r="K572" s="124" t="s">
        <v>189</v>
      </c>
      <c r="L572" s="32"/>
      <c r="M572" s="129" t="s">
        <v>3</v>
      </c>
      <c r="N572" s="130" t="s">
        <v>51</v>
      </c>
      <c r="P572" s="131">
        <f>O572*H572</f>
        <v>0</v>
      </c>
      <c r="Q572" s="131">
        <v>0</v>
      </c>
      <c r="R572" s="131">
        <f>Q572*H572</f>
        <v>0</v>
      </c>
      <c r="S572" s="131">
        <v>0</v>
      </c>
      <c r="T572" s="132">
        <f>S572*H572</f>
        <v>0</v>
      </c>
      <c r="AR572" s="133" t="s">
        <v>88</v>
      </c>
      <c r="AT572" s="133" t="s">
        <v>185</v>
      </c>
      <c r="AU572" s="133" t="s">
        <v>88</v>
      </c>
      <c r="AY572" s="16" t="s">
        <v>184</v>
      </c>
      <c r="BE572" s="134">
        <f>IF(N572="základní",J572,0)</f>
        <v>0</v>
      </c>
      <c r="BF572" s="134">
        <f>IF(N572="snížená",J572,0)</f>
        <v>0</v>
      </c>
      <c r="BG572" s="134">
        <f>IF(N572="zákl. přenesená",J572,0)</f>
        <v>0</v>
      </c>
      <c r="BH572" s="134">
        <f>IF(N572="sníž. přenesená",J572,0)</f>
        <v>0</v>
      </c>
      <c r="BI572" s="134">
        <f>IF(N572="nulová",J572,0)</f>
        <v>0</v>
      </c>
      <c r="BJ572" s="16" t="s">
        <v>88</v>
      </c>
      <c r="BK572" s="134">
        <f>ROUND(I572*H572,2)</f>
        <v>0</v>
      </c>
      <c r="BL572" s="16" t="s">
        <v>88</v>
      </c>
      <c r="BM572" s="133" t="s">
        <v>590</v>
      </c>
    </row>
    <row r="573" spans="2:65" s="11" customFormat="1" ht="11.25">
      <c r="B573" s="135"/>
      <c r="D573" s="136" t="s">
        <v>190</v>
      </c>
      <c r="E573" s="137" t="s">
        <v>3</v>
      </c>
      <c r="F573" s="138" t="s">
        <v>424</v>
      </c>
      <c r="H573" s="137" t="s">
        <v>3</v>
      </c>
      <c r="I573" s="139"/>
      <c r="L573" s="135"/>
      <c r="M573" s="140"/>
      <c r="T573" s="141"/>
      <c r="AT573" s="137" t="s">
        <v>190</v>
      </c>
      <c r="AU573" s="137" t="s">
        <v>88</v>
      </c>
      <c r="AV573" s="11" t="s">
        <v>88</v>
      </c>
      <c r="AW573" s="11" t="s">
        <v>41</v>
      </c>
      <c r="AX573" s="11" t="s">
        <v>80</v>
      </c>
      <c r="AY573" s="137" t="s">
        <v>184</v>
      </c>
    </row>
    <row r="574" spans="2:65" s="11" customFormat="1" ht="11.25">
      <c r="B574" s="135"/>
      <c r="D574" s="136" t="s">
        <v>190</v>
      </c>
      <c r="E574" s="137" t="s">
        <v>3</v>
      </c>
      <c r="F574" s="138" t="s">
        <v>425</v>
      </c>
      <c r="H574" s="137" t="s">
        <v>3</v>
      </c>
      <c r="I574" s="139"/>
      <c r="L574" s="135"/>
      <c r="M574" s="140"/>
      <c r="T574" s="141"/>
      <c r="AT574" s="137" t="s">
        <v>190</v>
      </c>
      <c r="AU574" s="137" t="s">
        <v>88</v>
      </c>
      <c r="AV574" s="11" t="s">
        <v>88</v>
      </c>
      <c r="AW574" s="11" t="s">
        <v>41</v>
      </c>
      <c r="AX574" s="11" t="s">
        <v>80</v>
      </c>
      <c r="AY574" s="137" t="s">
        <v>184</v>
      </c>
    </row>
    <row r="575" spans="2:65" s="11" customFormat="1" ht="22.5">
      <c r="B575" s="135"/>
      <c r="D575" s="136" t="s">
        <v>190</v>
      </c>
      <c r="E575" s="137" t="s">
        <v>3</v>
      </c>
      <c r="F575" s="138" t="s">
        <v>576</v>
      </c>
      <c r="H575" s="137" t="s">
        <v>3</v>
      </c>
      <c r="I575" s="139"/>
      <c r="L575" s="135"/>
      <c r="M575" s="140"/>
      <c r="T575" s="141"/>
      <c r="AT575" s="137" t="s">
        <v>190</v>
      </c>
      <c r="AU575" s="137" t="s">
        <v>88</v>
      </c>
      <c r="AV575" s="11" t="s">
        <v>88</v>
      </c>
      <c r="AW575" s="11" t="s">
        <v>41</v>
      </c>
      <c r="AX575" s="11" t="s">
        <v>80</v>
      </c>
      <c r="AY575" s="137" t="s">
        <v>184</v>
      </c>
    </row>
    <row r="576" spans="2:65" s="12" customFormat="1" ht="11.25">
      <c r="B576" s="142"/>
      <c r="D576" s="136" t="s">
        <v>190</v>
      </c>
      <c r="E576" s="143" t="s">
        <v>3</v>
      </c>
      <c r="F576" s="144" t="s">
        <v>265</v>
      </c>
      <c r="H576" s="145">
        <v>12</v>
      </c>
      <c r="I576" s="146"/>
      <c r="L576" s="142"/>
      <c r="M576" s="147"/>
      <c r="T576" s="148"/>
      <c r="AT576" s="143" t="s">
        <v>190</v>
      </c>
      <c r="AU576" s="143" t="s">
        <v>88</v>
      </c>
      <c r="AV576" s="12" t="s">
        <v>90</v>
      </c>
      <c r="AW576" s="12" t="s">
        <v>41</v>
      </c>
      <c r="AX576" s="12" t="s">
        <v>80</v>
      </c>
      <c r="AY576" s="143" t="s">
        <v>184</v>
      </c>
    </row>
    <row r="577" spans="2:65" s="13" customFormat="1" ht="11.25">
      <c r="B577" s="149"/>
      <c r="D577" s="136" t="s">
        <v>190</v>
      </c>
      <c r="E577" s="150" t="s">
        <v>3</v>
      </c>
      <c r="F577" s="151" t="s">
        <v>202</v>
      </c>
      <c r="H577" s="152">
        <v>12</v>
      </c>
      <c r="I577" s="153"/>
      <c r="L577" s="149"/>
      <c r="M577" s="154"/>
      <c r="T577" s="155"/>
      <c r="AT577" s="150" t="s">
        <v>190</v>
      </c>
      <c r="AU577" s="150" t="s">
        <v>88</v>
      </c>
      <c r="AV577" s="13" t="s">
        <v>203</v>
      </c>
      <c r="AW577" s="13" t="s">
        <v>41</v>
      </c>
      <c r="AX577" s="13" t="s">
        <v>88</v>
      </c>
      <c r="AY577" s="150" t="s">
        <v>184</v>
      </c>
    </row>
    <row r="578" spans="2:65" s="1" customFormat="1" ht="16.5" customHeight="1">
      <c r="B578" s="121"/>
      <c r="C578" s="122" t="s">
        <v>591</v>
      </c>
      <c r="D578" s="122" t="s">
        <v>185</v>
      </c>
      <c r="E578" s="123" t="s">
        <v>592</v>
      </c>
      <c r="F578" s="124" t="s">
        <v>593</v>
      </c>
      <c r="G578" s="125" t="s">
        <v>348</v>
      </c>
      <c r="H578" s="126">
        <v>2</v>
      </c>
      <c r="I578" s="127"/>
      <c r="J578" s="128">
        <f>ROUND(I578*H578,2)</f>
        <v>0</v>
      </c>
      <c r="K578" s="124" t="s">
        <v>189</v>
      </c>
      <c r="L578" s="32"/>
      <c r="M578" s="129" t="s">
        <v>3</v>
      </c>
      <c r="N578" s="130" t="s">
        <v>51</v>
      </c>
      <c r="P578" s="131">
        <f>O578*H578</f>
        <v>0</v>
      </c>
      <c r="Q578" s="131">
        <v>0</v>
      </c>
      <c r="R578" s="131">
        <f>Q578*H578</f>
        <v>0</v>
      </c>
      <c r="S578" s="131">
        <v>0</v>
      </c>
      <c r="T578" s="132">
        <f>S578*H578</f>
        <v>0</v>
      </c>
      <c r="AR578" s="133" t="s">
        <v>88</v>
      </c>
      <c r="AT578" s="133" t="s">
        <v>185</v>
      </c>
      <c r="AU578" s="133" t="s">
        <v>88</v>
      </c>
      <c r="AY578" s="16" t="s">
        <v>184</v>
      </c>
      <c r="BE578" s="134">
        <f>IF(N578="základní",J578,0)</f>
        <v>0</v>
      </c>
      <c r="BF578" s="134">
        <f>IF(N578="snížená",J578,0)</f>
        <v>0</v>
      </c>
      <c r="BG578" s="134">
        <f>IF(N578="zákl. přenesená",J578,0)</f>
        <v>0</v>
      </c>
      <c r="BH578" s="134">
        <f>IF(N578="sníž. přenesená",J578,0)</f>
        <v>0</v>
      </c>
      <c r="BI578" s="134">
        <f>IF(N578="nulová",J578,0)</f>
        <v>0</v>
      </c>
      <c r="BJ578" s="16" t="s">
        <v>88</v>
      </c>
      <c r="BK578" s="134">
        <f>ROUND(I578*H578,2)</f>
        <v>0</v>
      </c>
      <c r="BL578" s="16" t="s">
        <v>88</v>
      </c>
      <c r="BM578" s="133" t="s">
        <v>594</v>
      </c>
    </row>
    <row r="579" spans="2:65" s="11" customFormat="1" ht="11.25">
      <c r="B579" s="135"/>
      <c r="D579" s="136" t="s">
        <v>190</v>
      </c>
      <c r="E579" s="137" t="s">
        <v>3</v>
      </c>
      <c r="F579" s="138" t="s">
        <v>424</v>
      </c>
      <c r="H579" s="137" t="s">
        <v>3</v>
      </c>
      <c r="I579" s="139"/>
      <c r="L579" s="135"/>
      <c r="M579" s="140"/>
      <c r="T579" s="141"/>
      <c r="AT579" s="137" t="s">
        <v>190</v>
      </c>
      <c r="AU579" s="137" t="s">
        <v>88</v>
      </c>
      <c r="AV579" s="11" t="s">
        <v>88</v>
      </c>
      <c r="AW579" s="11" t="s">
        <v>41</v>
      </c>
      <c r="AX579" s="11" t="s">
        <v>80</v>
      </c>
      <c r="AY579" s="137" t="s">
        <v>184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425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1" customFormat="1" ht="22.5">
      <c r="B581" s="135"/>
      <c r="D581" s="136" t="s">
        <v>190</v>
      </c>
      <c r="E581" s="137" t="s">
        <v>3</v>
      </c>
      <c r="F581" s="138" t="s">
        <v>595</v>
      </c>
      <c r="H581" s="137" t="s">
        <v>3</v>
      </c>
      <c r="I581" s="139"/>
      <c r="L581" s="135"/>
      <c r="M581" s="140"/>
      <c r="T581" s="141"/>
      <c r="AT581" s="137" t="s">
        <v>190</v>
      </c>
      <c r="AU581" s="137" t="s">
        <v>88</v>
      </c>
      <c r="AV581" s="11" t="s">
        <v>88</v>
      </c>
      <c r="AW581" s="11" t="s">
        <v>41</v>
      </c>
      <c r="AX581" s="11" t="s">
        <v>80</v>
      </c>
      <c r="AY581" s="137" t="s">
        <v>184</v>
      </c>
    </row>
    <row r="582" spans="2:65" s="12" customFormat="1" ht="11.25">
      <c r="B582" s="142"/>
      <c r="D582" s="136" t="s">
        <v>190</v>
      </c>
      <c r="E582" s="143" t="s">
        <v>3</v>
      </c>
      <c r="F582" s="144" t="s">
        <v>90</v>
      </c>
      <c r="H582" s="145">
        <v>2</v>
      </c>
      <c r="I582" s="146"/>
      <c r="L582" s="142"/>
      <c r="M582" s="147"/>
      <c r="T582" s="148"/>
      <c r="AT582" s="143" t="s">
        <v>190</v>
      </c>
      <c r="AU582" s="143" t="s">
        <v>88</v>
      </c>
      <c r="AV582" s="12" t="s">
        <v>90</v>
      </c>
      <c r="AW582" s="12" t="s">
        <v>41</v>
      </c>
      <c r="AX582" s="12" t="s">
        <v>80</v>
      </c>
      <c r="AY582" s="143" t="s">
        <v>184</v>
      </c>
    </row>
    <row r="583" spans="2:65" s="13" customFormat="1" ht="11.25">
      <c r="B583" s="149"/>
      <c r="D583" s="136" t="s">
        <v>190</v>
      </c>
      <c r="E583" s="150" t="s">
        <v>3</v>
      </c>
      <c r="F583" s="151" t="s">
        <v>202</v>
      </c>
      <c r="H583" s="152">
        <v>2</v>
      </c>
      <c r="I583" s="153"/>
      <c r="L583" s="149"/>
      <c r="M583" s="154"/>
      <c r="T583" s="155"/>
      <c r="AT583" s="150" t="s">
        <v>190</v>
      </c>
      <c r="AU583" s="150" t="s">
        <v>88</v>
      </c>
      <c r="AV583" s="13" t="s">
        <v>203</v>
      </c>
      <c r="AW583" s="13" t="s">
        <v>41</v>
      </c>
      <c r="AX583" s="13" t="s">
        <v>88</v>
      </c>
      <c r="AY583" s="150" t="s">
        <v>184</v>
      </c>
    </row>
    <row r="584" spans="2:65" s="1" customFormat="1" ht="16.5" customHeight="1">
      <c r="B584" s="121"/>
      <c r="C584" s="122" t="s">
        <v>444</v>
      </c>
      <c r="D584" s="122" t="s">
        <v>185</v>
      </c>
      <c r="E584" s="123" t="s">
        <v>596</v>
      </c>
      <c r="F584" s="124" t="s">
        <v>597</v>
      </c>
      <c r="G584" s="125" t="s">
        <v>348</v>
      </c>
      <c r="H584" s="126">
        <v>6</v>
      </c>
      <c r="I584" s="127"/>
      <c r="J584" s="128">
        <f>ROUND(I584*H584,2)</f>
        <v>0</v>
      </c>
      <c r="K584" s="124" t="s">
        <v>189</v>
      </c>
      <c r="L584" s="32"/>
      <c r="M584" s="129" t="s">
        <v>3</v>
      </c>
      <c r="N584" s="130" t="s">
        <v>51</v>
      </c>
      <c r="P584" s="131">
        <f>O584*H584</f>
        <v>0</v>
      </c>
      <c r="Q584" s="131">
        <v>0</v>
      </c>
      <c r="R584" s="131">
        <f>Q584*H584</f>
        <v>0</v>
      </c>
      <c r="S584" s="131">
        <v>0</v>
      </c>
      <c r="T584" s="132">
        <f>S584*H584</f>
        <v>0</v>
      </c>
      <c r="AR584" s="133" t="s">
        <v>88</v>
      </c>
      <c r="AT584" s="133" t="s">
        <v>185</v>
      </c>
      <c r="AU584" s="133" t="s">
        <v>88</v>
      </c>
      <c r="AY584" s="16" t="s">
        <v>184</v>
      </c>
      <c r="BE584" s="134">
        <f>IF(N584="základní",J584,0)</f>
        <v>0</v>
      </c>
      <c r="BF584" s="134">
        <f>IF(N584="snížená",J584,0)</f>
        <v>0</v>
      </c>
      <c r="BG584" s="134">
        <f>IF(N584="zákl. přenesená",J584,0)</f>
        <v>0</v>
      </c>
      <c r="BH584" s="134">
        <f>IF(N584="sníž. přenesená",J584,0)</f>
        <v>0</v>
      </c>
      <c r="BI584" s="134">
        <f>IF(N584="nulová",J584,0)</f>
        <v>0</v>
      </c>
      <c r="BJ584" s="16" t="s">
        <v>88</v>
      </c>
      <c r="BK584" s="134">
        <f>ROUND(I584*H584,2)</f>
        <v>0</v>
      </c>
      <c r="BL584" s="16" t="s">
        <v>88</v>
      </c>
      <c r="BM584" s="133" t="s">
        <v>598</v>
      </c>
    </row>
    <row r="585" spans="2:65" s="11" customFormat="1" ht="11.25">
      <c r="B585" s="135"/>
      <c r="D585" s="136" t="s">
        <v>190</v>
      </c>
      <c r="E585" s="137" t="s">
        <v>3</v>
      </c>
      <c r="F585" s="138" t="s">
        <v>424</v>
      </c>
      <c r="H585" s="137" t="s">
        <v>3</v>
      </c>
      <c r="I585" s="139"/>
      <c r="L585" s="135"/>
      <c r="M585" s="140"/>
      <c r="T585" s="141"/>
      <c r="AT585" s="137" t="s">
        <v>190</v>
      </c>
      <c r="AU585" s="137" t="s">
        <v>88</v>
      </c>
      <c r="AV585" s="11" t="s">
        <v>88</v>
      </c>
      <c r="AW585" s="11" t="s">
        <v>41</v>
      </c>
      <c r="AX585" s="11" t="s">
        <v>80</v>
      </c>
      <c r="AY585" s="137" t="s">
        <v>184</v>
      </c>
    </row>
    <row r="586" spans="2:65" s="11" customFormat="1" ht="11.25">
      <c r="B586" s="135"/>
      <c r="D586" s="136" t="s">
        <v>190</v>
      </c>
      <c r="E586" s="137" t="s">
        <v>3</v>
      </c>
      <c r="F586" s="138" t="s">
        <v>425</v>
      </c>
      <c r="H586" s="137" t="s">
        <v>3</v>
      </c>
      <c r="I586" s="139"/>
      <c r="L586" s="135"/>
      <c r="M586" s="140"/>
      <c r="T586" s="141"/>
      <c r="AT586" s="137" t="s">
        <v>190</v>
      </c>
      <c r="AU586" s="137" t="s">
        <v>88</v>
      </c>
      <c r="AV586" s="11" t="s">
        <v>88</v>
      </c>
      <c r="AW586" s="11" t="s">
        <v>41</v>
      </c>
      <c r="AX586" s="11" t="s">
        <v>80</v>
      </c>
      <c r="AY586" s="137" t="s">
        <v>184</v>
      </c>
    </row>
    <row r="587" spans="2:65" s="11" customFormat="1" ht="22.5">
      <c r="B587" s="135"/>
      <c r="D587" s="136" t="s">
        <v>190</v>
      </c>
      <c r="E587" s="137" t="s">
        <v>3</v>
      </c>
      <c r="F587" s="138" t="s">
        <v>599</v>
      </c>
      <c r="H587" s="137" t="s">
        <v>3</v>
      </c>
      <c r="I587" s="139"/>
      <c r="L587" s="135"/>
      <c r="M587" s="140"/>
      <c r="T587" s="141"/>
      <c r="AT587" s="137" t="s">
        <v>190</v>
      </c>
      <c r="AU587" s="137" t="s">
        <v>88</v>
      </c>
      <c r="AV587" s="11" t="s">
        <v>88</v>
      </c>
      <c r="AW587" s="11" t="s">
        <v>41</v>
      </c>
      <c r="AX587" s="11" t="s">
        <v>80</v>
      </c>
      <c r="AY587" s="137" t="s">
        <v>184</v>
      </c>
    </row>
    <row r="588" spans="2:65" s="12" customFormat="1" ht="11.25">
      <c r="B588" s="142"/>
      <c r="D588" s="136" t="s">
        <v>190</v>
      </c>
      <c r="E588" s="143" t="s">
        <v>3</v>
      </c>
      <c r="F588" s="144" t="s">
        <v>90</v>
      </c>
      <c r="H588" s="145">
        <v>2</v>
      </c>
      <c r="I588" s="146"/>
      <c r="L588" s="142"/>
      <c r="M588" s="147"/>
      <c r="T588" s="148"/>
      <c r="AT588" s="143" t="s">
        <v>190</v>
      </c>
      <c r="AU588" s="143" t="s">
        <v>88</v>
      </c>
      <c r="AV588" s="12" t="s">
        <v>90</v>
      </c>
      <c r="AW588" s="12" t="s">
        <v>41</v>
      </c>
      <c r="AX588" s="12" t="s">
        <v>80</v>
      </c>
      <c r="AY588" s="143" t="s">
        <v>184</v>
      </c>
    </row>
    <row r="589" spans="2:65" s="11" customFormat="1" ht="22.5">
      <c r="B589" s="135"/>
      <c r="D589" s="136" t="s">
        <v>190</v>
      </c>
      <c r="E589" s="137" t="s">
        <v>3</v>
      </c>
      <c r="F589" s="138" t="s">
        <v>600</v>
      </c>
      <c r="H589" s="137" t="s">
        <v>3</v>
      </c>
      <c r="I589" s="139"/>
      <c r="L589" s="135"/>
      <c r="M589" s="140"/>
      <c r="T589" s="141"/>
      <c r="AT589" s="137" t="s">
        <v>190</v>
      </c>
      <c r="AU589" s="137" t="s">
        <v>88</v>
      </c>
      <c r="AV589" s="11" t="s">
        <v>88</v>
      </c>
      <c r="AW589" s="11" t="s">
        <v>41</v>
      </c>
      <c r="AX589" s="11" t="s">
        <v>80</v>
      </c>
      <c r="AY589" s="137" t="s">
        <v>184</v>
      </c>
    </row>
    <row r="590" spans="2:65" s="12" customFormat="1" ht="11.25">
      <c r="B590" s="142"/>
      <c r="D590" s="136" t="s">
        <v>190</v>
      </c>
      <c r="E590" s="143" t="s">
        <v>3</v>
      </c>
      <c r="F590" s="144" t="s">
        <v>601</v>
      </c>
      <c r="H590" s="145">
        <v>4</v>
      </c>
      <c r="I590" s="146"/>
      <c r="L590" s="142"/>
      <c r="M590" s="147"/>
      <c r="T590" s="148"/>
      <c r="AT590" s="143" t="s">
        <v>190</v>
      </c>
      <c r="AU590" s="143" t="s">
        <v>88</v>
      </c>
      <c r="AV590" s="12" t="s">
        <v>90</v>
      </c>
      <c r="AW590" s="12" t="s">
        <v>41</v>
      </c>
      <c r="AX590" s="12" t="s">
        <v>80</v>
      </c>
      <c r="AY590" s="143" t="s">
        <v>184</v>
      </c>
    </row>
    <row r="591" spans="2:65" s="13" customFormat="1" ht="11.25">
      <c r="B591" s="149"/>
      <c r="D591" s="136" t="s">
        <v>190</v>
      </c>
      <c r="E591" s="150" t="s">
        <v>3</v>
      </c>
      <c r="F591" s="151" t="s">
        <v>202</v>
      </c>
      <c r="H591" s="152">
        <v>6</v>
      </c>
      <c r="I591" s="153"/>
      <c r="L591" s="149"/>
      <c r="M591" s="154"/>
      <c r="T591" s="155"/>
      <c r="AT591" s="150" t="s">
        <v>190</v>
      </c>
      <c r="AU591" s="150" t="s">
        <v>88</v>
      </c>
      <c r="AV591" s="13" t="s">
        <v>203</v>
      </c>
      <c r="AW591" s="13" t="s">
        <v>41</v>
      </c>
      <c r="AX591" s="13" t="s">
        <v>88</v>
      </c>
      <c r="AY591" s="150" t="s">
        <v>184</v>
      </c>
    </row>
    <row r="592" spans="2:65" s="1" customFormat="1" ht="16.5" customHeight="1">
      <c r="B592" s="121"/>
      <c r="C592" s="122" t="s">
        <v>602</v>
      </c>
      <c r="D592" s="122" t="s">
        <v>185</v>
      </c>
      <c r="E592" s="123" t="s">
        <v>603</v>
      </c>
      <c r="F592" s="124" t="s">
        <v>604</v>
      </c>
      <c r="G592" s="125" t="s">
        <v>348</v>
      </c>
      <c r="H592" s="126">
        <v>6</v>
      </c>
      <c r="I592" s="127"/>
      <c r="J592" s="128">
        <f>ROUND(I592*H592,2)</f>
        <v>0</v>
      </c>
      <c r="K592" s="124" t="s">
        <v>189</v>
      </c>
      <c r="L592" s="32"/>
      <c r="M592" s="129" t="s">
        <v>3</v>
      </c>
      <c r="N592" s="130" t="s">
        <v>51</v>
      </c>
      <c r="P592" s="131">
        <f>O592*H592</f>
        <v>0</v>
      </c>
      <c r="Q592" s="131">
        <v>0</v>
      </c>
      <c r="R592" s="131">
        <f>Q592*H592</f>
        <v>0</v>
      </c>
      <c r="S592" s="131">
        <v>0</v>
      </c>
      <c r="T592" s="132">
        <f>S592*H592</f>
        <v>0</v>
      </c>
      <c r="AR592" s="133" t="s">
        <v>88</v>
      </c>
      <c r="AT592" s="133" t="s">
        <v>185</v>
      </c>
      <c r="AU592" s="133" t="s">
        <v>88</v>
      </c>
      <c r="AY592" s="16" t="s">
        <v>184</v>
      </c>
      <c r="BE592" s="134">
        <f>IF(N592="základní",J592,0)</f>
        <v>0</v>
      </c>
      <c r="BF592" s="134">
        <f>IF(N592="snížená",J592,0)</f>
        <v>0</v>
      </c>
      <c r="BG592" s="134">
        <f>IF(N592="zákl. přenesená",J592,0)</f>
        <v>0</v>
      </c>
      <c r="BH592" s="134">
        <f>IF(N592="sníž. přenesená",J592,0)</f>
        <v>0</v>
      </c>
      <c r="BI592" s="134">
        <f>IF(N592="nulová",J592,0)</f>
        <v>0</v>
      </c>
      <c r="BJ592" s="16" t="s">
        <v>88</v>
      </c>
      <c r="BK592" s="134">
        <f>ROUND(I592*H592,2)</f>
        <v>0</v>
      </c>
      <c r="BL592" s="16" t="s">
        <v>88</v>
      </c>
      <c r="BM592" s="133" t="s">
        <v>605</v>
      </c>
    </row>
    <row r="593" spans="2:65" s="11" customFormat="1" ht="11.25">
      <c r="B593" s="135"/>
      <c r="D593" s="136" t="s">
        <v>190</v>
      </c>
      <c r="E593" s="137" t="s">
        <v>3</v>
      </c>
      <c r="F593" s="138" t="s">
        <v>424</v>
      </c>
      <c r="H593" s="137" t="s">
        <v>3</v>
      </c>
      <c r="I593" s="139"/>
      <c r="L593" s="135"/>
      <c r="M593" s="140"/>
      <c r="T593" s="141"/>
      <c r="AT593" s="137" t="s">
        <v>190</v>
      </c>
      <c r="AU593" s="137" t="s">
        <v>88</v>
      </c>
      <c r="AV593" s="11" t="s">
        <v>88</v>
      </c>
      <c r="AW593" s="11" t="s">
        <v>41</v>
      </c>
      <c r="AX593" s="11" t="s">
        <v>80</v>
      </c>
      <c r="AY593" s="137" t="s">
        <v>184</v>
      </c>
    </row>
    <row r="594" spans="2:65" s="11" customFormat="1" ht="11.25">
      <c r="B594" s="135"/>
      <c r="D594" s="136" t="s">
        <v>190</v>
      </c>
      <c r="E594" s="137" t="s">
        <v>3</v>
      </c>
      <c r="F594" s="138" t="s">
        <v>425</v>
      </c>
      <c r="H594" s="137" t="s">
        <v>3</v>
      </c>
      <c r="I594" s="139"/>
      <c r="L594" s="135"/>
      <c r="M594" s="140"/>
      <c r="T594" s="141"/>
      <c r="AT594" s="137" t="s">
        <v>190</v>
      </c>
      <c r="AU594" s="137" t="s">
        <v>88</v>
      </c>
      <c r="AV594" s="11" t="s">
        <v>88</v>
      </c>
      <c r="AW594" s="11" t="s">
        <v>41</v>
      </c>
      <c r="AX594" s="11" t="s">
        <v>80</v>
      </c>
      <c r="AY594" s="137" t="s">
        <v>184</v>
      </c>
    </row>
    <row r="595" spans="2:65" s="11" customFormat="1" ht="22.5">
      <c r="B595" s="135"/>
      <c r="D595" s="136" t="s">
        <v>190</v>
      </c>
      <c r="E595" s="137" t="s">
        <v>3</v>
      </c>
      <c r="F595" s="138" t="s">
        <v>606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2" customFormat="1" ht="11.25">
      <c r="B596" s="142"/>
      <c r="D596" s="136" t="s">
        <v>190</v>
      </c>
      <c r="E596" s="143" t="s">
        <v>3</v>
      </c>
      <c r="F596" s="144" t="s">
        <v>90</v>
      </c>
      <c r="H596" s="145">
        <v>2</v>
      </c>
      <c r="I596" s="146"/>
      <c r="L596" s="142"/>
      <c r="M596" s="147"/>
      <c r="T596" s="148"/>
      <c r="AT596" s="143" t="s">
        <v>190</v>
      </c>
      <c r="AU596" s="143" t="s">
        <v>88</v>
      </c>
      <c r="AV596" s="12" t="s">
        <v>90</v>
      </c>
      <c r="AW596" s="12" t="s">
        <v>41</v>
      </c>
      <c r="AX596" s="12" t="s">
        <v>80</v>
      </c>
      <c r="AY596" s="143" t="s">
        <v>184</v>
      </c>
    </row>
    <row r="597" spans="2:65" s="11" customFormat="1" ht="22.5">
      <c r="B597" s="135"/>
      <c r="D597" s="136" t="s">
        <v>190</v>
      </c>
      <c r="E597" s="137" t="s">
        <v>3</v>
      </c>
      <c r="F597" s="138" t="s">
        <v>607</v>
      </c>
      <c r="H597" s="137" t="s">
        <v>3</v>
      </c>
      <c r="I597" s="139"/>
      <c r="L597" s="135"/>
      <c r="M597" s="140"/>
      <c r="T597" s="141"/>
      <c r="AT597" s="137" t="s">
        <v>190</v>
      </c>
      <c r="AU597" s="137" t="s">
        <v>88</v>
      </c>
      <c r="AV597" s="11" t="s">
        <v>88</v>
      </c>
      <c r="AW597" s="11" t="s">
        <v>41</v>
      </c>
      <c r="AX597" s="11" t="s">
        <v>80</v>
      </c>
      <c r="AY597" s="137" t="s">
        <v>184</v>
      </c>
    </row>
    <row r="598" spans="2:65" s="12" customFormat="1" ht="11.25">
      <c r="B598" s="142"/>
      <c r="D598" s="136" t="s">
        <v>190</v>
      </c>
      <c r="E598" s="143" t="s">
        <v>3</v>
      </c>
      <c r="F598" s="144" t="s">
        <v>601</v>
      </c>
      <c r="H598" s="145">
        <v>4</v>
      </c>
      <c r="I598" s="146"/>
      <c r="L598" s="142"/>
      <c r="M598" s="147"/>
      <c r="T598" s="148"/>
      <c r="AT598" s="143" t="s">
        <v>190</v>
      </c>
      <c r="AU598" s="143" t="s">
        <v>88</v>
      </c>
      <c r="AV598" s="12" t="s">
        <v>90</v>
      </c>
      <c r="AW598" s="12" t="s">
        <v>41</v>
      </c>
      <c r="AX598" s="12" t="s">
        <v>80</v>
      </c>
      <c r="AY598" s="143" t="s">
        <v>184</v>
      </c>
    </row>
    <row r="599" spans="2:65" s="13" customFormat="1" ht="11.25">
      <c r="B599" s="149"/>
      <c r="D599" s="136" t="s">
        <v>190</v>
      </c>
      <c r="E599" s="150" t="s">
        <v>3</v>
      </c>
      <c r="F599" s="151" t="s">
        <v>202</v>
      </c>
      <c r="H599" s="152">
        <v>6</v>
      </c>
      <c r="I599" s="153"/>
      <c r="L599" s="149"/>
      <c r="M599" s="154"/>
      <c r="T599" s="155"/>
      <c r="AT599" s="150" t="s">
        <v>190</v>
      </c>
      <c r="AU599" s="150" t="s">
        <v>88</v>
      </c>
      <c r="AV599" s="13" t="s">
        <v>203</v>
      </c>
      <c r="AW599" s="13" t="s">
        <v>41</v>
      </c>
      <c r="AX599" s="13" t="s">
        <v>88</v>
      </c>
      <c r="AY599" s="150" t="s">
        <v>184</v>
      </c>
    </row>
    <row r="600" spans="2:65" s="1" customFormat="1" ht="21.75" customHeight="1">
      <c r="B600" s="121"/>
      <c r="C600" s="122" t="s">
        <v>453</v>
      </c>
      <c r="D600" s="122" t="s">
        <v>185</v>
      </c>
      <c r="E600" s="123" t="s">
        <v>608</v>
      </c>
      <c r="F600" s="124" t="s">
        <v>609</v>
      </c>
      <c r="G600" s="125" t="s">
        <v>348</v>
      </c>
      <c r="H600" s="126">
        <v>21</v>
      </c>
      <c r="I600" s="127"/>
      <c r="J600" s="128">
        <f>ROUND(I600*H600,2)</f>
        <v>0</v>
      </c>
      <c r="K600" s="124" t="s">
        <v>189</v>
      </c>
      <c r="L600" s="32"/>
      <c r="M600" s="129" t="s">
        <v>3</v>
      </c>
      <c r="N600" s="130" t="s">
        <v>51</v>
      </c>
      <c r="P600" s="131">
        <f>O600*H600</f>
        <v>0</v>
      </c>
      <c r="Q600" s="131">
        <v>0</v>
      </c>
      <c r="R600" s="131">
        <f>Q600*H600</f>
        <v>0</v>
      </c>
      <c r="S600" s="131">
        <v>0</v>
      </c>
      <c r="T600" s="132">
        <f>S600*H600</f>
        <v>0</v>
      </c>
      <c r="AR600" s="133" t="s">
        <v>88</v>
      </c>
      <c r="AT600" s="133" t="s">
        <v>185</v>
      </c>
      <c r="AU600" s="133" t="s">
        <v>88</v>
      </c>
      <c r="AY600" s="16" t="s">
        <v>184</v>
      </c>
      <c r="BE600" s="134">
        <f>IF(N600="základní",J600,0)</f>
        <v>0</v>
      </c>
      <c r="BF600" s="134">
        <f>IF(N600="snížená",J600,0)</f>
        <v>0</v>
      </c>
      <c r="BG600" s="134">
        <f>IF(N600="zákl. přenesená",J600,0)</f>
        <v>0</v>
      </c>
      <c r="BH600" s="134">
        <f>IF(N600="sníž. přenesená",J600,0)</f>
        <v>0</v>
      </c>
      <c r="BI600" s="134">
        <f>IF(N600="nulová",J600,0)</f>
        <v>0</v>
      </c>
      <c r="BJ600" s="16" t="s">
        <v>88</v>
      </c>
      <c r="BK600" s="134">
        <f>ROUND(I600*H600,2)</f>
        <v>0</v>
      </c>
      <c r="BL600" s="16" t="s">
        <v>88</v>
      </c>
      <c r="BM600" s="133" t="s">
        <v>610</v>
      </c>
    </row>
    <row r="601" spans="2:65" s="11" customFormat="1" ht="11.25">
      <c r="B601" s="135"/>
      <c r="D601" s="136" t="s">
        <v>190</v>
      </c>
      <c r="E601" s="137" t="s">
        <v>3</v>
      </c>
      <c r="F601" s="138" t="s">
        <v>191</v>
      </c>
      <c r="H601" s="137" t="s">
        <v>3</v>
      </c>
      <c r="I601" s="139"/>
      <c r="L601" s="135"/>
      <c r="M601" s="140"/>
      <c r="T601" s="141"/>
      <c r="AT601" s="137" t="s">
        <v>190</v>
      </c>
      <c r="AU601" s="137" t="s">
        <v>88</v>
      </c>
      <c r="AV601" s="11" t="s">
        <v>88</v>
      </c>
      <c r="AW601" s="11" t="s">
        <v>41</v>
      </c>
      <c r="AX601" s="11" t="s">
        <v>80</v>
      </c>
      <c r="AY601" s="137" t="s">
        <v>184</v>
      </c>
    </row>
    <row r="602" spans="2:65" s="11" customFormat="1" ht="11.25">
      <c r="B602" s="135"/>
      <c r="D602" s="136" t="s">
        <v>190</v>
      </c>
      <c r="E602" s="137" t="s">
        <v>3</v>
      </c>
      <c r="F602" s="138" t="s">
        <v>192</v>
      </c>
      <c r="H602" s="137" t="s">
        <v>3</v>
      </c>
      <c r="I602" s="139"/>
      <c r="L602" s="135"/>
      <c r="M602" s="140"/>
      <c r="T602" s="141"/>
      <c r="AT602" s="137" t="s">
        <v>190</v>
      </c>
      <c r="AU602" s="137" t="s">
        <v>88</v>
      </c>
      <c r="AV602" s="11" t="s">
        <v>88</v>
      </c>
      <c r="AW602" s="11" t="s">
        <v>41</v>
      </c>
      <c r="AX602" s="11" t="s">
        <v>80</v>
      </c>
      <c r="AY602" s="137" t="s">
        <v>184</v>
      </c>
    </row>
    <row r="603" spans="2:65" s="11" customFormat="1" ht="11.25">
      <c r="B603" s="135"/>
      <c r="D603" s="136" t="s">
        <v>190</v>
      </c>
      <c r="E603" s="137" t="s">
        <v>3</v>
      </c>
      <c r="F603" s="138" t="s">
        <v>362</v>
      </c>
      <c r="H603" s="137" t="s">
        <v>3</v>
      </c>
      <c r="I603" s="139"/>
      <c r="L603" s="135"/>
      <c r="M603" s="140"/>
      <c r="T603" s="141"/>
      <c r="AT603" s="137" t="s">
        <v>190</v>
      </c>
      <c r="AU603" s="137" t="s">
        <v>88</v>
      </c>
      <c r="AV603" s="11" t="s">
        <v>88</v>
      </c>
      <c r="AW603" s="11" t="s">
        <v>41</v>
      </c>
      <c r="AX603" s="11" t="s">
        <v>80</v>
      </c>
      <c r="AY603" s="137" t="s">
        <v>184</v>
      </c>
    </row>
    <row r="604" spans="2:65" s="11" customFormat="1" ht="22.5">
      <c r="B604" s="135"/>
      <c r="D604" s="136" t="s">
        <v>190</v>
      </c>
      <c r="E604" s="137" t="s">
        <v>3</v>
      </c>
      <c r="F604" s="138" t="s">
        <v>611</v>
      </c>
      <c r="H604" s="137" t="s">
        <v>3</v>
      </c>
      <c r="I604" s="139"/>
      <c r="L604" s="135"/>
      <c r="M604" s="140"/>
      <c r="T604" s="141"/>
      <c r="AT604" s="137" t="s">
        <v>190</v>
      </c>
      <c r="AU604" s="137" t="s">
        <v>88</v>
      </c>
      <c r="AV604" s="11" t="s">
        <v>88</v>
      </c>
      <c r="AW604" s="11" t="s">
        <v>41</v>
      </c>
      <c r="AX604" s="11" t="s">
        <v>80</v>
      </c>
      <c r="AY604" s="137" t="s">
        <v>184</v>
      </c>
    </row>
    <row r="605" spans="2:65" s="12" customFormat="1" ht="11.25">
      <c r="B605" s="142"/>
      <c r="D605" s="136" t="s">
        <v>190</v>
      </c>
      <c r="E605" s="143" t="s">
        <v>3</v>
      </c>
      <c r="F605" s="144" t="s">
        <v>612</v>
      </c>
      <c r="H605" s="145">
        <v>21</v>
      </c>
      <c r="I605" s="146"/>
      <c r="L605" s="142"/>
      <c r="M605" s="147"/>
      <c r="T605" s="148"/>
      <c r="AT605" s="143" t="s">
        <v>190</v>
      </c>
      <c r="AU605" s="143" t="s">
        <v>88</v>
      </c>
      <c r="AV605" s="12" t="s">
        <v>90</v>
      </c>
      <c r="AW605" s="12" t="s">
        <v>41</v>
      </c>
      <c r="AX605" s="12" t="s">
        <v>80</v>
      </c>
      <c r="AY605" s="143" t="s">
        <v>184</v>
      </c>
    </row>
    <row r="606" spans="2:65" s="13" customFormat="1" ht="11.25">
      <c r="B606" s="149"/>
      <c r="D606" s="136" t="s">
        <v>190</v>
      </c>
      <c r="E606" s="150" t="s">
        <v>3</v>
      </c>
      <c r="F606" s="151" t="s">
        <v>202</v>
      </c>
      <c r="H606" s="152">
        <v>21</v>
      </c>
      <c r="I606" s="153"/>
      <c r="L606" s="149"/>
      <c r="M606" s="154"/>
      <c r="T606" s="155"/>
      <c r="AT606" s="150" t="s">
        <v>190</v>
      </c>
      <c r="AU606" s="150" t="s">
        <v>88</v>
      </c>
      <c r="AV606" s="13" t="s">
        <v>203</v>
      </c>
      <c r="AW606" s="13" t="s">
        <v>41</v>
      </c>
      <c r="AX606" s="13" t="s">
        <v>88</v>
      </c>
      <c r="AY606" s="150" t="s">
        <v>184</v>
      </c>
    </row>
    <row r="607" spans="2:65" s="1" customFormat="1" ht="16.5" customHeight="1">
      <c r="B607" s="121"/>
      <c r="C607" s="122" t="s">
        <v>613</v>
      </c>
      <c r="D607" s="122" t="s">
        <v>185</v>
      </c>
      <c r="E607" s="123" t="s">
        <v>614</v>
      </c>
      <c r="F607" s="124" t="s">
        <v>615</v>
      </c>
      <c r="G607" s="125" t="s">
        <v>348</v>
      </c>
      <c r="H607" s="126">
        <v>2</v>
      </c>
      <c r="I607" s="127"/>
      <c r="J607" s="128">
        <f>ROUND(I607*H607,2)</f>
        <v>0</v>
      </c>
      <c r="K607" s="124" t="s">
        <v>189</v>
      </c>
      <c r="L607" s="32"/>
      <c r="M607" s="129" t="s">
        <v>3</v>
      </c>
      <c r="N607" s="130" t="s">
        <v>51</v>
      </c>
      <c r="P607" s="131">
        <f>O607*H607</f>
        <v>0</v>
      </c>
      <c r="Q607" s="131">
        <v>0</v>
      </c>
      <c r="R607" s="131">
        <f>Q607*H607</f>
        <v>0</v>
      </c>
      <c r="S607" s="131">
        <v>0</v>
      </c>
      <c r="T607" s="132">
        <f>S607*H607</f>
        <v>0</v>
      </c>
      <c r="AR607" s="133" t="s">
        <v>88</v>
      </c>
      <c r="AT607" s="133" t="s">
        <v>185</v>
      </c>
      <c r="AU607" s="133" t="s">
        <v>88</v>
      </c>
      <c r="AY607" s="16" t="s">
        <v>184</v>
      </c>
      <c r="BE607" s="134">
        <f>IF(N607="základní",J607,0)</f>
        <v>0</v>
      </c>
      <c r="BF607" s="134">
        <f>IF(N607="snížená",J607,0)</f>
        <v>0</v>
      </c>
      <c r="BG607" s="134">
        <f>IF(N607="zákl. přenesená",J607,0)</f>
        <v>0</v>
      </c>
      <c r="BH607" s="134">
        <f>IF(N607="sníž. přenesená",J607,0)</f>
        <v>0</v>
      </c>
      <c r="BI607" s="134">
        <f>IF(N607="nulová",J607,0)</f>
        <v>0</v>
      </c>
      <c r="BJ607" s="16" t="s">
        <v>88</v>
      </c>
      <c r="BK607" s="134">
        <f>ROUND(I607*H607,2)</f>
        <v>0</v>
      </c>
      <c r="BL607" s="16" t="s">
        <v>88</v>
      </c>
      <c r="BM607" s="133" t="s">
        <v>471</v>
      </c>
    </row>
    <row r="608" spans="2:65" s="11" customFormat="1" ht="11.25">
      <c r="B608" s="135"/>
      <c r="D608" s="136" t="s">
        <v>190</v>
      </c>
      <c r="E608" s="137" t="s">
        <v>3</v>
      </c>
      <c r="F608" s="138" t="s">
        <v>191</v>
      </c>
      <c r="H608" s="137" t="s">
        <v>3</v>
      </c>
      <c r="I608" s="139"/>
      <c r="L608" s="135"/>
      <c r="M608" s="140"/>
      <c r="T608" s="141"/>
      <c r="AT608" s="137" t="s">
        <v>190</v>
      </c>
      <c r="AU608" s="137" t="s">
        <v>88</v>
      </c>
      <c r="AV608" s="11" t="s">
        <v>88</v>
      </c>
      <c r="AW608" s="11" t="s">
        <v>41</v>
      </c>
      <c r="AX608" s="11" t="s">
        <v>80</v>
      </c>
      <c r="AY608" s="137" t="s">
        <v>184</v>
      </c>
    </row>
    <row r="609" spans="2:65" s="11" customFormat="1" ht="11.25">
      <c r="B609" s="135"/>
      <c r="D609" s="136" t="s">
        <v>190</v>
      </c>
      <c r="E609" s="137" t="s">
        <v>3</v>
      </c>
      <c r="F609" s="138" t="s">
        <v>192</v>
      </c>
      <c r="H609" s="137" t="s">
        <v>3</v>
      </c>
      <c r="I609" s="139"/>
      <c r="L609" s="135"/>
      <c r="M609" s="140"/>
      <c r="T609" s="141"/>
      <c r="AT609" s="137" t="s">
        <v>190</v>
      </c>
      <c r="AU609" s="137" t="s">
        <v>88</v>
      </c>
      <c r="AV609" s="11" t="s">
        <v>88</v>
      </c>
      <c r="AW609" s="11" t="s">
        <v>41</v>
      </c>
      <c r="AX609" s="11" t="s">
        <v>80</v>
      </c>
      <c r="AY609" s="137" t="s">
        <v>184</v>
      </c>
    </row>
    <row r="610" spans="2:65" s="11" customFormat="1" ht="11.25">
      <c r="B610" s="135"/>
      <c r="D610" s="136" t="s">
        <v>190</v>
      </c>
      <c r="E610" s="137" t="s">
        <v>3</v>
      </c>
      <c r="F610" s="138" t="s">
        <v>362</v>
      </c>
      <c r="H610" s="137" t="s">
        <v>3</v>
      </c>
      <c r="I610" s="139"/>
      <c r="L610" s="135"/>
      <c r="M610" s="140"/>
      <c r="T610" s="141"/>
      <c r="AT610" s="137" t="s">
        <v>190</v>
      </c>
      <c r="AU610" s="137" t="s">
        <v>88</v>
      </c>
      <c r="AV610" s="11" t="s">
        <v>88</v>
      </c>
      <c r="AW610" s="11" t="s">
        <v>41</v>
      </c>
      <c r="AX610" s="11" t="s">
        <v>80</v>
      </c>
      <c r="AY610" s="137" t="s">
        <v>184</v>
      </c>
    </row>
    <row r="611" spans="2:65" s="11" customFormat="1" ht="22.5">
      <c r="B611" s="135"/>
      <c r="D611" s="136" t="s">
        <v>190</v>
      </c>
      <c r="E611" s="137" t="s">
        <v>3</v>
      </c>
      <c r="F611" s="138" t="s">
        <v>616</v>
      </c>
      <c r="H611" s="137" t="s">
        <v>3</v>
      </c>
      <c r="I611" s="139"/>
      <c r="L611" s="135"/>
      <c r="M611" s="140"/>
      <c r="T611" s="141"/>
      <c r="AT611" s="137" t="s">
        <v>190</v>
      </c>
      <c r="AU611" s="137" t="s">
        <v>88</v>
      </c>
      <c r="AV611" s="11" t="s">
        <v>88</v>
      </c>
      <c r="AW611" s="11" t="s">
        <v>41</v>
      </c>
      <c r="AX611" s="11" t="s">
        <v>80</v>
      </c>
      <c r="AY611" s="137" t="s">
        <v>184</v>
      </c>
    </row>
    <row r="612" spans="2:65" s="12" customFormat="1" ht="11.25">
      <c r="B612" s="142"/>
      <c r="D612" s="136" t="s">
        <v>190</v>
      </c>
      <c r="E612" s="143" t="s">
        <v>3</v>
      </c>
      <c r="F612" s="144" t="s">
        <v>514</v>
      </c>
      <c r="H612" s="145">
        <v>2</v>
      </c>
      <c r="I612" s="146"/>
      <c r="L612" s="142"/>
      <c r="M612" s="147"/>
      <c r="T612" s="148"/>
      <c r="AT612" s="143" t="s">
        <v>190</v>
      </c>
      <c r="AU612" s="143" t="s">
        <v>88</v>
      </c>
      <c r="AV612" s="12" t="s">
        <v>90</v>
      </c>
      <c r="AW612" s="12" t="s">
        <v>41</v>
      </c>
      <c r="AX612" s="12" t="s">
        <v>80</v>
      </c>
      <c r="AY612" s="143" t="s">
        <v>184</v>
      </c>
    </row>
    <row r="613" spans="2:65" s="13" customFormat="1" ht="11.25">
      <c r="B613" s="149"/>
      <c r="D613" s="136" t="s">
        <v>190</v>
      </c>
      <c r="E613" s="150" t="s">
        <v>3</v>
      </c>
      <c r="F613" s="151" t="s">
        <v>202</v>
      </c>
      <c r="H613" s="152">
        <v>2</v>
      </c>
      <c r="I613" s="153"/>
      <c r="L613" s="149"/>
      <c r="M613" s="154"/>
      <c r="T613" s="155"/>
      <c r="AT613" s="150" t="s">
        <v>190</v>
      </c>
      <c r="AU613" s="150" t="s">
        <v>88</v>
      </c>
      <c r="AV613" s="13" t="s">
        <v>203</v>
      </c>
      <c r="AW613" s="13" t="s">
        <v>41</v>
      </c>
      <c r="AX613" s="13" t="s">
        <v>88</v>
      </c>
      <c r="AY613" s="150" t="s">
        <v>184</v>
      </c>
    </row>
    <row r="614" spans="2:65" s="1" customFormat="1" ht="16.5" customHeight="1">
      <c r="B614" s="121"/>
      <c r="C614" s="122" t="s">
        <v>459</v>
      </c>
      <c r="D614" s="122" t="s">
        <v>185</v>
      </c>
      <c r="E614" s="123" t="s">
        <v>617</v>
      </c>
      <c r="F614" s="124" t="s">
        <v>618</v>
      </c>
      <c r="G614" s="125" t="s">
        <v>348</v>
      </c>
      <c r="H614" s="126">
        <v>2</v>
      </c>
      <c r="I614" s="127"/>
      <c r="J614" s="128">
        <f>ROUND(I614*H614,2)</f>
        <v>0</v>
      </c>
      <c r="K614" s="124" t="s">
        <v>189</v>
      </c>
      <c r="L614" s="32"/>
      <c r="M614" s="129" t="s">
        <v>3</v>
      </c>
      <c r="N614" s="130" t="s">
        <v>51</v>
      </c>
      <c r="P614" s="131">
        <f>O614*H614</f>
        <v>0</v>
      </c>
      <c r="Q614" s="131">
        <v>0</v>
      </c>
      <c r="R614" s="131">
        <f>Q614*H614</f>
        <v>0</v>
      </c>
      <c r="S614" s="131">
        <v>0</v>
      </c>
      <c r="T614" s="132">
        <f>S614*H614</f>
        <v>0</v>
      </c>
      <c r="AR614" s="133" t="s">
        <v>88</v>
      </c>
      <c r="AT614" s="133" t="s">
        <v>185</v>
      </c>
      <c r="AU614" s="133" t="s">
        <v>88</v>
      </c>
      <c r="AY614" s="16" t="s">
        <v>184</v>
      </c>
      <c r="BE614" s="134">
        <f>IF(N614="základní",J614,0)</f>
        <v>0</v>
      </c>
      <c r="BF614" s="134">
        <f>IF(N614="snížená",J614,0)</f>
        <v>0</v>
      </c>
      <c r="BG614" s="134">
        <f>IF(N614="zákl. přenesená",J614,0)</f>
        <v>0</v>
      </c>
      <c r="BH614" s="134">
        <f>IF(N614="sníž. přenesená",J614,0)</f>
        <v>0</v>
      </c>
      <c r="BI614" s="134">
        <f>IF(N614="nulová",J614,0)</f>
        <v>0</v>
      </c>
      <c r="BJ614" s="16" t="s">
        <v>88</v>
      </c>
      <c r="BK614" s="134">
        <f>ROUND(I614*H614,2)</f>
        <v>0</v>
      </c>
      <c r="BL614" s="16" t="s">
        <v>88</v>
      </c>
      <c r="BM614" s="133" t="s">
        <v>619</v>
      </c>
    </row>
    <row r="615" spans="2:65" s="11" customFormat="1" ht="11.25">
      <c r="B615" s="135"/>
      <c r="D615" s="136" t="s">
        <v>190</v>
      </c>
      <c r="E615" s="137" t="s">
        <v>3</v>
      </c>
      <c r="F615" s="138" t="s">
        <v>191</v>
      </c>
      <c r="H615" s="137" t="s">
        <v>3</v>
      </c>
      <c r="I615" s="139"/>
      <c r="L615" s="135"/>
      <c r="M615" s="140"/>
      <c r="T615" s="141"/>
      <c r="AT615" s="137" t="s">
        <v>190</v>
      </c>
      <c r="AU615" s="137" t="s">
        <v>88</v>
      </c>
      <c r="AV615" s="11" t="s">
        <v>88</v>
      </c>
      <c r="AW615" s="11" t="s">
        <v>41</v>
      </c>
      <c r="AX615" s="11" t="s">
        <v>80</v>
      </c>
      <c r="AY615" s="137" t="s">
        <v>184</v>
      </c>
    </row>
    <row r="616" spans="2:65" s="11" customFormat="1" ht="11.25">
      <c r="B616" s="135"/>
      <c r="D616" s="136" t="s">
        <v>190</v>
      </c>
      <c r="E616" s="137" t="s">
        <v>3</v>
      </c>
      <c r="F616" s="138" t="s">
        <v>192</v>
      </c>
      <c r="H616" s="137" t="s">
        <v>3</v>
      </c>
      <c r="I616" s="139"/>
      <c r="L616" s="135"/>
      <c r="M616" s="140"/>
      <c r="T616" s="141"/>
      <c r="AT616" s="137" t="s">
        <v>190</v>
      </c>
      <c r="AU616" s="137" t="s">
        <v>88</v>
      </c>
      <c r="AV616" s="11" t="s">
        <v>88</v>
      </c>
      <c r="AW616" s="11" t="s">
        <v>41</v>
      </c>
      <c r="AX616" s="11" t="s">
        <v>80</v>
      </c>
      <c r="AY616" s="137" t="s">
        <v>184</v>
      </c>
    </row>
    <row r="617" spans="2:65" s="11" customFormat="1" ht="11.25">
      <c r="B617" s="135"/>
      <c r="D617" s="136" t="s">
        <v>190</v>
      </c>
      <c r="E617" s="137" t="s">
        <v>3</v>
      </c>
      <c r="F617" s="138" t="s">
        <v>362</v>
      </c>
      <c r="H617" s="137" t="s">
        <v>3</v>
      </c>
      <c r="I617" s="139"/>
      <c r="L617" s="135"/>
      <c r="M617" s="140"/>
      <c r="T617" s="141"/>
      <c r="AT617" s="137" t="s">
        <v>190</v>
      </c>
      <c r="AU617" s="137" t="s">
        <v>88</v>
      </c>
      <c r="AV617" s="11" t="s">
        <v>88</v>
      </c>
      <c r="AW617" s="11" t="s">
        <v>41</v>
      </c>
      <c r="AX617" s="11" t="s">
        <v>80</v>
      </c>
      <c r="AY617" s="137" t="s">
        <v>184</v>
      </c>
    </row>
    <row r="618" spans="2:65" s="11" customFormat="1" ht="22.5">
      <c r="B618" s="135"/>
      <c r="D618" s="136" t="s">
        <v>190</v>
      </c>
      <c r="E618" s="137" t="s">
        <v>3</v>
      </c>
      <c r="F618" s="138" t="s">
        <v>620</v>
      </c>
      <c r="H618" s="137" t="s">
        <v>3</v>
      </c>
      <c r="I618" s="139"/>
      <c r="L618" s="135"/>
      <c r="M618" s="140"/>
      <c r="T618" s="141"/>
      <c r="AT618" s="137" t="s">
        <v>190</v>
      </c>
      <c r="AU618" s="137" t="s">
        <v>88</v>
      </c>
      <c r="AV618" s="11" t="s">
        <v>88</v>
      </c>
      <c r="AW618" s="11" t="s">
        <v>41</v>
      </c>
      <c r="AX618" s="11" t="s">
        <v>80</v>
      </c>
      <c r="AY618" s="137" t="s">
        <v>184</v>
      </c>
    </row>
    <row r="619" spans="2:65" s="12" customFormat="1" ht="11.25">
      <c r="B619" s="142"/>
      <c r="D619" s="136" t="s">
        <v>190</v>
      </c>
      <c r="E619" s="143" t="s">
        <v>3</v>
      </c>
      <c r="F619" s="144" t="s">
        <v>514</v>
      </c>
      <c r="H619" s="145">
        <v>2</v>
      </c>
      <c r="I619" s="146"/>
      <c r="L619" s="142"/>
      <c r="M619" s="147"/>
      <c r="T619" s="148"/>
      <c r="AT619" s="143" t="s">
        <v>190</v>
      </c>
      <c r="AU619" s="143" t="s">
        <v>88</v>
      </c>
      <c r="AV619" s="12" t="s">
        <v>90</v>
      </c>
      <c r="AW619" s="12" t="s">
        <v>41</v>
      </c>
      <c r="AX619" s="12" t="s">
        <v>80</v>
      </c>
      <c r="AY619" s="143" t="s">
        <v>184</v>
      </c>
    </row>
    <row r="620" spans="2:65" s="13" customFormat="1" ht="11.25">
      <c r="B620" s="149"/>
      <c r="D620" s="136" t="s">
        <v>190</v>
      </c>
      <c r="E620" s="150" t="s">
        <v>3</v>
      </c>
      <c r="F620" s="151" t="s">
        <v>202</v>
      </c>
      <c r="H620" s="152">
        <v>2</v>
      </c>
      <c r="I620" s="153"/>
      <c r="L620" s="149"/>
      <c r="M620" s="154"/>
      <c r="T620" s="155"/>
      <c r="AT620" s="150" t="s">
        <v>190</v>
      </c>
      <c r="AU620" s="150" t="s">
        <v>88</v>
      </c>
      <c r="AV620" s="13" t="s">
        <v>203</v>
      </c>
      <c r="AW620" s="13" t="s">
        <v>41</v>
      </c>
      <c r="AX620" s="13" t="s">
        <v>88</v>
      </c>
      <c r="AY620" s="150" t="s">
        <v>184</v>
      </c>
    </row>
    <row r="621" spans="2:65" s="1" customFormat="1" ht="24.2" customHeight="1">
      <c r="B621" s="121"/>
      <c r="C621" s="122" t="s">
        <v>621</v>
      </c>
      <c r="D621" s="122" t="s">
        <v>185</v>
      </c>
      <c r="E621" s="123" t="s">
        <v>622</v>
      </c>
      <c r="F621" s="124" t="s">
        <v>623</v>
      </c>
      <c r="G621" s="125" t="s">
        <v>348</v>
      </c>
      <c r="H621" s="126">
        <v>2</v>
      </c>
      <c r="I621" s="127"/>
      <c r="J621" s="128">
        <f>ROUND(I621*H621,2)</f>
        <v>0</v>
      </c>
      <c r="K621" s="124" t="s">
        <v>189</v>
      </c>
      <c r="L621" s="32"/>
      <c r="M621" s="129" t="s">
        <v>3</v>
      </c>
      <c r="N621" s="130" t="s">
        <v>51</v>
      </c>
      <c r="P621" s="131">
        <f>O621*H621</f>
        <v>0</v>
      </c>
      <c r="Q621" s="131">
        <v>0</v>
      </c>
      <c r="R621" s="131">
        <f>Q621*H621</f>
        <v>0</v>
      </c>
      <c r="S621" s="131">
        <v>0</v>
      </c>
      <c r="T621" s="132">
        <f>S621*H621</f>
        <v>0</v>
      </c>
      <c r="AR621" s="133" t="s">
        <v>88</v>
      </c>
      <c r="AT621" s="133" t="s">
        <v>185</v>
      </c>
      <c r="AU621" s="133" t="s">
        <v>88</v>
      </c>
      <c r="AY621" s="16" t="s">
        <v>184</v>
      </c>
      <c r="BE621" s="134">
        <f>IF(N621="základní",J621,0)</f>
        <v>0</v>
      </c>
      <c r="BF621" s="134">
        <f>IF(N621="snížená",J621,0)</f>
        <v>0</v>
      </c>
      <c r="BG621" s="134">
        <f>IF(N621="zákl. přenesená",J621,0)</f>
        <v>0</v>
      </c>
      <c r="BH621" s="134">
        <f>IF(N621="sníž. přenesená",J621,0)</f>
        <v>0</v>
      </c>
      <c r="BI621" s="134">
        <f>IF(N621="nulová",J621,0)</f>
        <v>0</v>
      </c>
      <c r="BJ621" s="16" t="s">
        <v>88</v>
      </c>
      <c r="BK621" s="134">
        <f>ROUND(I621*H621,2)</f>
        <v>0</v>
      </c>
      <c r="BL621" s="16" t="s">
        <v>88</v>
      </c>
      <c r="BM621" s="133" t="s">
        <v>624</v>
      </c>
    </row>
    <row r="622" spans="2:65" s="11" customFormat="1" ht="11.25">
      <c r="B622" s="135"/>
      <c r="D622" s="136" t="s">
        <v>190</v>
      </c>
      <c r="E622" s="137" t="s">
        <v>3</v>
      </c>
      <c r="F622" s="138" t="s">
        <v>362</v>
      </c>
      <c r="H622" s="137" t="s">
        <v>3</v>
      </c>
      <c r="I622" s="139"/>
      <c r="L622" s="135"/>
      <c r="M622" s="140"/>
      <c r="T622" s="141"/>
      <c r="AT622" s="137" t="s">
        <v>190</v>
      </c>
      <c r="AU622" s="137" t="s">
        <v>88</v>
      </c>
      <c r="AV622" s="11" t="s">
        <v>88</v>
      </c>
      <c r="AW622" s="11" t="s">
        <v>41</v>
      </c>
      <c r="AX622" s="11" t="s">
        <v>80</v>
      </c>
      <c r="AY622" s="137" t="s">
        <v>184</v>
      </c>
    </row>
    <row r="623" spans="2:65" s="11" customFormat="1" ht="11.25">
      <c r="B623" s="135"/>
      <c r="D623" s="136" t="s">
        <v>190</v>
      </c>
      <c r="E623" s="137" t="s">
        <v>3</v>
      </c>
      <c r="F623" s="138" t="s">
        <v>625</v>
      </c>
      <c r="H623" s="137" t="s">
        <v>3</v>
      </c>
      <c r="I623" s="139"/>
      <c r="L623" s="135"/>
      <c r="M623" s="140"/>
      <c r="T623" s="141"/>
      <c r="AT623" s="137" t="s">
        <v>190</v>
      </c>
      <c r="AU623" s="137" t="s">
        <v>88</v>
      </c>
      <c r="AV623" s="11" t="s">
        <v>88</v>
      </c>
      <c r="AW623" s="11" t="s">
        <v>41</v>
      </c>
      <c r="AX623" s="11" t="s">
        <v>80</v>
      </c>
      <c r="AY623" s="137" t="s">
        <v>184</v>
      </c>
    </row>
    <row r="624" spans="2:65" s="12" customFormat="1" ht="11.25">
      <c r="B624" s="142"/>
      <c r="D624" s="136" t="s">
        <v>190</v>
      </c>
      <c r="E624" s="143" t="s">
        <v>3</v>
      </c>
      <c r="F624" s="144" t="s">
        <v>90</v>
      </c>
      <c r="H624" s="145">
        <v>2</v>
      </c>
      <c r="I624" s="146"/>
      <c r="L624" s="142"/>
      <c r="M624" s="147"/>
      <c r="T624" s="148"/>
      <c r="AT624" s="143" t="s">
        <v>190</v>
      </c>
      <c r="AU624" s="143" t="s">
        <v>88</v>
      </c>
      <c r="AV624" s="12" t="s">
        <v>90</v>
      </c>
      <c r="AW624" s="12" t="s">
        <v>41</v>
      </c>
      <c r="AX624" s="12" t="s">
        <v>80</v>
      </c>
      <c r="AY624" s="143" t="s">
        <v>184</v>
      </c>
    </row>
    <row r="625" spans="2:65" s="13" customFormat="1" ht="11.25">
      <c r="B625" s="149"/>
      <c r="D625" s="136" t="s">
        <v>190</v>
      </c>
      <c r="E625" s="150" t="s">
        <v>3</v>
      </c>
      <c r="F625" s="151" t="s">
        <v>202</v>
      </c>
      <c r="H625" s="152">
        <v>2</v>
      </c>
      <c r="I625" s="153"/>
      <c r="L625" s="149"/>
      <c r="M625" s="154"/>
      <c r="T625" s="155"/>
      <c r="AT625" s="150" t="s">
        <v>190</v>
      </c>
      <c r="AU625" s="150" t="s">
        <v>88</v>
      </c>
      <c r="AV625" s="13" t="s">
        <v>203</v>
      </c>
      <c r="AW625" s="13" t="s">
        <v>41</v>
      </c>
      <c r="AX625" s="13" t="s">
        <v>88</v>
      </c>
      <c r="AY625" s="150" t="s">
        <v>184</v>
      </c>
    </row>
    <row r="626" spans="2:65" s="1" customFormat="1" ht="24.2" customHeight="1">
      <c r="B626" s="121"/>
      <c r="C626" s="122" t="s">
        <v>462</v>
      </c>
      <c r="D626" s="122" t="s">
        <v>185</v>
      </c>
      <c r="E626" s="123" t="s">
        <v>626</v>
      </c>
      <c r="F626" s="124" t="s">
        <v>627</v>
      </c>
      <c r="G626" s="125" t="s">
        <v>348</v>
      </c>
      <c r="H626" s="126">
        <v>2</v>
      </c>
      <c r="I626" s="127"/>
      <c r="J626" s="128">
        <f>ROUND(I626*H626,2)</f>
        <v>0</v>
      </c>
      <c r="K626" s="124" t="s">
        <v>189</v>
      </c>
      <c r="L626" s="32"/>
      <c r="M626" s="129" t="s">
        <v>3</v>
      </c>
      <c r="N626" s="130" t="s">
        <v>51</v>
      </c>
      <c r="P626" s="131">
        <f>O626*H626</f>
        <v>0</v>
      </c>
      <c r="Q626" s="131">
        <v>0</v>
      </c>
      <c r="R626" s="131">
        <f>Q626*H626</f>
        <v>0</v>
      </c>
      <c r="S626" s="131">
        <v>0</v>
      </c>
      <c r="T626" s="132">
        <f>S626*H626</f>
        <v>0</v>
      </c>
      <c r="AR626" s="133" t="s">
        <v>88</v>
      </c>
      <c r="AT626" s="133" t="s">
        <v>185</v>
      </c>
      <c r="AU626" s="133" t="s">
        <v>88</v>
      </c>
      <c r="AY626" s="16" t="s">
        <v>184</v>
      </c>
      <c r="BE626" s="134">
        <f>IF(N626="základní",J626,0)</f>
        <v>0</v>
      </c>
      <c r="BF626" s="134">
        <f>IF(N626="snížená",J626,0)</f>
        <v>0</v>
      </c>
      <c r="BG626" s="134">
        <f>IF(N626="zákl. přenesená",J626,0)</f>
        <v>0</v>
      </c>
      <c r="BH626" s="134">
        <f>IF(N626="sníž. přenesená",J626,0)</f>
        <v>0</v>
      </c>
      <c r="BI626" s="134">
        <f>IF(N626="nulová",J626,0)</f>
        <v>0</v>
      </c>
      <c r="BJ626" s="16" t="s">
        <v>88</v>
      </c>
      <c r="BK626" s="134">
        <f>ROUND(I626*H626,2)</f>
        <v>0</v>
      </c>
      <c r="BL626" s="16" t="s">
        <v>88</v>
      </c>
      <c r="BM626" s="133" t="s">
        <v>628</v>
      </c>
    </row>
    <row r="627" spans="2:65" s="11" customFormat="1" ht="11.25">
      <c r="B627" s="135"/>
      <c r="D627" s="136" t="s">
        <v>190</v>
      </c>
      <c r="E627" s="137" t="s">
        <v>3</v>
      </c>
      <c r="F627" s="138" t="s">
        <v>362</v>
      </c>
      <c r="H627" s="137" t="s">
        <v>3</v>
      </c>
      <c r="I627" s="139"/>
      <c r="L627" s="135"/>
      <c r="M627" s="140"/>
      <c r="T627" s="141"/>
      <c r="AT627" s="137" t="s">
        <v>190</v>
      </c>
      <c r="AU627" s="137" t="s">
        <v>88</v>
      </c>
      <c r="AV627" s="11" t="s">
        <v>88</v>
      </c>
      <c r="AW627" s="11" t="s">
        <v>41</v>
      </c>
      <c r="AX627" s="11" t="s">
        <v>80</v>
      </c>
      <c r="AY627" s="137" t="s">
        <v>184</v>
      </c>
    </row>
    <row r="628" spans="2:65" s="11" customFormat="1" ht="11.25">
      <c r="B628" s="135"/>
      <c r="D628" s="136" t="s">
        <v>190</v>
      </c>
      <c r="E628" s="137" t="s">
        <v>3</v>
      </c>
      <c r="F628" s="138" t="s">
        <v>629</v>
      </c>
      <c r="H628" s="137" t="s">
        <v>3</v>
      </c>
      <c r="I628" s="139"/>
      <c r="L628" s="135"/>
      <c r="M628" s="140"/>
      <c r="T628" s="141"/>
      <c r="AT628" s="137" t="s">
        <v>190</v>
      </c>
      <c r="AU628" s="137" t="s">
        <v>88</v>
      </c>
      <c r="AV628" s="11" t="s">
        <v>88</v>
      </c>
      <c r="AW628" s="11" t="s">
        <v>41</v>
      </c>
      <c r="AX628" s="11" t="s">
        <v>80</v>
      </c>
      <c r="AY628" s="137" t="s">
        <v>184</v>
      </c>
    </row>
    <row r="629" spans="2:65" s="12" customFormat="1" ht="11.25">
      <c r="B629" s="142"/>
      <c r="D629" s="136" t="s">
        <v>190</v>
      </c>
      <c r="E629" s="143" t="s">
        <v>3</v>
      </c>
      <c r="F629" s="144" t="s">
        <v>90</v>
      </c>
      <c r="H629" s="145">
        <v>2</v>
      </c>
      <c r="I629" s="146"/>
      <c r="L629" s="142"/>
      <c r="M629" s="147"/>
      <c r="T629" s="148"/>
      <c r="AT629" s="143" t="s">
        <v>190</v>
      </c>
      <c r="AU629" s="143" t="s">
        <v>88</v>
      </c>
      <c r="AV629" s="12" t="s">
        <v>90</v>
      </c>
      <c r="AW629" s="12" t="s">
        <v>41</v>
      </c>
      <c r="AX629" s="12" t="s">
        <v>80</v>
      </c>
      <c r="AY629" s="143" t="s">
        <v>184</v>
      </c>
    </row>
    <row r="630" spans="2:65" s="13" customFormat="1" ht="11.25">
      <c r="B630" s="149"/>
      <c r="D630" s="136" t="s">
        <v>190</v>
      </c>
      <c r="E630" s="150" t="s">
        <v>3</v>
      </c>
      <c r="F630" s="151" t="s">
        <v>202</v>
      </c>
      <c r="H630" s="152">
        <v>2</v>
      </c>
      <c r="I630" s="153"/>
      <c r="L630" s="149"/>
      <c r="M630" s="154"/>
      <c r="T630" s="155"/>
      <c r="AT630" s="150" t="s">
        <v>190</v>
      </c>
      <c r="AU630" s="150" t="s">
        <v>88</v>
      </c>
      <c r="AV630" s="13" t="s">
        <v>203</v>
      </c>
      <c r="AW630" s="13" t="s">
        <v>41</v>
      </c>
      <c r="AX630" s="13" t="s">
        <v>88</v>
      </c>
      <c r="AY630" s="150" t="s">
        <v>184</v>
      </c>
    </row>
    <row r="631" spans="2:65" s="1" customFormat="1" ht="24.2" customHeight="1">
      <c r="B631" s="121"/>
      <c r="C631" s="122" t="s">
        <v>630</v>
      </c>
      <c r="D631" s="122" t="s">
        <v>185</v>
      </c>
      <c r="E631" s="123" t="s">
        <v>631</v>
      </c>
      <c r="F631" s="124" t="s">
        <v>632</v>
      </c>
      <c r="G631" s="125" t="s">
        <v>348</v>
      </c>
      <c r="H631" s="126">
        <v>1</v>
      </c>
      <c r="I631" s="127"/>
      <c r="J631" s="128">
        <f>ROUND(I631*H631,2)</f>
        <v>0</v>
      </c>
      <c r="K631" s="124" t="s">
        <v>189</v>
      </c>
      <c r="L631" s="32"/>
      <c r="M631" s="129" t="s">
        <v>3</v>
      </c>
      <c r="N631" s="130" t="s">
        <v>51</v>
      </c>
      <c r="P631" s="131">
        <f>O631*H631</f>
        <v>0</v>
      </c>
      <c r="Q631" s="131">
        <v>0</v>
      </c>
      <c r="R631" s="131">
        <f>Q631*H631</f>
        <v>0</v>
      </c>
      <c r="S631" s="131">
        <v>0</v>
      </c>
      <c r="T631" s="132">
        <f>S631*H631</f>
        <v>0</v>
      </c>
      <c r="AR631" s="133" t="s">
        <v>88</v>
      </c>
      <c r="AT631" s="133" t="s">
        <v>185</v>
      </c>
      <c r="AU631" s="133" t="s">
        <v>88</v>
      </c>
      <c r="AY631" s="16" t="s">
        <v>184</v>
      </c>
      <c r="BE631" s="134">
        <f>IF(N631="základní",J631,0)</f>
        <v>0</v>
      </c>
      <c r="BF631" s="134">
        <f>IF(N631="snížená",J631,0)</f>
        <v>0</v>
      </c>
      <c r="BG631" s="134">
        <f>IF(N631="zákl. přenesená",J631,0)</f>
        <v>0</v>
      </c>
      <c r="BH631" s="134">
        <f>IF(N631="sníž. přenesená",J631,0)</f>
        <v>0</v>
      </c>
      <c r="BI631" s="134">
        <f>IF(N631="nulová",J631,0)</f>
        <v>0</v>
      </c>
      <c r="BJ631" s="16" t="s">
        <v>88</v>
      </c>
      <c r="BK631" s="134">
        <f>ROUND(I631*H631,2)</f>
        <v>0</v>
      </c>
      <c r="BL631" s="16" t="s">
        <v>88</v>
      </c>
      <c r="BM631" s="133" t="s">
        <v>633</v>
      </c>
    </row>
    <row r="632" spans="2:65" s="11" customFormat="1" ht="11.25">
      <c r="B632" s="135"/>
      <c r="D632" s="136" t="s">
        <v>190</v>
      </c>
      <c r="E632" s="137" t="s">
        <v>3</v>
      </c>
      <c r="F632" s="138" t="s">
        <v>362</v>
      </c>
      <c r="H632" s="137" t="s">
        <v>3</v>
      </c>
      <c r="I632" s="139"/>
      <c r="L632" s="135"/>
      <c r="M632" s="140"/>
      <c r="T632" s="141"/>
      <c r="AT632" s="137" t="s">
        <v>190</v>
      </c>
      <c r="AU632" s="137" t="s">
        <v>88</v>
      </c>
      <c r="AV632" s="11" t="s">
        <v>88</v>
      </c>
      <c r="AW632" s="11" t="s">
        <v>41</v>
      </c>
      <c r="AX632" s="11" t="s">
        <v>80</v>
      </c>
      <c r="AY632" s="137" t="s">
        <v>184</v>
      </c>
    </row>
    <row r="633" spans="2:65" s="11" customFormat="1" ht="11.25">
      <c r="B633" s="135"/>
      <c r="D633" s="136" t="s">
        <v>190</v>
      </c>
      <c r="E633" s="137" t="s">
        <v>3</v>
      </c>
      <c r="F633" s="138" t="s">
        <v>634</v>
      </c>
      <c r="H633" s="137" t="s">
        <v>3</v>
      </c>
      <c r="I633" s="139"/>
      <c r="L633" s="135"/>
      <c r="M633" s="140"/>
      <c r="T633" s="141"/>
      <c r="AT633" s="137" t="s">
        <v>190</v>
      </c>
      <c r="AU633" s="137" t="s">
        <v>88</v>
      </c>
      <c r="AV633" s="11" t="s">
        <v>88</v>
      </c>
      <c r="AW633" s="11" t="s">
        <v>41</v>
      </c>
      <c r="AX633" s="11" t="s">
        <v>80</v>
      </c>
      <c r="AY633" s="137" t="s">
        <v>184</v>
      </c>
    </row>
    <row r="634" spans="2:65" s="12" customFormat="1" ht="11.25">
      <c r="B634" s="142"/>
      <c r="D634" s="136" t="s">
        <v>190</v>
      </c>
      <c r="E634" s="143" t="s">
        <v>3</v>
      </c>
      <c r="F634" s="144" t="s">
        <v>88</v>
      </c>
      <c r="H634" s="145">
        <v>1</v>
      </c>
      <c r="I634" s="146"/>
      <c r="L634" s="142"/>
      <c r="M634" s="147"/>
      <c r="T634" s="148"/>
      <c r="AT634" s="143" t="s">
        <v>190</v>
      </c>
      <c r="AU634" s="143" t="s">
        <v>88</v>
      </c>
      <c r="AV634" s="12" t="s">
        <v>90</v>
      </c>
      <c r="AW634" s="12" t="s">
        <v>41</v>
      </c>
      <c r="AX634" s="12" t="s">
        <v>80</v>
      </c>
      <c r="AY634" s="143" t="s">
        <v>184</v>
      </c>
    </row>
    <row r="635" spans="2:65" s="13" customFormat="1" ht="11.25">
      <c r="B635" s="149"/>
      <c r="D635" s="136" t="s">
        <v>190</v>
      </c>
      <c r="E635" s="150" t="s">
        <v>3</v>
      </c>
      <c r="F635" s="151" t="s">
        <v>202</v>
      </c>
      <c r="H635" s="152">
        <v>1</v>
      </c>
      <c r="I635" s="153"/>
      <c r="L635" s="149"/>
      <c r="M635" s="154"/>
      <c r="T635" s="155"/>
      <c r="AT635" s="150" t="s">
        <v>190</v>
      </c>
      <c r="AU635" s="150" t="s">
        <v>88</v>
      </c>
      <c r="AV635" s="13" t="s">
        <v>203</v>
      </c>
      <c r="AW635" s="13" t="s">
        <v>41</v>
      </c>
      <c r="AX635" s="13" t="s">
        <v>88</v>
      </c>
      <c r="AY635" s="150" t="s">
        <v>184</v>
      </c>
    </row>
    <row r="636" spans="2:65" s="1" customFormat="1" ht="24.2" customHeight="1">
      <c r="B636" s="121"/>
      <c r="C636" s="122" t="s">
        <v>468</v>
      </c>
      <c r="D636" s="122" t="s">
        <v>185</v>
      </c>
      <c r="E636" s="123" t="s">
        <v>635</v>
      </c>
      <c r="F636" s="124" t="s">
        <v>636</v>
      </c>
      <c r="G636" s="125" t="s">
        <v>348</v>
      </c>
      <c r="H636" s="126">
        <v>7</v>
      </c>
      <c r="I636" s="127"/>
      <c r="J636" s="128">
        <f>ROUND(I636*H636,2)</f>
        <v>0</v>
      </c>
      <c r="K636" s="124" t="s">
        <v>189</v>
      </c>
      <c r="L636" s="32"/>
      <c r="M636" s="129" t="s">
        <v>3</v>
      </c>
      <c r="N636" s="130" t="s">
        <v>51</v>
      </c>
      <c r="P636" s="131">
        <f>O636*H636</f>
        <v>0</v>
      </c>
      <c r="Q636" s="131">
        <v>0</v>
      </c>
      <c r="R636" s="131">
        <f>Q636*H636</f>
        <v>0</v>
      </c>
      <c r="S636" s="131">
        <v>0</v>
      </c>
      <c r="T636" s="132">
        <f>S636*H636</f>
        <v>0</v>
      </c>
      <c r="AR636" s="133" t="s">
        <v>88</v>
      </c>
      <c r="AT636" s="133" t="s">
        <v>185</v>
      </c>
      <c r="AU636" s="133" t="s">
        <v>88</v>
      </c>
      <c r="AY636" s="16" t="s">
        <v>184</v>
      </c>
      <c r="BE636" s="134">
        <f>IF(N636="základní",J636,0)</f>
        <v>0</v>
      </c>
      <c r="BF636" s="134">
        <f>IF(N636="snížená",J636,0)</f>
        <v>0</v>
      </c>
      <c r="BG636" s="134">
        <f>IF(N636="zákl. přenesená",J636,0)</f>
        <v>0</v>
      </c>
      <c r="BH636" s="134">
        <f>IF(N636="sníž. přenesená",J636,0)</f>
        <v>0</v>
      </c>
      <c r="BI636" s="134">
        <f>IF(N636="nulová",J636,0)</f>
        <v>0</v>
      </c>
      <c r="BJ636" s="16" t="s">
        <v>88</v>
      </c>
      <c r="BK636" s="134">
        <f>ROUND(I636*H636,2)</f>
        <v>0</v>
      </c>
      <c r="BL636" s="16" t="s">
        <v>88</v>
      </c>
      <c r="BM636" s="133" t="s">
        <v>637</v>
      </c>
    </row>
    <row r="637" spans="2:65" s="11" customFormat="1" ht="11.25">
      <c r="B637" s="135"/>
      <c r="D637" s="136" t="s">
        <v>190</v>
      </c>
      <c r="E637" s="137" t="s">
        <v>3</v>
      </c>
      <c r="F637" s="138" t="s">
        <v>362</v>
      </c>
      <c r="H637" s="137" t="s">
        <v>3</v>
      </c>
      <c r="I637" s="139"/>
      <c r="L637" s="135"/>
      <c r="M637" s="140"/>
      <c r="T637" s="141"/>
      <c r="AT637" s="137" t="s">
        <v>190</v>
      </c>
      <c r="AU637" s="137" t="s">
        <v>88</v>
      </c>
      <c r="AV637" s="11" t="s">
        <v>88</v>
      </c>
      <c r="AW637" s="11" t="s">
        <v>41</v>
      </c>
      <c r="AX637" s="11" t="s">
        <v>80</v>
      </c>
      <c r="AY637" s="137" t="s">
        <v>184</v>
      </c>
    </row>
    <row r="638" spans="2:65" s="11" customFormat="1" ht="22.5">
      <c r="B638" s="135"/>
      <c r="D638" s="136" t="s">
        <v>190</v>
      </c>
      <c r="E638" s="137" t="s">
        <v>3</v>
      </c>
      <c r="F638" s="138" t="s">
        <v>638</v>
      </c>
      <c r="H638" s="137" t="s">
        <v>3</v>
      </c>
      <c r="I638" s="139"/>
      <c r="L638" s="135"/>
      <c r="M638" s="140"/>
      <c r="T638" s="141"/>
      <c r="AT638" s="137" t="s">
        <v>190</v>
      </c>
      <c r="AU638" s="137" t="s">
        <v>88</v>
      </c>
      <c r="AV638" s="11" t="s">
        <v>88</v>
      </c>
      <c r="AW638" s="11" t="s">
        <v>41</v>
      </c>
      <c r="AX638" s="11" t="s">
        <v>80</v>
      </c>
      <c r="AY638" s="137" t="s">
        <v>184</v>
      </c>
    </row>
    <row r="639" spans="2:65" s="12" customFormat="1" ht="11.25">
      <c r="B639" s="142"/>
      <c r="D639" s="136" t="s">
        <v>190</v>
      </c>
      <c r="E639" s="143" t="s">
        <v>3</v>
      </c>
      <c r="F639" s="144" t="s">
        <v>90</v>
      </c>
      <c r="H639" s="145">
        <v>2</v>
      </c>
      <c r="I639" s="146"/>
      <c r="L639" s="142"/>
      <c r="M639" s="147"/>
      <c r="T639" s="148"/>
      <c r="AT639" s="143" t="s">
        <v>190</v>
      </c>
      <c r="AU639" s="143" t="s">
        <v>88</v>
      </c>
      <c r="AV639" s="12" t="s">
        <v>90</v>
      </c>
      <c r="AW639" s="12" t="s">
        <v>41</v>
      </c>
      <c r="AX639" s="12" t="s">
        <v>80</v>
      </c>
      <c r="AY639" s="143" t="s">
        <v>184</v>
      </c>
    </row>
    <row r="640" spans="2:65" s="11" customFormat="1" ht="22.5">
      <c r="B640" s="135"/>
      <c r="D640" s="136" t="s">
        <v>190</v>
      </c>
      <c r="E640" s="137" t="s">
        <v>3</v>
      </c>
      <c r="F640" s="138" t="s">
        <v>639</v>
      </c>
      <c r="H640" s="137" t="s">
        <v>3</v>
      </c>
      <c r="I640" s="139"/>
      <c r="L640" s="135"/>
      <c r="M640" s="140"/>
      <c r="T640" s="141"/>
      <c r="AT640" s="137" t="s">
        <v>190</v>
      </c>
      <c r="AU640" s="137" t="s">
        <v>88</v>
      </c>
      <c r="AV640" s="11" t="s">
        <v>88</v>
      </c>
      <c r="AW640" s="11" t="s">
        <v>41</v>
      </c>
      <c r="AX640" s="11" t="s">
        <v>80</v>
      </c>
      <c r="AY640" s="137" t="s">
        <v>184</v>
      </c>
    </row>
    <row r="641" spans="2:65" s="12" customFormat="1" ht="11.25">
      <c r="B641" s="142"/>
      <c r="D641" s="136" t="s">
        <v>190</v>
      </c>
      <c r="E641" s="143" t="s">
        <v>3</v>
      </c>
      <c r="F641" s="144" t="s">
        <v>90</v>
      </c>
      <c r="H641" s="145">
        <v>2</v>
      </c>
      <c r="I641" s="146"/>
      <c r="L641" s="142"/>
      <c r="M641" s="147"/>
      <c r="T641" s="148"/>
      <c r="AT641" s="143" t="s">
        <v>190</v>
      </c>
      <c r="AU641" s="143" t="s">
        <v>88</v>
      </c>
      <c r="AV641" s="12" t="s">
        <v>90</v>
      </c>
      <c r="AW641" s="12" t="s">
        <v>41</v>
      </c>
      <c r="AX641" s="12" t="s">
        <v>80</v>
      </c>
      <c r="AY641" s="143" t="s">
        <v>184</v>
      </c>
    </row>
    <row r="642" spans="2:65" s="11" customFormat="1" ht="22.5">
      <c r="B642" s="135"/>
      <c r="D642" s="136" t="s">
        <v>190</v>
      </c>
      <c r="E642" s="137" t="s">
        <v>3</v>
      </c>
      <c r="F642" s="138" t="s">
        <v>640</v>
      </c>
      <c r="H642" s="137" t="s">
        <v>3</v>
      </c>
      <c r="I642" s="139"/>
      <c r="L642" s="135"/>
      <c r="M642" s="140"/>
      <c r="T642" s="141"/>
      <c r="AT642" s="137" t="s">
        <v>190</v>
      </c>
      <c r="AU642" s="137" t="s">
        <v>88</v>
      </c>
      <c r="AV642" s="11" t="s">
        <v>88</v>
      </c>
      <c r="AW642" s="11" t="s">
        <v>41</v>
      </c>
      <c r="AX642" s="11" t="s">
        <v>80</v>
      </c>
      <c r="AY642" s="137" t="s">
        <v>184</v>
      </c>
    </row>
    <row r="643" spans="2:65" s="12" customFormat="1" ht="11.25">
      <c r="B643" s="142"/>
      <c r="D643" s="136" t="s">
        <v>190</v>
      </c>
      <c r="E643" s="143" t="s">
        <v>3</v>
      </c>
      <c r="F643" s="144" t="s">
        <v>88</v>
      </c>
      <c r="H643" s="145">
        <v>1</v>
      </c>
      <c r="I643" s="146"/>
      <c r="L643" s="142"/>
      <c r="M643" s="147"/>
      <c r="T643" s="148"/>
      <c r="AT643" s="143" t="s">
        <v>190</v>
      </c>
      <c r="AU643" s="143" t="s">
        <v>88</v>
      </c>
      <c r="AV643" s="12" t="s">
        <v>90</v>
      </c>
      <c r="AW643" s="12" t="s">
        <v>41</v>
      </c>
      <c r="AX643" s="12" t="s">
        <v>80</v>
      </c>
      <c r="AY643" s="143" t="s">
        <v>184</v>
      </c>
    </row>
    <row r="644" spans="2:65" s="11" customFormat="1" ht="22.5">
      <c r="B644" s="135"/>
      <c r="D644" s="136" t="s">
        <v>190</v>
      </c>
      <c r="E644" s="137" t="s">
        <v>3</v>
      </c>
      <c r="F644" s="138" t="s">
        <v>641</v>
      </c>
      <c r="H644" s="137" t="s">
        <v>3</v>
      </c>
      <c r="I644" s="139"/>
      <c r="L644" s="135"/>
      <c r="M644" s="140"/>
      <c r="T644" s="141"/>
      <c r="AT644" s="137" t="s">
        <v>190</v>
      </c>
      <c r="AU644" s="137" t="s">
        <v>88</v>
      </c>
      <c r="AV644" s="11" t="s">
        <v>88</v>
      </c>
      <c r="AW644" s="11" t="s">
        <v>41</v>
      </c>
      <c r="AX644" s="11" t="s">
        <v>80</v>
      </c>
      <c r="AY644" s="137" t="s">
        <v>184</v>
      </c>
    </row>
    <row r="645" spans="2:65" s="12" customFormat="1" ht="11.25">
      <c r="B645" s="142"/>
      <c r="D645" s="136" t="s">
        <v>190</v>
      </c>
      <c r="E645" s="143" t="s">
        <v>3</v>
      </c>
      <c r="F645" s="144" t="s">
        <v>88</v>
      </c>
      <c r="H645" s="145">
        <v>1</v>
      </c>
      <c r="I645" s="146"/>
      <c r="L645" s="142"/>
      <c r="M645" s="147"/>
      <c r="T645" s="148"/>
      <c r="AT645" s="143" t="s">
        <v>190</v>
      </c>
      <c r="AU645" s="143" t="s">
        <v>88</v>
      </c>
      <c r="AV645" s="12" t="s">
        <v>90</v>
      </c>
      <c r="AW645" s="12" t="s">
        <v>41</v>
      </c>
      <c r="AX645" s="12" t="s">
        <v>80</v>
      </c>
      <c r="AY645" s="143" t="s">
        <v>184</v>
      </c>
    </row>
    <row r="646" spans="2:65" s="11" customFormat="1" ht="22.5">
      <c r="B646" s="135"/>
      <c r="D646" s="136" t="s">
        <v>190</v>
      </c>
      <c r="E646" s="137" t="s">
        <v>3</v>
      </c>
      <c r="F646" s="138" t="s">
        <v>642</v>
      </c>
      <c r="H646" s="137" t="s">
        <v>3</v>
      </c>
      <c r="I646" s="139"/>
      <c r="L646" s="135"/>
      <c r="M646" s="140"/>
      <c r="T646" s="141"/>
      <c r="AT646" s="137" t="s">
        <v>190</v>
      </c>
      <c r="AU646" s="137" t="s">
        <v>88</v>
      </c>
      <c r="AV646" s="11" t="s">
        <v>88</v>
      </c>
      <c r="AW646" s="11" t="s">
        <v>41</v>
      </c>
      <c r="AX646" s="11" t="s">
        <v>80</v>
      </c>
      <c r="AY646" s="137" t="s">
        <v>184</v>
      </c>
    </row>
    <row r="647" spans="2:65" s="12" customFormat="1" ht="11.25">
      <c r="B647" s="142"/>
      <c r="D647" s="136" t="s">
        <v>190</v>
      </c>
      <c r="E647" s="143" t="s">
        <v>3</v>
      </c>
      <c r="F647" s="144" t="s">
        <v>88</v>
      </c>
      <c r="H647" s="145">
        <v>1</v>
      </c>
      <c r="I647" s="146"/>
      <c r="L647" s="142"/>
      <c r="M647" s="147"/>
      <c r="T647" s="148"/>
      <c r="AT647" s="143" t="s">
        <v>190</v>
      </c>
      <c r="AU647" s="143" t="s">
        <v>88</v>
      </c>
      <c r="AV647" s="12" t="s">
        <v>90</v>
      </c>
      <c r="AW647" s="12" t="s">
        <v>41</v>
      </c>
      <c r="AX647" s="12" t="s">
        <v>80</v>
      </c>
      <c r="AY647" s="143" t="s">
        <v>184</v>
      </c>
    </row>
    <row r="648" spans="2:65" s="13" customFormat="1" ht="11.25">
      <c r="B648" s="149"/>
      <c r="D648" s="136" t="s">
        <v>190</v>
      </c>
      <c r="E648" s="150" t="s">
        <v>3</v>
      </c>
      <c r="F648" s="151" t="s">
        <v>202</v>
      </c>
      <c r="H648" s="152">
        <v>7</v>
      </c>
      <c r="I648" s="153"/>
      <c r="L648" s="149"/>
      <c r="M648" s="154"/>
      <c r="T648" s="155"/>
      <c r="AT648" s="150" t="s">
        <v>190</v>
      </c>
      <c r="AU648" s="150" t="s">
        <v>88</v>
      </c>
      <c r="AV648" s="13" t="s">
        <v>203</v>
      </c>
      <c r="AW648" s="13" t="s">
        <v>41</v>
      </c>
      <c r="AX648" s="13" t="s">
        <v>88</v>
      </c>
      <c r="AY648" s="150" t="s">
        <v>184</v>
      </c>
    </row>
    <row r="649" spans="2:65" s="1" customFormat="1" ht="24.2" customHeight="1">
      <c r="B649" s="121"/>
      <c r="C649" s="122" t="s">
        <v>643</v>
      </c>
      <c r="D649" s="122" t="s">
        <v>185</v>
      </c>
      <c r="E649" s="123" t="s">
        <v>644</v>
      </c>
      <c r="F649" s="124" t="s">
        <v>645</v>
      </c>
      <c r="G649" s="125" t="s">
        <v>348</v>
      </c>
      <c r="H649" s="126">
        <v>2</v>
      </c>
      <c r="I649" s="127"/>
      <c r="J649" s="128">
        <f>ROUND(I649*H649,2)</f>
        <v>0</v>
      </c>
      <c r="K649" s="124" t="s">
        <v>189</v>
      </c>
      <c r="L649" s="32"/>
      <c r="M649" s="129" t="s">
        <v>3</v>
      </c>
      <c r="N649" s="130" t="s">
        <v>51</v>
      </c>
      <c r="P649" s="131">
        <f>O649*H649</f>
        <v>0</v>
      </c>
      <c r="Q649" s="131">
        <v>0</v>
      </c>
      <c r="R649" s="131">
        <f>Q649*H649</f>
        <v>0</v>
      </c>
      <c r="S649" s="131">
        <v>0</v>
      </c>
      <c r="T649" s="132">
        <f>S649*H649</f>
        <v>0</v>
      </c>
      <c r="AR649" s="133" t="s">
        <v>88</v>
      </c>
      <c r="AT649" s="133" t="s">
        <v>185</v>
      </c>
      <c r="AU649" s="133" t="s">
        <v>88</v>
      </c>
      <c r="AY649" s="16" t="s">
        <v>184</v>
      </c>
      <c r="BE649" s="134">
        <f>IF(N649="základní",J649,0)</f>
        <v>0</v>
      </c>
      <c r="BF649" s="134">
        <f>IF(N649="snížená",J649,0)</f>
        <v>0</v>
      </c>
      <c r="BG649" s="134">
        <f>IF(N649="zákl. přenesená",J649,0)</f>
        <v>0</v>
      </c>
      <c r="BH649" s="134">
        <f>IF(N649="sníž. přenesená",J649,0)</f>
        <v>0</v>
      </c>
      <c r="BI649" s="134">
        <f>IF(N649="nulová",J649,0)</f>
        <v>0</v>
      </c>
      <c r="BJ649" s="16" t="s">
        <v>88</v>
      </c>
      <c r="BK649" s="134">
        <f>ROUND(I649*H649,2)</f>
        <v>0</v>
      </c>
      <c r="BL649" s="16" t="s">
        <v>88</v>
      </c>
      <c r="BM649" s="133" t="s">
        <v>646</v>
      </c>
    </row>
    <row r="650" spans="2:65" s="11" customFormat="1" ht="11.25">
      <c r="B650" s="135"/>
      <c r="D650" s="136" t="s">
        <v>190</v>
      </c>
      <c r="E650" s="137" t="s">
        <v>3</v>
      </c>
      <c r="F650" s="138" t="s">
        <v>362</v>
      </c>
      <c r="H650" s="137" t="s">
        <v>3</v>
      </c>
      <c r="I650" s="139"/>
      <c r="L650" s="135"/>
      <c r="M650" s="140"/>
      <c r="T650" s="141"/>
      <c r="AT650" s="137" t="s">
        <v>190</v>
      </c>
      <c r="AU650" s="137" t="s">
        <v>88</v>
      </c>
      <c r="AV650" s="11" t="s">
        <v>88</v>
      </c>
      <c r="AW650" s="11" t="s">
        <v>41</v>
      </c>
      <c r="AX650" s="11" t="s">
        <v>80</v>
      </c>
      <c r="AY650" s="137" t="s">
        <v>184</v>
      </c>
    </row>
    <row r="651" spans="2:65" s="11" customFormat="1" ht="11.25">
      <c r="B651" s="135"/>
      <c r="D651" s="136" t="s">
        <v>190</v>
      </c>
      <c r="E651" s="137" t="s">
        <v>3</v>
      </c>
      <c r="F651" s="138" t="s">
        <v>625</v>
      </c>
      <c r="H651" s="137" t="s">
        <v>3</v>
      </c>
      <c r="I651" s="139"/>
      <c r="L651" s="135"/>
      <c r="M651" s="140"/>
      <c r="T651" s="141"/>
      <c r="AT651" s="137" t="s">
        <v>190</v>
      </c>
      <c r="AU651" s="137" t="s">
        <v>88</v>
      </c>
      <c r="AV651" s="11" t="s">
        <v>88</v>
      </c>
      <c r="AW651" s="11" t="s">
        <v>41</v>
      </c>
      <c r="AX651" s="11" t="s">
        <v>80</v>
      </c>
      <c r="AY651" s="137" t="s">
        <v>184</v>
      </c>
    </row>
    <row r="652" spans="2:65" s="12" customFormat="1" ht="11.25">
      <c r="B652" s="142"/>
      <c r="D652" s="136" t="s">
        <v>190</v>
      </c>
      <c r="E652" s="143" t="s">
        <v>3</v>
      </c>
      <c r="F652" s="144" t="s">
        <v>90</v>
      </c>
      <c r="H652" s="145">
        <v>2</v>
      </c>
      <c r="I652" s="146"/>
      <c r="L652" s="142"/>
      <c r="M652" s="147"/>
      <c r="T652" s="148"/>
      <c r="AT652" s="143" t="s">
        <v>190</v>
      </c>
      <c r="AU652" s="143" t="s">
        <v>88</v>
      </c>
      <c r="AV652" s="12" t="s">
        <v>90</v>
      </c>
      <c r="AW652" s="12" t="s">
        <v>41</v>
      </c>
      <c r="AX652" s="12" t="s">
        <v>80</v>
      </c>
      <c r="AY652" s="143" t="s">
        <v>184</v>
      </c>
    </row>
    <row r="653" spans="2:65" s="13" customFormat="1" ht="11.25">
      <c r="B653" s="149"/>
      <c r="D653" s="136" t="s">
        <v>190</v>
      </c>
      <c r="E653" s="150" t="s">
        <v>3</v>
      </c>
      <c r="F653" s="151" t="s">
        <v>202</v>
      </c>
      <c r="H653" s="152">
        <v>2</v>
      </c>
      <c r="I653" s="153"/>
      <c r="L653" s="149"/>
      <c r="M653" s="154"/>
      <c r="T653" s="155"/>
      <c r="AT653" s="150" t="s">
        <v>190</v>
      </c>
      <c r="AU653" s="150" t="s">
        <v>88</v>
      </c>
      <c r="AV653" s="13" t="s">
        <v>203</v>
      </c>
      <c r="AW653" s="13" t="s">
        <v>41</v>
      </c>
      <c r="AX653" s="13" t="s">
        <v>88</v>
      </c>
      <c r="AY653" s="150" t="s">
        <v>184</v>
      </c>
    </row>
    <row r="654" spans="2:65" s="1" customFormat="1" ht="24.2" customHeight="1">
      <c r="B654" s="121"/>
      <c r="C654" s="122" t="s">
        <v>481</v>
      </c>
      <c r="D654" s="122" t="s">
        <v>185</v>
      </c>
      <c r="E654" s="123" t="s">
        <v>647</v>
      </c>
      <c r="F654" s="124" t="s">
        <v>648</v>
      </c>
      <c r="G654" s="125" t="s">
        <v>348</v>
      </c>
      <c r="H654" s="126">
        <v>2</v>
      </c>
      <c r="I654" s="127"/>
      <c r="J654" s="128">
        <f>ROUND(I654*H654,2)</f>
        <v>0</v>
      </c>
      <c r="K654" s="124" t="s">
        <v>189</v>
      </c>
      <c r="L654" s="32"/>
      <c r="M654" s="129" t="s">
        <v>3</v>
      </c>
      <c r="N654" s="130" t="s">
        <v>51</v>
      </c>
      <c r="P654" s="131">
        <f>O654*H654</f>
        <v>0</v>
      </c>
      <c r="Q654" s="131">
        <v>0</v>
      </c>
      <c r="R654" s="131">
        <f>Q654*H654</f>
        <v>0</v>
      </c>
      <c r="S654" s="131">
        <v>0</v>
      </c>
      <c r="T654" s="132">
        <f>S654*H654</f>
        <v>0</v>
      </c>
      <c r="AR654" s="133" t="s">
        <v>88</v>
      </c>
      <c r="AT654" s="133" t="s">
        <v>185</v>
      </c>
      <c r="AU654" s="133" t="s">
        <v>88</v>
      </c>
      <c r="AY654" s="16" t="s">
        <v>184</v>
      </c>
      <c r="BE654" s="134">
        <f>IF(N654="základní",J654,0)</f>
        <v>0</v>
      </c>
      <c r="BF654" s="134">
        <f>IF(N654="snížená",J654,0)</f>
        <v>0</v>
      </c>
      <c r="BG654" s="134">
        <f>IF(N654="zákl. přenesená",J654,0)</f>
        <v>0</v>
      </c>
      <c r="BH654" s="134">
        <f>IF(N654="sníž. přenesená",J654,0)</f>
        <v>0</v>
      </c>
      <c r="BI654" s="134">
        <f>IF(N654="nulová",J654,0)</f>
        <v>0</v>
      </c>
      <c r="BJ654" s="16" t="s">
        <v>88</v>
      </c>
      <c r="BK654" s="134">
        <f>ROUND(I654*H654,2)</f>
        <v>0</v>
      </c>
      <c r="BL654" s="16" t="s">
        <v>88</v>
      </c>
      <c r="BM654" s="133" t="s">
        <v>649</v>
      </c>
    </row>
    <row r="655" spans="2:65" s="11" customFormat="1" ht="11.25">
      <c r="B655" s="135"/>
      <c r="D655" s="136" t="s">
        <v>190</v>
      </c>
      <c r="E655" s="137" t="s">
        <v>3</v>
      </c>
      <c r="F655" s="138" t="s">
        <v>362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65" s="11" customFormat="1" ht="11.25">
      <c r="B656" s="135"/>
      <c r="D656" s="136" t="s">
        <v>190</v>
      </c>
      <c r="E656" s="137" t="s">
        <v>3</v>
      </c>
      <c r="F656" s="138" t="s">
        <v>629</v>
      </c>
      <c r="H656" s="137" t="s">
        <v>3</v>
      </c>
      <c r="I656" s="139"/>
      <c r="L656" s="135"/>
      <c r="M656" s="140"/>
      <c r="T656" s="141"/>
      <c r="AT656" s="137" t="s">
        <v>190</v>
      </c>
      <c r="AU656" s="137" t="s">
        <v>88</v>
      </c>
      <c r="AV656" s="11" t="s">
        <v>88</v>
      </c>
      <c r="AW656" s="11" t="s">
        <v>41</v>
      </c>
      <c r="AX656" s="11" t="s">
        <v>80</v>
      </c>
      <c r="AY656" s="137" t="s">
        <v>184</v>
      </c>
    </row>
    <row r="657" spans="2:65" s="12" customFormat="1" ht="11.25">
      <c r="B657" s="142"/>
      <c r="D657" s="136" t="s">
        <v>190</v>
      </c>
      <c r="E657" s="143" t="s">
        <v>3</v>
      </c>
      <c r="F657" s="144" t="s">
        <v>90</v>
      </c>
      <c r="H657" s="145">
        <v>2</v>
      </c>
      <c r="I657" s="146"/>
      <c r="L657" s="142"/>
      <c r="M657" s="147"/>
      <c r="T657" s="148"/>
      <c r="AT657" s="143" t="s">
        <v>190</v>
      </c>
      <c r="AU657" s="143" t="s">
        <v>88</v>
      </c>
      <c r="AV657" s="12" t="s">
        <v>90</v>
      </c>
      <c r="AW657" s="12" t="s">
        <v>41</v>
      </c>
      <c r="AX657" s="12" t="s">
        <v>80</v>
      </c>
      <c r="AY657" s="143" t="s">
        <v>184</v>
      </c>
    </row>
    <row r="658" spans="2:65" s="13" customFormat="1" ht="11.25">
      <c r="B658" s="149"/>
      <c r="D658" s="136" t="s">
        <v>190</v>
      </c>
      <c r="E658" s="150" t="s">
        <v>3</v>
      </c>
      <c r="F658" s="151" t="s">
        <v>202</v>
      </c>
      <c r="H658" s="152">
        <v>2</v>
      </c>
      <c r="I658" s="153"/>
      <c r="L658" s="149"/>
      <c r="M658" s="154"/>
      <c r="T658" s="155"/>
      <c r="AT658" s="150" t="s">
        <v>190</v>
      </c>
      <c r="AU658" s="150" t="s">
        <v>88</v>
      </c>
      <c r="AV658" s="13" t="s">
        <v>203</v>
      </c>
      <c r="AW658" s="13" t="s">
        <v>41</v>
      </c>
      <c r="AX658" s="13" t="s">
        <v>88</v>
      </c>
      <c r="AY658" s="150" t="s">
        <v>184</v>
      </c>
    </row>
    <row r="659" spans="2:65" s="1" customFormat="1" ht="24.2" customHeight="1">
      <c r="B659" s="121"/>
      <c r="C659" s="122" t="s">
        <v>650</v>
      </c>
      <c r="D659" s="122" t="s">
        <v>185</v>
      </c>
      <c r="E659" s="123" t="s">
        <v>651</v>
      </c>
      <c r="F659" s="124" t="s">
        <v>652</v>
      </c>
      <c r="G659" s="125" t="s">
        <v>348</v>
      </c>
      <c r="H659" s="126">
        <v>1</v>
      </c>
      <c r="I659" s="127"/>
      <c r="J659" s="128">
        <f>ROUND(I659*H659,2)</f>
        <v>0</v>
      </c>
      <c r="K659" s="124" t="s">
        <v>189</v>
      </c>
      <c r="L659" s="32"/>
      <c r="M659" s="129" t="s">
        <v>3</v>
      </c>
      <c r="N659" s="130" t="s">
        <v>51</v>
      </c>
      <c r="P659" s="131">
        <f>O659*H659</f>
        <v>0</v>
      </c>
      <c r="Q659" s="131">
        <v>0</v>
      </c>
      <c r="R659" s="131">
        <f>Q659*H659</f>
        <v>0</v>
      </c>
      <c r="S659" s="131">
        <v>0</v>
      </c>
      <c r="T659" s="132">
        <f>S659*H659</f>
        <v>0</v>
      </c>
      <c r="AR659" s="133" t="s">
        <v>88</v>
      </c>
      <c r="AT659" s="133" t="s">
        <v>185</v>
      </c>
      <c r="AU659" s="133" t="s">
        <v>88</v>
      </c>
      <c r="AY659" s="16" t="s">
        <v>184</v>
      </c>
      <c r="BE659" s="134">
        <f>IF(N659="základní",J659,0)</f>
        <v>0</v>
      </c>
      <c r="BF659" s="134">
        <f>IF(N659="snížená",J659,0)</f>
        <v>0</v>
      </c>
      <c r="BG659" s="134">
        <f>IF(N659="zákl. přenesená",J659,0)</f>
        <v>0</v>
      </c>
      <c r="BH659" s="134">
        <f>IF(N659="sníž. přenesená",J659,0)</f>
        <v>0</v>
      </c>
      <c r="BI659" s="134">
        <f>IF(N659="nulová",J659,0)</f>
        <v>0</v>
      </c>
      <c r="BJ659" s="16" t="s">
        <v>88</v>
      </c>
      <c r="BK659" s="134">
        <f>ROUND(I659*H659,2)</f>
        <v>0</v>
      </c>
      <c r="BL659" s="16" t="s">
        <v>88</v>
      </c>
      <c r="BM659" s="133" t="s">
        <v>653</v>
      </c>
    </row>
    <row r="660" spans="2:65" s="11" customFormat="1" ht="11.25">
      <c r="B660" s="135"/>
      <c r="D660" s="136" t="s">
        <v>190</v>
      </c>
      <c r="E660" s="137" t="s">
        <v>3</v>
      </c>
      <c r="F660" s="138" t="s">
        <v>362</v>
      </c>
      <c r="H660" s="137" t="s">
        <v>3</v>
      </c>
      <c r="I660" s="139"/>
      <c r="L660" s="135"/>
      <c r="M660" s="140"/>
      <c r="T660" s="141"/>
      <c r="AT660" s="137" t="s">
        <v>190</v>
      </c>
      <c r="AU660" s="137" t="s">
        <v>88</v>
      </c>
      <c r="AV660" s="11" t="s">
        <v>88</v>
      </c>
      <c r="AW660" s="11" t="s">
        <v>41</v>
      </c>
      <c r="AX660" s="11" t="s">
        <v>80</v>
      </c>
      <c r="AY660" s="137" t="s">
        <v>184</v>
      </c>
    </row>
    <row r="661" spans="2:65" s="11" customFormat="1" ht="11.25">
      <c r="B661" s="135"/>
      <c r="D661" s="136" t="s">
        <v>190</v>
      </c>
      <c r="E661" s="137" t="s">
        <v>3</v>
      </c>
      <c r="F661" s="138" t="s">
        <v>634</v>
      </c>
      <c r="H661" s="137" t="s">
        <v>3</v>
      </c>
      <c r="I661" s="139"/>
      <c r="L661" s="135"/>
      <c r="M661" s="140"/>
      <c r="T661" s="141"/>
      <c r="AT661" s="137" t="s">
        <v>190</v>
      </c>
      <c r="AU661" s="137" t="s">
        <v>88</v>
      </c>
      <c r="AV661" s="11" t="s">
        <v>88</v>
      </c>
      <c r="AW661" s="11" t="s">
        <v>41</v>
      </c>
      <c r="AX661" s="11" t="s">
        <v>80</v>
      </c>
      <c r="AY661" s="137" t="s">
        <v>184</v>
      </c>
    </row>
    <row r="662" spans="2:65" s="12" customFormat="1" ht="11.25">
      <c r="B662" s="142"/>
      <c r="D662" s="136" t="s">
        <v>190</v>
      </c>
      <c r="E662" s="143" t="s">
        <v>3</v>
      </c>
      <c r="F662" s="144" t="s">
        <v>88</v>
      </c>
      <c r="H662" s="145">
        <v>1</v>
      </c>
      <c r="I662" s="146"/>
      <c r="L662" s="142"/>
      <c r="M662" s="147"/>
      <c r="T662" s="148"/>
      <c r="AT662" s="143" t="s">
        <v>190</v>
      </c>
      <c r="AU662" s="143" t="s">
        <v>88</v>
      </c>
      <c r="AV662" s="12" t="s">
        <v>90</v>
      </c>
      <c r="AW662" s="12" t="s">
        <v>41</v>
      </c>
      <c r="AX662" s="12" t="s">
        <v>80</v>
      </c>
      <c r="AY662" s="143" t="s">
        <v>184</v>
      </c>
    </row>
    <row r="663" spans="2:65" s="13" customFormat="1" ht="11.25">
      <c r="B663" s="149"/>
      <c r="D663" s="136" t="s">
        <v>190</v>
      </c>
      <c r="E663" s="150" t="s">
        <v>3</v>
      </c>
      <c r="F663" s="151" t="s">
        <v>202</v>
      </c>
      <c r="H663" s="152">
        <v>1</v>
      </c>
      <c r="I663" s="153"/>
      <c r="L663" s="149"/>
      <c r="M663" s="154"/>
      <c r="T663" s="155"/>
      <c r="AT663" s="150" t="s">
        <v>190</v>
      </c>
      <c r="AU663" s="150" t="s">
        <v>88</v>
      </c>
      <c r="AV663" s="13" t="s">
        <v>203</v>
      </c>
      <c r="AW663" s="13" t="s">
        <v>41</v>
      </c>
      <c r="AX663" s="13" t="s">
        <v>88</v>
      </c>
      <c r="AY663" s="150" t="s">
        <v>184</v>
      </c>
    </row>
    <row r="664" spans="2:65" s="1" customFormat="1" ht="24.2" customHeight="1">
      <c r="B664" s="121"/>
      <c r="C664" s="122" t="s">
        <v>485</v>
      </c>
      <c r="D664" s="122" t="s">
        <v>185</v>
      </c>
      <c r="E664" s="123" t="s">
        <v>654</v>
      </c>
      <c r="F664" s="124" t="s">
        <v>655</v>
      </c>
      <c r="G664" s="125" t="s">
        <v>348</v>
      </c>
      <c r="H664" s="126">
        <v>7</v>
      </c>
      <c r="I664" s="127"/>
      <c r="J664" s="128">
        <f>ROUND(I664*H664,2)</f>
        <v>0</v>
      </c>
      <c r="K664" s="124" t="s">
        <v>189</v>
      </c>
      <c r="L664" s="32"/>
      <c r="M664" s="129" t="s">
        <v>3</v>
      </c>
      <c r="N664" s="130" t="s">
        <v>51</v>
      </c>
      <c r="P664" s="131">
        <f>O664*H664</f>
        <v>0</v>
      </c>
      <c r="Q664" s="131">
        <v>0</v>
      </c>
      <c r="R664" s="131">
        <f>Q664*H664</f>
        <v>0</v>
      </c>
      <c r="S664" s="131">
        <v>0</v>
      </c>
      <c r="T664" s="132">
        <f>S664*H664</f>
        <v>0</v>
      </c>
      <c r="AR664" s="133" t="s">
        <v>88</v>
      </c>
      <c r="AT664" s="133" t="s">
        <v>185</v>
      </c>
      <c r="AU664" s="133" t="s">
        <v>88</v>
      </c>
      <c r="AY664" s="16" t="s">
        <v>184</v>
      </c>
      <c r="BE664" s="134">
        <f>IF(N664="základní",J664,0)</f>
        <v>0</v>
      </c>
      <c r="BF664" s="134">
        <f>IF(N664="snížená",J664,0)</f>
        <v>0</v>
      </c>
      <c r="BG664" s="134">
        <f>IF(N664="zákl. přenesená",J664,0)</f>
        <v>0</v>
      </c>
      <c r="BH664" s="134">
        <f>IF(N664="sníž. přenesená",J664,0)</f>
        <v>0</v>
      </c>
      <c r="BI664" s="134">
        <f>IF(N664="nulová",J664,0)</f>
        <v>0</v>
      </c>
      <c r="BJ664" s="16" t="s">
        <v>88</v>
      </c>
      <c r="BK664" s="134">
        <f>ROUND(I664*H664,2)</f>
        <v>0</v>
      </c>
      <c r="BL664" s="16" t="s">
        <v>88</v>
      </c>
      <c r="BM664" s="133" t="s">
        <v>656</v>
      </c>
    </row>
    <row r="665" spans="2:65" s="11" customFormat="1" ht="11.25">
      <c r="B665" s="135"/>
      <c r="D665" s="136" t="s">
        <v>190</v>
      </c>
      <c r="E665" s="137" t="s">
        <v>3</v>
      </c>
      <c r="F665" s="138" t="s">
        <v>362</v>
      </c>
      <c r="H665" s="137" t="s">
        <v>3</v>
      </c>
      <c r="I665" s="139"/>
      <c r="L665" s="135"/>
      <c r="M665" s="140"/>
      <c r="T665" s="141"/>
      <c r="AT665" s="137" t="s">
        <v>190</v>
      </c>
      <c r="AU665" s="137" t="s">
        <v>88</v>
      </c>
      <c r="AV665" s="11" t="s">
        <v>88</v>
      </c>
      <c r="AW665" s="11" t="s">
        <v>41</v>
      </c>
      <c r="AX665" s="11" t="s">
        <v>80</v>
      </c>
      <c r="AY665" s="137" t="s">
        <v>184</v>
      </c>
    </row>
    <row r="666" spans="2:65" s="11" customFormat="1" ht="11.25">
      <c r="B666" s="135"/>
      <c r="D666" s="136" t="s">
        <v>190</v>
      </c>
      <c r="E666" s="137" t="s">
        <v>3</v>
      </c>
      <c r="F666" s="138" t="s">
        <v>657</v>
      </c>
      <c r="H666" s="137" t="s">
        <v>3</v>
      </c>
      <c r="I666" s="139"/>
      <c r="L666" s="135"/>
      <c r="M666" s="140"/>
      <c r="T666" s="141"/>
      <c r="AT666" s="137" t="s">
        <v>190</v>
      </c>
      <c r="AU666" s="137" t="s">
        <v>88</v>
      </c>
      <c r="AV666" s="11" t="s">
        <v>88</v>
      </c>
      <c r="AW666" s="11" t="s">
        <v>41</v>
      </c>
      <c r="AX666" s="11" t="s">
        <v>80</v>
      </c>
      <c r="AY666" s="137" t="s">
        <v>184</v>
      </c>
    </row>
    <row r="667" spans="2:65" s="12" customFormat="1" ht="11.25">
      <c r="B667" s="142"/>
      <c r="D667" s="136" t="s">
        <v>190</v>
      </c>
      <c r="E667" s="143" t="s">
        <v>3</v>
      </c>
      <c r="F667" s="144" t="s">
        <v>90</v>
      </c>
      <c r="H667" s="145">
        <v>2</v>
      </c>
      <c r="I667" s="146"/>
      <c r="L667" s="142"/>
      <c r="M667" s="147"/>
      <c r="T667" s="148"/>
      <c r="AT667" s="143" t="s">
        <v>190</v>
      </c>
      <c r="AU667" s="143" t="s">
        <v>88</v>
      </c>
      <c r="AV667" s="12" t="s">
        <v>90</v>
      </c>
      <c r="AW667" s="12" t="s">
        <v>41</v>
      </c>
      <c r="AX667" s="12" t="s">
        <v>80</v>
      </c>
      <c r="AY667" s="143" t="s">
        <v>184</v>
      </c>
    </row>
    <row r="668" spans="2:65" s="11" customFormat="1" ht="11.25">
      <c r="B668" s="135"/>
      <c r="D668" s="136" t="s">
        <v>190</v>
      </c>
      <c r="E668" s="137" t="s">
        <v>3</v>
      </c>
      <c r="F668" s="138" t="s">
        <v>658</v>
      </c>
      <c r="H668" s="137" t="s">
        <v>3</v>
      </c>
      <c r="I668" s="139"/>
      <c r="L668" s="135"/>
      <c r="M668" s="140"/>
      <c r="T668" s="141"/>
      <c r="AT668" s="137" t="s">
        <v>190</v>
      </c>
      <c r="AU668" s="137" t="s">
        <v>88</v>
      </c>
      <c r="AV668" s="11" t="s">
        <v>88</v>
      </c>
      <c r="AW668" s="11" t="s">
        <v>41</v>
      </c>
      <c r="AX668" s="11" t="s">
        <v>80</v>
      </c>
      <c r="AY668" s="137" t="s">
        <v>184</v>
      </c>
    </row>
    <row r="669" spans="2:65" s="12" customFormat="1" ht="11.25">
      <c r="B669" s="142"/>
      <c r="D669" s="136" t="s">
        <v>190</v>
      </c>
      <c r="E669" s="143" t="s">
        <v>3</v>
      </c>
      <c r="F669" s="144" t="s">
        <v>90</v>
      </c>
      <c r="H669" s="145">
        <v>2</v>
      </c>
      <c r="I669" s="146"/>
      <c r="L669" s="142"/>
      <c r="M669" s="147"/>
      <c r="T669" s="148"/>
      <c r="AT669" s="143" t="s">
        <v>190</v>
      </c>
      <c r="AU669" s="143" t="s">
        <v>88</v>
      </c>
      <c r="AV669" s="12" t="s">
        <v>90</v>
      </c>
      <c r="AW669" s="12" t="s">
        <v>41</v>
      </c>
      <c r="AX669" s="12" t="s">
        <v>80</v>
      </c>
      <c r="AY669" s="143" t="s">
        <v>184</v>
      </c>
    </row>
    <row r="670" spans="2:65" s="11" customFormat="1" ht="11.25">
      <c r="B670" s="135"/>
      <c r="D670" s="136" t="s">
        <v>190</v>
      </c>
      <c r="E670" s="137" t="s">
        <v>3</v>
      </c>
      <c r="F670" s="138" t="s">
        <v>659</v>
      </c>
      <c r="H670" s="137" t="s">
        <v>3</v>
      </c>
      <c r="I670" s="139"/>
      <c r="L670" s="135"/>
      <c r="M670" s="140"/>
      <c r="T670" s="141"/>
      <c r="AT670" s="137" t="s">
        <v>190</v>
      </c>
      <c r="AU670" s="137" t="s">
        <v>88</v>
      </c>
      <c r="AV670" s="11" t="s">
        <v>88</v>
      </c>
      <c r="AW670" s="11" t="s">
        <v>41</v>
      </c>
      <c r="AX670" s="11" t="s">
        <v>80</v>
      </c>
      <c r="AY670" s="137" t="s">
        <v>184</v>
      </c>
    </row>
    <row r="671" spans="2:65" s="12" customFormat="1" ht="11.25">
      <c r="B671" s="142"/>
      <c r="D671" s="136" t="s">
        <v>190</v>
      </c>
      <c r="E671" s="143" t="s">
        <v>3</v>
      </c>
      <c r="F671" s="144" t="s">
        <v>88</v>
      </c>
      <c r="H671" s="145">
        <v>1</v>
      </c>
      <c r="I671" s="146"/>
      <c r="L671" s="142"/>
      <c r="M671" s="147"/>
      <c r="T671" s="148"/>
      <c r="AT671" s="143" t="s">
        <v>190</v>
      </c>
      <c r="AU671" s="143" t="s">
        <v>88</v>
      </c>
      <c r="AV671" s="12" t="s">
        <v>90</v>
      </c>
      <c r="AW671" s="12" t="s">
        <v>41</v>
      </c>
      <c r="AX671" s="12" t="s">
        <v>80</v>
      </c>
      <c r="AY671" s="143" t="s">
        <v>184</v>
      </c>
    </row>
    <row r="672" spans="2:65" s="11" customFormat="1" ht="11.25">
      <c r="B672" s="135"/>
      <c r="D672" s="136" t="s">
        <v>190</v>
      </c>
      <c r="E672" s="137" t="s">
        <v>3</v>
      </c>
      <c r="F672" s="138" t="s">
        <v>660</v>
      </c>
      <c r="H672" s="137" t="s">
        <v>3</v>
      </c>
      <c r="I672" s="139"/>
      <c r="L672" s="135"/>
      <c r="M672" s="140"/>
      <c r="T672" s="141"/>
      <c r="AT672" s="137" t="s">
        <v>190</v>
      </c>
      <c r="AU672" s="137" t="s">
        <v>88</v>
      </c>
      <c r="AV672" s="11" t="s">
        <v>88</v>
      </c>
      <c r="AW672" s="11" t="s">
        <v>41</v>
      </c>
      <c r="AX672" s="11" t="s">
        <v>80</v>
      </c>
      <c r="AY672" s="137" t="s">
        <v>184</v>
      </c>
    </row>
    <row r="673" spans="2:65" s="12" customFormat="1" ht="11.25">
      <c r="B673" s="142"/>
      <c r="D673" s="136" t="s">
        <v>190</v>
      </c>
      <c r="E673" s="143" t="s">
        <v>3</v>
      </c>
      <c r="F673" s="144" t="s">
        <v>88</v>
      </c>
      <c r="H673" s="145">
        <v>1</v>
      </c>
      <c r="I673" s="146"/>
      <c r="L673" s="142"/>
      <c r="M673" s="147"/>
      <c r="T673" s="148"/>
      <c r="AT673" s="143" t="s">
        <v>190</v>
      </c>
      <c r="AU673" s="143" t="s">
        <v>88</v>
      </c>
      <c r="AV673" s="12" t="s">
        <v>90</v>
      </c>
      <c r="AW673" s="12" t="s">
        <v>41</v>
      </c>
      <c r="AX673" s="12" t="s">
        <v>80</v>
      </c>
      <c r="AY673" s="143" t="s">
        <v>184</v>
      </c>
    </row>
    <row r="674" spans="2:65" s="11" customFormat="1" ht="11.25">
      <c r="B674" s="135"/>
      <c r="D674" s="136" t="s">
        <v>190</v>
      </c>
      <c r="E674" s="137" t="s">
        <v>3</v>
      </c>
      <c r="F674" s="138" t="s">
        <v>661</v>
      </c>
      <c r="H674" s="137" t="s">
        <v>3</v>
      </c>
      <c r="I674" s="139"/>
      <c r="L674" s="135"/>
      <c r="M674" s="140"/>
      <c r="T674" s="141"/>
      <c r="AT674" s="137" t="s">
        <v>190</v>
      </c>
      <c r="AU674" s="137" t="s">
        <v>88</v>
      </c>
      <c r="AV674" s="11" t="s">
        <v>88</v>
      </c>
      <c r="AW674" s="11" t="s">
        <v>41</v>
      </c>
      <c r="AX674" s="11" t="s">
        <v>80</v>
      </c>
      <c r="AY674" s="137" t="s">
        <v>184</v>
      </c>
    </row>
    <row r="675" spans="2:65" s="12" customFormat="1" ht="11.25">
      <c r="B675" s="142"/>
      <c r="D675" s="136" t="s">
        <v>190</v>
      </c>
      <c r="E675" s="143" t="s">
        <v>3</v>
      </c>
      <c r="F675" s="144" t="s">
        <v>88</v>
      </c>
      <c r="H675" s="145">
        <v>1</v>
      </c>
      <c r="I675" s="146"/>
      <c r="L675" s="142"/>
      <c r="M675" s="147"/>
      <c r="T675" s="148"/>
      <c r="AT675" s="143" t="s">
        <v>190</v>
      </c>
      <c r="AU675" s="143" t="s">
        <v>88</v>
      </c>
      <c r="AV675" s="12" t="s">
        <v>90</v>
      </c>
      <c r="AW675" s="12" t="s">
        <v>41</v>
      </c>
      <c r="AX675" s="12" t="s">
        <v>80</v>
      </c>
      <c r="AY675" s="143" t="s">
        <v>184</v>
      </c>
    </row>
    <row r="676" spans="2:65" s="13" customFormat="1" ht="11.25">
      <c r="B676" s="149"/>
      <c r="D676" s="136" t="s">
        <v>190</v>
      </c>
      <c r="E676" s="150" t="s">
        <v>3</v>
      </c>
      <c r="F676" s="151" t="s">
        <v>202</v>
      </c>
      <c r="H676" s="152">
        <v>7</v>
      </c>
      <c r="I676" s="153"/>
      <c r="L676" s="149"/>
      <c r="M676" s="154"/>
      <c r="T676" s="155"/>
      <c r="AT676" s="150" t="s">
        <v>190</v>
      </c>
      <c r="AU676" s="150" t="s">
        <v>88</v>
      </c>
      <c r="AV676" s="13" t="s">
        <v>203</v>
      </c>
      <c r="AW676" s="13" t="s">
        <v>41</v>
      </c>
      <c r="AX676" s="13" t="s">
        <v>88</v>
      </c>
      <c r="AY676" s="150" t="s">
        <v>184</v>
      </c>
    </row>
    <row r="677" spans="2:65" s="1" customFormat="1" ht="24.2" customHeight="1">
      <c r="B677" s="121"/>
      <c r="C677" s="122" t="s">
        <v>662</v>
      </c>
      <c r="D677" s="122" t="s">
        <v>185</v>
      </c>
      <c r="E677" s="123" t="s">
        <v>663</v>
      </c>
      <c r="F677" s="124" t="s">
        <v>664</v>
      </c>
      <c r="G677" s="125" t="s">
        <v>348</v>
      </c>
      <c r="H677" s="126">
        <v>2</v>
      </c>
      <c r="I677" s="127"/>
      <c r="J677" s="128">
        <f>ROUND(I677*H677,2)</f>
        <v>0</v>
      </c>
      <c r="K677" s="124" t="s">
        <v>189</v>
      </c>
      <c r="L677" s="32"/>
      <c r="M677" s="129" t="s">
        <v>3</v>
      </c>
      <c r="N677" s="130" t="s">
        <v>51</v>
      </c>
      <c r="P677" s="131">
        <f>O677*H677</f>
        <v>0</v>
      </c>
      <c r="Q677" s="131">
        <v>0</v>
      </c>
      <c r="R677" s="131">
        <f>Q677*H677</f>
        <v>0</v>
      </c>
      <c r="S677" s="131">
        <v>0</v>
      </c>
      <c r="T677" s="132">
        <f>S677*H677</f>
        <v>0</v>
      </c>
      <c r="AR677" s="133" t="s">
        <v>88</v>
      </c>
      <c r="AT677" s="133" t="s">
        <v>185</v>
      </c>
      <c r="AU677" s="133" t="s">
        <v>88</v>
      </c>
      <c r="AY677" s="16" t="s">
        <v>184</v>
      </c>
      <c r="BE677" s="134">
        <f>IF(N677="základní",J677,0)</f>
        <v>0</v>
      </c>
      <c r="BF677" s="134">
        <f>IF(N677="snížená",J677,0)</f>
        <v>0</v>
      </c>
      <c r="BG677" s="134">
        <f>IF(N677="zákl. přenesená",J677,0)</f>
        <v>0</v>
      </c>
      <c r="BH677" s="134">
        <f>IF(N677="sníž. přenesená",J677,0)</f>
        <v>0</v>
      </c>
      <c r="BI677" s="134">
        <f>IF(N677="nulová",J677,0)</f>
        <v>0</v>
      </c>
      <c r="BJ677" s="16" t="s">
        <v>88</v>
      </c>
      <c r="BK677" s="134">
        <f>ROUND(I677*H677,2)</f>
        <v>0</v>
      </c>
      <c r="BL677" s="16" t="s">
        <v>88</v>
      </c>
      <c r="BM677" s="133" t="s">
        <v>665</v>
      </c>
    </row>
    <row r="678" spans="2:65" s="11" customFormat="1" ht="11.25">
      <c r="B678" s="135"/>
      <c r="D678" s="136" t="s">
        <v>190</v>
      </c>
      <c r="E678" s="137" t="s">
        <v>3</v>
      </c>
      <c r="F678" s="138" t="s">
        <v>362</v>
      </c>
      <c r="H678" s="137" t="s">
        <v>3</v>
      </c>
      <c r="I678" s="139"/>
      <c r="L678" s="135"/>
      <c r="M678" s="140"/>
      <c r="T678" s="141"/>
      <c r="AT678" s="137" t="s">
        <v>190</v>
      </c>
      <c r="AU678" s="137" t="s">
        <v>88</v>
      </c>
      <c r="AV678" s="11" t="s">
        <v>88</v>
      </c>
      <c r="AW678" s="11" t="s">
        <v>41</v>
      </c>
      <c r="AX678" s="11" t="s">
        <v>80</v>
      </c>
      <c r="AY678" s="137" t="s">
        <v>184</v>
      </c>
    </row>
    <row r="679" spans="2:65" s="11" customFormat="1" ht="11.25">
      <c r="B679" s="135"/>
      <c r="D679" s="136" t="s">
        <v>190</v>
      </c>
      <c r="E679" s="137" t="s">
        <v>3</v>
      </c>
      <c r="F679" s="138" t="s">
        <v>625</v>
      </c>
      <c r="H679" s="137" t="s">
        <v>3</v>
      </c>
      <c r="I679" s="139"/>
      <c r="L679" s="135"/>
      <c r="M679" s="140"/>
      <c r="T679" s="141"/>
      <c r="AT679" s="137" t="s">
        <v>190</v>
      </c>
      <c r="AU679" s="137" t="s">
        <v>88</v>
      </c>
      <c r="AV679" s="11" t="s">
        <v>88</v>
      </c>
      <c r="AW679" s="11" t="s">
        <v>41</v>
      </c>
      <c r="AX679" s="11" t="s">
        <v>80</v>
      </c>
      <c r="AY679" s="137" t="s">
        <v>184</v>
      </c>
    </row>
    <row r="680" spans="2:65" s="12" customFormat="1" ht="11.25">
      <c r="B680" s="142"/>
      <c r="D680" s="136" t="s">
        <v>190</v>
      </c>
      <c r="E680" s="143" t="s">
        <v>3</v>
      </c>
      <c r="F680" s="144" t="s">
        <v>90</v>
      </c>
      <c r="H680" s="145">
        <v>2</v>
      </c>
      <c r="I680" s="146"/>
      <c r="L680" s="142"/>
      <c r="M680" s="147"/>
      <c r="T680" s="148"/>
      <c r="AT680" s="143" t="s">
        <v>190</v>
      </c>
      <c r="AU680" s="143" t="s">
        <v>88</v>
      </c>
      <c r="AV680" s="12" t="s">
        <v>90</v>
      </c>
      <c r="AW680" s="12" t="s">
        <v>41</v>
      </c>
      <c r="AX680" s="12" t="s">
        <v>80</v>
      </c>
      <c r="AY680" s="143" t="s">
        <v>184</v>
      </c>
    </row>
    <row r="681" spans="2:65" s="13" customFormat="1" ht="11.25">
      <c r="B681" s="149"/>
      <c r="D681" s="136" t="s">
        <v>190</v>
      </c>
      <c r="E681" s="150" t="s">
        <v>3</v>
      </c>
      <c r="F681" s="151" t="s">
        <v>202</v>
      </c>
      <c r="H681" s="152">
        <v>2</v>
      </c>
      <c r="I681" s="153"/>
      <c r="L681" s="149"/>
      <c r="M681" s="154"/>
      <c r="T681" s="155"/>
      <c r="AT681" s="150" t="s">
        <v>190</v>
      </c>
      <c r="AU681" s="150" t="s">
        <v>88</v>
      </c>
      <c r="AV681" s="13" t="s">
        <v>203</v>
      </c>
      <c r="AW681" s="13" t="s">
        <v>41</v>
      </c>
      <c r="AX681" s="13" t="s">
        <v>88</v>
      </c>
      <c r="AY681" s="150" t="s">
        <v>184</v>
      </c>
    </row>
    <row r="682" spans="2:65" s="1" customFormat="1" ht="24.2" customHeight="1">
      <c r="B682" s="121"/>
      <c r="C682" s="122" t="s">
        <v>488</v>
      </c>
      <c r="D682" s="122" t="s">
        <v>185</v>
      </c>
      <c r="E682" s="123" t="s">
        <v>666</v>
      </c>
      <c r="F682" s="124" t="s">
        <v>667</v>
      </c>
      <c r="G682" s="125" t="s">
        <v>348</v>
      </c>
      <c r="H682" s="126">
        <v>2</v>
      </c>
      <c r="I682" s="127"/>
      <c r="J682" s="128">
        <f>ROUND(I682*H682,2)</f>
        <v>0</v>
      </c>
      <c r="K682" s="124" t="s">
        <v>189</v>
      </c>
      <c r="L682" s="32"/>
      <c r="M682" s="129" t="s">
        <v>3</v>
      </c>
      <c r="N682" s="130" t="s">
        <v>51</v>
      </c>
      <c r="P682" s="131">
        <f>O682*H682</f>
        <v>0</v>
      </c>
      <c r="Q682" s="131">
        <v>0</v>
      </c>
      <c r="R682" s="131">
        <f>Q682*H682</f>
        <v>0</v>
      </c>
      <c r="S682" s="131">
        <v>0</v>
      </c>
      <c r="T682" s="132">
        <f>S682*H682</f>
        <v>0</v>
      </c>
      <c r="AR682" s="133" t="s">
        <v>88</v>
      </c>
      <c r="AT682" s="133" t="s">
        <v>185</v>
      </c>
      <c r="AU682" s="133" t="s">
        <v>88</v>
      </c>
      <c r="AY682" s="16" t="s">
        <v>184</v>
      </c>
      <c r="BE682" s="134">
        <f>IF(N682="základní",J682,0)</f>
        <v>0</v>
      </c>
      <c r="BF682" s="134">
        <f>IF(N682="snížená",J682,0)</f>
        <v>0</v>
      </c>
      <c r="BG682" s="134">
        <f>IF(N682="zákl. přenesená",J682,0)</f>
        <v>0</v>
      </c>
      <c r="BH682" s="134">
        <f>IF(N682="sníž. přenesená",J682,0)</f>
        <v>0</v>
      </c>
      <c r="BI682" s="134">
        <f>IF(N682="nulová",J682,0)</f>
        <v>0</v>
      </c>
      <c r="BJ682" s="16" t="s">
        <v>88</v>
      </c>
      <c r="BK682" s="134">
        <f>ROUND(I682*H682,2)</f>
        <v>0</v>
      </c>
      <c r="BL682" s="16" t="s">
        <v>88</v>
      </c>
      <c r="BM682" s="133" t="s">
        <v>668</v>
      </c>
    </row>
    <row r="683" spans="2:65" s="11" customFormat="1" ht="11.25">
      <c r="B683" s="135"/>
      <c r="D683" s="136" t="s">
        <v>190</v>
      </c>
      <c r="E683" s="137" t="s">
        <v>3</v>
      </c>
      <c r="F683" s="138" t="s">
        <v>362</v>
      </c>
      <c r="H683" s="137" t="s">
        <v>3</v>
      </c>
      <c r="I683" s="139"/>
      <c r="L683" s="135"/>
      <c r="M683" s="140"/>
      <c r="T683" s="141"/>
      <c r="AT683" s="137" t="s">
        <v>190</v>
      </c>
      <c r="AU683" s="137" t="s">
        <v>88</v>
      </c>
      <c r="AV683" s="11" t="s">
        <v>88</v>
      </c>
      <c r="AW683" s="11" t="s">
        <v>41</v>
      </c>
      <c r="AX683" s="11" t="s">
        <v>80</v>
      </c>
      <c r="AY683" s="137" t="s">
        <v>184</v>
      </c>
    </row>
    <row r="684" spans="2:65" s="11" customFormat="1" ht="11.25">
      <c r="B684" s="135"/>
      <c r="D684" s="136" t="s">
        <v>190</v>
      </c>
      <c r="E684" s="137" t="s">
        <v>3</v>
      </c>
      <c r="F684" s="138" t="s">
        <v>629</v>
      </c>
      <c r="H684" s="137" t="s">
        <v>3</v>
      </c>
      <c r="I684" s="139"/>
      <c r="L684" s="135"/>
      <c r="M684" s="140"/>
      <c r="T684" s="141"/>
      <c r="AT684" s="137" t="s">
        <v>190</v>
      </c>
      <c r="AU684" s="137" t="s">
        <v>88</v>
      </c>
      <c r="AV684" s="11" t="s">
        <v>88</v>
      </c>
      <c r="AW684" s="11" t="s">
        <v>41</v>
      </c>
      <c r="AX684" s="11" t="s">
        <v>80</v>
      </c>
      <c r="AY684" s="137" t="s">
        <v>184</v>
      </c>
    </row>
    <row r="685" spans="2:65" s="12" customFormat="1" ht="11.25">
      <c r="B685" s="142"/>
      <c r="D685" s="136" t="s">
        <v>190</v>
      </c>
      <c r="E685" s="143" t="s">
        <v>3</v>
      </c>
      <c r="F685" s="144" t="s">
        <v>90</v>
      </c>
      <c r="H685" s="145">
        <v>2</v>
      </c>
      <c r="I685" s="146"/>
      <c r="L685" s="142"/>
      <c r="M685" s="147"/>
      <c r="T685" s="148"/>
      <c r="AT685" s="143" t="s">
        <v>190</v>
      </c>
      <c r="AU685" s="143" t="s">
        <v>88</v>
      </c>
      <c r="AV685" s="12" t="s">
        <v>90</v>
      </c>
      <c r="AW685" s="12" t="s">
        <v>41</v>
      </c>
      <c r="AX685" s="12" t="s">
        <v>80</v>
      </c>
      <c r="AY685" s="143" t="s">
        <v>184</v>
      </c>
    </row>
    <row r="686" spans="2:65" s="13" customFormat="1" ht="11.25">
      <c r="B686" s="149"/>
      <c r="D686" s="136" t="s">
        <v>190</v>
      </c>
      <c r="E686" s="150" t="s">
        <v>3</v>
      </c>
      <c r="F686" s="151" t="s">
        <v>202</v>
      </c>
      <c r="H686" s="152">
        <v>2</v>
      </c>
      <c r="I686" s="153"/>
      <c r="L686" s="149"/>
      <c r="M686" s="154"/>
      <c r="T686" s="155"/>
      <c r="AT686" s="150" t="s">
        <v>190</v>
      </c>
      <c r="AU686" s="150" t="s">
        <v>88</v>
      </c>
      <c r="AV686" s="13" t="s">
        <v>203</v>
      </c>
      <c r="AW686" s="13" t="s">
        <v>41</v>
      </c>
      <c r="AX686" s="13" t="s">
        <v>88</v>
      </c>
      <c r="AY686" s="150" t="s">
        <v>184</v>
      </c>
    </row>
    <row r="687" spans="2:65" s="1" customFormat="1" ht="24.2" customHeight="1">
      <c r="B687" s="121"/>
      <c r="C687" s="122" t="s">
        <v>669</v>
      </c>
      <c r="D687" s="122" t="s">
        <v>185</v>
      </c>
      <c r="E687" s="123" t="s">
        <v>670</v>
      </c>
      <c r="F687" s="124" t="s">
        <v>671</v>
      </c>
      <c r="G687" s="125" t="s">
        <v>348</v>
      </c>
      <c r="H687" s="126">
        <v>1</v>
      </c>
      <c r="I687" s="127"/>
      <c r="J687" s="128">
        <f>ROUND(I687*H687,2)</f>
        <v>0</v>
      </c>
      <c r="K687" s="124" t="s">
        <v>189</v>
      </c>
      <c r="L687" s="32"/>
      <c r="M687" s="129" t="s">
        <v>3</v>
      </c>
      <c r="N687" s="130" t="s">
        <v>51</v>
      </c>
      <c r="P687" s="131">
        <f>O687*H687</f>
        <v>0</v>
      </c>
      <c r="Q687" s="131">
        <v>0</v>
      </c>
      <c r="R687" s="131">
        <f>Q687*H687</f>
        <v>0</v>
      </c>
      <c r="S687" s="131">
        <v>0</v>
      </c>
      <c r="T687" s="132">
        <f>S687*H687</f>
        <v>0</v>
      </c>
      <c r="AR687" s="133" t="s">
        <v>88</v>
      </c>
      <c r="AT687" s="133" t="s">
        <v>185</v>
      </c>
      <c r="AU687" s="133" t="s">
        <v>88</v>
      </c>
      <c r="AY687" s="16" t="s">
        <v>184</v>
      </c>
      <c r="BE687" s="134">
        <f>IF(N687="základní",J687,0)</f>
        <v>0</v>
      </c>
      <c r="BF687" s="134">
        <f>IF(N687="snížená",J687,0)</f>
        <v>0</v>
      </c>
      <c r="BG687" s="134">
        <f>IF(N687="zákl. přenesená",J687,0)</f>
        <v>0</v>
      </c>
      <c r="BH687" s="134">
        <f>IF(N687="sníž. přenesená",J687,0)</f>
        <v>0</v>
      </c>
      <c r="BI687" s="134">
        <f>IF(N687="nulová",J687,0)</f>
        <v>0</v>
      </c>
      <c r="BJ687" s="16" t="s">
        <v>88</v>
      </c>
      <c r="BK687" s="134">
        <f>ROUND(I687*H687,2)</f>
        <v>0</v>
      </c>
      <c r="BL687" s="16" t="s">
        <v>88</v>
      </c>
      <c r="BM687" s="133" t="s">
        <v>672</v>
      </c>
    </row>
    <row r="688" spans="2:65" s="11" customFormat="1" ht="11.25">
      <c r="B688" s="135"/>
      <c r="D688" s="136" t="s">
        <v>190</v>
      </c>
      <c r="E688" s="137" t="s">
        <v>3</v>
      </c>
      <c r="F688" s="138" t="s">
        <v>362</v>
      </c>
      <c r="H688" s="137" t="s">
        <v>3</v>
      </c>
      <c r="I688" s="139"/>
      <c r="L688" s="135"/>
      <c r="M688" s="140"/>
      <c r="T688" s="141"/>
      <c r="AT688" s="137" t="s">
        <v>190</v>
      </c>
      <c r="AU688" s="137" t="s">
        <v>88</v>
      </c>
      <c r="AV688" s="11" t="s">
        <v>88</v>
      </c>
      <c r="AW688" s="11" t="s">
        <v>41</v>
      </c>
      <c r="AX688" s="11" t="s">
        <v>80</v>
      </c>
      <c r="AY688" s="137" t="s">
        <v>184</v>
      </c>
    </row>
    <row r="689" spans="2:65" s="11" customFormat="1" ht="11.25">
      <c r="B689" s="135"/>
      <c r="D689" s="136" t="s">
        <v>190</v>
      </c>
      <c r="E689" s="137" t="s">
        <v>3</v>
      </c>
      <c r="F689" s="138" t="s">
        <v>634</v>
      </c>
      <c r="H689" s="137" t="s">
        <v>3</v>
      </c>
      <c r="I689" s="139"/>
      <c r="L689" s="135"/>
      <c r="M689" s="140"/>
      <c r="T689" s="141"/>
      <c r="AT689" s="137" t="s">
        <v>190</v>
      </c>
      <c r="AU689" s="137" t="s">
        <v>88</v>
      </c>
      <c r="AV689" s="11" t="s">
        <v>88</v>
      </c>
      <c r="AW689" s="11" t="s">
        <v>41</v>
      </c>
      <c r="AX689" s="11" t="s">
        <v>80</v>
      </c>
      <c r="AY689" s="137" t="s">
        <v>184</v>
      </c>
    </row>
    <row r="690" spans="2:65" s="12" customFormat="1" ht="11.25">
      <c r="B690" s="142"/>
      <c r="D690" s="136" t="s">
        <v>190</v>
      </c>
      <c r="E690" s="143" t="s">
        <v>3</v>
      </c>
      <c r="F690" s="144" t="s">
        <v>88</v>
      </c>
      <c r="H690" s="145">
        <v>1</v>
      </c>
      <c r="I690" s="146"/>
      <c r="L690" s="142"/>
      <c r="M690" s="147"/>
      <c r="T690" s="148"/>
      <c r="AT690" s="143" t="s">
        <v>190</v>
      </c>
      <c r="AU690" s="143" t="s">
        <v>88</v>
      </c>
      <c r="AV690" s="12" t="s">
        <v>90</v>
      </c>
      <c r="AW690" s="12" t="s">
        <v>41</v>
      </c>
      <c r="AX690" s="12" t="s">
        <v>80</v>
      </c>
      <c r="AY690" s="143" t="s">
        <v>184</v>
      </c>
    </row>
    <row r="691" spans="2:65" s="13" customFormat="1" ht="11.25">
      <c r="B691" s="149"/>
      <c r="D691" s="136" t="s">
        <v>190</v>
      </c>
      <c r="E691" s="150" t="s">
        <v>3</v>
      </c>
      <c r="F691" s="151" t="s">
        <v>202</v>
      </c>
      <c r="H691" s="152">
        <v>1</v>
      </c>
      <c r="I691" s="153"/>
      <c r="L691" s="149"/>
      <c r="M691" s="154"/>
      <c r="T691" s="155"/>
      <c r="AT691" s="150" t="s">
        <v>190</v>
      </c>
      <c r="AU691" s="150" t="s">
        <v>88</v>
      </c>
      <c r="AV691" s="13" t="s">
        <v>203</v>
      </c>
      <c r="AW691" s="13" t="s">
        <v>41</v>
      </c>
      <c r="AX691" s="13" t="s">
        <v>88</v>
      </c>
      <c r="AY691" s="150" t="s">
        <v>184</v>
      </c>
    </row>
    <row r="692" spans="2:65" s="1" customFormat="1" ht="24.2" customHeight="1">
      <c r="B692" s="121"/>
      <c r="C692" s="122" t="s">
        <v>497</v>
      </c>
      <c r="D692" s="122" t="s">
        <v>185</v>
      </c>
      <c r="E692" s="123" t="s">
        <v>673</v>
      </c>
      <c r="F692" s="124" t="s">
        <v>674</v>
      </c>
      <c r="G692" s="125" t="s">
        <v>348</v>
      </c>
      <c r="H692" s="126">
        <v>1</v>
      </c>
      <c r="I692" s="127"/>
      <c r="J692" s="128">
        <f>ROUND(I692*H692,2)</f>
        <v>0</v>
      </c>
      <c r="K692" s="124" t="s">
        <v>189</v>
      </c>
      <c r="L692" s="32"/>
      <c r="M692" s="129" t="s">
        <v>3</v>
      </c>
      <c r="N692" s="130" t="s">
        <v>51</v>
      </c>
      <c r="P692" s="131">
        <f>O692*H692</f>
        <v>0</v>
      </c>
      <c r="Q692" s="131">
        <v>0</v>
      </c>
      <c r="R692" s="131">
        <f>Q692*H692</f>
        <v>0</v>
      </c>
      <c r="S692" s="131">
        <v>0</v>
      </c>
      <c r="T692" s="132">
        <f>S692*H692</f>
        <v>0</v>
      </c>
      <c r="AR692" s="133" t="s">
        <v>88</v>
      </c>
      <c r="AT692" s="133" t="s">
        <v>185</v>
      </c>
      <c r="AU692" s="133" t="s">
        <v>88</v>
      </c>
      <c r="AY692" s="16" t="s">
        <v>184</v>
      </c>
      <c r="BE692" s="134">
        <f>IF(N692="základní",J692,0)</f>
        <v>0</v>
      </c>
      <c r="BF692" s="134">
        <f>IF(N692="snížená",J692,0)</f>
        <v>0</v>
      </c>
      <c r="BG692" s="134">
        <f>IF(N692="zákl. přenesená",J692,0)</f>
        <v>0</v>
      </c>
      <c r="BH692" s="134">
        <f>IF(N692="sníž. přenesená",J692,0)</f>
        <v>0</v>
      </c>
      <c r="BI692" s="134">
        <f>IF(N692="nulová",J692,0)</f>
        <v>0</v>
      </c>
      <c r="BJ692" s="16" t="s">
        <v>88</v>
      </c>
      <c r="BK692" s="134">
        <f>ROUND(I692*H692,2)</f>
        <v>0</v>
      </c>
      <c r="BL692" s="16" t="s">
        <v>88</v>
      </c>
      <c r="BM692" s="133" t="s">
        <v>675</v>
      </c>
    </row>
    <row r="693" spans="2:65" s="11" customFormat="1" ht="11.25">
      <c r="B693" s="135"/>
      <c r="D693" s="136" t="s">
        <v>190</v>
      </c>
      <c r="E693" s="137" t="s">
        <v>3</v>
      </c>
      <c r="F693" s="138" t="s">
        <v>191</v>
      </c>
      <c r="H693" s="137" t="s">
        <v>3</v>
      </c>
      <c r="I693" s="139"/>
      <c r="L693" s="135"/>
      <c r="M693" s="140"/>
      <c r="T693" s="141"/>
      <c r="AT693" s="137" t="s">
        <v>190</v>
      </c>
      <c r="AU693" s="137" t="s">
        <v>88</v>
      </c>
      <c r="AV693" s="11" t="s">
        <v>88</v>
      </c>
      <c r="AW693" s="11" t="s">
        <v>41</v>
      </c>
      <c r="AX693" s="11" t="s">
        <v>80</v>
      </c>
      <c r="AY693" s="137" t="s">
        <v>184</v>
      </c>
    </row>
    <row r="694" spans="2:65" s="11" customFormat="1" ht="11.25">
      <c r="B694" s="135"/>
      <c r="D694" s="136" t="s">
        <v>190</v>
      </c>
      <c r="E694" s="137" t="s">
        <v>3</v>
      </c>
      <c r="F694" s="138" t="s">
        <v>192</v>
      </c>
      <c r="H694" s="137" t="s">
        <v>3</v>
      </c>
      <c r="I694" s="139"/>
      <c r="L694" s="135"/>
      <c r="M694" s="140"/>
      <c r="T694" s="141"/>
      <c r="AT694" s="137" t="s">
        <v>190</v>
      </c>
      <c r="AU694" s="137" t="s">
        <v>88</v>
      </c>
      <c r="AV694" s="11" t="s">
        <v>88</v>
      </c>
      <c r="AW694" s="11" t="s">
        <v>41</v>
      </c>
      <c r="AX694" s="11" t="s">
        <v>80</v>
      </c>
      <c r="AY694" s="137" t="s">
        <v>184</v>
      </c>
    </row>
    <row r="695" spans="2:65" s="11" customFormat="1" ht="11.25">
      <c r="B695" s="135"/>
      <c r="D695" s="136" t="s">
        <v>190</v>
      </c>
      <c r="E695" s="137" t="s">
        <v>3</v>
      </c>
      <c r="F695" s="138" t="s">
        <v>362</v>
      </c>
      <c r="H695" s="137" t="s">
        <v>3</v>
      </c>
      <c r="I695" s="139"/>
      <c r="L695" s="135"/>
      <c r="M695" s="140"/>
      <c r="T695" s="141"/>
      <c r="AT695" s="137" t="s">
        <v>190</v>
      </c>
      <c r="AU695" s="137" t="s">
        <v>88</v>
      </c>
      <c r="AV695" s="11" t="s">
        <v>88</v>
      </c>
      <c r="AW695" s="11" t="s">
        <v>41</v>
      </c>
      <c r="AX695" s="11" t="s">
        <v>80</v>
      </c>
      <c r="AY695" s="137" t="s">
        <v>184</v>
      </c>
    </row>
    <row r="696" spans="2:65" s="11" customFormat="1" ht="11.25">
      <c r="B696" s="135"/>
      <c r="D696" s="136" t="s">
        <v>190</v>
      </c>
      <c r="E696" s="137" t="s">
        <v>3</v>
      </c>
      <c r="F696" s="138" t="s">
        <v>676</v>
      </c>
      <c r="H696" s="137" t="s">
        <v>3</v>
      </c>
      <c r="I696" s="139"/>
      <c r="L696" s="135"/>
      <c r="M696" s="140"/>
      <c r="T696" s="141"/>
      <c r="AT696" s="137" t="s">
        <v>190</v>
      </c>
      <c r="AU696" s="137" t="s">
        <v>88</v>
      </c>
      <c r="AV696" s="11" t="s">
        <v>88</v>
      </c>
      <c r="AW696" s="11" t="s">
        <v>41</v>
      </c>
      <c r="AX696" s="11" t="s">
        <v>80</v>
      </c>
      <c r="AY696" s="137" t="s">
        <v>184</v>
      </c>
    </row>
    <row r="697" spans="2:65" s="12" customFormat="1" ht="11.25">
      <c r="B697" s="142"/>
      <c r="D697" s="136" t="s">
        <v>190</v>
      </c>
      <c r="E697" s="143" t="s">
        <v>3</v>
      </c>
      <c r="F697" s="144" t="s">
        <v>88</v>
      </c>
      <c r="H697" s="145">
        <v>1</v>
      </c>
      <c r="I697" s="146"/>
      <c r="L697" s="142"/>
      <c r="M697" s="147"/>
      <c r="T697" s="148"/>
      <c r="AT697" s="143" t="s">
        <v>190</v>
      </c>
      <c r="AU697" s="143" t="s">
        <v>88</v>
      </c>
      <c r="AV697" s="12" t="s">
        <v>90</v>
      </c>
      <c r="AW697" s="12" t="s">
        <v>41</v>
      </c>
      <c r="AX697" s="12" t="s">
        <v>80</v>
      </c>
      <c r="AY697" s="143" t="s">
        <v>184</v>
      </c>
    </row>
    <row r="698" spans="2:65" s="13" customFormat="1" ht="11.25">
      <c r="B698" s="149"/>
      <c r="D698" s="136" t="s">
        <v>190</v>
      </c>
      <c r="E698" s="150" t="s">
        <v>3</v>
      </c>
      <c r="F698" s="151" t="s">
        <v>202</v>
      </c>
      <c r="H698" s="152">
        <v>1</v>
      </c>
      <c r="I698" s="153"/>
      <c r="L698" s="149"/>
      <c r="M698" s="154"/>
      <c r="T698" s="155"/>
      <c r="AT698" s="150" t="s">
        <v>190</v>
      </c>
      <c r="AU698" s="150" t="s">
        <v>88</v>
      </c>
      <c r="AV698" s="13" t="s">
        <v>203</v>
      </c>
      <c r="AW698" s="13" t="s">
        <v>41</v>
      </c>
      <c r="AX698" s="13" t="s">
        <v>88</v>
      </c>
      <c r="AY698" s="150" t="s">
        <v>184</v>
      </c>
    </row>
    <row r="699" spans="2:65" s="1" customFormat="1" ht="16.5" customHeight="1">
      <c r="B699" s="121"/>
      <c r="C699" s="122" t="s">
        <v>677</v>
      </c>
      <c r="D699" s="122" t="s">
        <v>185</v>
      </c>
      <c r="E699" s="123" t="s">
        <v>678</v>
      </c>
      <c r="F699" s="124" t="s">
        <v>679</v>
      </c>
      <c r="G699" s="125" t="s">
        <v>348</v>
      </c>
      <c r="H699" s="126">
        <v>1</v>
      </c>
      <c r="I699" s="127"/>
      <c r="J699" s="128">
        <f>ROUND(I699*H699,2)</f>
        <v>0</v>
      </c>
      <c r="K699" s="124" t="s">
        <v>189</v>
      </c>
      <c r="L699" s="32"/>
      <c r="M699" s="129" t="s">
        <v>3</v>
      </c>
      <c r="N699" s="130" t="s">
        <v>51</v>
      </c>
      <c r="P699" s="131">
        <f>O699*H699</f>
        <v>0</v>
      </c>
      <c r="Q699" s="131">
        <v>0</v>
      </c>
      <c r="R699" s="131">
        <f>Q699*H699</f>
        <v>0</v>
      </c>
      <c r="S699" s="131">
        <v>0</v>
      </c>
      <c r="T699" s="132">
        <f>S699*H699</f>
        <v>0</v>
      </c>
      <c r="AR699" s="133" t="s">
        <v>88</v>
      </c>
      <c r="AT699" s="133" t="s">
        <v>185</v>
      </c>
      <c r="AU699" s="133" t="s">
        <v>88</v>
      </c>
      <c r="AY699" s="16" t="s">
        <v>184</v>
      </c>
      <c r="BE699" s="134">
        <f>IF(N699="základní",J699,0)</f>
        <v>0</v>
      </c>
      <c r="BF699" s="134">
        <f>IF(N699="snížená",J699,0)</f>
        <v>0</v>
      </c>
      <c r="BG699" s="134">
        <f>IF(N699="zákl. přenesená",J699,0)</f>
        <v>0</v>
      </c>
      <c r="BH699" s="134">
        <f>IF(N699="sníž. přenesená",J699,0)</f>
        <v>0</v>
      </c>
      <c r="BI699" s="134">
        <f>IF(N699="nulová",J699,0)</f>
        <v>0</v>
      </c>
      <c r="BJ699" s="16" t="s">
        <v>88</v>
      </c>
      <c r="BK699" s="134">
        <f>ROUND(I699*H699,2)</f>
        <v>0</v>
      </c>
      <c r="BL699" s="16" t="s">
        <v>88</v>
      </c>
      <c r="BM699" s="133" t="s">
        <v>680</v>
      </c>
    </row>
    <row r="700" spans="2:65" s="11" customFormat="1" ht="11.25">
      <c r="B700" s="135"/>
      <c r="D700" s="136" t="s">
        <v>190</v>
      </c>
      <c r="E700" s="137" t="s">
        <v>3</v>
      </c>
      <c r="F700" s="138" t="s">
        <v>424</v>
      </c>
      <c r="H700" s="137" t="s">
        <v>3</v>
      </c>
      <c r="I700" s="139"/>
      <c r="L700" s="135"/>
      <c r="M700" s="140"/>
      <c r="T700" s="141"/>
      <c r="AT700" s="137" t="s">
        <v>190</v>
      </c>
      <c r="AU700" s="137" t="s">
        <v>88</v>
      </c>
      <c r="AV700" s="11" t="s">
        <v>88</v>
      </c>
      <c r="AW700" s="11" t="s">
        <v>41</v>
      </c>
      <c r="AX700" s="11" t="s">
        <v>80</v>
      </c>
      <c r="AY700" s="137" t="s">
        <v>184</v>
      </c>
    </row>
    <row r="701" spans="2:65" s="11" customFormat="1" ht="11.25">
      <c r="B701" s="135"/>
      <c r="D701" s="136" t="s">
        <v>190</v>
      </c>
      <c r="E701" s="137" t="s">
        <v>3</v>
      </c>
      <c r="F701" s="138" t="s">
        <v>425</v>
      </c>
      <c r="H701" s="137" t="s">
        <v>3</v>
      </c>
      <c r="I701" s="139"/>
      <c r="L701" s="135"/>
      <c r="M701" s="140"/>
      <c r="T701" s="141"/>
      <c r="AT701" s="137" t="s">
        <v>190</v>
      </c>
      <c r="AU701" s="137" t="s">
        <v>88</v>
      </c>
      <c r="AV701" s="11" t="s">
        <v>88</v>
      </c>
      <c r="AW701" s="11" t="s">
        <v>41</v>
      </c>
      <c r="AX701" s="11" t="s">
        <v>80</v>
      </c>
      <c r="AY701" s="137" t="s">
        <v>184</v>
      </c>
    </row>
    <row r="702" spans="2:65" s="11" customFormat="1" ht="22.5">
      <c r="B702" s="135"/>
      <c r="D702" s="136" t="s">
        <v>190</v>
      </c>
      <c r="E702" s="137" t="s">
        <v>3</v>
      </c>
      <c r="F702" s="138" t="s">
        <v>681</v>
      </c>
      <c r="H702" s="137" t="s">
        <v>3</v>
      </c>
      <c r="I702" s="139"/>
      <c r="L702" s="135"/>
      <c r="M702" s="140"/>
      <c r="T702" s="141"/>
      <c r="AT702" s="137" t="s">
        <v>190</v>
      </c>
      <c r="AU702" s="137" t="s">
        <v>88</v>
      </c>
      <c r="AV702" s="11" t="s">
        <v>88</v>
      </c>
      <c r="AW702" s="11" t="s">
        <v>41</v>
      </c>
      <c r="AX702" s="11" t="s">
        <v>80</v>
      </c>
      <c r="AY702" s="137" t="s">
        <v>184</v>
      </c>
    </row>
    <row r="703" spans="2:65" s="12" customFormat="1" ht="11.25">
      <c r="B703" s="142"/>
      <c r="D703" s="136" t="s">
        <v>190</v>
      </c>
      <c r="E703" s="143" t="s">
        <v>3</v>
      </c>
      <c r="F703" s="144" t="s">
        <v>88</v>
      </c>
      <c r="H703" s="145">
        <v>1</v>
      </c>
      <c r="I703" s="146"/>
      <c r="L703" s="142"/>
      <c r="M703" s="147"/>
      <c r="T703" s="148"/>
      <c r="AT703" s="143" t="s">
        <v>190</v>
      </c>
      <c r="AU703" s="143" t="s">
        <v>88</v>
      </c>
      <c r="AV703" s="12" t="s">
        <v>90</v>
      </c>
      <c r="AW703" s="12" t="s">
        <v>41</v>
      </c>
      <c r="AX703" s="12" t="s">
        <v>80</v>
      </c>
      <c r="AY703" s="143" t="s">
        <v>184</v>
      </c>
    </row>
    <row r="704" spans="2:65" s="13" customFormat="1" ht="11.25">
      <c r="B704" s="149"/>
      <c r="D704" s="136" t="s">
        <v>190</v>
      </c>
      <c r="E704" s="150" t="s">
        <v>3</v>
      </c>
      <c r="F704" s="151" t="s">
        <v>202</v>
      </c>
      <c r="H704" s="152">
        <v>1</v>
      </c>
      <c r="I704" s="153"/>
      <c r="L704" s="149"/>
      <c r="M704" s="154"/>
      <c r="T704" s="155"/>
      <c r="AT704" s="150" t="s">
        <v>190</v>
      </c>
      <c r="AU704" s="150" t="s">
        <v>88</v>
      </c>
      <c r="AV704" s="13" t="s">
        <v>203</v>
      </c>
      <c r="AW704" s="13" t="s">
        <v>41</v>
      </c>
      <c r="AX704" s="13" t="s">
        <v>88</v>
      </c>
      <c r="AY704" s="150" t="s">
        <v>184</v>
      </c>
    </row>
    <row r="705" spans="2:65" s="1" customFormat="1" ht="16.5" customHeight="1">
      <c r="B705" s="121"/>
      <c r="C705" s="122" t="s">
        <v>503</v>
      </c>
      <c r="D705" s="122" t="s">
        <v>185</v>
      </c>
      <c r="E705" s="123" t="s">
        <v>682</v>
      </c>
      <c r="F705" s="124" t="s">
        <v>683</v>
      </c>
      <c r="G705" s="125" t="s">
        <v>348</v>
      </c>
      <c r="H705" s="126">
        <v>1</v>
      </c>
      <c r="I705" s="127"/>
      <c r="J705" s="128">
        <f>ROUND(I705*H705,2)</f>
        <v>0</v>
      </c>
      <c r="K705" s="124" t="s">
        <v>189</v>
      </c>
      <c r="L705" s="32"/>
      <c r="M705" s="129" t="s">
        <v>3</v>
      </c>
      <c r="N705" s="130" t="s">
        <v>51</v>
      </c>
      <c r="P705" s="131">
        <f>O705*H705</f>
        <v>0</v>
      </c>
      <c r="Q705" s="131">
        <v>0</v>
      </c>
      <c r="R705" s="131">
        <f>Q705*H705</f>
        <v>0</v>
      </c>
      <c r="S705" s="131">
        <v>0</v>
      </c>
      <c r="T705" s="132">
        <f>S705*H705</f>
        <v>0</v>
      </c>
      <c r="AR705" s="133" t="s">
        <v>88</v>
      </c>
      <c r="AT705" s="133" t="s">
        <v>185</v>
      </c>
      <c r="AU705" s="133" t="s">
        <v>88</v>
      </c>
      <c r="AY705" s="16" t="s">
        <v>184</v>
      </c>
      <c r="BE705" s="134">
        <f>IF(N705="základní",J705,0)</f>
        <v>0</v>
      </c>
      <c r="BF705" s="134">
        <f>IF(N705="snížená",J705,0)</f>
        <v>0</v>
      </c>
      <c r="BG705" s="134">
        <f>IF(N705="zákl. přenesená",J705,0)</f>
        <v>0</v>
      </c>
      <c r="BH705" s="134">
        <f>IF(N705="sníž. přenesená",J705,0)</f>
        <v>0</v>
      </c>
      <c r="BI705" s="134">
        <f>IF(N705="nulová",J705,0)</f>
        <v>0</v>
      </c>
      <c r="BJ705" s="16" t="s">
        <v>88</v>
      </c>
      <c r="BK705" s="134">
        <f>ROUND(I705*H705,2)</f>
        <v>0</v>
      </c>
      <c r="BL705" s="16" t="s">
        <v>88</v>
      </c>
      <c r="BM705" s="133" t="s">
        <v>684</v>
      </c>
    </row>
    <row r="706" spans="2:65" s="11" customFormat="1" ht="11.25">
      <c r="B706" s="135"/>
      <c r="D706" s="136" t="s">
        <v>190</v>
      </c>
      <c r="E706" s="137" t="s">
        <v>3</v>
      </c>
      <c r="F706" s="138" t="s">
        <v>424</v>
      </c>
      <c r="H706" s="137" t="s">
        <v>3</v>
      </c>
      <c r="I706" s="139"/>
      <c r="L706" s="135"/>
      <c r="M706" s="140"/>
      <c r="T706" s="141"/>
      <c r="AT706" s="137" t="s">
        <v>190</v>
      </c>
      <c r="AU706" s="137" t="s">
        <v>88</v>
      </c>
      <c r="AV706" s="11" t="s">
        <v>88</v>
      </c>
      <c r="AW706" s="11" t="s">
        <v>41</v>
      </c>
      <c r="AX706" s="11" t="s">
        <v>80</v>
      </c>
      <c r="AY706" s="137" t="s">
        <v>184</v>
      </c>
    </row>
    <row r="707" spans="2:65" s="11" customFormat="1" ht="11.25">
      <c r="B707" s="135"/>
      <c r="D707" s="136" t="s">
        <v>190</v>
      </c>
      <c r="E707" s="137" t="s">
        <v>3</v>
      </c>
      <c r="F707" s="138" t="s">
        <v>425</v>
      </c>
      <c r="H707" s="137" t="s">
        <v>3</v>
      </c>
      <c r="I707" s="139"/>
      <c r="L707" s="135"/>
      <c r="M707" s="140"/>
      <c r="T707" s="141"/>
      <c r="AT707" s="137" t="s">
        <v>190</v>
      </c>
      <c r="AU707" s="137" t="s">
        <v>88</v>
      </c>
      <c r="AV707" s="11" t="s">
        <v>88</v>
      </c>
      <c r="AW707" s="11" t="s">
        <v>41</v>
      </c>
      <c r="AX707" s="11" t="s">
        <v>80</v>
      </c>
      <c r="AY707" s="137" t="s">
        <v>184</v>
      </c>
    </row>
    <row r="708" spans="2:65" s="11" customFormat="1" ht="22.5">
      <c r="B708" s="135"/>
      <c r="D708" s="136" t="s">
        <v>190</v>
      </c>
      <c r="E708" s="137" t="s">
        <v>3</v>
      </c>
      <c r="F708" s="138" t="s">
        <v>685</v>
      </c>
      <c r="H708" s="137" t="s">
        <v>3</v>
      </c>
      <c r="I708" s="139"/>
      <c r="L708" s="135"/>
      <c r="M708" s="140"/>
      <c r="T708" s="141"/>
      <c r="AT708" s="137" t="s">
        <v>190</v>
      </c>
      <c r="AU708" s="137" t="s">
        <v>88</v>
      </c>
      <c r="AV708" s="11" t="s">
        <v>88</v>
      </c>
      <c r="AW708" s="11" t="s">
        <v>41</v>
      </c>
      <c r="AX708" s="11" t="s">
        <v>80</v>
      </c>
      <c r="AY708" s="137" t="s">
        <v>184</v>
      </c>
    </row>
    <row r="709" spans="2:65" s="12" customFormat="1" ht="11.25">
      <c r="B709" s="142"/>
      <c r="D709" s="136" t="s">
        <v>190</v>
      </c>
      <c r="E709" s="143" t="s">
        <v>3</v>
      </c>
      <c r="F709" s="144" t="s">
        <v>88</v>
      </c>
      <c r="H709" s="145">
        <v>1</v>
      </c>
      <c r="I709" s="146"/>
      <c r="L709" s="142"/>
      <c r="M709" s="147"/>
      <c r="T709" s="148"/>
      <c r="AT709" s="143" t="s">
        <v>190</v>
      </c>
      <c r="AU709" s="143" t="s">
        <v>88</v>
      </c>
      <c r="AV709" s="12" t="s">
        <v>90</v>
      </c>
      <c r="AW709" s="12" t="s">
        <v>41</v>
      </c>
      <c r="AX709" s="12" t="s">
        <v>80</v>
      </c>
      <c r="AY709" s="143" t="s">
        <v>184</v>
      </c>
    </row>
    <row r="710" spans="2:65" s="13" customFormat="1" ht="11.25">
      <c r="B710" s="149"/>
      <c r="D710" s="136" t="s">
        <v>190</v>
      </c>
      <c r="E710" s="150" t="s">
        <v>3</v>
      </c>
      <c r="F710" s="151" t="s">
        <v>202</v>
      </c>
      <c r="H710" s="152">
        <v>1</v>
      </c>
      <c r="I710" s="153"/>
      <c r="L710" s="149"/>
      <c r="M710" s="154"/>
      <c r="T710" s="155"/>
      <c r="AT710" s="150" t="s">
        <v>190</v>
      </c>
      <c r="AU710" s="150" t="s">
        <v>88</v>
      </c>
      <c r="AV710" s="13" t="s">
        <v>203</v>
      </c>
      <c r="AW710" s="13" t="s">
        <v>41</v>
      </c>
      <c r="AX710" s="13" t="s">
        <v>88</v>
      </c>
      <c r="AY710" s="150" t="s">
        <v>184</v>
      </c>
    </row>
    <row r="711" spans="2:65" s="1" customFormat="1" ht="16.5" customHeight="1">
      <c r="B711" s="121"/>
      <c r="C711" s="122" t="s">
        <v>686</v>
      </c>
      <c r="D711" s="122" t="s">
        <v>185</v>
      </c>
      <c r="E711" s="123" t="s">
        <v>687</v>
      </c>
      <c r="F711" s="124" t="s">
        <v>688</v>
      </c>
      <c r="G711" s="125" t="s">
        <v>348</v>
      </c>
      <c r="H711" s="126">
        <v>2</v>
      </c>
      <c r="I711" s="127"/>
      <c r="J711" s="128">
        <f>ROUND(I711*H711,2)</f>
        <v>0</v>
      </c>
      <c r="K711" s="124" t="s">
        <v>189</v>
      </c>
      <c r="L711" s="32"/>
      <c r="M711" s="129" t="s">
        <v>3</v>
      </c>
      <c r="N711" s="130" t="s">
        <v>51</v>
      </c>
      <c r="P711" s="131">
        <f>O711*H711</f>
        <v>0</v>
      </c>
      <c r="Q711" s="131">
        <v>0</v>
      </c>
      <c r="R711" s="131">
        <f>Q711*H711</f>
        <v>0</v>
      </c>
      <c r="S711" s="131">
        <v>0</v>
      </c>
      <c r="T711" s="132">
        <f>S711*H711</f>
        <v>0</v>
      </c>
      <c r="AR711" s="133" t="s">
        <v>88</v>
      </c>
      <c r="AT711" s="133" t="s">
        <v>185</v>
      </c>
      <c r="AU711" s="133" t="s">
        <v>88</v>
      </c>
      <c r="AY711" s="16" t="s">
        <v>184</v>
      </c>
      <c r="BE711" s="134">
        <f>IF(N711="základní",J711,0)</f>
        <v>0</v>
      </c>
      <c r="BF711" s="134">
        <f>IF(N711="snížená",J711,0)</f>
        <v>0</v>
      </c>
      <c r="BG711" s="134">
        <f>IF(N711="zákl. přenesená",J711,0)</f>
        <v>0</v>
      </c>
      <c r="BH711" s="134">
        <f>IF(N711="sníž. přenesená",J711,0)</f>
        <v>0</v>
      </c>
      <c r="BI711" s="134">
        <f>IF(N711="nulová",J711,0)</f>
        <v>0</v>
      </c>
      <c r="BJ711" s="16" t="s">
        <v>88</v>
      </c>
      <c r="BK711" s="134">
        <f>ROUND(I711*H711,2)</f>
        <v>0</v>
      </c>
      <c r="BL711" s="16" t="s">
        <v>88</v>
      </c>
      <c r="BM711" s="133" t="s">
        <v>689</v>
      </c>
    </row>
    <row r="712" spans="2:65" s="11" customFormat="1" ht="11.25">
      <c r="B712" s="135"/>
      <c r="D712" s="136" t="s">
        <v>190</v>
      </c>
      <c r="E712" s="137" t="s">
        <v>3</v>
      </c>
      <c r="F712" s="138" t="s">
        <v>424</v>
      </c>
      <c r="H712" s="137" t="s">
        <v>3</v>
      </c>
      <c r="I712" s="139"/>
      <c r="L712" s="135"/>
      <c r="M712" s="140"/>
      <c r="T712" s="141"/>
      <c r="AT712" s="137" t="s">
        <v>190</v>
      </c>
      <c r="AU712" s="137" t="s">
        <v>88</v>
      </c>
      <c r="AV712" s="11" t="s">
        <v>88</v>
      </c>
      <c r="AW712" s="11" t="s">
        <v>41</v>
      </c>
      <c r="AX712" s="11" t="s">
        <v>80</v>
      </c>
      <c r="AY712" s="137" t="s">
        <v>184</v>
      </c>
    </row>
    <row r="713" spans="2:65" s="11" customFormat="1" ht="11.25">
      <c r="B713" s="135"/>
      <c r="D713" s="136" t="s">
        <v>190</v>
      </c>
      <c r="E713" s="137" t="s">
        <v>3</v>
      </c>
      <c r="F713" s="138" t="s">
        <v>425</v>
      </c>
      <c r="H713" s="137" t="s">
        <v>3</v>
      </c>
      <c r="I713" s="139"/>
      <c r="L713" s="135"/>
      <c r="M713" s="140"/>
      <c r="T713" s="141"/>
      <c r="AT713" s="137" t="s">
        <v>190</v>
      </c>
      <c r="AU713" s="137" t="s">
        <v>88</v>
      </c>
      <c r="AV713" s="11" t="s">
        <v>88</v>
      </c>
      <c r="AW713" s="11" t="s">
        <v>41</v>
      </c>
      <c r="AX713" s="11" t="s">
        <v>80</v>
      </c>
      <c r="AY713" s="137" t="s">
        <v>184</v>
      </c>
    </row>
    <row r="714" spans="2:65" s="11" customFormat="1" ht="22.5">
      <c r="B714" s="135"/>
      <c r="D714" s="136" t="s">
        <v>190</v>
      </c>
      <c r="E714" s="137" t="s">
        <v>3</v>
      </c>
      <c r="F714" s="138" t="s">
        <v>690</v>
      </c>
      <c r="H714" s="137" t="s">
        <v>3</v>
      </c>
      <c r="I714" s="139"/>
      <c r="L714" s="135"/>
      <c r="M714" s="140"/>
      <c r="T714" s="141"/>
      <c r="AT714" s="137" t="s">
        <v>190</v>
      </c>
      <c r="AU714" s="137" t="s">
        <v>88</v>
      </c>
      <c r="AV714" s="11" t="s">
        <v>88</v>
      </c>
      <c r="AW714" s="11" t="s">
        <v>41</v>
      </c>
      <c r="AX714" s="11" t="s">
        <v>80</v>
      </c>
      <c r="AY714" s="137" t="s">
        <v>184</v>
      </c>
    </row>
    <row r="715" spans="2:65" s="12" customFormat="1" ht="11.25">
      <c r="B715" s="142"/>
      <c r="D715" s="136" t="s">
        <v>190</v>
      </c>
      <c r="E715" s="143" t="s">
        <v>3</v>
      </c>
      <c r="F715" s="144" t="s">
        <v>88</v>
      </c>
      <c r="H715" s="145">
        <v>1</v>
      </c>
      <c r="I715" s="146"/>
      <c r="L715" s="142"/>
      <c r="M715" s="147"/>
      <c r="T715" s="148"/>
      <c r="AT715" s="143" t="s">
        <v>190</v>
      </c>
      <c r="AU715" s="143" t="s">
        <v>88</v>
      </c>
      <c r="AV715" s="12" t="s">
        <v>90</v>
      </c>
      <c r="AW715" s="12" t="s">
        <v>41</v>
      </c>
      <c r="AX715" s="12" t="s">
        <v>80</v>
      </c>
      <c r="AY715" s="143" t="s">
        <v>184</v>
      </c>
    </row>
    <row r="716" spans="2:65" s="11" customFormat="1" ht="22.5">
      <c r="B716" s="135"/>
      <c r="D716" s="136" t="s">
        <v>190</v>
      </c>
      <c r="E716" s="137" t="s">
        <v>3</v>
      </c>
      <c r="F716" s="138" t="s">
        <v>691</v>
      </c>
      <c r="H716" s="137" t="s">
        <v>3</v>
      </c>
      <c r="I716" s="139"/>
      <c r="L716" s="135"/>
      <c r="M716" s="140"/>
      <c r="T716" s="141"/>
      <c r="AT716" s="137" t="s">
        <v>190</v>
      </c>
      <c r="AU716" s="137" t="s">
        <v>88</v>
      </c>
      <c r="AV716" s="11" t="s">
        <v>88</v>
      </c>
      <c r="AW716" s="11" t="s">
        <v>41</v>
      </c>
      <c r="AX716" s="11" t="s">
        <v>80</v>
      </c>
      <c r="AY716" s="137" t="s">
        <v>184</v>
      </c>
    </row>
    <row r="717" spans="2:65" s="12" customFormat="1" ht="11.25">
      <c r="B717" s="142"/>
      <c r="D717" s="136" t="s">
        <v>190</v>
      </c>
      <c r="E717" s="143" t="s">
        <v>3</v>
      </c>
      <c r="F717" s="144" t="s">
        <v>88</v>
      </c>
      <c r="H717" s="145">
        <v>1</v>
      </c>
      <c r="I717" s="146"/>
      <c r="L717" s="142"/>
      <c r="M717" s="147"/>
      <c r="T717" s="148"/>
      <c r="AT717" s="143" t="s">
        <v>190</v>
      </c>
      <c r="AU717" s="143" t="s">
        <v>88</v>
      </c>
      <c r="AV717" s="12" t="s">
        <v>90</v>
      </c>
      <c r="AW717" s="12" t="s">
        <v>41</v>
      </c>
      <c r="AX717" s="12" t="s">
        <v>80</v>
      </c>
      <c r="AY717" s="143" t="s">
        <v>184</v>
      </c>
    </row>
    <row r="718" spans="2:65" s="13" customFormat="1" ht="11.25">
      <c r="B718" s="149"/>
      <c r="D718" s="136" t="s">
        <v>190</v>
      </c>
      <c r="E718" s="150" t="s">
        <v>3</v>
      </c>
      <c r="F718" s="151" t="s">
        <v>202</v>
      </c>
      <c r="H718" s="152">
        <v>2</v>
      </c>
      <c r="I718" s="153"/>
      <c r="L718" s="149"/>
      <c r="M718" s="154"/>
      <c r="T718" s="155"/>
      <c r="AT718" s="150" t="s">
        <v>190</v>
      </c>
      <c r="AU718" s="150" t="s">
        <v>88</v>
      </c>
      <c r="AV718" s="13" t="s">
        <v>203</v>
      </c>
      <c r="AW718" s="13" t="s">
        <v>41</v>
      </c>
      <c r="AX718" s="13" t="s">
        <v>88</v>
      </c>
      <c r="AY718" s="150" t="s">
        <v>184</v>
      </c>
    </row>
    <row r="719" spans="2:65" s="1" customFormat="1" ht="24.2" customHeight="1">
      <c r="B719" s="121"/>
      <c r="C719" s="122" t="s">
        <v>512</v>
      </c>
      <c r="D719" s="122" t="s">
        <v>185</v>
      </c>
      <c r="E719" s="123" t="s">
        <v>692</v>
      </c>
      <c r="F719" s="124" t="s">
        <v>693</v>
      </c>
      <c r="G719" s="125" t="s">
        <v>348</v>
      </c>
      <c r="H719" s="126">
        <v>312</v>
      </c>
      <c r="I719" s="127"/>
      <c r="J719" s="128">
        <f>ROUND(I719*H719,2)</f>
        <v>0</v>
      </c>
      <c r="K719" s="124" t="s">
        <v>189</v>
      </c>
      <c r="L719" s="32"/>
      <c r="M719" s="129" t="s">
        <v>3</v>
      </c>
      <c r="N719" s="130" t="s">
        <v>51</v>
      </c>
      <c r="P719" s="131">
        <f>O719*H719</f>
        <v>0</v>
      </c>
      <c r="Q719" s="131">
        <v>0</v>
      </c>
      <c r="R719" s="131">
        <f>Q719*H719</f>
        <v>0</v>
      </c>
      <c r="S719" s="131">
        <v>0</v>
      </c>
      <c r="T719" s="132">
        <f>S719*H719</f>
        <v>0</v>
      </c>
      <c r="AR719" s="133" t="s">
        <v>88</v>
      </c>
      <c r="AT719" s="133" t="s">
        <v>185</v>
      </c>
      <c r="AU719" s="133" t="s">
        <v>88</v>
      </c>
      <c r="AY719" s="16" t="s">
        <v>184</v>
      </c>
      <c r="BE719" s="134">
        <f>IF(N719="základní",J719,0)</f>
        <v>0</v>
      </c>
      <c r="BF719" s="134">
        <f>IF(N719="snížená",J719,0)</f>
        <v>0</v>
      </c>
      <c r="BG719" s="134">
        <f>IF(N719="zákl. přenesená",J719,0)</f>
        <v>0</v>
      </c>
      <c r="BH719" s="134">
        <f>IF(N719="sníž. přenesená",J719,0)</f>
        <v>0</v>
      </c>
      <c r="BI719" s="134">
        <f>IF(N719="nulová",J719,0)</f>
        <v>0</v>
      </c>
      <c r="BJ719" s="16" t="s">
        <v>88</v>
      </c>
      <c r="BK719" s="134">
        <f>ROUND(I719*H719,2)</f>
        <v>0</v>
      </c>
      <c r="BL719" s="16" t="s">
        <v>88</v>
      </c>
      <c r="BM719" s="133" t="s">
        <v>694</v>
      </c>
    </row>
    <row r="720" spans="2:65" s="11" customFormat="1" ht="11.25">
      <c r="B720" s="135"/>
      <c r="D720" s="136" t="s">
        <v>190</v>
      </c>
      <c r="E720" s="137" t="s">
        <v>3</v>
      </c>
      <c r="F720" s="138" t="s">
        <v>362</v>
      </c>
      <c r="H720" s="137" t="s">
        <v>3</v>
      </c>
      <c r="I720" s="139"/>
      <c r="L720" s="135"/>
      <c r="M720" s="140"/>
      <c r="T720" s="141"/>
      <c r="AT720" s="137" t="s">
        <v>190</v>
      </c>
      <c r="AU720" s="137" t="s">
        <v>88</v>
      </c>
      <c r="AV720" s="11" t="s">
        <v>88</v>
      </c>
      <c r="AW720" s="11" t="s">
        <v>41</v>
      </c>
      <c r="AX720" s="11" t="s">
        <v>80</v>
      </c>
      <c r="AY720" s="137" t="s">
        <v>184</v>
      </c>
    </row>
    <row r="721" spans="2:65" s="11" customFormat="1" ht="11.25">
      <c r="B721" s="135"/>
      <c r="D721" s="136" t="s">
        <v>190</v>
      </c>
      <c r="E721" s="137" t="s">
        <v>3</v>
      </c>
      <c r="F721" s="138" t="s">
        <v>695</v>
      </c>
      <c r="H721" s="137" t="s">
        <v>3</v>
      </c>
      <c r="I721" s="139"/>
      <c r="L721" s="135"/>
      <c r="M721" s="140"/>
      <c r="T721" s="141"/>
      <c r="AT721" s="137" t="s">
        <v>190</v>
      </c>
      <c r="AU721" s="137" t="s">
        <v>88</v>
      </c>
      <c r="AV721" s="11" t="s">
        <v>88</v>
      </c>
      <c r="AW721" s="11" t="s">
        <v>41</v>
      </c>
      <c r="AX721" s="11" t="s">
        <v>80</v>
      </c>
      <c r="AY721" s="137" t="s">
        <v>184</v>
      </c>
    </row>
    <row r="722" spans="2:65" s="12" customFormat="1" ht="11.25">
      <c r="B722" s="142"/>
      <c r="D722" s="136" t="s">
        <v>190</v>
      </c>
      <c r="E722" s="143" t="s">
        <v>3</v>
      </c>
      <c r="F722" s="144" t="s">
        <v>265</v>
      </c>
      <c r="H722" s="145">
        <v>12</v>
      </c>
      <c r="I722" s="146"/>
      <c r="L722" s="142"/>
      <c r="M722" s="147"/>
      <c r="T722" s="148"/>
      <c r="AT722" s="143" t="s">
        <v>190</v>
      </c>
      <c r="AU722" s="143" t="s">
        <v>88</v>
      </c>
      <c r="AV722" s="12" t="s">
        <v>90</v>
      </c>
      <c r="AW722" s="12" t="s">
        <v>41</v>
      </c>
      <c r="AX722" s="12" t="s">
        <v>80</v>
      </c>
      <c r="AY722" s="143" t="s">
        <v>184</v>
      </c>
    </row>
    <row r="723" spans="2:65" s="11" customFormat="1" ht="11.25">
      <c r="B723" s="135"/>
      <c r="D723" s="136" t="s">
        <v>190</v>
      </c>
      <c r="E723" s="137" t="s">
        <v>3</v>
      </c>
      <c r="F723" s="138" t="s">
        <v>696</v>
      </c>
      <c r="H723" s="137" t="s">
        <v>3</v>
      </c>
      <c r="I723" s="139"/>
      <c r="L723" s="135"/>
      <c r="M723" s="140"/>
      <c r="T723" s="141"/>
      <c r="AT723" s="137" t="s">
        <v>190</v>
      </c>
      <c r="AU723" s="137" t="s">
        <v>88</v>
      </c>
      <c r="AV723" s="11" t="s">
        <v>88</v>
      </c>
      <c r="AW723" s="11" t="s">
        <v>41</v>
      </c>
      <c r="AX723" s="11" t="s">
        <v>80</v>
      </c>
      <c r="AY723" s="137" t="s">
        <v>184</v>
      </c>
    </row>
    <row r="724" spans="2:65" s="12" customFormat="1" ht="11.25">
      <c r="B724" s="142"/>
      <c r="D724" s="136" t="s">
        <v>190</v>
      </c>
      <c r="E724" s="143" t="s">
        <v>3</v>
      </c>
      <c r="F724" s="144" t="s">
        <v>548</v>
      </c>
      <c r="H724" s="145">
        <v>100</v>
      </c>
      <c r="I724" s="146"/>
      <c r="L724" s="142"/>
      <c r="M724" s="147"/>
      <c r="T724" s="148"/>
      <c r="AT724" s="143" t="s">
        <v>190</v>
      </c>
      <c r="AU724" s="143" t="s">
        <v>88</v>
      </c>
      <c r="AV724" s="12" t="s">
        <v>90</v>
      </c>
      <c r="AW724" s="12" t="s">
        <v>41</v>
      </c>
      <c r="AX724" s="12" t="s">
        <v>80</v>
      </c>
      <c r="AY724" s="143" t="s">
        <v>184</v>
      </c>
    </row>
    <row r="725" spans="2:65" s="11" customFormat="1" ht="11.25">
      <c r="B725" s="135"/>
      <c r="D725" s="136" t="s">
        <v>190</v>
      </c>
      <c r="E725" s="137" t="s">
        <v>3</v>
      </c>
      <c r="F725" s="138" t="s">
        <v>697</v>
      </c>
      <c r="H725" s="137" t="s">
        <v>3</v>
      </c>
      <c r="I725" s="139"/>
      <c r="L725" s="135"/>
      <c r="M725" s="140"/>
      <c r="T725" s="141"/>
      <c r="AT725" s="137" t="s">
        <v>190</v>
      </c>
      <c r="AU725" s="137" t="s">
        <v>88</v>
      </c>
      <c r="AV725" s="11" t="s">
        <v>88</v>
      </c>
      <c r="AW725" s="11" t="s">
        <v>41</v>
      </c>
      <c r="AX725" s="11" t="s">
        <v>80</v>
      </c>
      <c r="AY725" s="137" t="s">
        <v>184</v>
      </c>
    </row>
    <row r="726" spans="2:65" s="12" customFormat="1" ht="11.25">
      <c r="B726" s="142"/>
      <c r="D726" s="136" t="s">
        <v>190</v>
      </c>
      <c r="E726" s="143" t="s">
        <v>3</v>
      </c>
      <c r="F726" s="144" t="s">
        <v>698</v>
      </c>
      <c r="H726" s="145">
        <v>200</v>
      </c>
      <c r="I726" s="146"/>
      <c r="L726" s="142"/>
      <c r="M726" s="147"/>
      <c r="T726" s="148"/>
      <c r="AT726" s="143" t="s">
        <v>190</v>
      </c>
      <c r="AU726" s="143" t="s">
        <v>88</v>
      </c>
      <c r="AV726" s="12" t="s">
        <v>90</v>
      </c>
      <c r="AW726" s="12" t="s">
        <v>41</v>
      </c>
      <c r="AX726" s="12" t="s">
        <v>80</v>
      </c>
      <c r="AY726" s="143" t="s">
        <v>184</v>
      </c>
    </row>
    <row r="727" spans="2:65" s="13" customFormat="1" ht="11.25">
      <c r="B727" s="149"/>
      <c r="D727" s="136" t="s">
        <v>190</v>
      </c>
      <c r="E727" s="150" t="s">
        <v>3</v>
      </c>
      <c r="F727" s="151" t="s">
        <v>202</v>
      </c>
      <c r="H727" s="152">
        <v>312</v>
      </c>
      <c r="I727" s="153"/>
      <c r="L727" s="149"/>
      <c r="M727" s="154"/>
      <c r="T727" s="155"/>
      <c r="AT727" s="150" t="s">
        <v>190</v>
      </c>
      <c r="AU727" s="150" t="s">
        <v>88</v>
      </c>
      <c r="AV727" s="13" t="s">
        <v>203</v>
      </c>
      <c r="AW727" s="13" t="s">
        <v>41</v>
      </c>
      <c r="AX727" s="13" t="s">
        <v>88</v>
      </c>
      <c r="AY727" s="150" t="s">
        <v>184</v>
      </c>
    </row>
    <row r="728" spans="2:65" s="1" customFormat="1" ht="33" customHeight="1">
      <c r="B728" s="121"/>
      <c r="C728" s="122" t="s">
        <v>699</v>
      </c>
      <c r="D728" s="122" t="s">
        <v>185</v>
      </c>
      <c r="E728" s="123" t="s">
        <v>700</v>
      </c>
      <c r="F728" s="124" t="s">
        <v>701</v>
      </c>
      <c r="G728" s="125" t="s">
        <v>348</v>
      </c>
      <c r="H728" s="126">
        <v>128</v>
      </c>
      <c r="I728" s="127"/>
      <c r="J728" s="128">
        <f>ROUND(I728*H728,2)</f>
        <v>0</v>
      </c>
      <c r="K728" s="124" t="s">
        <v>189</v>
      </c>
      <c r="L728" s="32"/>
      <c r="M728" s="129" t="s">
        <v>3</v>
      </c>
      <c r="N728" s="130" t="s">
        <v>51</v>
      </c>
      <c r="P728" s="131">
        <f>O728*H728</f>
        <v>0</v>
      </c>
      <c r="Q728" s="131">
        <v>0</v>
      </c>
      <c r="R728" s="131">
        <f>Q728*H728</f>
        <v>0</v>
      </c>
      <c r="S728" s="131">
        <v>0</v>
      </c>
      <c r="T728" s="132">
        <f>S728*H728</f>
        <v>0</v>
      </c>
      <c r="AR728" s="133" t="s">
        <v>88</v>
      </c>
      <c r="AT728" s="133" t="s">
        <v>185</v>
      </c>
      <c r="AU728" s="133" t="s">
        <v>88</v>
      </c>
      <c r="AY728" s="16" t="s">
        <v>184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6" t="s">
        <v>88</v>
      </c>
      <c r="BK728" s="134">
        <f>ROUND(I728*H728,2)</f>
        <v>0</v>
      </c>
      <c r="BL728" s="16" t="s">
        <v>88</v>
      </c>
      <c r="BM728" s="133" t="s">
        <v>702</v>
      </c>
    </row>
    <row r="729" spans="2:65" s="11" customFormat="1" ht="11.25">
      <c r="B729" s="135"/>
      <c r="D729" s="136" t="s">
        <v>190</v>
      </c>
      <c r="E729" s="137" t="s">
        <v>3</v>
      </c>
      <c r="F729" s="138" t="s">
        <v>362</v>
      </c>
      <c r="H729" s="137" t="s">
        <v>3</v>
      </c>
      <c r="I729" s="139"/>
      <c r="L729" s="135"/>
      <c r="M729" s="140"/>
      <c r="T729" s="141"/>
      <c r="AT729" s="137" t="s">
        <v>190</v>
      </c>
      <c r="AU729" s="137" t="s">
        <v>88</v>
      </c>
      <c r="AV729" s="11" t="s">
        <v>88</v>
      </c>
      <c r="AW729" s="11" t="s">
        <v>41</v>
      </c>
      <c r="AX729" s="11" t="s">
        <v>80</v>
      </c>
      <c r="AY729" s="137" t="s">
        <v>184</v>
      </c>
    </row>
    <row r="730" spans="2:65" s="11" customFormat="1" ht="11.25">
      <c r="B730" s="135"/>
      <c r="D730" s="136" t="s">
        <v>190</v>
      </c>
      <c r="E730" s="137" t="s">
        <v>3</v>
      </c>
      <c r="F730" s="138" t="s">
        <v>695</v>
      </c>
      <c r="H730" s="137" t="s">
        <v>3</v>
      </c>
      <c r="I730" s="139"/>
      <c r="L730" s="135"/>
      <c r="M730" s="140"/>
      <c r="T730" s="141"/>
      <c r="AT730" s="137" t="s">
        <v>190</v>
      </c>
      <c r="AU730" s="137" t="s">
        <v>88</v>
      </c>
      <c r="AV730" s="11" t="s">
        <v>88</v>
      </c>
      <c r="AW730" s="11" t="s">
        <v>41</v>
      </c>
      <c r="AX730" s="11" t="s">
        <v>80</v>
      </c>
      <c r="AY730" s="137" t="s">
        <v>184</v>
      </c>
    </row>
    <row r="731" spans="2:65" s="12" customFormat="1" ht="11.25">
      <c r="B731" s="142"/>
      <c r="D731" s="136" t="s">
        <v>190</v>
      </c>
      <c r="E731" s="143" t="s">
        <v>3</v>
      </c>
      <c r="F731" s="144" t="s">
        <v>210</v>
      </c>
      <c r="H731" s="145">
        <v>3</v>
      </c>
      <c r="I731" s="146"/>
      <c r="L731" s="142"/>
      <c r="M731" s="147"/>
      <c r="T731" s="148"/>
      <c r="AT731" s="143" t="s">
        <v>190</v>
      </c>
      <c r="AU731" s="143" t="s">
        <v>88</v>
      </c>
      <c r="AV731" s="12" t="s">
        <v>90</v>
      </c>
      <c r="AW731" s="12" t="s">
        <v>41</v>
      </c>
      <c r="AX731" s="12" t="s">
        <v>80</v>
      </c>
      <c r="AY731" s="143" t="s">
        <v>184</v>
      </c>
    </row>
    <row r="732" spans="2:65" s="11" customFormat="1" ht="11.25">
      <c r="B732" s="135"/>
      <c r="D732" s="136" t="s">
        <v>190</v>
      </c>
      <c r="E732" s="137" t="s">
        <v>3</v>
      </c>
      <c r="F732" s="138" t="s">
        <v>696</v>
      </c>
      <c r="H732" s="137" t="s">
        <v>3</v>
      </c>
      <c r="I732" s="139"/>
      <c r="L732" s="135"/>
      <c r="M732" s="140"/>
      <c r="T732" s="141"/>
      <c r="AT732" s="137" t="s">
        <v>190</v>
      </c>
      <c r="AU732" s="137" t="s">
        <v>88</v>
      </c>
      <c r="AV732" s="11" t="s">
        <v>88</v>
      </c>
      <c r="AW732" s="11" t="s">
        <v>41</v>
      </c>
      <c r="AX732" s="11" t="s">
        <v>80</v>
      </c>
      <c r="AY732" s="137" t="s">
        <v>184</v>
      </c>
    </row>
    <row r="733" spans="2:65" s="12" customFormat="1" ht="11.25">
      <c r="B733" s="142"/>
      <c r="D733" s="136" t="s">
        <v>190</v>
      </c>
      <c r="E733" s="143" t="s">
        <v>3</v>
      </c>
      <c r="F733" s="144" t="s">
        <v>332</v>
      </c>
      <c r="H733" s="145">
        <v>25</v>
      </c>
      <c r="I733" s="146"/>
      <c r="L733" s="142"/>
      <c r="M733" s="147"/>
      <c r="T733" s="148"/>
      <c r="AT733" s="143" t="s">
        <v>190</v>
      </c>
      <c r="AU733" s="143" t="s">
        <v>88</v>
      </c>
      <c r="AV733" s="12" t="s">
        <v>90</v>
      </c>
      <c r="AW733" s="12" t="s">
        <v>41</v>
      </c>
      <c r="AX733" s="12" t="s">
        <v>80</v>
      </c>
      <c r="AY733" s="143" t="s">
        <v>184</v>
      </c>
    </row>
    <row r="734" spans="2:65" s="11" customFormat="1" ht="11.25">
      <c r="B734" s="135"/>
      <c r="D734" s="136" t="s">
        <v>190</v>
      </c>
      <c r="E734" s="137" t="s">
        <v>3</v>
      </c>
      <c r="F734" s="138" t="s">
        <v>703</v>
      </c>
      <c r="H734" s="137" t="s">
        <v>3</v>
      </c>
      <c r="I734" s="139"/>
      <c r="L734" s="135"/>
      <c r="M734" s="140"/>
      <c r="T734" s="141"/>
      <c r="AT734" s="137" t="s">
        <v>190</v>
      </c>
      <c r="AU734" s="137" t="s">
        <v>88</v>
      </c>
      <c r="AV734" s="11" t="s">
        <v>88</v>
      </c>
      <c r="AW734" s="11" t="s">
        <v>41</v>
      </c>
      <c r="AX734" s="11" t="s">
        <v>80</v>
      </c>
      <c r="AY734" s="137" t="s">
        <v>184</v>
      </c>
    </row>
    <row r="735" spans="2:65" s="12" customFormat="1" ht="11.25">
      <c r="B735" s="142"/>
      <c r="D735" s="136" t="s">
        <v>190</v>
      </c>
      <c r="E735" s="143" t="s">
        <v>3</v>
      </c>
      <c r="F735" s="144" t="s">
        <v>386</v>
      </c>
      <c r="H735" s="145">
        <v>50</v>
      </c>
      <c r="I735" s="146"/>
      <c r="L735" s="142"/>
      <c r="M735" s="147"/>
      <c r="T735" s="148"/>
      <c r="AT735" s="143" t="s">
        <v>190</v>
      </c>
      <c r="AU735" s="143" t="s">
        <v>88</v>
      </c>
      <c r="AV735" s="12" t="s">
        <v>90</v>
      </c>
      <c r="AW735" s="12" t="s">
        <v>41</v>
      </c>
      <c r="AX735" s="12" t="s">
        <v>80</v>
      </c>
      <c r="AY735" s="143" t="s">
        <v>184</v>
      </c>
    </row>
    <row r="736" spans="2:65" s="11" customFormat="1" ht="11.25">
      <c r="B736" s="135"/>
      <c r="D736" s="136" t="s">
        <v>190</v>
      </c>
      <c r="E736" s="137" t="s">
        <v>3</v>
      </c>
      <c r="F736" s="138" t="s">
        <v>697</v>
      </c>
      <c r="H736" s="137" t="s">
        <v>3</v>
      </c>
      <c r="I736" s="139"/>
      <c r="L736" s="135"/>
      <c r="M736" s="140"/>
      <c r="T736" s="141"/>
      <c r="AT736" s="137" t="s">
        <v>190</v>
      </c>
      <c r="AU736" s="137" t="s">
        <v>88</v>
      </c>
      <c r="AV736" s="11" t="s">
        <v>88</v>
      </c>
      <c r="AW736" s="11" t="s">
        <v>41</v>
      </c>
      <c r="AX736" s="11" t="s">
        <v>80</v>
      </c>
      <c r="AY736" s="137" t="s">
        <v>184</v>
      </c>
    </row>
    <row r="737" spans="2:65" s="12" customFormat="1" ht="11.25">
      <c r="B737" s="142"/>
      <c r="D737" s="136" t="s">
        <v>190</v>
      </c>
      <c r="E737" s="143" t="s">
        <v>3</v>
      </c>
      <c r="F737" s="144" t="s">
        <v>386</v>
      </c>
      <c r="H737" s="145">
        <v>50</v>
      </c>
      <c r="I737" s="146"/>
      <c r="L737" s="142"/>
      <c r="M737" s="147"/>
      <c r="T737" s="148"/>
      <c r="AT737" s="143" t="s">
        <v>190</v>
      </c>
      <c r="AU737" s="143" t="s">
        <v>88</v>
      </c>
      <c r="AV737" s="12" t="s">
        <v>90</v>
      </c>
      <c r="AW737" s="12" t="s">
        <v>41</v>
      </c>
      <c r="AX737" s="12" t="s">
        <v>80</v>
      </c>
      <c r="AY737" s="143" t="s">
        <v>184</v>
      </c>
    </row>
    <row r="738" spans="2:65" s="13" customFormat="1" ht="11.25">
      <c r="B738" s="149"/>
      <c r="D738" s="136" t="s">
        <v>190</v>
      </c>
      <c r="E738" s="150" t="s">
        <v>3</v>
      </c>
      <c r="F738" s="151" t="s">
        <v>202</v>
      </c>
      <c r="H738" s="152">
        <v>128</v>
      </c>
      <c r="I738" s="153"/>
      <c r="L738" s="149"/>
      <c r="M738" s="154"/>
      <c r="T738" s="155"/>
      <c r="AT738" s="150" t="s">
        <v>190</v>
      </c>
      <c r="AU738" s="150" t="s">
        <v>88</v>
      </c>
      <c r="AV738" s="13" t="s">
        <v>203</v>
      </c>
      <c r="AW738" s="13" t="s">
        <v>41</v>
      </c>
      <c r="AX738" s="13" t="s">
        <v>88</v>
      </c>
      <c r="AY738" s="150" t="s">
        <v>184</v>
      </c>
    </row>
    <row r="739" spans="2:65" s="1" customFormat="1" ht="16.5" customHeight="1">
      <c r="B739" s="121"/>
      <c r="C739" s="122" t="s">
        <v>519</v>
      </c>
      <c r="D739" s="122" t="s">
        <v>185</v>
      </c>
      <c r="E739" s="123" t="s">
        <v>704</v>
      </c>
      <c r="F739" s="124" t="s">
        <v>705</v>
      </c>
      <c r="G739" s="125" t="s">
        <v>706</v>
      </c>
      <c r="H739" s="126">
        <v>432</v>
      </c>
      <c r="I739" s="127"/>
      <c r="J739" s="128">
        <f>ROUND(I739*H739,2)</f>
        <v>0</v>
      </c>
      <c r="K739" s="124" t="s">
        <v>189</v>
      </c>
      <c r="L739" s="32"/>
      <c r="M739" s="129" t="s">
        <v>3</v>
      </c>
      <c r="N739" s="130" t="s">
        <v>51</v>
      </c>
      <c r="P739" s="131">
        <f>O739*H739</f>
        <v>0</v>
      </c>
      <c r="Q739" s="131">
        <v>0</v>
      </c>
      <c r="R739" s="131">
        <f>Q739*H739</f>
        <v>0</v>
      </c>
      <c r="S739" s="131">
        <v>0</v>
      </c>
      <c r="T739" s="132">
        <f>S739*H739</f>
        <v>0</v>
      </c>
      <c r="AR739" s="133" t="s">
        <v>88</v>
      </c>
      <c r="AT739" s="133" t="s">
        <v>185</v>
      </c>
      <c r="AU739" s="133" t="s">
        <v>88</v>
      </c>
      <c r="AY739" s="16" t="s">
        <v>184</v>
      </c>
      <c r="BE739" s="134">
        <f>IF(N739="základní",J739,0)</f>
        <v>0</v>
      </c>
      <c r="BF739" s="134">
        <f>IF(N739="snížená",J739,0)</f>
        <v>0</v>
      </c>
      <c r="BG739" s="134">
        <f>IF(N739="zákl. přenesená",J739,0)</f>
        <v>0</v>
      </c>
      <c r="BH739" s="134">
        <f>IF(N739="sníž. přenesená",J739,0)</f>
        <v>0</v>
      </c>
      <c r="BI739" s="134">
        <f>IF(N739="nulová",J739,0)</f>
        <v>0</v>
      </c>
      <c r="BJ739" s="16" t="s">
        <v>88</v>
      </c>
      <c r="BK739" s="134">
        <f>ROUND(I739*H739,2)</f>
        <v>0</v>
      </c>
      <c r="BL739" s="16" t="s">
        <v>88</v>
      </c>
      <c r="BM739" s="133" t="s">
        <v>707</v>
      </c>
    </row>
    <row r="740" spans="2:65" s="11" customFormat="1" ht="11.25">
      <c r="B740" s="135"/>
      <c r="D740" s="136" t="s">
        <v>190</v>
      </c>
      <c r="E740" s="137" t="s">
        <v>3</v>
      </c>
      <c r="F740" s="138" t="s">
        <v>424</v>
      </c>
      <c r="H740" s="137" t="s">
        <v>3</v>
      </c>
      <c r="I740" s="139"/>
      <c r="L740" s="135"/>
      <c r="M740" s="140"/>
      <c r="T740" s="141"/>
      <c r="AT740" s="137" t="s">
        <v>190</v>
      </c>
      <c r="AU740" s="137" t="s">
        <v>88</v>
      </c>
      <c r="AV740" s="11" t="s">
        <v>88</v>
      </c>
      <c r="AW740" s="11" t="s">
        <v>41</v>
      </c>
      <c r="AX740" s="11" t="s">
        <v>80</v>
      </c>
      <c r="AY740" s="137" t="s">
        <v>184</v>
      </c>
    </row>
    <row r="741" spans="2:65" s="11" customFormat="1" ht="11.25">
      <c r="B741" s="135"/>
      <c r="D741" s="136" t="s">
        <v>190</v>
      </c>
      <c r="E741" s="137" t="s">
        <v>3</v>
      </c>
      <c r="F741" s="138" t="s">
        <v>425</v>
      </c>
      <c r="H741" s="137" t="s">
        <v>3</v>
      </c>
      <c r="I741" s="139"/>
      <c r="L741" s="135"/>
      <c r="M741" s="140"/>
      <c r="T741" s="141"/>
      <c r="AT741" s="137" t="s">
        <v>190</v>
      </c>
      <c r="AU741" s="137" t="s">
        <v>88</v>
      </c>
      <c r="AV741" s="11" t="s">
        <v>88</v>
      </c>
      <c r="AW741" s="11" t="s">
        <v>41</v>
      </c>
      <c r="AX741" s="11" t="s">
        <v>80</v>
      </c>
      <c r="AY741" s="137" t="s">
        <v>184</v>
      </c>
    </row>
    <row r="742" spans="2:65" s="11" customFormat="1" ht="11.25">
      <c r="B742" s="135"/>
      <c r="D742" s="136" t="s">
        <v>190</v>
      </c>
      <c r="E742" s="137" t="s">
        <v>3</v>
      </c>
      <c r="F742" s="138" t="s">
        <v>708</v>
      </c>
      <c r="H742" s="137" t="s">
        <v>3</v>
      </c>
      <c r="I742" s="139"/>
      <c r="L742" s="135"/>
      <c r="M742" s="140"/>
      <c r="T742" s="141"/>
      <c r="AT742" s="137" t="s">
        <v>190</v>
      </c>
      <c r="AU742" s="137" t="s">
        <v>88</v>
      </c>
      <c r="AV742" s="11" t="s">
        <v>88</v>
      </c>
      <c r="AW742" s="11" t="s">
        <v>41</v>
      </c>
      <c r="AX742" s="11" t="s">
        <v>80</v>
      </c>
      <c r="AY742" s="137" t="s">
        <v>184</v>
      </c>
    </row>
    <row r="743" spans="2:65" s="12" customFormat="1" ht="11.25">
      <c r="B743" s="142"/>
      <c r="D743" s="136" t="s">
        <v>190</v>
      </c>
      <c r="E743" s="143" t="s">
        <v>3</v>
      </c>
      <c r="F743" s="144" t="s">
        <v>649</v>
      </c>
      <c r="H743" s="145">
        <v>144</v>
      </c>
      <c r="I743" s="146"/>
      <c r="L743" s="142"/>
      <c r="M743" s="147"/>
      <c r="T743" s="148"/>
      <c r="AT743" s="143" t="s">
        <v>190</v>
      </c>
      <c r="AU743" s="143" t="s">
        <v>88</v>
      </c>
      <c r="AV743" s="12" t="s">
        <v>90</v>
      </c>
      <c r="AW743" s="12" t="s">
        <v>41</v>
      </c>
      <c r="AX743" s="12" t="s">
        <v>80</v>
      </c>
      <c r="AY743" s="143" t="s">
        <v>184</v>
      </c>
    </row>
    <row r="744" spans="2:65" s="11" customFormat="1" ht="22.5">
      <c r="B744" s="135"/>
      <c r="D744" s="136" t="s">
        <v>190</v>
      </c>
      <c r="E744" s="137" t="s">
        <v>3</v>
      </c>
      <c r="F744" s="138" t="s">
        <v>709</v>
      </c>
      <c r="H744" s="137" t="s">
        <v>3</v>
      </c>
      <c r="I744" s="139"/>
      <c r="L744" s="135"/>
      <c r="M744" s="140"/>
      <c r="T744" s="141"/>
      <c r="AT744" s="137" t="s">
        <v>190</v>
      </c>
      <c r="AU744" s="137" t="s">
        <v>88</v>
      </c>
      <c r="AV744" s="11" t="s">
        <v>88</v>
      </c>
      <c r="AW744" s="11" t="s">
        <v>41</v>
      </c>
      <c r="AX744" s="11" t="s">
        <v>80</v>
      </c>
      <c r="AY744" s="137" t="s">
        <v>184</v>
      </c>
    </row>
    <row r="745" spans="2:65" s="12" customFormat="1" ht="11.25">
      <c r="B745" s="142"/>
      <c r="D745" s="136" t="s">
        <v>190</v>
      </c>
      <c r="E745" s="143" t="s">
        <v>3</v>
      </c>
      <c r="F745" s="144" t="s">
        <v>710</v>
      </c>
      <c r="H745" s="145">
        <v>288</v>
      </c>
      <c r="I745" s="146"/>
      <c r="L745" s="142"/>
      <c r="M745" s="147"/>
      <c r="T745" s="148"/>
      <c r="AT745" s="143" t="s">
        <v>190</v>
      </c>
      <c r="AU745" s="143" t="s">
        <v>88</v>
      </c>
      <c r="AV745" s="12" t="s">
        <v>90</v>
      </c>
      <c r="AW745" s="12" t="s">
        <v>41</v>
      </c>
      <c r="AX745" s="12" t="s">
        <v>80</v>
      </c>
      <c r="AY745" s="143" t="s">
        <v>184</v>
      </c>
    </row>
    <row r="746" spans="2:65" s="13" customFormat="1" ht="11.25">
      <c r="B746" s="149"/>
      <c r="D746" s="136" t="s">
        <v>190</v>
      </c>
      <c r="E746" s="150" t="s">
        <v>3</v>
      </c>
      <c r="F746" s="151" t="s">
        <v>202</v>
      </c>
      <c r="H746" s="152">
        <v>432</v>
      </c>
      <c r="I746" s="153"/>
      <c r="L746" s="149"/>
      <c r="M746" s="154"/>
      <c r="T746" s="155"/>
      <c r="AT746" s="150" t="s">
        <v>190</v>
      </c>
      <c r="AU746" s="150" t="s">
        <v>88</v>
      </c>
      <c r="AV746" s="13" t="s">
        <v>203</v>
      </c>
      <c r="AW746" s="13" t="s">
        <v>41</v>
      </c>
      <c r="AX746" s="13" t="s">
        <v>88</v>
      </c>
      <c r="AY746" s="150" t="s">
        <v>184</v>
      </c>
    </row>
    <row r="747" spans="2:65" s="1" customFormat="1" ht="49.15" customHeight="1">
      <c r="B747" s="121"/>
      <c r="C747" s="122" t="s">
        <v>711</v>
      </c>
      <c r="D747" s="122" t="s">
        <v>185</v>
      </c>
      <c r="E747" s="123" t="s">
        <v>712</v>
      </c>
      <c r="F747" s="124" t="s">
        <v>713</v>
      </c>
      <c r="G747" s="125" t="s">
        <v>348</v>
      </c>
      <c r="H747" s="126">
        <v>1</v>
      </c>
      <c r="I747" s="127"/>
      <c r="J747" s="128">
        <f>ROUND(I747*H747,2)</f>
        <v>0</v>
      </c>
      <c r="K747" s="124" t="s">
        <v>189</v>
      </c>
      <c r="L747" s="32"/>
      <c r="M747" s="129" t="s">
        <v>3</v>
      </c>
      <c r="N747" s="130" t="s">
        <v>51</v>
      </c>
      <c r="P747" s="131">
        <f>O747*H747</f>
        <v>0</v>
      </c>
      <c r="Q747" s="131">
        <v>0</v>
      </c>
      <c r="R747" s="131">
        <f>Q747*H747</f>
        <v>0</v>
      </c>
      <c r="S747" s="131">
        <v>0</v>
      </c>
      <c r="T747" s="132">
        <f>S747*H747</f>
        <v>0</v>
      </c>
      <c r="AR747" s="133" t="s">
        <v>88</v>
      </c>
      <c r="AT747" s="133" t="s">
        <v>185</v>
      </c>
      <c r="AU747" s="133" t="s">
        <v>88</v>
      </c>
      <c r="AY747" s="16" t="s">
        <v>184</v>
      </c>
      <c r="BE747" s="134">
        <f>IF(N747="základní",J747,0)</f>
        <v>0</v>
      </c>
      <c r="BF747" s="134">
        <f>IF(N747="snížená",J747,0)</f>
        <v>0</v>
      </c>
      <c r="BG747" s="134">
        <f>IF(N747="zákl. přenesená",J747,0)</f>
        <v>0</v>
      </c>
      <c r="BH747" s="134">
        <f>IF(N747="sníž. přenesená",J747,0)</f>
        <v>0</v>
      </c>
      <c r="BI747" s="134">
        <f>IF(N747="nulová",J747,0)</f>
        <v>0</v>
      </c>
      <c r="BJ747" s="16" t="s">
        <v>88</v>
      </c>
      <c r="BK747" s="134">
        <f>ROUND(I747*H747,2)</f>
        <v>0</v>
      </c>
      <c r="BL747" s="16" t="s">
        <v>88</v>
      </c>
      <c r="BM747" s="133" t="s">
        <v>714</v>
      </c>
    </row>
    <row r="748" spans="2:65" s="11" customFormat="1" ht="11.25">
      <c r="B748" s="135"/>
      <c r="D748" s="136" t="s">
        <v>190</v>
      </c>
      <c r="E748" s="137" t="s">
        <v>3</v>
      </c>
      <c r="F748" s="138" t="s">
        <v>424</v>
      </c>
      <c r="H748" s="137" t="s">
        <v>3</v>
      </c>
      <c r="I748" s="139"/>
      <c r="L748" s="135"/>
      <c r="M748" s="140"/>
      <c r="T748" s="141"/>
      <c r="AT748" s="137" t="s">
        <v>190</v>
      </c>
      <c r="AU748" s="137" t="s">
        <v>88</v>
      </c>
      <c r="AV748" s="11" t="s">
        <v>88</v>
      </c>
      <c r="AW748" s="11" t="s">
        <v>41</v>
      </c>
      <c r="AX748" s="11" t="s">
        <v>80</v>
      </c>
      <c r="AY748" s="137" t="s">
        <v>184</v>
      </c>
    </row>
    <row r="749" spans="2:65" s="11" customFormat="1" ht="11.25">
      <c r="B749" s="135"/>
      <c r="D749" s="136" t="s">
        <v>190</v>
      </c>
      <c r="E749" s="137" t="s">
        <v>3</v>
      </c>
      <c r="F749" s="138" t="s">
        <v>425</v>
      </c>
      <c r="H749" s="137" t="s">
        <v>3</v>
      </c>
      <c r="I749" s="139"/>
      <c r="L749" s="135"/>
      <c r="M749" s="140"/>
      <c r="T749" s="141"/>
      <c r="AT749" s="137" t="s">
        <v>190</v>
      </c>
      <c r="AU749" s="137" t="s">
        <v>88</v>
      </c>
      <c r="AV749" s="11" t="s">
        <v>88</v>
      </c>
      <c r="AW749" s="11" t="s">
        <v>41</v>
      </c>
      <c r="AX749" s="11" t="s">
        <v>80</v>
      </c>
      <c r="AY749" s="137" t="s">
        <v>184</v>
      </c>
    </row>
    <row r="750" spans="2:65" s="11" customFormat="1" ht="22.5">
      <c r="B750" s="135"/>
      <c r="D750" s="136" t="s">
        <v>190</v>
      </c>
      <c r="E750" s="137" t="s">
        <v>3</v>
      </c>
      <c r="F750" s="138" t="s">
        <v>715</v>
      </c>
      <c r="H750" s="137" t="s">
        <v>3</v>
      </c>
      <c r="I750" s="139"/>
      <c r="L750" s="135"/>
      <c r="M750" s="140"/>
      <c r="T750" s="141"/>
      <c r="AT750" s="137" t="s">
        <v>190</v>
      </c>
      <c r="AU750" s="137" t="s">
        <v>88</v>
      </c>
      <c r="AV750" s="11" t="s">
        <v>88</v>
      </c>
      <c r="AW750" s="11" t="s">
        <v>41</v>
      </c>
      <c r="AX750" s="11" t="s">
        <v>80</v>
      </c>
      <c r="AY750" s="137" t="s">
        <v>184</v>
      </c>
    </row>
    <row r="751" spans="2:65" s="12" customFormat="1" ht="11.25">
      <c r="B751" s="142"/>
      <c r="D751" s="136" t="s">
        <v>190</v>
      </c>
      <c r="E751" s="143" t="s">
        <v>3</v>
      </c>
      <c r="F751" s="144" t="s">
        <v>88</v>
      </c>
      <c r="H751" s="145">
        <v>1</v>
      </c>
      <c r="I751" s="146"/>
      <c r="L751" s="142"/>
      <c r="M751" s="147"/>
      <c r="T751" s="148"/>
      <c r="AT751" s="143" t="s">
        <v>190</v>
      </c>
      <c r="AU751" s="143" t="s">
        <v>88</v>
      </c>
      <c r="AV751" s="12" t="s">
        <v>90</v>
      </c>
      <c r="AW751" s="12" t="s">
        <v>41</v>
      </c>
      <c r="AX751" s="12" t="s">
        <v>80</v>
      </c>
      <c r="AY751" s="143" t="s">
        <v>184</v>
      </c>
    </row>
    <row r="752" spans="2:65" s="13" customFormat="1" ht="11.25">
      <c r="B752" s="149"/>
      <c r="D752" s="136" t="s">
        <v>190</v>
      </c>
      <c r="E752" s="150" t="s">
        <v>3</v>
      </c>
      <c r="F752" s="151" t="s">
        <v>202</v>
      </c>
      <c r="H752" s="152">
        <v>1</v>
      </c>
      <c r="I752" s="153"/>
      <c r="L752" s="149"/>
      <c r="M752" s="154"/>
      <c r="T752" s="155"/>
      <c r="AT752" s="150" t="s">
        <v>190</v>
      </c>
      <c r="AU752" s="150" t="s">
        <v>88</v>
      </c>
      <c r="AV752" s="13" t="s">
        <v>203</v>
      </c>
      <c r="AW752" s="13" t="s">
        <v>41</v>
      </c>
      <c r="AX752" s="13" t="s">
        <v>88</v>
      </c>
      <c r="AY752" s="150" t="s">
        <v>184</v>
      </c>
    </row>
    <row r="753" spans="2:65" s="1" customFormat="1" ht="16.5" customHeight="1">
      <c r="B753" s="121"/>
      <c r="C753" s="122" t="s">
        <v>364</v>
      </c>
      <c r="D753" s="122" t="s">
        <v>185</v>
      </c>
      <c r="E753" s="123" t="s">
        <v>716</v>
      </c>
      <c r="F753" s="124" t="s">
        <v>717</v>
      </c>
      <c r="G753" s="125" t="s">
        <v>348</v>
      </c>
      <c r="H753" s="126">
        <v>1</v>
      </c>
      <c r="I753" s="127"/>
      <c r="J753" s="128">
        <f>ROUND(I753*H753,2)</f>
        <v>0</v>
      </c>
      <c r="K753" s="124" t="s">
        <v>189</v>
      </c>
      <c r="L753" s="32"/>
      <c r="M753" s="129" t="s">
        <v>3</v>
      </c>
      <c r="N753" s="130" t="s">
        <v>51</v>
      </c>
      <c r="P753" s="131">
        <f>O753*H753</f>
        <v>0</v>
      </c>
      <c r="Q753" s="131">
        <v>0</v>
      </c>
      <c r="R753" s="131">
        <f>Q753*H753</f>
        <v>0</v>
      </c>
      <c r="S753" s="131">
        <v>0</v>
      </c>
      <c r="T753" s="132">
        <f>S753*H753</f>
        <v>0</v>
      </c>
      <c r="AR753" s="133" t="s">
        <v>88</v>
      </c>
      <c r="AT753" s="133" t="s">
        <v>185</v>
      </c>
      <c r="AU753" s="133" t="s">
        <v>88</v>
      </c>
      <c r="AY753" s="16" t="s">
        <v>184</v>
      </c>
      <c r="BE753" s="134">
        <f>IF(N753="základní",J753,0)</f>
        <v>0</v>
      </c>
      <c r="BF753" s="134">
        <f>IF(N753="snížená",J753,0)</f>
        <v>0</v>
      </c>
      <c r="BG753" s="134">
        <f>IF(N753="zákl. přenesená",J753,0)</f>
        <v>0</v>
      </c>
      <c r="BH753" s="134">
        <f>IF(N753="sníž. přenesená",J753,0)</f>
        <v>0</v>
      </c>
      <c r="BI753" s="134">
        <f>IF(N753="nulová",J753,0)</f>
        <v>0</v>
      </c>
      <c r="BJ753" s="16" t="s">
        <v>88</v>
      </c>
      <c r="BK753" s="134">
        <f>ROUND(I753*H753,2)</f>
        <v>0</v>
      </c>
      <c r="BL753" s="16" t="s">
        <v>88</v>
      </c>
      <c r="BM753" s="133" t="s">
        <v>718</v>
      </c>
    </row>
    <row r="754" spans="2:65" s="11" customFormat="1" ht="11.25">
      <c r="B754" s="135"/>
      <c r="D754" s="136" t="s">
        <v>190</v>
      </c>
      <c r="E754" s="137" t="s">
        <v>3</v>
      </c>
      <c r="F754" s="138" t="s">
        <v>424</v>
      </c>
      <c r="H754" s="137" t="s">
        <v>3</v>
      </c>
      <c r="I754" s="139"/>
      <c r="L754" s="135"/>
      <c r="M754" s="140"/>
      <c r="T754" s="141"/>
      <c r="AT754" s="137" t="s">
        <v>190</v>
      </c>
      <c r="AU754" s="137" t="s">
        <v>88</v>
      </c>
      <c r="AV754" s="11" t="s">
        <v>88</v>
      </c>
      <c r="AW754" s="11" t="s">
        <v>41</v>
      </c>
      <c r="AX754" s="11" t="s">
        <v>80</v>
      </c>
      <c r="AY754" s="137" t="s">
        <v>184</v>
      </c>
    </row>
    <row r="755" spans="2:65" s="11" customFormat="1" ht="11.25">
      <c r="B755" s="135"/>
      <c r="D755" s="136" t="s">
        <v>190</v>
      </c>
      <c r="E755" s="137" t="s">
        <v>3</v>
      </c>
      <c r="F755" s="138" t="s">
        <v>425</v>
      </c>
      <c r="H755" s="137" t="s">
        <v>3</v>
      </c>
      <c r="I755" s="139"/>
      <c r="L755" s="135"/>
      <c r="M755" s="140"/>
      <c r="T755" s="141"/>
      <c r="AT755" s="137" t="s">
        <v>190</v>
      </c>
      <c r="AU755" s="137" t="s">
        <v>88</v>
      </c>
      <c r="AV755" s="11" t="s">
        <v>88</v>
      </c>
      <c r="AW755" s="11" t="s">
        <v>41</v>
      </c>
      <c r="AX755" s="11" t="s">
        <v>80</v>
      </c>
      <c r="AY755" s="137" t="s">
        <v>184</v>
      </c>
    </row>
    <row r="756" spans="2:65" s="11" customFormat="1" ht="22.5">
      <c r="B756" s="135"/>
      <c r="D756" s="136" t="s">
        <v>190</v>
      </c>
      <c r="E756" s="137" t="s">
        <v>3</v>
      </c>
      <c r="F756" s="138" t="s">
        <v>719</v>
      </c>
      <c r="H756" s="137" t="s">
        <v>3</v>
      </c>
      <c r="I756" s="139"/>
      <c r="L756" s="135"/>
      <c r="M756" s="140"/>
      <c r="T756" s="141"/>
      <c r="AT756" s="137" t="s">
        <v>190</v>
      </c>
      <c r="AU756" s="137" t="s">
        <v>88</v>
      </c>
      <c r="AV756" s="11" t="s">
        <v>88</v>
      </c>
      <c r="AW756" s="11" t="s">
        <v>41</v>
      </c>
      <c r="AX756" s="11" t="s">
        <v>80</v>
      </c>
      <c r="AY756" s="137" t="s">
        <v>184</v>
      </c>
    </row>
    <row r="757" spans="2:65" s="12" customFormat="1" ht="11.25">
      <c r="B757" s="142"/>
      <c r="D757" s="136" t="s">
        <v>190</v>
      </c>
      <c r="E757" s="143" t="s">
        <v>3</v>
      </c>
      <c r="F757" s="144" t="s">
        <v>88</v>
      </c>
      <c r="H757" s="145">
        <v>1</v>
      </c>
      <c r="I757" s="146"/>
      <c r="L757" s="142"/>
      <c r="M757" s="147"/>
      <c r="T757" s="148"/>
      <c r="AT757" s="143" t="s">
        <v>190</v>
      </c>
      <c r="AU757" s="143" t="s">
        <v>88</v>
      </c>
      <c r="AV757" s="12" t="s">
        <v>90</v>
      </c>
      <c r="AW757" s="12" t="s">
        <v>41</v>
      </c>
      <c r="AX757" s="12" t="s">
        <v>80</v>
      </c>
      <c r="AY757" s="143" t="s">
        <v>184</v>
      </c>
    </row>
    <row r="758" spans="2:65" s="13" customFormat="1" ht="11.25">
      <c r="B758" s="149"/>
      <c r="D758" s="136" t="s">
        <v>190</v>
      </c>
      <c r="E758" s="150" t="s">
        <v>3</v>
      </c>
      <c r="F758" s="151" t="s">
        <v>202</v>
      </c>
      <c r="H758" s="152">
        <v>1</v>
      </c>
      <c r="I758" s="153"/>
      <c r="L758" s="149"/>
      <c r="M758" s="154"/>
      <c r="T758" s="155"/>
      <c r="AT758" s="150" t="s">
        <v>190</v>
      </c>
      <c r="AU758" s="150" t="s">
        <v>88</v>
      </c>
      <c r="AV758" s="13" t="s">
        <v>203</v>
      </c>
      <c r="AW758" s="13" t="s">
        <v>41</v>
      </c>
      <c r="AX758" s="13" t="s">
        <v>88</v>
      </c>
      <c r="AY758" s="150" t="s">
        <v>184</v>
      </c>
    </row>
    <row r="759" spans="2:65" s="1" customFormat="1" ht="16.5" customHeight="1">
      <c r="B759" s="121"/>
      <c r="C759" s="122" t="s">
        <v>720</v>
      </c>
      <c r="D759" s="122" t="s">
        <v>185</v>
      </c>
      <c r="E759" s="123" t="s">
        <v>721</v>
      </c>
      <c r="F759" s="124" t="s">
        <v>722</v>
      </c>
      <c r="G759" s="125" t="s">
        <v>348</v>
      </c>
      <c r="H759" s="126">
        <v>1</v>
      </c>
      <c r="I759" s="127"/>
      <c r="J759" s="128">
        <f>ROUND(I759*H759,2)</f>
        <v>0</v>
      </c>
      <c r="K759" s="124" t="s">
        <v>189</v>
      </c>
      <c r="L759" s="32"/>
      <c r="M759" s="129" t="s">
        <v>3</v>
      </c>
      <c r="N759" s="130" t="s">
        <v>51</v>
      </c>
      <c r="P759" s="131">
        <f>O759*H759</f>
        <v>0</v>
      </c>
      <c r="Q759" s="131">
        <v>0</v>
      </c>
      <c r="R759" s="131">
        <f>Q759*H759</f>
        <v>0</v>
      </c>
      <c r="S759" s="131">
        <v>0</v>
      </c>
      <c r="T759" s="132">
        <f>S759*H759</f>
        <v>0</v>
      </c>
      <c r="AR759" s="133" t="s">
        <v>88</v>
      </c>
      <c r="AT759" s="133" t="s">
        <v>185</v>
      </c>
      <c r="AU759" s="133" t="s">
        <v>88</v>
      </c>
      <c r="AY759" s="16" t="s">
        <v>184</v>
      </c>
      <c r="BE759" s="134">
        <f>IF(N759="základní",J759,0)</f>
        <v>0</v>
      </c>
      <c r="BF759" s="134">
        <f>IF(N759="snížená",J759,0)</f>
        <v>0</v>
      </c>
      <c r="BG759" s="134">
        <f>IF(N759="zákl. přenesená",J759,0)</f>
        <v>0</v>
      </c>
      <c r="BH759" s="134">
        <f>IF(N759="sníž. přenesená",J759,0)</f>
        <v>0</v>
      </c>
      <c r="BI759" s="134">
        <f>IF(N759="nulová",J759,0)</f>
        <v>0</v>
      </c>
      <c r="BJ759" s="16" t="s">
        <v>88</v>
      </c>
      <c r="BK759" s="134">
        <f>ROUND(I759*H759,2)</f>
        <v>0</v>
      </c>
      <c r="BL759" s="16" t="s">
        <v>88</v>
      </c>
      <c r="BM759" s="133" t="s">
        <v>723</v>
      </c>
    </row>
    <row r="760" spans="2:65" s="11" customFormat="1" ht="11.25">
      <c r="B760" s="135"/>
      <c r="D760" s="136" t="s">
        <v>190</v>
      </c>
      <c r="E760" s="137" t="s">
        <v>3</v>
      </c>
      <c r="F760" s="138" t="s">
        <v>424</v>
      </c>
      <c r="H760" s="137" t="s">
        <v>3</v>
      </c>
      <c r="I760" s="139"/>
      <c r="L760" s="135"/>
      <c r="M760" s="140"/>
      <c r="T760" s="141"/>
      <c r="AT760" s="137" t="s">
        <v>190</v>
      </c>
      <c r="AU760" s="137" t="s">
        <v>88</v>
      </c>
      <c r="AV760" s="11" t="s">
        <v>88</v>
      </c>
      <c r="AW760" s="11" t="s">
        <v>41</v>
      </c>
      <c r="AX760" s="11" t="s">
        <v>80</v>
      </c>
      <c r="AY760" s="137" t="s">
        <v>184</v>
      </c>
    </row>
    <row r="761" spans="2:65" s="11" customFormat="1" ht="11.25">
      <c r="B761" s="135"/>
      <c r="D761" s="136" t="s">
        <v>190</v>
      </c>
      <c r="E761" s="137" t="s">
        <v>3</v>
      </c>
      <c r="F761" s="138" t="s">
        <v>425</v>
      </c>
      <c r="H761" s="137" t="s">
        <v>3</v>
      </c>
      <c r="I761" s="139"/>
      <c r="L761" s="135"/>
      <c r="M761" s="140"/>
      <c r="T761" s="141"/>
      <c r="AT761" s="137" t="s">
        <v>190</v>
      </c>
      <c r="AU761" s="137" t="s">
        <v>88</v>
      </c>
      <c r="AV761" s="11" t="s">
        <v>88</v>
      </c>
      <c r="AW761" s="11" t="s">
        <v>41</v>
      </c>
      <c r="AX761" s="11" t="s">
        <v>80</v>
      </c>
      <c r="AY761" s="137" t="s">
        <v>184</v>
      </c>
    </row>
    <row r="762" spans="2:65" s="11" customFormat="1" ht="22.5">
      <c r="B762" s="135"/>
      <c r="D762" s="136" t="s">
        <v>190</v>
      </c>
      <c r="E762" s="137" t="s">
        <v>3</v>
      </c>
      <c r="F762" s="138" t="s">
        <v>724</v>
      </c>
      <c r="H762" s="137" t="s">
        <v>3</v>
      </c>
      <c r="I762" s="139"/>
      <c r="L762" s="135"/>
      <c r="M762" s="140"/>
      <c r="T762" s="141"/>
      <c r="AT762" s="137" t="s">
        <v>190</v>
      </c>
      <c r="AU762" s="137" t="s">
        <v>88</v>
      </c>
      <c r="AV762" s="11" t="s">
        <v>88</v>
      </c>
      <c r="AW762" s="11" t="s">
        <v>41</v>
      </c>
      <c r="AX762" s="11" t="s">
        <v>80</v>
      </c>
      <c r="AY762" s="137" t="s">
        <v>184</v>
      </c>
    </row>
    <row r="763" spans="2:65" s="12" customFormat="1" ht="11.25">
      <c r="B763" s="142"/>
      <c r="D763" s="136" t="s">
        <v>190</v>
      </c>
      <c r="E763" s="143" t="s">
        <v>3</v>
      </c>
      <c r="F763" s="144" t="s">
        <v>88</v>
      </c>
      <c r="H763" s="145">
        <v>1</v>
      </c>
      <c r="I763" s="146"/>
      <c r="L763" s="142"/>
      <c r="M763" s="147"/>
      <c r="T763" s="148"/>
      <c r="AT763" s="143" t="s">
        <v>190</v>
      </c>
      <c r="AU763" s="143" t="s">
        <v>88</v>
      </c>
      <c r="AV763" s="12" t="s">
        <v>90</v>
      </c>
      <c r="AW763" s="12" t="s">
        <v>41</v>
      </c>
      <c r="AX763" s="12" t="s">
        <v>80</v>
      </c>
      <c r="AY763" s="143" t="s">
        <v>184</v>
      </c>
    </row>
    <row r="764" spans="2:65" s="13" customFormat="1" ht="11.25">
      <c r="B764" s="149"/>
      <c r="D764" s="136" t="s">
        <v>190</v>
      </c>
      <c r="E764" s="150" t="s">
        <v>3</v>
      </c>
      <c r="F764" s="151" t="s">
        <v>202</v>
      </c>
      <c r="H764" s="152">
        <v>1</v>
      </c>
      <c r="I764" s="153"/>
      <c r="L764" s="149"/>
      <c r="M764" s="154"/>
      <c r="T764" s="155"/>
      <c r="AT764" s="150" t="s">
        <v>190</v>
      </c>
      <c r="AU764" s="150" t="s">
        <v>88</v>
      </c>
      <c r="AV764" s="13" t="s">
        <v>203</v>
      </c>
      <c r="AW764" s="13" t="s">
        <v>41</v>
      </c>
      <c r="AX764" s="13" t="s">
        <v>88</v>
      </c>
      <c r="AY764" s="150" t="s">
        <v>184</v>
      </c>
    </row>
    <row r="765" spans="2:65" s="1" customFormat="1" ht="24.2" customHeight="1">
      <c r="B765" s="121"/>
      <c r="C765" s="122" t="s">
        <v>530</v>
      </c>
      <c r="D765" s="122" t="s">
        <v>185</v>
      </c>
      <c r="E765" s="123" t="s">
        <v>725</v>
      </c>
      <c r="F765" s="124" t="s">
        <v>726</v>
      </c>
      <c r="G765" s="125" t="s">
        <v>213</v>
      </c>
      <c r="H765" s="126">
        <v>1</v>
      </c>
      <c r="I765" s="127"/>
      <c r="J765" s="128">
        <f>ROUND(I765*H765,2)</f>
        <v>0</v>
      </c>
      <c r="K765" s="124" t="s">
        <v>189</v>
      </c>
      <c r="L765" s="32"/>
      <c r="M765" s="129" t="s">
        <v>3</v>
      </c>
      <c r="N765" s="130" t="s">
        <v>51</v>
      </c>
      <c r="P765" s="131">
        <f>O765*H765</f>
        <v>0</v>
      </c>
      <c r="Q765" s="131">
        <v>0</v>
      </c>
      <c r="R765" s="131">
        <f>Q765*H765</f>
        <v>0</v>
      </c>
      <c r="S765" s="131">
        <v>0</v>
      </c>
      <c r="T765" s="132">
        <f>S765*H765</f>
        <v>0</v>
      </c>
      <c r="AR765" s="133" t="s">
        <v>88</v>
      </c>
      <c r="AT765" s="133" t="s">
        <v>185</v>
      </c>
      <c r="AU765" s="133" t="s">
        <v>88</v>
      </c>
      <c r="AY765" s="16" t="s">
        <v>184</v>
      </c>
      <c r="BE765" s="134">
        <f>IF(N765="základní",J765,0)</f>
        <v>0</v>
      </c>
      <c r="BF765" s="134">
        <f>IF(N765="snížená",J765,0)</f>
        <v>0</v>
      </c>
      <c r="BG765" s="134">
        <f>IF(N765="zákl. přenesená",J765,0)</f>
        <v>0</v>
      </c>
      <c r="BH765" s="134">
        <f>IF(N765="sníž. přenesená",J765,0)</f>
        <v>0</v>
      </c>
      <c r="BI765" s="134">
        <f>IF(N765="nulová",J765,0)</f>
        <v>0</v>
      </c>
      <c r="BJ765" s="16" t="s">
        <v>88</v>
      </c>
      <c r="BK765" s="134">
        <f>ROUND(I765*H765,2)</f>
        <v>0</v>
      </c>
      <c r="BL765" s="16" t="s">
        <v>88</v>
      </c>
      <c r="BM765" s="133" t="s">
        <v>727</v>
      </c>
    </row>
    <row r="766" spans="2:65" s="11" customFormat="1" ht="11.25">
      <c r="B766" s="135"/>
      <c r="D766" s="136" t="s">
        <v>190</v>
      </c>
      <c r="E766" s="137" t="s">
        <v>3</v>
      </c>
      <c r="F766" s="138" t="s">
        <v>424</v>
      </c>
      <c r="H766" s="137" t="s">
        <v>3</v>
      </c>
      <c r="I766" s="139"/>
      <c r="L766" s="135"/>
      <c r="M766" s="140"/>
      <c r="T766" s="141"/>
      <c r="AT766" s="137" t="s">
        <v>190</v>
      </c>
      <c r="AU766" s="137" t="s">
        <v>88</v>
      </c>
      <c r="AV766" s="11" t="s">
        <v>88</v>
      </c>
      <c r="AW766" s="11" t="s">
        <v>41</v>
      </c>
      <c r="AX766" s="11" t="s">
        <v>80</v>
      </c>
      <c r="AY766" s="137" t="s">
        <v>184</v>
      </c>
    </row>
    <row r="767" spans="2:65" s="11" customFormat="1" ht="22.5">
      <c r="B767" s="135"/>
      <c r="D767" s="136" t="s">
        <v>190</v>
      </c>
      <c r="E767" s="137" t="s">
        <v>3</v>
      </c>
      <c r="F767" s="138" t="s">
        <v>728</v>
      </c>
      <c r="H767" s="137" t="s">
        <v>3</v>
      </c>
      <c r="I767" s="139"/>
      <c r="L767" s="135"/>
      <c r="M767" s="140"/>
      <c r="T767" s="141"/>
      <c r="AT767" s="137" t="s">
        <v>190</v>
      </c>
      <c r="AU767" s="137" t="s">
        <v>88</v>
      </c>
      <c r="AV767" s="11" t="s">
        <v>88</v>
      </c>
      <c r="AW767" s="11" t="s">
        <v>41</v>
      </c>
      <c r="AX767" s="11" t="s">
        <v>80</v>
      </c>
      <c r="AY767" s="137" t="s">
        <v>184</v>
      </c>
    </row>
    <row r="768" spans="2:65" s="12" customFormat="1" ht="11.25">
      <c r="B768" s="142"/>
      <c r="D768" s="136" t="s">
        <v>190</v>
      </c>
      <c r="E768" s="143" t="s">
        <v>3</v>
      </c>
      <c r="F768" s="144" t="s">
        <v>88</v>
      </c>
      <c r="H768" s="145">
        <v>1</v>
      </c>
      <c r="I768" s="146"/>
      <c r="L768" s="142"/>
      <c r="M768" s="147"/>
      <c r="T768" s="148"/>
      <c r="AT768" s="143" t="s">
        <v>190</v>
      </c>
      <c r="AU768" s="143" t="s">
        <v>88</v>
      </c>
      <c r="AV768" s="12" t="s">
        <v>90</v>
      </c>
      <c r="AW768" s="12" t="s">
        <v>41</v>
      </c>
      <c r="AX768" s="12" t="s">
        <v>80</v>
      </c>
      <c r="AY768" s="143" t="s">
        <v>184</v>
      </c>
    </row>
    <row r="769" spans="2:65" s="13" customFormat="1" ht="11.25">
      <c r="B769" s="149"/>
      <c r="D769" s="136" t="s">
        <v>190</v>
      </c>
      <c r="E769" s="150" t="s">
        <v>3</v>
      </c>
      <c r="F769" s="151" t="s">
        <v>202</v>
      </c>
      <c r="H769" s="152">
        <v>1</v>
      </c>
      <c r="I769" s="153"/>
      <c r="L769" s="149"/>
      <c r="M769" s="154"/>
      <c r="T769" s="155"/>
      <c r="AT769" s="150" t="s">
        <v>190</v>
      </c>
      <c r="AU769" s="150" t="s">
        <v>88</v>
      </c>
      <c r="AV769" s="13" t="s">
        <v>203</v>
      </c>
      <c r="AW769" s="13" t="s">
        <v>41</v>
      </c>
      <c r="AX769" s="13" t="s">
        <v>88</v>
      </c>
      <c r="AY769" s="150" t="s">
        <v>184</v>
      </c>
    </row>
    <row r="770" spans="2:65" s="10" customFormat="1" ht="25.9" customHeight="1">
      <c r="B770" s="111"/>
      <c r="D770" s="112" t="s">
        <v>79</v>
      </c>
      <c r="E770" s="113" t="s">
        <v>228</v>
      </c>
      <c r="F770" s="113" t="s">
        <v>729</v>
      </c>
      <c r="I770" s="114"/>
      <c r="J770" s="115">
        <f>BK770</f>
        <v>0</v>
      </c>
      <c r="L770" s="111"/>
      <c r="M770" s="116"/>
      <c r="P770" s="117">
        <f>SUM(P771:P788)</f>
        <v>0</v>
      </c>
      <c r="R770" s="117">
        <f>SUM(R771:R788)</f>
        <v>0</v>
      </c>
      <c r="T770" s="118">
        <f>SUM(T771:T788)</f>
        <v>0</v>
      </c>
      <c r="AR770" s="112" t="s">
        <v>88</v>
      </c>
      <c r="AT770" s="119" t="s">
        <v>79</v>
      </c>
      <c r="AU770" s="119" t="s">
        <v>80</v>
      </c>
      <c r="AY770" s="112" t="s">
        <v>184</v>
      </c>
      <c r="BK770" s="120">
        <f>SUM(BK771:BK788)</f>
        <v>0</v>
      </c>
    </row>
    <row r="771" spans="2:65" s="1" customFormat="1" ht="16.5" customHeight="1">
      <c r="B771" s="121"/>
      <c r="C771" s="122" t="s">
        <v>730</v>
      </c>
      <c r="D771" s="122" t="s">
        <v>185</v>
      </c>
      <c r="E771" s="123" t="s">
        <v>731</v>
      </c>
      <c r="F771" s="124" t="s">
        <v>732</v>
      </c>
      <c r="G771" s="125" t="s">
        <v>348</v>
      </c>
      <c r="H771" s="126">
        <v>2</v>
      </c>
      <c r="I771" s="127"/>
      <c r="J771" s="128">
        <f>ROUND(I771*H771,2)</f>
        <v>0</v>
      </c>
      <c r="K771" s="124" t="s">
        <v>189</v>
      </c>
      <c r="L771" s="32"/>
      <c r="M771" s="129" t="s">
        <v>3</v>
      </c>
      <c r="N771" s="130" t="s">
        <v>51</v>
      </c>
      <c r="P771" s="131">
        <f>O771*H771</f>
        <v>0</v>
      </c>
      <c r="Q771" s="131">
        <v>0</v>
      </c>
      <c r="R771" s="131">
        <f>Q771*H771</f>
        <v>0</v>
      </c>
      <c r="S771" s="131">
        <v>0</v>
      </c>
      <c r="T771" s="132">
        <f>S771*H771</f>
        <v>0</v>
      </c>
      <c r="AR771" s="133" t="s">
        <v>88</v>
      </c>
      <c r="AT771" s="133" t="s">
        <v>185</v>
      </c>
      <c r="AU771" s="133" t="s">
        <v>88</v>
      </c>
      <c r="AY771" s="16" t="s">
        <v>184</v>
      </c>
      <c r="BE771" s="134">
        <f>IF(N771="základní",J771,0)</f>
        <v>0</v>
      </c>
      <c r="BF771" s="134">
        <f>IF(N771="snížená",J771,0)</f>
        <v>0</v>
      </c>
      <c r="BG771" s="134">
        <f>IF(N771="zákl. přenesená",J771,0)</f>
        <v>0</v>
      </c>
      <c r="BH771" s="134">
        <f>IF(N771="sníž. přenesená",J771,0)</f>
        <v>0</v>
      </c>
      <c r="BI771" s="134">
        <f>IF(N771="nulová",J771,0)</f>
        <v>0</v>
      </c>
      <c r="BJ771" s="16" t="s">
        <v>88</v>
      </c>
      <c r="BK771" s="134">
        <f>ROUND(I771*H771,2)</f>
        <v>0</v>
      </c>
      <c r="BL771" s="16" t="s">
        <v>88</v>
      </c>
      <c r="BM771" s="133" t="s">
        <v>733</v>
      </c>
    </row>
    <row r="772" spans="2:65" s="11" customFormat="1" ht="11.25">
      <c r="B772" s="135"/>
      <c r="D772" s="136" t="s">
        <v>190</v>
      </c>
      <c r="E772" s="137" t="s">
        <v>3</v>
      </c>
      <c r="F772" s="138" t="s">
        <v>191</v>
      </c>
      <c r="H772" s="137" t="s">
        <v>3</v>
      </c>
      <c r="I772" s="139"/>
      <c r="L772" s="135"/>
      <c r="M772" s="140"/>
      <c r="T772" s="141"/>
      <c r="AT772" s="137" t="s">
        <v>190</v>
      </c>
      <c r="AU772" s="137" t="s">
        <v>88</v>
      </c>
      <c r="AV772" s="11" t="s">
        <v>88</v>
      </c>
      <c r="AW772" s="11" t="s">
        <v>41</v>
      </c>
      <c r="AX772" s="11" t="s">
        <v>80</v>
      </c>
      <c r="AY772" s="137" t="s">
        <v>184</v>
      </c>
    </row>
    <row r="773" spans="2:65" s="11" customFormat="1" ht="11.25">
      <c r="B773" s="135"/>
      <c r="D773" s="136" t="s">
        <v>190</v>
      </c>
      <c r="E773" s="137" t="s">
        <v>3</v>
      </c>
      <c r="F773" s="138" t="s">
        <v>192</v>
      </c>
      <c r="H773" s="137" t="s">
        <v>3</v>
      </c>
      <c r="I773" s="139"/>
      <c r="L773" s="135"/>
      <c r="M773" s="140"/>
      <c r="T773" s="141"/>
      <c r="AT773" s="137" t="s">
        <v>190</v>
      </c>
      <c r="AU773" s="137" t="s">
        <v>88</v>
      </c>
      <c r="AV773" s="11" t="s">
        <v>88</v>
      </c>
      <c r="AW773" s="11" t="s">
        <v>41</v>
      </c>
      <c r="AX773" s="11" t="s">
        <v>80</v>
      </c>
      <c r="AY773" s="137" t="s">
        <v>184</v>
      </c>
    </row>
    <row r="774" spans="2:65" s="11" customFormat="1" ht="11.25">
      <c r="B774" s="135"/>
      <c r="D774" s="136" t="s">
        <v>190</v>
      </c>
      <c r="E774" s="137" t="s">
        <v>3</v>
      </c>
      <c r="F774" s="138" t="s">
        <v>734</v>
      </c>
      <c r="H774" s="137" t="s">
        <v>3</v>
      </c>
      <c r="I774" s="139"/>
      <c r="L774" s="135"/>
      <c r="M774" s="140"/>
      <c r="T774" s="141"/>
      <c r="AT774" s="137" t="s">
        <v>190</v>
      </c>
      <c r="AU774" s="137" t="s">
        <v>88</v>
      </c>
      <c r="AV774" s="11" t="s">
        <v>88</v>
      </c>
      <c r="AW774" s="11" t="s">
        <v>41</v>
      </c>
      <c r="AX774" s="11" t="s">
        <v>80</v>
      </c>
      <c r="AY774" s="137" t="s">
        <v>184</v>
      </c>
    </row>
    <row r="775" spans="2:65" s="12" customFormat="1" ht="11.25">
      <c r="B775" s="142"/>
      <c r="D775" s="136" t="s">
        <v>190</v>
      </c>
      <c r="E775" s="143" t="s">
        <v>3</v>
      </c>
      <c r="F775" s="144" t="s">
        <v>90</v>
      </c>
      <c r="H775" s="145">
        <v>2</v>
      </c>
      <c r="I775" s="146"/>
      <c r="L775" s="142"/>
      <c r="M775" s="147"/>
      <c r="T775" s="148"/>
      <c r="AT775" s="143" t="s">
        <v>190</v>
      </c>
      <c r="AU775" s="143" t="s">
        <v>88</v>
      </c>
      <c r="AV775" s="12" t="s">
        <v>90</v>
      </c>
      <c r="AW775" s="12" t="s">
        <v>41</v>
      </c>
      <c r="AX775" s="12" t="s">
        <v>80</v>
      </c>
      <c r="AY775" s="143" t="s">
        <v>184</v>
      </c>
    </row>
    <row r="776" spans="2:65" s="13" customFormat="1" ht="11.25">
      <c r="B776" s="149"/>
      <c r="D776" s="136" t="s">
        <v>190</v>
      </c>
      <c r="E776" s="150" t="s">
        <v>3</v>
      </c>
      <c r="F776" s="151" t="s">
        <v>202</v>
      </c>
      <c r="H776" s="152">
        <v>2</v>
      </c>
      <c r="I776" s="153"/>
      <c r="L776" s="149"/>
      <c r="M776" s="154"/>
      <c r="T776" s="155"/>
      <c r="AT776" s="150" t="s">
        <v>190</v>
      </c>
      <c r="AU776" s="150" t="s">
        <v>88</v>
      </c>
      <c r="AV776" s="13" t="s">
        <v>203</v>
      </c>
      <c r="AW776" s="13" t="s">
        <v>41</v>
      </c>
      <c r="AX776" s="13" t="s">
        <v>88</v>
      </c>
      <c r="AY776" s="150" t="s">
        <v>184</v>
      </c>
    </row>
    <row r="777" spans="2:65" s="1" customFormat="1" ht="16.5" customHeight="1">
      <c r="B777" s="121"/>
      <c r="C777" s="122" t="s">
        <v>534</v>
      </c>
      <c r="D777" s="122" t="s">
        <v>185</v>
      </c>
      <c r="E777" s="123" t="s">
        <v>735</v>
      </c>
      <c r="F777" s="124" t="s">
        <v>736</v>
      </c>
      <c r="G777" s="125" t="s">
        <v>348</v>
      </c>
      <c r="H777" s="126">
        <v>2</v>
      </c>
      <c r="I777" s="127"/>
      <c r="J777" s="128">
        <f>ROUND(I777*H777,2)</f>
        <v>0</v>
      </c>
      <c r="K777" s="124" t="s">
        <v>189</v>
      </c>
      <c r="L777" s="32"/>
      <c r="M777" s="129" t="s">
        <v>3</v>
      </c>
      <c r="N777" s="130" t="s">
        <v>51</v>
      </c>
      <c r="P777" s="131">
        <f>O777*H777</f>
        <v>0</v>
      </c>
      <c r="Q777" s="131">
        <v>0</v>
      </c>
      <c r="R777" s="131">
        <f>Q777*H777</f>
        <v>0</v>
      </c>
      <c r="S777" s="131">
        <v>0</v>
      </c>
      <c r="T777" s="132">
        <f>S777*H777</f>
        <v>0</v>
      </c>
      <c r="AR777" s="133" t="s">
        <v>88</v>
      </c>
      <c r="AT777" s="133" t="s">
        <v>185</v>
      </c>
      <c r="AU777" s="133" t="s">
        <v>88</v>
      </c>
      <c r="AY777" s="16" t="s">
        <v>184</v>
      </c>
      <c r="BE777" s="134">
        <f>IF(N777="základní",J777,0)</f>
        <v>0</v>
      </c>
      <c r="BF777" s="134">
        <f>IF(N777="snížená",J777,0)</f>
        <v>0</v>
      </c>
      <c r="BG777" s="134">
        <f>IF(N777="zákl. přenesená",J777,0)</f>
        <v>0</v>
      </c>
      <c r="BH777" s="134">
        <f>IF(N777="sníž. přenesená",J777,0)</f>
        <v>0</v>
      </c>
      <c r="BI777" s="134">
        <f>IF(N777="nulová",J777,0)</f>
        <v>0</v>
      </c>
      <c r="BJ777" s="16" t="s">
        <v>88</v>
      </c>
      <c r="BK777" s="134">
        <f>ROUND(I777*H777,2)</f>
        <v>0</v>
      </c>
      <c r="BL777" s="16" t="s">
        <v>88</v>
      </c>
      <c r="BM777" s="133" t="s">
        <v>737</v>
      </c>
    </row>
    <row r="778" spans="2:65" s="11" customFormat="1" ht="11.25">
      <c r="B778" s="135"/>
      <c r="D778" s="136" t="s">
        <v>190</v>
      </c>
      <c r="E778" s="137" t="s">
        <v>3</v>
      </c>
      <c r="F778" s="138" t="s">
        <v>191</v>
      </c>
      <c r="H778" s="137" t="s">
        <v>3</v>
      </c>
      <c r="I778" s="139"/>
      <c r="L778" s="135"/>
      <c r="M778" s="140"/>
      <c r="T778" s="141"/>
      <c r="AT778" s="137" t="s">
        <v>190</v>
      </c>
      <c r="AU778" s="137" t="s">
        <v>88</v>
      </c>
      <c r="AV778" s="11" t="s">
        <v>88</v>
      </c>
      <c r="AW778" s="11" t="s">
        <v>41</v>
      </c>
      <c r="AX778" s="11" t="s">
        <v>80</v>
      </c>
      <c r="AY778" s="137" t="s">
        <v>184</v>
      </c>
    </row>
    <row r="779" spans="2:65" s="11" customFormat="1" ht="11.25">
      <c r="B779" s="135"/>
      <c r="D779" s="136" t="s">
        <v>190</v>
      </c>
      <c r="E779" s="137" t="s">
        <v>3</v>
      </c>
      <c r="F779" s="138" t="s">
        <v>192</v>
      </c>
      <c r="H779" s="137" t="s">
        <v>3</v>
      </c>
      <c r="I779" s="139"/>
      <c r="L779" s="135"/>
      <c r="M779" s="140"/>
      <c r="T779" s="141"/>
      <c r="AT779" s="137" t="s">
        <v>190</v>
      </c>
      <c r="AU779" s="137" t="s">
        <v>88</v>
      </c>
      <c r="AV779" s="11" t="s">
        <v>88</v>
      </c>
      <c r="AW779" s="11" t="s">
        <v>41</v>
      </c>
      <c r="AX779" s="11" t="s">
        <v>80</v>
      </c>
      <c r="AY779" s="137" t="s">
        <v>184</v>
      </c>
    </row>
    <row r="780" spans="2:65" s="11" customFormat="1" ht="11.25">
      <c r="B780" s="135"/>
      <c r="D780" s="136" t="s">
        <v>190</v>
      </c>
      <c r="E780" s="137" t="s">
        <v>3</v>
      </c>
      <c r="F780" s="138" t="s">
        <v>734</v>
      </c>
      <c r="H780" s="137" t="s">
        <v>3</v>
      </c>
      <c r="I780" s="139"/>
      <c r="L780" s="135"/>
      <c r="M780" s="140"/>
      <c r="T780" s="141"/>
      <c r="AT780" s="137" t="s">
        <v>190</v>
      </c>
      <c r="AU780" s="137" t="s">
        <v>88</v>
      </c>
      <c r="AV780" s="11" t="s">
        <v>88</v>
      </c>
      <c r="AW780" s="11" t="s">
        <v>41</v>
      </c>
      <c r="AX780" s="11" t="s">
        <v>80</v>
      </c>
      <c r="AY780" s="137" t="s">
        <v>184</v>
      </c>
    </row>
    <row r="781" spans="2:65" s="12" customFormat="1" ht="11.25">
      <c r="B781" s="142"/>
      <c r="D781" s="136" t="s">
        <v>190</v>
      </c>
      <c r="E781" s="143" t="s">
        <v>3</v>
      </c>
      <c r="F781" s="144" t="s">
        <v>90</v>
      </c>
      <c r="H781" s="145">
        <v>2</v>
      </c>
      <c r="I781" s="146"/>
      <c r="L781" s="142"/>
      <c r="M781" s="147"/>
      <c r="T781" s="148"/>
      <c r="AT781" s="143" t="s">
        <v>190</v>
      </c>
      <c r="AU781" s="143" t="s">
        <v>88</v>
      </c>
      <c r="AV781" s="12" t="s">
        <v>90</v>
      </c>
      <c r="AW781" s="12" t="s">
        <v>41</v>
      </c>
      <c r="AX781" s="12" t="s">
        <v>80</v>
      </c>
      <c r="AY781" s="143" t="s">
        <v>184</v>
      </c>
    </row>
    <row r="782" spans="2:65" s="13" customFormat="1" ht="11.25">
      <c r="B782" s="149"/>
      <c r="D782" s="136" t="s">
        <v>190</v>
      </c>
      <c r="E782" s="150" t="s">
        <v>3</v>
      </c>
      <c r="F782" s="151" t="s">
        <v>202</v>
      </c>
      <c r="H782" s="152">
        <v>2</v>
      </c>
      <c r="I782" s="153"/>
      <c r="L782" s="149"/>
      <c r="M782" s="154"/>
      <c r="T782" s="155"/>
      <c r="AT782" s="150" t="s">
        <v>190</v>
      </c>
      <c r="AU782" s="150" t="s">
        <v>88</v>
      </c>
      <c r="AV782" s="13" t="s">
        <v>203</v>
      </c>
      <c r="AW782" s="13" t="s">
        <v>41</v>
      </c>
      <c r="AX782" s="13" t="s">
        <v>88</v>
      </c>
      <c r="AY782" s="150" t="s">
        <v>184</v>
      </c>
    </row>
    <row r="783" spans="2:65" s="1" customFormat="1" ht="16.5" customHeight="1">
      <c r="B783" s="121"/>
      <c r="C783" s="122" t="s">
        <v>738</v>
      </c>
      <c r="D783" s="122" t="s">
        <v>185</v>
      </c>
      <c r="E783" s="123" t="s">
        <v>739</v>
      </c>
      <c r="F783" s="124" t="s">
        <v>740</v>
      </c>
      <c r="G783" s="125" t="s">
        <v>348</v>
      </c>
      <c r="H783" s="126">
        <v>2</v>
      </c>
      <c r="I783" s="127"/>
      <c r="J783" s="128">
        <f>ROUND(I783*H783,2)</f>
        <v>0</v>
      </c>
      <c r="K783" s="124" t="s">
        <v>189</v>
      </c>
      <c r="L783" s="32"/>
      <c r="M783" s="129" t="s">
        <v>3</v>
      </c>
      <c r="N783" s="130" t="s">
        <v>51</v>
      </c>
      <c r="P783" s="131">
        <f>O783*H783</f>
        <v>0</v>
      </c>
      <c r="Q783" s="131">
        <v>0</v>
      </c>
      <c r="R783" s="131">
        <f>Q783*H783</f>
        <v>0</v>
      </c>
      <c r="S783" s="131">
        <v>0</v>
      </c>
      <c r="T783" s="132">
        <f>S783*H783</f>
        <v>0</v>
      </c>
      <c r="AR783" s="133" t="s">
        <v>88</v>
      </c>
      <c r="AT783" s="133" t="s">
        <v>185</v>
      </c>
      <c r="AU783" s="133" t="s">
        <v>88</v>
      </c>
      <c r="AY783" s="16" t="s">
        <v>184</v>
      </c>
      <c r="BE783" s="134">
        <f>IF(N783="základní",J783,0)</f>
        <v>0</v>
      </c>
      <c r="BF783" s="134">
        <f>IF(N783="snížená",J783,0)</f>
        <v>0</v>
      </c>
      <c r="BG783" s="134">
        <f>IF(N783="zákl. přenesená",J783,0)</f>
        <v>0</v>
      </c>
      <c r="BH783" s="134">
        <f>IF(N783="sníž. přenesená",J783,0)</f>
        <v>0</v>
      </c>
      <c r="BI783" s="134">
        <f>IF(N783="nulová",J783,0)</f>
        <v>0</v>
      </c>
      <c r="BJ783" s="16" t="s">
        <v>88</v>
      </c>
      <c r="BK783" s="134">
        <f>ROUND(I783*H783,2)</f>
        <v>0</v>
      </c>
      <c r="BL783" s="16" t="s">
        <v>88</v>
      </c>
      <c r="BM783" s="133" t="s">
        <v>741</v>
      </c>
    </row>
    <row r="784" spans="2:65" s="11" customFormat="1" ht="11.25">
      <c r="B784" s="135"/>
      <c r="D784" s="136" t="s">
        <v>190</v>
      </c>
      <c r="E784" s="137" t="s">
        <v>3</v>
      </c>
      <c r="F784" s="138" t="s">
        <v>191</v>
      </c>
      <c r="H784" s="137" t="s">
        <v>3</v>
      </c>
      <c r="I784" s="139"/>
      <c r="L784" s="135"/>
      <c r="M784" s="140"/>
      <c r="T784" s="141"/>
      <c r="AT784" s="137" t="s">
        <v>190</v>
      </c>
      <c r="AU784" s="137" t="s">
        <v>88</v>
      </c>
      <c r="AV784" s="11" t="s">
        <v>88</v>
      </c>
      <c r="AW784" s="11" t="s">
        <v>41</v>
      </c>
      <c r="AX784" s="11" t="s">
        <v>80</v>
      </c>
      <c r="AY784" s="137" t="s">
        <v>184</v>
      </c>
    </row>
    <row r="785" spans="2:51" s="11" customFormat="1" ht="11.25">
      <c r="B785" s="135"/>
      <c r="D785" s="136" t="s">
        <v>190</v>
      </c>
      <c r="E785" s="137" t="s">
        <v>3</v>
      </c>
      <c r="F785" s="138" t="s">
        <v>192</v>
      </c>
      <c r="H785" s="137" t="s">
        <v>3</v>
      </c>
      <c r="I785" s="139"/>
      <c r="L785" s="135"/>
      <c r="M785" s="140"/>
      <c r="T785" s="141"/>
      <c r="AT785" s="137" t="s">
        <v>190</v>
      </c>
      <c r="AU785" s="137" t="s">
        <v>88</v>
      </c>
      <c r="AV785" s="11" t="s">
        <v>88</v>
      </c>
      <c r="AW785" s="11" t="s">
        <v>41</v>
      </c>
      <c r="AX785" s="11" t="s">
        <v>80</v>
      </c>
      <c r="AY785" s="137" t="s">
        <v>184</v>
      </c>
    </row>
    <row r="786" spans="2:51" s="11" customFormat="1" ht="11.25">
      <c r="B786" s="135"/>
      <c r="D786" s="136" t="s">
        <v>190</v>
      </c>
      <c r="E786" s="137" t="s">
        <v>3</v>
      </c>
      <c r="F786" s="138" t="s">
        <v>734</v>
      </c>
      <c r="H786" s="137" t="s">
        <v>3</v>
      </c>
      <c r="I786" s="139"/>
      <c r="L786" s="135"/>
      <c r="M786" s="140"/>
      <c r="T786" s="141"/>
      <c r="AT786" s="137" t="s">
        <v>190</v>
      </c>
      <c r="AU786" s="137" t="s">
        <v>88</v>
      </c>
      <c r="AV786" s="11" t="s">
        <v>88</v>
      </c>
      <c r="AW786" s="11" t="s">
        <v>41</v>
      </c>
      <c r="AX786" s="11" t="s">
        <v>80</v>
      </c>
      <c r="AY786" s="137" t="s">
        <v>184</v>
      </c>
    </row>
    <row r="787" spans="2:51" s="12" customFormat="1" ht="11.25">
      <c r="B787" s="142"/>
      <c r="D787" s="136" t="s">
        <v>190</v>
      </c>
      <c r="E787" s="143" t="s">
        <v>3</v>
      </c>
      <c r="F787" s="144" t="s">
        <v>90</v>
      </c>
      <c r="H787" s="145">
        <v>2</v>
      </c>
      <c r="I787" s="146"/>
      <c r="L787" s="142"/>
      <c r="M787" s="147"/>
      <c r="T787" s="148"/>
      <c r="AT787" s="143" t="s">
        <v>190</v>
      </c>
      <c r="AU787" s="143" t="s">
        <v>88</v>
      </c>
      <c r="AV787" s="12" t="s">
        <v>90</v>
      </c>
      <c r="AW787" s="12" t="s">
        <v>41</v>
      </c>
      <c r="AX787" s="12" t="s">
        <v>80</v>
      </c>
      <c r="AY787" s="143" t="s">
        <v>184</v>
      </c>
    </row>
    <row r="788" spans="2:51" s="13" customFormat="1" ht="11.25">
      <c r="B788" s="149"/>
      <c r="D788" s="136" t="s">
        <v>190</v>
      </c>
      <c r="E788" s="150" t="s">
        <v>3</v>
      </c>
      <c r="F788" s="151" t="s">
        <v>202</v>
      </c>
      <c r="H788" s="152">
        <v>2</v>
      </c>
      <c r="I788" s="153"/>
      <c r="L788" s="149"/>
      <c r="M788" s="156"/>
      <c r="N788" s="157"/>
      <c r="O788" s="157"/>
      <c r="P788" s="157"/>
      <c r="Q788" s="157"/>
      <c r="R788" s="157"/>
      <c r="S788" s="157"/>
      <c r="T788" s="158"/>
      <c r="AT788" s="150" t="s">
        <v>190</v>
      </c>
      <c r="AU788" s="150" t="s">
        <v>88</v>
      </c>
      <c r="AV788" s="13" t="s">
        <v>203</v>
      </c>
      <c r="AW788" s="13" t="s">
        <v>41</v>
      </c>
      <c r="AX788" s="13" t="s">
        <v>88</v>
      </c>
      <c r="AY788" s="150" t="s">
        <v>184</v>
      </c>
    </row>
    <row r="789" spans="2:51" s="1" customFormat="1" ht="6.95" customHeight="1">
      <c r="B789" s="41"/>
      <c r="C789" s="42"/>
      <c r="D789" s="42"/>
      <c r="E789" s="42"/>
      <c r="F789" s="42"/>
      <c r="G789" s="42"/>
      <c r="H789" s="42"/>
      <c r="I789" s="42"/>
      <c r="J789" s="42"/>
      <c r="K789" s="42"/>
      <c r="L789" s="32"/>
    </row>
  </sheetData>
  <autoFilter ref="C84:K788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742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ROUND((SUM(BE84:BE269)),  2)</f>
        <v>0</v>
      </c>
      <c r="I33" s="89">
        <v>0.21</v>
      </c>
      <c r="J33" s="88">
        <f>ROUND(((SUM(BE84:BE269))*I33),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ROUND((SUM(BF84:BF269)),  2)</f>
        <v>0</v>
      </c>
      <c r="I34" s="89">
        <v>0.15</v>
      </c>
      <c r="J34" s="88">
        <f>ROUND(((SUM(BF84:BF269))*I34),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ROUND((SUM(BG84:BG269)),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ROUND((SUM(BH84:BH269)),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ROUND((SUM(BI84:BI269)),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PS468.1 - Přeložka koordinačních kabelů na ulici Provazníkově - multikanál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J126</f>
        <v>0</v>
      </c>
      <c r="L61" s="99"/>
    </row>
    <row r="62" spans="2:47" s="8" customFormat="1" ht="24.95" customHeight="1">
      <c r="B62" s="99"/>
      <c r="D62" s="100" t="s">
        <v>167</v>
      </c>
      <c r="E62" s="101"/>
      <c r="F62" s="101"/>
      <c r="G62" s="101"/>
      <c r="H62" s="101"/>
      <c r="I62" s="101"/>
      <c r="J62" s="102">
        <f>J215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J226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J231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PS468.1 - Přeložka koordinačních kabelů na ulici Provazníkově - multikanál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Husovice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P85+P126+P215+P226+P231</f>
        <v>0</v>
      </c>
      <c r="Q84" s="50"/>
      <c r="R84" s="108">
        <f>R85+R126+R215+R226+R231</f>
        <v>0</v>
      </c>
      <c r="S84" s="50"/>
      <c r="T84" s="109">
        <f>T85+T126+T215+T226+T231</f>
        <v>0</v>
      </c>
      <c r="AT84" s="16" t="s">
        <v>79</v>
      </c>
      <c r="AU84" s="16" t="s">
        <v>163</v>
      </c>
      <c r="BK84" s="110">
        <f>BK85+BK126+BK215+BK226+BK231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SUM(P86:P125)</f>
        <v>0</v>
      </c>
      <c r="R85" s="117">
        <f>SUM(R86:R125)</f>
        <v>0</v>
      </c>
      <c r="T85" s="118">
        <f>SUM(T86:T125)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SUM(BK86:BK125)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13.087999999999999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90</v>
      </c>
    </row>
    <row r="87" spans="2:65" s="11" customFormat="1" ht="11.25">
      <c r="B87" s="135"/>
      <c r="D87" s="136" t="s">
        <v>190</v>
      </c>
      <c r="E87" s="137" t="s">
        <v>3</v>
      </c>
      <c r="F87" s="138" t="s">
        <v>191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192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22.5">
      <c r="B90" s="135"/>
      <c r="D90" s="136" t="s">
        <v>190</v>
      </c>
      <c r="E90" s="137" t="s">
        <v>3</v>
      </c>
      <c r="F90" s="138" t="s">
        <v>198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2" customFormat="1" ht="11.25">
      <c r="B91" s="142"/>
      <c r="D91" s="136" t="s">
        <v>190</v>
      </c>
      <c r="E91" s="143" t="s">
        <v>3</v>
      </c>
      <c r="F91" s="144" t="s">
        <v>744</v>
      </c>
      <c r="H91" s="145">
        <v>7.0880000000000001</v>
      </c>
      <c r="I91" s="146"/>
      <c r="L91" s="142"/>
      <c r="M91" s="147"/>
      <c r="T91" s="148"/>
      <c r="AT91" s="143" t="s">
        <v>190</v>
      </c>
      <c r="AU91" s="143" t="s">
        <v>88</v>
      </c>
      <c r="AV91" s="12" t="s">
        <v>90</v>
      </c>
      <c r="AW91" s="12" t="s">
        <v>41</v>
      </c>
      <c r="AX91" s="12" t="s">
        <v>80</v>
      </c>
      <c r="AY91" s="143" t="s">
        <v>184</v>
      </c>
    </row>
    <row r="92" spans="2:65" s="11" customFormat="1" ht="22.5">
      <c r="B92" s="135"/>
      <c r="D92" s="136" t="s">
        <v>190</v>
      </c>
      <c r="E92" s="137" t="s">
        <v>3</v>
      </c>
      <c r="F92" s="138" t="s">
        <v>745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746</v>
      </c>
      <c r="H93" s="145">
        <v>6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3" customFormat="1" ht="11.25">
      <c r="B94" s="149"/>
      <c r="D94" s="136" t="s">
        <v>190</v>
      </c>
      <c r="E94" s="150" t="s">
        <v>3</v>
      </c>
      <c r="F94" s="151" t="s">
        <v>202</v>
      </c>
      <c r="H94" s="152">
        <v>13.088000000000001</v>
      </c>
      <c r="I94" s="153"/>
      <c r="L94" s="149"/>
      <c r="M94" s="154"/>
      <c r="T94" s="155"/>
      <c r="AT94" s="150" t="s">
        <v>190</v>
      </c>
      <c r="AU94" s="150" t="s">
        <v>88</v>
      </c>
      <c r="AV94" s="13" t="s">
        <v>203</v>
      </c>
      <c r="AW94" s="13" t="s">
        <v>41</v>
      </c>
      <c r="AX94" s="13" t="s">
        <v>88</v>
      </c>
      <c r="AY94" s="150" t="s">
        <v>184</v>
      </c>
    </row>
    <row r="95" spans="2:65" s="1" customFormat="1" ht="21.75" customHeight="1">
      <c r="B95" s="121"/>
      <c r="C95" s="122" t="s">
        <v>90</v>
      </c>
      <c r="D95" s="122" t="s">
        <v>185</v>
      </c>
      <c r="E95" s="123" t="s">
        <v>186</v>
      </c>
      <c r="F95" s="124" t="s">
        <v>187</v>
      </c>
      <c r="G95" s="125" t="s">
        <v>188</v>
      </c>
      <c r="H95" s="126">
        <v>100.4</v>
      </c>
      <c r="I95" s="127"/>
      <c r="J95" s="128">
        <f>ROUND(I95*H95,2)</f>
        <v>0</v>
      </c>
      <c r="K95" s="124" t="s">
        <v>189</v>
      </c>
      <c r="L95" s="32"/>
      <c r="M95" s="129" t="s">
        <v>3</v>
      </c>
      <c r="N95" s="130" t="s">
        <v>51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88</v>
      </c>
      <c r="AT95" s="133" t="s">
        <v>185</v>
      </c>
      <c r="AU95" s="133" t="s">
        <v>88</v>
      </c>
      <c r="AY95" s="16" t="s">
        <v>184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6" t="s">
        <v>88</v>
      </c>
      <c r="BK95" s="134">
        <f>ROUND(I95*H95,2)</f>
        <v>0</v>
      </c>
      <c r="BL95" s="16" t="s">
        <v>88</v>
      </c>
      <c r="BM95" s="133" t="s">
        <v>747</v>
      </c>
    </row>
    <row r="96" spans="2:65" s="11" customFormat="1" ht="11.25">
      <c r="B96" s="135"/>
      <c r="D96" s="136" t="s">
        <v>190</v>
      </c>
      <c r="E96" s="137" t="s">
        <v>3</v>
      </c>
      <c r="F96" s="138" t="s">
        <v>191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192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205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1" customFormat="1" ht="22.5">
      <c r="B99" s="135"/>
      <c r="D99" s="136" t="s">
        <v>190</v>
      </c>
      <c r="E99" s="137" t="s">
        <v>3</v>
      </c>
      <c r="F99" s="138" t="s">
        <v>206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2" customFormat="1" ht="11.25">
      <c r="B100" s="142"/>
      <c r="D100" s="136" t="s">
        <v>190</v>
      </c>
      <c r="E100" s="143" t="s">
        <v>3</v>
      </c>
      <c r="F100" s="144" t="s">
        <v>748</v>
      </c>
      <c r="H100" s="145">
        <v>50</v>
      </c>
      <c r="I100" s="146"/>
      <c r="L100" s="142"/>
      <c r="M100" s="147"/>
      <c r="T100" s="148"/>
      <c r="AT100" s="143" t="s">
        <v>190</v>
      </c>
      <c r="AU100" s="143" t="s">
        <v>88</v>
      </c>
      <c r="AV100" s="12" t="s">
        <v>90</v>
      </c>
      <c r="AW100" s="12" t="s">
        <v>41</v>
      </c>
      <c r="AX100" s="12" t="s">
        <v>80</v>
      </c>
      <c r="AY100" s="143" t="s">
        <v>184</v>
      </c>
    </row>
    <row r="101" spans="2:65" s="11" customFormat="1" ht="22.5">
      <c r="B101" s="135"/>
      <c r="D101" s="136" t="s">
        <v>190</v>
      </c>
      <c r="E101" s="137" t="s">
        <v>3</v>
      </c>
      <c r="F101" s="138" t="s">
        <v>749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209</v>
      </c>
      <c r="H102" s="145">
        <v>50.4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3" customFormat="1" ht="11.25">
      <c r="B103" s="149"/>
      <c r="D103" s="136" t="s">
        <v>190</v>
      </c>
      <c r="E103" s="150" t="s">
        <v>3</v>
      </c>
      <c r="F103" s="151" t="s">
        <v>202</v>
      </c>
      <c r="H103" s="152">
        <v>100.4</v>
      </c>
      <c r="I103" s="153"/>
      <c r="L103" s="149"/>
      <c r="M103" s="154"/>
      <c r="T103" s="155"/>
      <c r="AT103" s="150" t="s">
        <v>190</v>
      </c>
      <c r="AU103" s="150" t="s">
        <v>88</v>
      </c>
      <c r="AV103" s="13" t="s">
        <v>203</v>
      </c>
      <c r="AW103" s="13" t="s">
        <v>41</v>
      </c>
      <c r="AX103" s="13" t="s">
        <v>88</v>
      </c>
      <c r="AY103" s="150" t="s">
        <v>184</v>
      </c>
    </row>
    <row r="104" spans="2:65" s="1" customFormat="1" ht="16.5" customHeight="1">
      <c r="B104" s="121"/>
      <c r="C104" s="122" t="s">
        <v>210</v>
      </c>
      <c r="D104" s="122" t="s">
        <v>185</v>
      </c>
      <c r="E104" s="123" t="s">
        <v>211</v>
      </c>
      <c r="F104" s="124" t="s">
        <v>212</v>
      </c>
      <c r="G104" s="125" t="s">
        <v>213</v>
      </c>
      <c r="H104" s="126">
        <v>1</v>
      </c>
      <c r="I104" s="127"/>
      <c r="J104" s="128">
        <f>ROUND(I104*H104,2)</f>
        <v>0</v>
      </c>
      <c r="K104" s="124" t="s">
        <v>189</v>
      </c>
      <c r="L104" s="32"/>
      <c r="M104" s="129" t="s">
        <v>3</v>
      </c>
      <c r="N104" s="130" t="s">
        <v>51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88</v>
      </c>
      <c r="AT104" s="133" t="s">
        <v>185</v>
      </c>
      <c r="AU104" s="133" t="s">
        <v>88</v>
      </c>
      <c r="AY104" s="16" t="s">
        <v>184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88</v>
      </c>
      <c r="BK104" s="134">
        <f>ROUND(I104*H104,2)</f>
        <v>0</v>
      </c>
      <c r="BL104" s="16" t="s">
        <v>88</v>
      </c>
      <c r="BM104" s="133" t="s">
        <v>203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214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215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750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2" customFormat="1" ht="11.25">
      <c r="B108" s="142"/>
      <c r="D108" s="136" t="s">
        <v>190</v>
      </c>
      <c r="E108" s="143" t="s">
        <v>3</v>
      </c>
      <c r="F108" s="144" t="s">
        <v>88</v>
      </c>
      <c r="H108" s="145">
        <v>1</v>
      </c>
      <c r="I108" s="146"/>
      <c r="L108" s="142"/>
      <c r="M108" s="147"/>
      <c r="T108" s="148"/>
      <c r="AT108" s="143" t="s">
        <v>190</v>
      </c>
      <c r="AU108" s="143" t="s">
        <v>88</v>
      </c>
      <c r="AV108" s="12" t="s">
        <v>90</v>
      </c>
      <c r="AW108" s="12" t="s">
        <v>41</v>
      </c>
      <c r="AX108" s="12" t="s">
        <v>80</v>
      </c>
      <c r="AY108" s="143" t="s">
        <v>184</v>
      </c>
    </row>
    <row r="109" spans="2:65" s="13" customFormat="1" ht="11.25">
      <c r="B109" s="149"/>
      <c r="D109" s="136" t="s">
        <v>190</v>
      </c>
      <c r="E109" s="150" t="s">
        <v>3</v>
      </c>
      <c r="F109" s="151" t="s">
        <v>202</v>
      </c>
      <c r="H109" s="152">
        <v>1</v>
      </c>
      <c r="I109" s="153"/>
      <c r="L109" s="149"/>
      <c r="M109" s="154"/>
      <c r="T109" s="155"/>
      <c r="AT109" s="150" t="s">
        <v>190</v>
      </c>
      <c r="AU109" s="150" t="s">
        <v>88</v>
      </c>
      <c r="AV109" s="13" t="s">
        <v>203</v>
      </c>
      <c r="AW109" s="13" t="s">
        <v>41</v>
      </c>
      <c r="AX109" s="13" t="s">
        <v>88</v>
      </c>
      <c r="AY109" s="150" t="s">
        <v>184</v>
      </c>
    </row>
    <row r="110" spans="2:65" s="1" customFormat="1" ht="21.75" customHeight="1">
      <c r="B110" s="121"/>
      <c r="C110" s="122" t="s">
        <v>203</v>
      </c>
      <c r="D110" s="122" t="s">
        <v>185</v>
      </c>
      <c r="E110" s="123" t="s">
        <v>217</v>
      </c>
      <c r="F110" s="124" t="s">
        <v>218</v>
      </c>
      <c r="G110" s="125" t="s">
        <v>213</v>
      </c>
      <c r="H110" s="126">
        <v>1</v>
      </c>
      <c r="I110" s="127"/>
      <c r="J110" s="128">
        <f>ROUND(I110*H110,2)</f>
        <v>0</v>
      </c>
      <c r="K110" s="124" t="s">
        <v>189</v>
      </c>
      <c r="L110" s="32"/>
      <c r="M110" s="129" t="s">
        <v>3</v>
      </c>
      <c r="N110" s="130" t="s">
        <v>51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88</v>
      </c>
      <c r="AT110" s="133" t="s">
        <v>185</v>
      </c>
      <c r="AU110" s="133" t="s">
        <v>88</v>
      </c>
      <c r="AY110" s="16" t="s">
        <v>184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6" t="s">
        <v>88</v>
      </c>
      <c r="BK110" s="134">
        <f>ROUND(I110*H110,2)</f>
        <v>0</v>
      </c>
      <c r="BL110" s="16" t="s">
        <v>88</v>
      </c>
      <c r="BM110" s="133" t="s">
        <v>751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214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1" customFormat="1" ht="11.25">
      <c r="B112" s="135"/>
      <c r="D112" s="136" t="s">
        <v>190</v>
      </c>
      <c r="E112" s="137" t="s">
        <v>3</v>
      </c>
      <c r="F112" s="138" t="s">
        <v>215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752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2" customFormat="1" ht="11.25">
      <c r="B114" s="142"/>
      <c r="D114" s="136" t="s">
        <v>190</v>
      </c>
      <c r="E114" s="143" t="s">
        <v>3</v>
      </c>
      <c r="F114" s="144" t="s">
        <v>88</v>
      </c>
      <c r="H114" s="145">
        <v>1</v>
      </c>
      <c r="I114" s="146"/>
      <c r="L114" s="142"/>
      <c r="M114" s="147"/>
      <c r="T114" s="148"/>
      <c r="AT114" s="143" t="s">
        <v>190</v>
      </c>
      <c r="AU114" s="143" t="s">
        <v>88</v>
      </c>
      <c r="AV114" s="12" t="s">
        <v>90</v>
      </c>
      <c r="AW114" s="12" t="s">
        <v>41</v>
      </c>
      <c r="AX114" s="12" t="s">
        <v>88</v>
      </c>
      <c r="AY114" s="143" t="s">
        <v>184</v>
      </c>
    </row>
    <row r="115" spans="2:65" s="1" customFormat="1" ht="24.2" customHeight="1">
      <c r="B115" s="121"/>
      <c r="C115" s="122" t="s">
        <v>221</v>
      </c>
      <c r="D115" s="122" t="s">
        <v>185</v>
      </c>
      <c r="E115" s="123" t="s">
        <v>222</v>
      </c>
      <c r="F115" s="124" t="s">
        <v>223</v>
      </c>
      <c r="G115" s="125" t="s">
        <v>213</v>
      </c>
      <c r="H115" s="126">
        <v>1</v>
      </c>
      <c r="I115" s="127"/>
      <c r="J115" s="128">
        <f>ROUND(I115*H115,2)</f>
        <v>0</v>
      </c>
      <c r="K115" s="124" t="s">
        <v>189</v>
      </c>
      <c r="L115" s="32"/>
      <c r="M115" s="129" t="s">
        <v>3</v>
      </c>
      <c r="N115" s="130" t="s">
        <v>51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88</v>
      </c>
      <c r="AT115" s="133" t="s">
        <v>185</v>
      </c>
      <c r="AU115" s="133" t="s">
        <v>88</v>
      </c>
      <c r="AY115" s="16" t="s">
        <v>184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6" t="s">
        <v>88</v>
      </c>
      <c r="BK115" s="134">
        <f>ROUND(I115*H115,2)</f>
        <v>0</v>
      </c>
      <c r="BL115" s="16" t="s">
        <v>88</v>
      </c>
      <c r="BM115" s="133" t="s">
        <v>224</v>
      </c>
    </row>
    <row r="116" spans="2:65" s="11" customFormat="1" ht="11.25">
      <c r="B116" s="135"/>
      <c r="D116" s="136" t="s">
        <v>190</v>
      </c>
      <c r="E116" s="137" t="s">
        <v>3</v>
      </c>
      <c r="F116" s="138" t="s">
        <v>214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88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1" customFormat="1" ht="11.25">
      <c r="B117" s="135"/>
      <c r="D117" s="136" t="s">
        <v>190</v>
      </c>
      <c r="E117" s="137" t="s">
        <v>3</v>
      </c>
      <c r="F117" s="138" t="s">
        <v>215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753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2" customFormat="1" ht="11.25">
      <c r="B119" s="142"/>
      <c r="D119" s="136" t="s">
        <v>190</v>
      </c>
      <c r="E119" s="143" t="s">
        <v>3</v>
      </c>
      <c r="F119" s="144" t="s">
        <v>88</v>
      </c>
      <c r="H119" s="145">
        <v>1</v>
      </c>
      <c r="I119" s="146"/>
      <c r="L119" s="142"/>
      <c r="M119" s="147"/>
      <c r="T119" s="148"/>
      <c r="AT119" s="143" t="s">
        <v>190</v>
      </c>
      <c r="AU119" s="143" t="s">
        <v>88</v>
      </c>
      <c r="AV119" s="12" t="s">
        <v>90</v>
      </c>
      <c r="AW119" s="12" t="s">
        <v>41</v>
      </c>
      <c r="AX119" s="12" t="s">
        <v>80</v>
      </c>
      <c r="AY119" s="143" t="s">
        <v>184</v>
      </c>
    </row>
    <row r="120" spans="2:65" s="13" customFormat="1" ht="11.25">
      <c r="B120" s="149"/>
      <c r="D120" s="136" t="s">
        <v>190</v>
      </c>
      <c r="E120" s="150" t="s">
        <v>3</v>
      </c>
      <c r="F120" s="151" t="s">
        <v>202</v>
      </c>
      <c r="H120" s="152">
        <v>1</v>
      </c>
      <c r="I120" s="153"/>
      <c r="L120" s="149"/>
      <c r="M120" s="154"/>
      <c r="T120" s="155"/>
      <c r="AT120" s="150" t="s">
        <v>190</v>
      </c>
      <c r="AU120" s="150" t="s">
        <v>88</v>
      </c>
      <c r="AV120" s="13" t="s">
        <v>203</v>
      </c>
      <c r="AW120" s="13" t="s">
        <v>41</v>
      </c>
      <c r="AX120" s="13" t="s">
        <v>88</v>
      </c>
      <c r="AY120" s="150" t="s">
        <v>184</v>
      </c>
    </row>
    <row r="121" spans="2:65" s="1" customFormat="1" ht="24.2" customHeight="1">
      <c r="B121" s="121"/>
      <c r="C121" s="122" t="s">
        <v>224</v>
      </c>
      <c r="D121" s="122" t="s">
        <v>185</v>
      </c>
      <c r="E121" s="123" t="s">
        <v>226</v>
      </c>
      <c r="F121" s="124" t="s">
        <v>227</v>
      </c>
      <c r="G121" s="125" t="s">
        <v>213</v>
      </c>
      <c r="H121" s="126">
        <v>1</v>
      </c>
      <c r="I121" s="127"/>
      <c r="J121" s="128">
        <f>ROUND(I121*H121,2)</f>
        <v>0</v>
      </c>
      <c r="K121" s="124" t="s">
        <v>189</v>
      </c>
      <c r="L121" s="32"/>
      <c r="M121" s="129" t="s">
        <v>3</v>
      </c>
      <c r="N121" s="130" t="s">
        <v>51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88</v>
      </c>
      <c r="AT121" s="133" t="s">
        <v>185</v>
      </c>
      <c r="AU121" s="133" t="s">
        <v>88</v>
      </c>
      <c r="AY121" s="16" t="s">
        <v>184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88</v>
      </c>
      <c r="BK121" s="134">
        <f>ROUND(I121*H121,2)</f>
        <v>0</v>
      </c>
      <c r="BL121" s="16" t="s">
        <v>88</v>
      </c>
      <c r="BM121" s="133" t="s">
        <v>228</v>
      </c>
    </row>
    <row r="122" spans="2:65" s="11" customFormat="1" ht="11.25">
      <c r="B122" s="135"/>
      <c r="D122" s="136" t="s">
        <v>190</v>
      </c>
      <c r="E122" s="137" t="s">
        <v>3</v>
      </c>
      <c r="F122" s="138" t="s">
        <v>214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215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2" customFormat="1" ht="11.25">
      <c r="B124" s="142"/>
      <c r="D124" s="136" t="s">
        <v>190</v>
      </c>
      <c r="E124" s="143" t="s">
        <v>3</v>
      </c>
      <c r="F124" s="144" t="s">
        <v>88</v>
      </c>
      <c r="H124" s="145">
        <v>1</v>
      </c>
      <c r="I124" s="146"/>
      <c r="L124" s="142"/>
      <c r="M124" s="147"/>
      <c r="T124" s="148"/>
      <c r="AT124" s="143" t="s">
        <v>190</v>
      </c>
      <c r="AU124" s="143" t="s">
        <v>88</v>
      </c>
      <c r="AV124" s="12" t="s">
        <v>90</v>
      </c>
      <c r="AW124" s="12" t="s">
        <v>41</v>
      </c>
      <c r="AX124" s="12" t="s">
        <v>80</v>
      </c>
      <c r="AY124" s="143" t="s">
        <v>184</v>
      </c>
    </row>
    <row r="125" spans="2:65" s="13" customFormat="1" ht="11.25">
      <c r="B125" s="149"/>
      <c r="D125" s="136" t="s">
        <v>190</v>
      </c>
      <c r="E125" s="150" t="s">
        <v>3</v>
      </c>
      <c r="F125" s="151" t="s">
        <v>202</v>
      </c>
      <c r="H125" s="152">
        <v>1</v>
      </c>
      <c r="I125" s="153"/>
      <c r="L125" s="149"/>
      <c r="M125" s="154"/>
      <c r="T125" s="155"/>
      <c r="AT125" s="150" t="s">
        <v>190</v>
      </c>
      <c r="AU125" s="150" t="s">
        <v>88</v>
      </c>
      <c r="AV125" s="13" t="s">
        <v>203</v>
      </c>
      <c r="AW125" s="13" t="s">
        <v>41</v>
      </c>
      <c r="AX125" s="13" t="s">
        <v>88</v>
      </c>
      <c r="AY125" s="150" t="s">
        <v>184</v>
      </c>
    </row>
    <row r="126" spans="2:65" s="10" customFormat="1" ht="25.9" customHeight="1">
      <c r="B126" s="111"/>
      <c r="D126" s="112" t="s">
        <v>79</v>
      </c>
      <c r="E126" s="113" t="s">
        <v>88</v>
      </c>
      <c r="F126" s="113" t="s">
        <v>229</v>
      </c>
      <c r="I126" s="114"/>
      <c r="J126" s="115">
        <f>BK126</f>
        <v>0</v>
      </c>
      <c r="L126" s="111"/>
      <c r="M126" s="116"/>
      <c r="P126" s="117">
        <f>SUM(P127:P214)</f>
        <v>0</v>
      </c>
      <c r="R126" s="117">
        <f>SUM(R127:R214)</f>
        <v>0</v>
      </c>
      <c r="T126" s="118">
        <f>SUM(T127:T214)</f>
        <v>0</v>
      </c>
      <c r="AR126" s="112" t="s">
        <v>88</v>
      </c>
      <c r="AT126" s="119" t="s">
        <v>79</v>
      </c>
      <c r="AU126" s="119" t="s">
        <v>80</v>
      </c>
      <c r="AY126" s="112" t="s">
        <v>184</v>
      </c>
      <c r="BK126" s="120">
        <f>SUM(BK127:BK214)</f>
        <v>0</v>
      </c>
    </row>
    <row r="127" spans="2:65" s="1" customFormat="1" ht="24.2" customHeight="1">
      <c r="B127" s="121"/>
      <c r="C127" s="122" t="s">
        <v>230</v>
      </c>
      <c r="D127" s="122" t="s">
        <v>185</v>
      </c>
      <c r="E127" s="123" t="s">
        <v>231</v>
      </c>
      <c r="F127" s="124" t="s">
        <v>232</v>
      </c>
      <c r="G127" s="125" t="s">
        <v>188</v>
      </c>
      <c r="H127" s="126">
        <v>33</v>
      </c>
      <c r="I127" s="127"/>
      <c r="J127" s="128">
        <f>ROUND(I127*H127,2)</f>
        <v>0</v>
      </c>
      <c r="K127" s="124" t="s">
        <v>189</v>
      </c>
      <c r="L127" s="32"/>
      <c r="M127" s="129" t="s">
        <v>3</v>
      </c>
      <c r="N127" s="130" t="s">
        <v>51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88</v>
      </c>
      <c r="AT127" s="133" t="s">
        <v>185</v>
      </c>
      <c r="AU127" s="133" t="s">
        <v>88</v>
      </c>
      <c r="AY127" s="16" t="s">
        <v>184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88</v>
      </c>
      <c r="BK127" s="134">
        <f>ROUND(I127*H127,2)</f>
        <v>0</v>
      </c>
      <c r="BL127" s="16" t="s">
        <v>88</v>
      </c>
      <c r="BM127" s="133" t="s">
        <v>754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191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192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234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755</v>
      </c>
      <c r="H131" s="145">
        <v>33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88</v>
      </c>
      <c r="AY131" s="143" t="s">
        <v>184</v>
      </c>
    </row>
    <row r="132" spans="2:65" s="1" customFormat="1" ht="24.2" customHeight="1">
      <c r="B132" s="121"/>
      <c r="C132" s="122" t="s">
        <v>228</v>
      </c>
      <c r="D132" s="122" t="s">
        <v>185</v>
      </c>
      <c r="E132" s="123" t="s">
        <v>236</v>
      </c>
      <c r="F132" s="124" t="s">
        <v>237</v>
      </c>
      <c r="G132" s="125" t="s">
        <v>238</v>
      </c>
      <c r="H132" s="126">
        <v>561</v>
      </c>
      <c r="I132" s="127"/>
      <c r="J132" s="128">
        <f>ROUND(I132*H132,2)</f>
        <v>0</v>
      </c>
      <c r="K132" s="124" t="s">
        <v>189</v>
      </c>
      <c r="L132" s="32"/>
      <c r="M132" s="129" t="s">
        <v>3</v>
      </c>
      <c r="N132" s="130" t="s">
        <v>51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88</v>
      </c>
      <c r="AT132" s="133" t="s">
        <v>185</v>
      </c>
      <c r="AU132" s="133" t="s">
        <v>88</v>
      </c>
      <c r="AY132" s="16" t="s">
        <v>184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88</v>
      </c>
      <c r="BK132" s="134">
        <f>ROUND(I132*H132,2)</f>
        <v>0</v>
      </c>
      <c r="BL132" s="16" t="s">
        <v>88</v>
      </c>
      <c r="BM132" s="133" t="s">
        <v>756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191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192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234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2" customFormat="1" ht="11.25">
      <c r="B136" s="142"/>
      <c r="D136" s="136" t="s">
        <v>190</v>
      </c>
      <c r="E136" s="143" t="s">
        <v>3</v>
      </c>
      <c r="F136" s="144" t="s">
        <v>757</v>
      </c>
      <c r="H136" s="145">
        <v>561</v>
      </c>
      <c r="I136" s="146"/>
      <c r="L136" s="142"/>
      <c r="M136" s="147"/>
      <c r="T136" s="148"/>
      <c r="AT136" s="143" t="s">
        <v>190</v>
      </c>
      <c r="AU136" s="143" t="s">
        <v>88</v>
      </c>
      <c r="AV136" s="12" t="s">
        <v>90</v>
      </c>
      <c r="AW136" s="12" t="s">
        <v>41</v>
      </c>
      <c r="AX136" s="12" t="s">
        <v>88</v>
      </c>
      <c r="AY136" s="143" t="s">
        <v>184</v>
      </c>
    </row>
    <row r="137" spans="2:65" s="1" customFormat="1" ht="21.75" customHeight="1">
      <c r="B137" s="121"/>
      <c r="C137" s="122" t="s">
        <v>241</v>
      </c>
      <c r="D137" s="122" t="s">
        <v>185</v>
      </c>
      <c r="E137" s="123" t="s">
        <v>242</v>
      </c>
      <c r="F137" s="124" t="s">
        <v>243</v>
      </c>
      <c r="G137" s="125" t="s">
        <v>188</v>
      </c>
      <c r="H137" s="126">
        <v>53.308999999999997</v>
      </c>
      <c r="I137" s="127"/>
      <c r="J137" s="128">
        <f>ROUND(I137*H137,2)</f>
        <v>0</v>
      </c>
      <c r="K137" s="124" t="s">
        <v>189</v>
      </c>
      <c r="L137" s="32"/>
      <c r="M137" s="129" t="s">
        <v>3</v>
      </c>
      <c r="N137" s="130" t="s">
        <v>51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88</v>
      </c>
      <c r="AT137" s="133" t="s">
        <v>185</v>
      </c>
      <c r="AU137" s="133" t="s">
        <v>88</v>
      </c>
      <c r="AY137" s="16" t="s">
        <v>184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6" t="s">
        <v>88</v>
      </c>
      <c r="BK137" s="134">
        <f>ROUND(I137*H137,2)</f>
        <v>0</v>
      </c>
      <c r="BL137" s="16" t="s">
        <v>88</v>
      </c>
      <c r="BM137" s="133" t="s">
        <v>758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191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192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1" customFormat="1" ht="22.5">
      <c r="B140" s="135"/>
      <c r="D140" s="136" t="s">
        <v>190</v>
      </c>
      <c r="E140" s="137" t="s">
        <v>3</v>
      </c>
      <c r="F140" s="138" t="s">
        <v>245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2" customFormat="1" ht="11.25">
      <c r="B141" s="142"/>
      <c r="D141" s="136" t="s">
        <v>190</v>
      </c>
      <c r="E141" s="143" t="s">
        <v>3</v>
      </c>
      <c r="F141" s="144" t="s">
        <v>759</v>
      </c>
      <c r="H141" s="145">
        <v>53.308999999999997</v>
      </c>
      <c r="I141" s="146"/>
      <c r="L141" s="142"/>
      <c r="M141" s="147"/>
      <c r="T141" s="148"/>
      <c r="AT141" s="143" t="s">
        <v>190</v>
      </c>
      <c r="AU141" s="143" t="s">
        <v>88</v>
      </c>
      <c r="AV141" s="12" t="s">
        <v>90</v>
      </c>
      <c r="AW141" s="12" t="s">
        <v>41</v>
      </c>
      <c r="AX141" s="12" t="s">
        <v>88</v>
      </c>
      <c r="AY141" s="143" t="s">
        <v>184</v>
      </c>
    </row>
    <row r="142" spans="2:65" s="1" customFormat="1" ht="16.5" customHeight="1">
      <c r="B142" s="121"/>
      <c r="C142" s="122" t="s">
        <v>247</v>
      </c>
      <c r="D142" s="122" t="s">
        <v>185</v>
      </c>
      <c r="E142" s="123" t="s">
        <v>248</v>
      </c>
      <c r="F142" s="124" t="s">
        <v>249</v>
      </c>
      <c r="G142" s="125" t="s">
        <v>250</v>
      </c>
      <c r="H142" s="126">
        <v>533.09</v>
      </c>
      <c r="I142" s="127"/>
      <c r="J142" s="128">
        <f>ROUND(I142*H142,2)</f>
        <v>0</v>
      </c>
      <c r="K142" s="124" t="s">
        <v>189</v>
      </c>
      <c r="L142" s="32"/>
      <c r="M142" s="129" t="s">
        <v>3</v>
      </c>
      <c r="N142" s="130" t="s">
        <v>51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88</v>
      </c>
      <c r="AT142" s="133" t="s">
        <v>185</v>
      </c>
      <c r="AU142" s="133" t="s">
        <v>88</v>
      </c>
      <c r="AY142" s="16" t="s">
        <v>184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88</v>
      </c>
      <c r="BK142" s="134">
        <f>ROUND(I142*H142,2)</f>
        <v>0</v>
      </c>
      <c r="BL142" s="16" t="s">
        <v>88</v>
      </c>
      <c r="BM142" s="133" t="s">
        <v>760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191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192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1" customFormat="1" ht="22.5">
      <c r="B145" s="135"/>
      <c r="D145" s="136" t="s">
        <v>190</v>
      </c>
      <c r="E145" s="137" t="s">
        <v>3</v>
      </c>
      <c r="F145" s="138" t="s">
        <v>245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2" customFormat="1" ht="11.25">
      <c r="B146" s="142"/>
      <c r="D146" s="136" t="s">
        <v>190</v>
      </c>
      <c r="E146" s="143" t="s">
        <v>3</v>
      </c>
      <c r="F146" s="144" t="s">
        <v>761</v>
      </c>
      <c r="H146" s="145">
        <v>533.09</v>
      </c>
      <c r="I146" s="146"/>
      <c r="L146" s="142"/>
      <c r="M146" s="147"/>
      <c r="T146" s="148"/>
      <c r="AT146" s="143" t="s">
        <v>190</v>
      </c>
      <c r="AU146" s="143" t="s">
        <v>88</v>
      </c>
      <c r="AV146" s="12" t="s">
        <v>90</v>
      </c>
      <c r="AW146" s="12" t="s">
        <v>41</v>
      </c>
      <c r="AX146" s="12" t="s">
        <v>88</v>
      </c>
      <c r="AY146" s="143" t="s">
        <v>184</v>
      </c>
    </row>
    <row r="147" spans="2:65" s="1" customFormat="1" ht="21.75" customHeight="1">
      <c r="B147" s="121"/>
      <c r="C147" s="122" t="s">
        <v>253</v>
      </c>
      <c r="D147" s="122" t="s">
        <v>185</v>
      </c>
      <c r="E147" s="123" t="s">
        <v>254</v>
      </c>
      <c r="F147" s="124" t="s">
        <v>255</v>
      </c>
      <c r="G147" s="125" t="s">
        <v>188</v>
      </c>
      <c r="H147" s="126">
        <v>87.5</v>
      </c>
      <c r="I147" s="127"/>
      <c r="J147" s="128">
        <f>ROUND(I147*H147,2)</f>
        <v>0</v>
      </c>
      <c r="K147" s="124" t="s">
        <v>189</v>
      </c>
      <c r="L147" s="32"/>
      <c r="M147" s="129" t="s">
        <v>3</v>
      </c>
      <c r="N147" s="130" t="s">
        <v>51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88</v>
      </c>
      <c r="AT147" s="133" t="s">
        <v>185</v>
      </c>
      <c r="AU147" s="133" t="s">
        <v>88</v>
      </c>
      <c r="AY147" s="16" t="s">
        <v>184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6" t="s">
        <v>88</v>
      </c>
      <c r="BK147" s="134">
        <f>ROUND(I147*H147,2)</f>
        <v>0</v>
      </c>
      <c r="BL147" s="16" t="s">
        <v>88</v>
      </c>
      <c r="BM147" s="133" t="s">
        <v>256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191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192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1" customFormat="1" ht="11.25">
      <c r="B150" s="135"/>
      <c r="D150" s="136" t="s">
        <v>190</v>
      </c>
      <c r="E150" s="137" t="s">
        <v>3</v>
      </c>
      <c r="F150" s="138" t="s">
        <v>257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762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2" customFormat="1" ht="11.25">
      <c r="B152" s="142"/>
      <c r="D152" s="136" t="s">
        <v>190</v>
      </c>
      <c r="E152" s="143" t="s">
        <v>3</v>
      </c>
      <c r="F152" s="144" t="s">
        <v>763</v>
      </c>
      <c r="H152" s="145">
        <v>87.5</v>
      </c>
      <c r="I152" s="146"/>
      <c r="L152" s="142"/>
      <c r="M152" s="147"/>
      <c r="T152" s="148"/>
      <c r="AT152" s="143" t="s">
        <v>190</v>
      </c>
      <c r="AU152" s="143" t="s">
        <v>88</v>
      </c>
      <c r="AV152" s="12" t="s">
        <v>90</v>
      </c>
      <c r="AW152" s="12" t="s">
        <v>41</v>
      </c>
      <c r="AX152" s="12" t="s">
        <v>88</v>
      </c>
      <c r="AY152" s="143" t="s">
        <v>184</v>
      </c>
    </row>
    <row r="153" spans="2:65" s="1" customFormat="1" ht="21.75" customHeight="1">
      <c r="B153" s="121"/>
      <c r="C153" s="122" t="s">
        <v>265</v>
      </c>
      <c r="D153" s="122" t="s">
        <v>185</v>
      </c>
      <c r="E153" s="123" t="s">
        <v>266</v>
      </c>
      <c r="F153" s="124" t="s">
        <v>267</v>
      </c>
      <c r="G153" s="125" t="s">
        <v>250</v>
      </c>
      <c r="H153" s="126">
        <v>141.75</v>
      </c>
      <c r="I153" s="127"/>
      <c r="J153" s="128">
        <f>ROUND(I153*H153,2)</f>
        <v>0</v>
      </c>
      <c r="K153" s="124" t="s">
        <v>189</v>
      </c>
      <c r="L153" s="32"/>
      <c r="M153" s="129" t="s">
        <v>3</v>
      </c>
      <c r="N153" s="130" t="s">
        <v>51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88</v>
      </c>
      <c r="AT153" s="133" t="s">
        <v>185</v>
      </c>
      <c r="AU153" s="133" t="s">
        <v>88</v>
      </c>
      <c r="AY153" s="16" t="s">
        <v>184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88</v>
      </c>
      <c r="BK153" s="134">
        <f>ROUND(I153*H153,2)</f>
        <v>0</v>
      </c>
      <c r="BL153" s="16" t="s">
        <v>88</v>
      </c>
      <c r="BM153" s="133" t="s">
        <v>268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191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192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1" customFormat="1" ht="22.5">
      <c r="B156" s="135"/>
      <c r="D156" s="136" t="s">
        <v>190</v>
      </c>
      <c r="E156" s="137" t="s">
        <v>3</v>
      </c>
      <c r="F156" s="138" t="s">
        <v>269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22.5">
      <c r="B157" s="135"/>
      <c r="D157" s="136" t="s">
        <v>190</v>
      </c>
      <c r="E157" s="137" t="s">
        <v>3</v>
      </c>
      <c r="F157" s="138" t="s">
        <v>764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2" customFormat="1" ht="11.25">
      <c r="B158" s="142"/>
      <c r="D158" s="136" t="s">
        <v>190</v>
      </c>
      <c r="E158" s="143" t="s">
        <v>3</v>
      </c>
      <c r="F158" s="144" t="s">
        <v>765</v>
      </c>
      <c r="H158" s="145">
        <v>141.75</v>
      </c>
      <c r="I158" s="146"/>
      <c r="L158" s="142"/>
      <c r="M158" s="147"/>
      <c r="T158" s="148"/>
      <c r="AT158" s="143" t="s">
        <v>190</v>
      </c>
      <c r="AU158" s="143" t="s">
        <v>88</v>
      </c>
      <c r="AV158" s="12" t="s">
        <v>90</v>
      </c>
      <c r="AW158" s="12" t="s">
        <v>41</v>
      </c>
      <c r="AX158" s="12" t="s">
        <v>88</v>
      </c>
      <c r="AY158" s="143" t="s">
        <v>184</v>
      </c>
    </row>
    <row r="159" spans="2:65" s="1" customFormat="1" ht="21.75" customHeight="1">
      <c r="B159" s="121"/>
      <c r="C159" s="122" t="s">
        <v>274</v>
      </c>
      <c r="D159" s="122" t="s">
        <v>185</v>
      </c>
      <c r="E159" s="123" t="s">
        <v>275</v>
      </c>
      <c r="F159" s="124" t="s">
        <v>276</v>
      </c>
      <c r="G159" s="125" t="s">
        <v>188</v>
      </c>
      <c r="H159" s="126">
        <v>50</v>
      </c>
      <c r="I159" s="127"/>
      <c r="J159" s="128">
        <f>ROUND(I159*H159,2)</f>
        <v>0</v>
      </c>
      <c r="K159" s="124" t="s">
        <v>189</v>
      </c>
      <c r="L159" s="32"/>
      <c r="M159" s="129" t="s">
        <v>3</v>
      </c>
      <c r="N159" s="130" t="s">
        <v>51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88</v>
      </c>
      <c r="AT159" s="133" t="s">
        <v>185</v>
      </c>
      <c r="AU159" s="133" t="s">
        <v>88</v>
      </c>
      <c r="AY159" s="16" t="s">
        <v>184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6" t="s">
        <v>88</v>
      </c>
      <c r="BK159" s="134">
        <f>ROUND(I159*H159,2)</f>
        <v>0</v>
      </c>
      <c r="BL159" s="16" t="s">
        <v>88</v>
      </c>
      <c r="BM159" s="133" t="s">
        <v>766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191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192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257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767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748</v>
      </c>
      <c r="H164" s="145">
        <v>50</v>
      </c>
      <c r="I164" s="146"/>
      <c r="L164" s="142"/>
      <c r="M164" s="147"/>
      <c r="T164" s="148"/>
      <c r="AT164" s="143" t="s">
        <v>190</v>
      </c>
      <c r="AU164" s="143" t="s">
        <v>88</v>
      </c>
      <c r="AV164" s="12" t="s">
        <v>90</v>
      </c>
      <c r="AW164" s="12" t="s">
        <v>41</v>
      </c>
      <c r="AX164" s="12" t="s">
        <v>88</v>
      </c>
      <c r="AY164" s="143" t="s">
        <v>184</v>
      </c>
    </row>
    <row r="165" spans="2:65" s="1" customFormat="1" ht="21.75" customHeight="1">
      <c r="B165" s="121"/>
      <c r="C165" s="122" t="s">
        <v>256</v>
      </c>
      <c r="D165" s="122" t="s">
        <v>185</v>
      </c>
      <c r="E165" s="123" t="s">
        <v>279</v>
      </c>
      <c r="F165" s="124" t="s">
        <v>280</v>
      </c>
      <c r="G165" s="125" t="s">
        <v>250</v>
      </c>
      <c r="H165" s="126">
        <v>500</v>
      </c>
      <c r="I165" s="127"/>
      <c r="J165" s="128">
        <f>ROUND(I165*H165,2)</f>
        <v>0</v>
      </c>
      <c r="K165" s="124" t="s">
        <v>189</v>
      </c>
      <c r="L165" s="32"/>
      <c r="M165" s="129" t="s">
        <v>3</v>
      </c>
      <c r="N165" s="130" t="s">
        <v>51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88</v>
      </c>
      <c r="AT165" s="133" t="s">
        <v>185</v>
      </c>
      <c r="AU165" s="133" t="s">
        <v>88</v>
      </c>
      <c r="AY165" s="16" t="s">
        <v>184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6" t="s">
        <v>88</v>
      </c>
      <c r="BK165" s="134">
        <f>ROUND(I165*H165,2)</f>
        <v>0</v>
      </c>
      <c r="BL165" s="16" t="s">
        <v>88</v>
      </c>
      <c r="BM165" s="133" t="s">
        <v>768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191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192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22.5">
      <c r="B168" s="135"/>
      <c r="D168" s="136" t="s">
        <v>190</v>
      </c>
      <c r="E168" s="137" t="s">
        <v>3</v>
      </c>
      <c r="F168" s="138" t="s">
        <v>269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22.5">
      <c r="B169" s="135"/>
      <c r="D169" s="136" t="s">
        <v>190</v>
      </c>
      <c r="E169" s="137" t="s">
        <v>3</v>
      </c>
      <c r="F169" s="138" t="s">
        <v>769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770</v>
      </c>
      <c r="H170" s="145">
        <v>500</v>
      </c>
      <c r="I170" s="146"/>
      <c r="L170" s="142"/>
      <c r="M170" s="147"/>
      <c r="T170" s="148"/>
      <c r="AT170" s="143" t="s">
        <v>190</v>
      </c>
      <c r="AU170" s="143" t="s">
        <v>88</v>
      </c>
      <c r="AV170" s="12" t="s">
        <v>90</v>
      </c>
      <c r="AW170" s="12" t="s">
        <v>41</v>
      </c>
      <c r="AX170" s="12" t="s">
        <v>88</v>
      </c>
      <c r="AY170" s="143" t="s">
        <v>184</v>
      </c>
    </row>
    <row r="171" spans="2:65" s="1" customFormat="1" ht="21.75" customHeight="1">
      <c r="B171" s="121"/>
      <c r="C171" s="122" t="s">
        <v>9</v>
      </c>
      <c r="D171" s="122" t="s">
        <v>185</v>
      </c>
      <c r="E171" s="123" t="s">
        <v>771</v>
      </c>
      <c r="F171" s="124" t="s">
        <v>772</v>
      </c>
      <c r="G171" s="125" t="s">
        <v>188</v>
      </c>
      <c r="H171" s="126">
        <v>6</v>
      </c>
      <c r="I171" s="127"/>
      <c r="J171" s="128">
        <f>ROUND(I171*H171,2)</f>
        <v>0</v>
      </c>
      <c r="K171" s="124" t="s">
        <v>189</v>
      </c>
      <c r="L171" s="32"/>
      <c r="M171" s="129" t="s">
        <v>3</v>
      </c>
      <c r="N171" s="130" t="s">
        <v>51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88</v>
      </c>
      <c r="AT171" s="133" t="s">
        <v>185</v>
      </c>
      <c r="AU171" s="133" t="s">
        <v>88</v>
      </c>
      <c r="AY171" s="16" t="s">
        <v>184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6" t="s">
        <v>88</v>
      </c>
      <c r="BK171" s="134">
        <f>ROUND(I171*H171,2)</f>
        <v>0</v>
      </c>
      <c r="BL171" s="16" t="s">
        <v>88</v>
      </c>
      <c r="BM171" s="133" t="s">
        <v>773</v>
      </c>
    </row>
    <row r="172" spans="2:65" s="11" customFormat="1" ht="11.25">
      <c r="B172" s="135"/>
      <c r="D172" s="136" t="s">
        <v>190</v>
      </c>
      <c r="E172" s="137" t="s">
        <v>3</v>
      </c>
      <c r="F172" s="138" t="s">
        <v>191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192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257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774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2" customFormat="1" ht="11.25">
      <c r="B176" s="142"/>
      <c r="D176" s="136" t="s">
        <v>190</v>
      </c>
      <c r="E176" s="143" t="s">
        <v>3</v>
      </c>
      <c r="F176" s="144" t="s">
        <v>746</v>
      </c>
      <c r="H176" s="145">
        <v>6</v>
      </c>
      <c r="I176" s="146"/>
      <c r="L176" s="142"/>
      <c r="M176" s="147"/>
      <c r="T176" s="148"/>
      <c r="AT176" s="143" t="s">
        <v>190</v>
      </c>
      <c r="AU176" s="143" t="s">
        <v>88</v>
      </c>
      <c r="AV176" s="12" t="s">
        <v>90</v>
      </c>
      <c r="AW176" s="12" t="s">
        <v>41</v>
      </c>
      <c r="AX176" s="12" t="s">
        <v>88</v>
      </c>
      <c r="AY176" s="143" t="s">
        <v>184</v>
      </c>
    </row>
    <row r="177" spans="2:65" s="1" customFormat="1" ht="21.75" customHeight="1">
      <c r="B177" s="121"/>
      <c r="C177" s="122" t="s">
        <v>268</v>
      </c>
      <c r="D177" s="122" t="s">
        <v>185</v>
      </c>
      <c r="E177" s="123" t="s">
        <v>775</v>
      </c>
      <c r="F177" s="124" t="s">
        <v>776</v>
      </c>
      <c r="G177" s="125" t="s">
        <v>250</v>
      </c>
      <c r="H177" s="126">
        <v>60</v>
      </c>
      <c r="I177" s="127"/>
      <c r="J177" s="128">
        <f>ROUND(I177*H177,2)</f>
        <v>0</v>
      </c>
      <c r="K177" s="124" t="s">
        <v>189</v>
      </c>
      <c r="L177" s="32"/>
      <c r="M177" s="129" t="s">
        <v>3</v>
      </c>
      <c r="N177" s="130" t="s">
        <v>51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88</v>
      </c>
      <c r="AT177" s="133" t="s">
        <v>185</v>
      </c>
      <c r="AU177" s="133" t="s">
        <v>88</v>
      </c>
      <c r="AY177" s="16" t="s">
        <v>184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88</v>
      </c>
      <c r="BK177" s="134">
        <f>ROUND(I177*H177,2)</f>
        <v>0</v>
      </c>
      <c r="BL177" s="16" t="s">
        <v>88</v>
      </c>
      <c r="BM177" s="133" t="s">
        <v>777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191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192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1" customFormat="1" ht="22.5">
      <c r="B180" s="135"/>
      <c r="D180" s="136" t="s">
        <v>190</v>
      </c>
      <c r="E180" s="137" t="s">
        <v>3</v>
      </c>
      <c r="F180" s="138" t="s">
        <v>269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22.5">
      <c r="B181" s="135"/>
      <c r="D181" s="136" t="s">
        <v>190</v>
      </c>
      <c r="E181" s="137" t="s">
        <v>3</v>
      </c>
      <c r="F181" s="138" t="s">
        <v>778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779</v>
      </c>
      <c r="H182" s="145">
        <v>60</v>
      </c>
      <c r="I182" s="146"/>
      <c r="L182" s="142"/>
      <c r="M182" s="147"/>
      <c r="T182" s="148"/>
      <c r="AT182" s="143" t="s">
        <v>190</v>
      </c>
      <c r="AU182" s="143" t="s">
        <v>88</v>
      </c>
      <c r="AV182" s="12" t="s">
        <v>90</v>
      </c>
      <c r="AW182" s="12" t="s">
        <v>41</v>
      </c>
      <c r="AX182" s="12" t="s">
        <v>88</v>
      </c>
      <c r="AY182" s="143" t="s">
        <v>184</v>
      </c>
    </row>
    <row r="183" spans="2:65" s="1" customFormat="1" ht="21.75" customHeight="1">
      <c r="B183" s="121"/>
      <c r="C183" s="122" t="s">
        <v>293</v>
      </c>
      <c r="D183" s="122" t="s">
        <v>185</v>
      </c>
      <c r="E183" s="123" t="s">
        <v>284</v>
      </c>
      <c r="F183" s="124" t="s">
        <v>285</v>
      </c>
      <c r="G183" s="125" t="s">
        <v>188</v>
      </c>
      <c r="H183" s="126">
        <v>50.4</v>
      </c>
      <c r="I183" s="127"/>
      <c r="J183" s="128">
        <f>ROUND(I183*H183,2)</f>
        <v>0</v>
      </c>
      <c r="K183" s="124" t="s">
        <v>189</v>
      </c>
      <c r="L183" s="32"/>
      <c r="M183" s="129" t="s">
        <v>3</v>
      </c>
      <c r="N183" s="130" t="s">
        <v>51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88</v>
      </c>
      <c r="AT183" s="133" t="s">
        <v>185</v>
      </c>
      <c r="AU183" s="133" t="s">
        <v>88</v>
      </c>
      <c r="AY183" s="16" t="s">
        <v>184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88</v>
      </c>
      <c r="BK183" s="134">
        <f>ROUND(I183*H183,2)</f>
        <v>0</v>
      </c>
      <c r="BL183" s="16" t="s">
        <v>88</v>
      </c>
      <c r="BM183" s="133" t="s">
        <v>780</v>
      </c>
    </row>
    <row r="184" spans="2:65" s="11" customFormat="1" ht="11.25">
      <c r="B184" s="135"/>
      <c r="D184" s="136" t="s">
        <v>190</v>
      </c>
      <c r="E184" s="137" t="s">
        <v>3</v>
      </c>
      <c r="F184" s="138" t="s">
        <v>191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88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192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257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781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209</v>
      </c>
      <c r="H188" s="145">
        <v>50.4</v>
      </c>
      <c r="I188" s="146"/>
      <c r="L188" s="142"/>
      <c r="M188" s="147"/>
      <c r="T188" s="148"/>
      <c r="AT188" s="143" t="s">
        <v>190</v>
      </c>
      <c r="AU188" s="143" t="s">
        <v>88</v>
      </c>
      <c r="AV188" s="12" t="s">
        <v>90</v>
      </c>
      <c r="AW188" s="12" t="s">
        <v>41</v>
      </c>
      <c r="AX188" s="12" t="s">
        <v>88</v>
      </c>
      <c r="AY188" s="143" t="s">
        <v>184</v>
      </c>
    </row>
    <row r="189" spans="2:65" s="1" customFormat="1" ht="21.75" customHeight="1">
      <c r="B189" s="121"/>
      <c r="C189" s="122" t="s">
        <v>300</v>
      </c>
      <c r="D189" s="122" t="s">
        <v>185</v>
      </c>
      <c r="E189" s="123" t="s">
        <v>288</v>
      </c>
      <c r="F189" s="124" t="s">
        <v>289</v>
      </c>
      <c r="G189" s="125" t="s">
        <v>250</v>
      </c>
      <c r="H189" s="126">
        <v>504</v>
      </c>
      <c r="I189" s="127"/>
      <c r="J189" s="128">
        <f>ROUND(I189*H189,2)</f>
        <v>0</v>
      </c>
      <c r="K189" s="124" t="s">
        <v>189</v>
      </c>
      <c r="L189" s="32"/>
      <c r="M189" s="129" t="s">
        <v>3</v>
      </c>
      <c r="N189" s="130" t="s">
        <v>51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88</v>
      </c>
      <c r="AT189" s="133" t="s">
        <v>185</v>
      </c>
      <c r="AU189" s="133" t="s">
        <v>88</v>
      </c>
      <c r="AY189" s="16" t="s">
        <v>184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88</v>
      </c>
      <c r="BK189" s="134">
        <f>ROUND(I189*H189,2)</f>
        <v>0</v>
      </c>
      <c r="BL189" s="16" t="s">
        <v>88</v>
      </c>
      <c r="BM189" s="133" t="s">
        <v>782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191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192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22.5">
      <c r="B192" s="135"/>
      <c r="D192" s="136" t="s">
        <v>190</v>
      </c>
      <c r="E192" s="137" t="s">
        <v>3</v>
      </c>
      <c r="F192" s="138" t="s">
        <v>269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1" customFormat="1" ht="22.5">
      <c r="B193" s="135"/>
      <c r="D193" s="136" t="s">
        <v>190</v>
      </c>
      <c r="E193" s="137" t="s">
        <v>3</v>
      </c>
      <c r="F193" s="138" t="s">
        <v>783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2" customFormat="1" ht="11.25">
      <c r="B194" s="142"/>
      <c r="D194" s="136" t="s">
        <v>190</v>
      </c>
      <c r="E194" s="143" t="s">
        <v>3</v>
      </c>
      <c r="F194" s="144" t="s">
        <v>292</v>
      </c>
      <c r="H194" s="145">
        <v>504</v>
      </c>
      <c r="I194" s="146"/>
      <c r="L194" s="142"/>
      <c r="M194" s="147"/>
      <c r="T194" s="148"/>
      <c r="AT194" s="143" t="s">
        <v>190</v>
      </c>
      <c r="AU194" s="143" t="s">
        <v>88</v>
      </c>
      <c r="AV194" s="12" t="s">
        <v>90</v>
      </c>
      <c r="AW194" s="12" t="s">
        <v>41</v>
      </c>
      <c r="AX194" s="12" t="s">
        <v>88</v>
      </c>
      <c r="AY194" s="143" t="s">
        <v>184</v>
      </c>
    </row>
    <row r="195" spans="2:65" s="1" customFormat="1" ht="24.2" customHeight="1">
      <c r="B195" s="121"/>
      <c r="C195" s="122" t="s">
        <v>314</v>
      </c>
      <c r="D195" s="122" t="s">
        <v>185</v>
      </c>
      <c r="E195" s="123" t="s">
        <v>294</v>
      </c>
      <c r="F195" s="124" t="s">
        <v>295</v>
      </c>
      <c r="G195" s="125" t="s">
        <v>296</v>
      </c>
      <c r="H195" s="126">
        <v>158.94999999999999</v>
      </c>
      <c r="I195" s="127"/>
      <c r="J195" s="128">
        <f>ROUND(I195*H195,2)</f>
        <v>0</v>
      </c>
      <c r="K195" s="124" t="s">
        <v>189</v>
      </c>
      <c r="L195" s="32"/>
      <c r="M195" s="129" t="s">
        <v>3</v>
      </c>
      <c r="N195" s="130" t="s">
        <v>51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88</v>
      </c>
      <c r="AT195" s="133" t="s">
        <v>185</v>
      </c>
      <c r="AU195" s="133" t="s">
        <v>88</v>
      </c>
      <c r="AY195" s="16" t="s">
        <v>184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6" t="s">
        <v>88</v>
      </c>
      <c r="BK195" s="134">
        <f>ROUND(I195*H195,2)</f>
        <v>0</v>
      </c>
      <c r="BL195" s="16" t="s">
        <v>88</v>
      </c>
      <c r="BM195" s="133" t="s">
        <v>784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191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192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298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785</v>
      </c>
      <c r="H199" s="145">
        <v>148.75</v>
      </c>
      <c r="I199" s="146"/>
      <c r="L199" s="142"/>
      <c r="M199" s="147"/>
      <c r="T199" s="148"/>
      <c r="AT199" s="143" t="s">
        <v>190</v>
      </c>
      <c r="AU199" s="143" t="s">
        <v>88</v>
      </c>
      <c r="AV199" s="12" t="s">
        <v>90</v>
      </c>
      <c r="AW199" s="12" t="s">
        <v>41</v>
      </c>
      <c r="AX199" s="12" t="s">
        <v>80</v>
      </c>
      <c r="AY199" s="143" t="s">
        <v>184</v>
      </c>
    </row>
    <row r="200" spans="2:65" s="12" customFormat="1" ht="11.25">
      <c r="B200" s="142"/>
      <c r="D200" s="136" t="s">
        <v>190</v>
      </c>
      <c r="E200" s="143" t="s">
        <v>3</v>
      </c>
      <c r="F200" s="144" t="s">
        <v>786</v>
      </c>
      <c r="H200" s="145">
        <v>10.199999999999999</v>
      </c>
      <c r="I200" s="146"/>
      <c r="L200" s="142"/>
      <c r="M200" s="147"/>
      <c r="T200" s="148"/>
      <c r="AT200" s="143" t="s">
        <v>190</v>
      </c>
      <c r="AU200" s="143" t="s">
        <v>88</v>
      </c>
      <c r="AV200" s="12" t="s">
        <v>90</v>
      </c>
      <c r="AW200" s="12" t="s">
        <v>41</v>
      </c>
      <c r="AX200" s="12" t="s">
        <v>80</v>
      </c>
      <c r="AY200" s="143" t="s">
        <v>184</v>
      </c>
    </row>
    <row r="201" spans="2:65" s="13" customFormat="1" ht="11.25">
      <c r="B201" s="149"/>
      <c r="D201" s="136" t="s">
        <v>190</v>
      </c>
      <c r="E201" s="150" t="s">
        <v>3</v>
      </c>
      <c r="F201" s="151" t="s">
        <v>202</v>
      </c>
      <c r="H201" s="152">
        <v>158.94999999999999</v>
      </c>
      <c r="I201" s="153"/>
      <c r="L201" s="149"/>
      <c r="M201" s="154"/>
      <c r="T201" s="155"/>
      <c r="AT201" s="150" t="s">
        <v>190</v>
      </c>
      <c r="AU201" s="150" t="s">
        <v>88</v>
      </c>
      <c r="AV201" s="13" t="s">
        <v>203</v>
      </c>
      <c r="AW201" s="13" t="s">
        <v>41</v>
      </c>
      <c r="AX201" s="13" t="s">
        <v>88</v>
      </c>
      <c r="AY201" s="150" t="s">
        <v>184</v>
      </c>
    </row>
    <row r="202" spans="2:65" s="1" customFormat="1" ht="16.5" customHeight="1">
      <c r="B202" s="121"/>
      <c r="C202" s="122" t="s">
        <v>321</v>
      </c>
      <c r="D202" s="122" t="s">
        <v>185</v>
      </c>
      <c r="E202" s="123" t="s">
        <v>301</v>
      </c>
      <c r="F202" s="124" t="s">
        <v>302</v>
      </c>
      <c r="G202" s="125" t="s">
        <v>188</v>
      </c>
      <c r="H202" s="126">
        <v>146.809</v>
      </c>
      <c r="I202" s="127"/>
      <c r="J202" s="128">
        <f>ROUND(I202*H202,2)</f>
        <v>0</v>
      </c>
      <c r="K202" s="124" t="s">
        <v>189</v>
      </c>
      <c r="L202" s="32"/>
      <c r="M202" s="129" t="s">
        <v>3</v>
      </c>
      <c r="N202" s="130" t="s">
        <v>51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88</v>
      </c>
      <c r="AT202" s="133" t="s">
        <v>185</v>
      </c>
      <c r="AU202" s="133" t="s">
        <v>88</v>
      </c>
      <c r="AY202" s="16" t="s">
        <v>184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6" t="s">
        <v>88</v>
      </c>
      <c r="BK202" s="134">
        <f>ROUND(I202*H202,2)</f>
        <v>0</v>
      </c>
      <c r="BL202" s="16" t="s">
        <v>88</v>
      </c>
      <c r="BM202" s="133" t="s">
        <v>787</v>
      </c>
    </row>
    <row r="203" spans="2:65" s="11" customFormat="1" ht="11.25">
      <c r="B203" s="135"/>
      <c r="D203" s="136" t="s">
        <v>190</v>
      </c>
      <c r="E203" s="137" t="s">
        <v>3</v>
      </c>
      <c r="F203" s="138" t="s">
        <v>191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1" customFormat="1" ht="11.25">
      <c r="B204" s="135"/>
      <c r="D204" s="136" t="s">
        <v>190</v>
      </c>
      <c r="E204" s="137" t="s">
        <v>3</v>
      </c>
      <c r="F204" s="138" t="s">
        <v>192</v>
      </c>
      <c r="H204" s="137" t="s">
        <v>3</v>
      </c>
      <c r="I204" s="139"/>
      <c r="L204" s="135"/>
      <c r="M204" s="140"/>
      <c r="T204" s="141"/>
      <c r="AT204" s="137" t="s">
        <v>190</v>
      </c>
      <c r="AU204" s="137" t="s">
        <v>88</v>
      </c>
      <c r="AV204" s="11" t="s">
        <v>88</v>
      </c>
      <c r="AW204" s="11" t="s">
        <v>41</v>
      </c>
      <c r="AX204" s="11" t="s">
        <v>80</v>
      </c>
      <c r="AY204" s="137" t="s">
        <v>184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304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22.5">
      <c r="B206" s="135"/>
      <c r="D206" s="136" t="s">
        <v>190</v>
      </c>
      <c r="E206" s="137" t="s">
        <v>3</v>
      </c>
      <c r="F206" s="138" t="s">
        <v>305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2" customFormat="1" ht="11.25">
      <c r="B207" s="142"/>
      <c r="D207" s="136" t="s">
        <v>190</v>
      </c>
      <c r="E207" s="143" t="s">
        <v>3</v>
      </c>
      <c r="F207" s="144" t="s">
        <v>788</v>
      </c>
      <c r="H207" s="145">
        <v>87.5</v>
      </c>
      <c r="I207" s="146"/>
      <c r="L207" s="142"/>
      <c r="M207" s="147"/>
      <c r="T207" s="148"/>
      <c r="AT207" s="143" t="s">
        <v>190</v>
      </c>
      <c r="AU207" s="143" t="s">
        <v>88</v>
      </c>
      <c r="AV207" s="12" t="s">
        <v>90</v>
      </c>
      <c r="AW207" s="12" t="s">
        <v>41</v>
      </c>
      <c r="AX207" s="12" t="s">
        <v>80</v>
      </c>
      <c r="AY207" s="143" t="s">
        <v>184</v>
      </c>
    </row>
    <row r="208" spans="2:65" s="11" customFormat="1" ht="22.5">
      <c r="B208" s="135"/>
      <c r="D208" s="136" t="s">
        <v>190</v>
      </c>
      <c r="E208" s="137" t="s">
        <v>3</v>
      </c>
      <c r="F208" s="138" t="s">
        <v>307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2" customFormat="1" ht="11.25">
      <c r="B209" s="142"/>
      <c r="D209" s="136" t="s">
        <v>190</v>
      </c>
      <c r="E209" s="143" t="s">
        <v>3</v>
      </c>
      <c r="F209" s="144" t="s">
        <v>789</v>
      </c>
      <c r="H209" s="145">
        <v>-14.175000000000001</v>
      </c>
      <c r="I209" s="146"/>
      <c r="L209" s="142"/>
      <c r="M209" s="147"/>
      <c r="T209" s="148"/>
      <c r="AT209" s="143" t="s">
        <v>190</v>
      </c>
      <c r="AU209" s="143" t="s">
        <v>88</v>
      </c>
      <c r="AV209" s="12" t="s">
        <v>90</v>
      </c>
      <c r="AW209" s="12" t="s">
        <v>41</v>
      </c>
      <c r="AX209" s="12" t="s">
        <v>80</v>
      </c>
      <c r="AY209" s="143" t="s">
        <v>184</v>
      </c>
    </row>
    <row r="210" spans="2:65" s="11" customFormat="1" ht="22.5">
      <c r="B210" s="135"/>
      <c r="D210" s="136" t="s">
        <v>190</v>
      </c>
      <c r="E210" s="137" t="s">
        <v>3</v>
      </c>
      <c r="F210" s="138" t="s">
        <v>309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2" customFormat="1" ht="11.25">
      <c r="B211" s="142"/>
      <c r="D211" s="136" t="s">
        <v>190</v>
      </c>
      <c r="E211" s="143" t="s">
        <v>3</v>
      </c>
      <c r="F211" s="144" t="s">
        <v>790</v>
      </c>
      <c r="H211" s="145">
        <v>41.9</v>
      </c>
      <c r="I211" s="146"/>
      <c r="L211" s="142"/>
      <c r="M211" s="147"/>
      <c r="T211" s="148"/>
      <c r="AT211" s="143" t="s">
        <v>190</v>
      </c>
      <c r="AU211" s="143" t="s">
        <v>88</v>
      </c>
      <c r="AV211" s="12" t="s">
        <v>90</v>
      </c>
      <c r="AW211" s="12" t="s">
        <v>41</v>
      </c>
      <c r="AX211" s="12" t="s">
        <v>80</v>
      </c>
      <c r="AY211" s="143" t="s">
        <v>184</v>
      </c>
    </row>
    <row r="212" spans="2:65" s="11" customFormat="1" ht="22.5">
      <c r="B212" s="135"/>
      <c r="D212" s="136" t="s">
        <v>190</v>
      </c>
      <c r="E212" s="137" t="s">
        <v>3</v>
      </c>
      <c r="F212" s="138" t="s">
        <v>311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312</v>
      </c>
      <c r="H213" s="145">
        <v>31.584</v>
      </c>
      <c r="I213" s="146"/>
      <c r="L213" s="142"/>
      <c r="M213" s="147"/>
      <c r="T213" s="148"/>
      <c r="AT213" s="143" t="s">
        <v>190</v>
      </c>
      <c r="AU213" s="143" t="s">
        <v>88</v>
      </c>
      <c r="AV213" s="12" t="s">
        <v>90</v>
      </c>
      <c r="AW213" s="12" t="s">
        <v>41</v>
      </c>
      <c r="AX213" s="12" t="s">
        <v>80</v>
      </c>
      <c r="AY213" s="143" t="s">
        <v>184</v>
      </c>
    </row>
    <row r="214" spans="2:65" s="13" customFormat="1" ht="11.25">
      <c r="B214" s="149"/>
      <c r="D214" s="136" t="s">
        <v>190</v>
      </c>
      <c r="E214" s="150" t="s">
        <v>3</v>
      </c>
      <c r="F214" s="151" t="s">
        <v>202</v>
      </c>
      <c r="H214" s="152">
        <v>146.809</v>
      </c>
      <c r="I214" s="153"/>
      <c r="L214" s="149"/>
      <c r="M214" s="154"/>
      <c r="T214" s="155"/>
      <c r="AT214" s="150" t="s">
        <v>190</v>
      </c>
      <c r="AU214" s="150" t="s">
        <v>88</v>
      </c>
      <c r="AV214" s="13" t="s">
        <v>203</v>
      </c>
      <c r="AW214" s="13" t="s">
        <v>41</v>
      </c>
      <c r="AX214" s="13" t="s">
        <v>88</v>
      </c>
      <c r="AY214" s="150" t="s">
        <v>184</v>
      </c>
    </row>
    <row r="215" spans="2:65" s="10" customFormat="1" ht="25.9" customHeight="1">
      <c r="B215" s="111"/>
      <c r="D215" s="112" t="s">
        <v>79</v>
      </c>
      <c r="E215" s="113" t="s">
        <v>210</v>
      </c>
      <c r="F215" s="113" t="s">
        <v>320</v>
      </c>
      <c r="I215" s="114"/>
      <c r="J215" s="115">
        <f>BK215</f>
        <v>0</v>
      </c>
      <c r="L215" s="111"/>
      <c r="M215" s="116"/>
      <c r="P215" s="117">
        <f>SUM(P216:P225)</f>
        <v>0</v>
      </c>
      <c r="R215" s="117">
        <f>SUM(R216:R225)</f>
        <v>0</v>
      </c>
      <c r="T215" s="118">
        <f>SUM(T216:T225)</f>
        <v>0</v>
      </c>
      <c r="AR215" s="112" t="s">
        <v>88</v>
      </c>
      <c r="AT215" s="119" t="s">
        <v>79</v>
      </c>
      <c r="AU215" s="119" t="s">
        <v>80</v>
      </c>
      <c r="AY215" s="112" t="s">
        <v>184</v>
      </c>
      <c r="BK215" s="120">
        <f>SUM(BK216:BK225)</f>
        <v>0</v>
      </c>
    </row>
    <row r="216" spans="2:65" s="1" customFormat="1" ht="24.2" customHeight="1">
      <c r="B216" s="121"/>
      <c r="C216" s="122" t="s">
        <v>8</v>
      </c>
      <c r="D216" s="122" t="s">
        <v>185</v>
      </c>
      <c r="E216" s="123" t="s">
        <v>322</v>
      </c>
      <c r="F216" s="124" t="s">
        <v>323</v>
      </c>
      <c r="G216" s="125" t="s">
        <v>324</v>
      </c>
      <c r="H216" s="126">
        <v>110</v>
      </c>
      <c r="I216" s="127"/>
      <c r="J216" s="128">
        <f>ROUND(I216*H216,2)</f>
        <v>0</v>
      </c>
      <c r="K216" s="124" t="s">
        <v>189</v>
      </c>
      <c r="L216" s="32"/>
      <c r="M216" s="129" t="s">
        <v>3</v>
      </c>
      <c r="N216" s="130" t="s">
        <v>51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88</v>
      </c>
      <c r="AT216" s="133" t="s">
        <v>185</v>
      </c>
      <c r="AU216" s="133" t="s">
        <v>88</v>
      </c>
      <c r="AY216" s="16" t="s">
        <v>184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88</v>
      </c>
      <c r="BK216" s="134">
        <f>ROUND(I216*H216,2)</f>
        <v>0</v>
      </c>
      <c r="BL216" s="16" t="s">
        <v>88</v>
      </c>
      <c r="BM216" s="133" t="s">
        <v>387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191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1" customFormat="1" ht="11.25">
      <c r="B218" s="135"/>
      <c r="D218" s="136" t="s">
        <v>190</v>
      </c>
      <c r="E218" s="137" t="s">
        <v>3</v>
      </c>
      <c r="F218" s="138" t="s">
        <v>192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1" customFormat="1" ht="22.5">
      <c r="B219" s="135"/>
      <c r="D219" s="136" t="s">
        <v>190</v>
      </c>
      <c r="E219" s="137" t="s">
        <v>3</v>
      </c>
      <c r="F219" s="138" t="s">
        <v>791</v>
      </c>
      <c r="H219" s="137" t="s">
        <v>3</v>
      </c>
      <c r="I219" s="139"/>
      <c r="L219" s="135"/>
      <c r="M219" s="140"/>
      <c r="T219" s="141"/>
      <c r="AT219" s="137" t="s">
        <v>190</v>
      </c>
      <c r="AU219" s="137" t="s">
        <v>88</v>
      </c>
      <c r="AV219" s="11" t="s">
        <v>88</v>
      </c>
      <c r="AW219" s="11" t="s">
        <v>41</v>
      </c>
      <c r="AX219" s="11" t="s">
        <v>80</v>
      </c>
      <c r="AY219" s="137" t="s">
        <v>184</v>
      </c>
    </row>
    <row r="220" spans="2:65" s="12" customFormat="1" ht="11.25">
      <c r="B220" s="142"/>
      <c r="D220" s="136" t="s">
        <v>190</v>
      </c>
      <c r="E220" s="143" t="s">
        <v>3</v>
      </c>
      <c r="F220" s="144" t="s">
        <v>550</v>
      </c>
      <c r="H220" s="145">
        <v>55</v>
      </c>
      <c r="I220" s="146"/>
      <c r="L220" s="142"/>
      <c r="M220" s="147"/>
      <c r="T220" s="148"/>
      <c r="AT220" s="143" t="s">
        <v>190</v>
      </c>
      <c r="AU220" s="143" t="s">
        <v>88</v>
      </c>
      <c r="AV220" s="12" t="s">
        <v>90</v>
      </c>
      <c r="AW220" s="12" t="s">
        <v>41</v>
      </c>
      <c r="AX220" s="12" t="s">
        <v>80</v>
      </c>
      <c r="AY220" s="143" t="s">
        <v>184</v>
      </c>
    </row>
    <row r="221" spans="2:65" s="11" customFormat="1" ht="33.75">
      <c r="B221" s="135"/>
      <c r="D221" s="136" t="s">
        <v>190</v>
      </c>
      <c r="E221" s="137" t="s">
        <v>3</v>
      </c>
      <c r="F221" s="138" t="s">
        <v>792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550</v>
      </c>
      <c r="H222" s="145">
        <v>55</v>
      </c>
      <c r="I222" s="146"/>
      <c r="L222" s="142"/>
      <c r="M222" s="147"/>
      <c r="T222" s="148"/>
      <c r="AT222" s="143" t="s">
        <v>190</v>
      </c>
      <c r="AU222" s="143" t="s">
        <v>88</v>
      </c>
      <c r="AV222" s="12" t="s">
        <v>90</v>
      </c>
      <c r="AW222" s="12" t="s">
        <v>41</v>
      </c>
      <c r="AX222" s="12" t="s">
        <v>80</v>
      </c>
      <c r="AY222" s="143" t="s">
        <v>184</v>
      </c>
    </row>
    <row r="223" spans="2:65" s="11" customFormat="1" ht="22.5">
      <c r="B223" s="135"/>
      <c r="D223" s="136" t="s">
        <v>190</v>
      </c>
      <c r="E223" s="137" t="s">
        <v>3</v>
      </c>
      <c r="F223" s="138" t="s">
        <v>793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22.5">
      <c r="B224" s="135"/>
      <c r="D224" s="136" t="s">
        <v>190</v>
      </c>
      <c r="E224" s="137" t="s">
        <v>3</v>
      </c>
      <c r="F224" s="138" t="s">
        <v>794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3" customFormat="1" ht="11.25">
      <c r="B225" s="149"/>
      <c r="D225" s="136" t="s">
        <v>190</v>
      </c>
      <c r="E225" s="150" t="s">
        <v>3</v>
      </c>
      <c r="F225" s="151" t="s">
        <v>202</v>
      </c>
      <c r="H225" s="152">
        <v>110</v>
      </c>
      <c r="I225" s="153"/>
      <c r="L225" s="149"/>
      <c r="M225" s="154"/>
      <c r="T225" s="155"/>
      <c r="AT225" s="150" t="s">
        <v>190</v>
      </c>
      <c r="AU225" s="150" t="s">
        <v>88</v>
      </c>
      <c r="AV225" s="13" t="s">
        <v>203</v>
      </c>
      <c r="AW225" s="13" t="s">
        <v>41</v>
      </c>
      <c r="AX225" s="13" t="s">
        <v>88</v>
      </c>
      <c r="AY225" s="150" t="s">
        <v>184</v>
      </c>
    </row>
    <row r="226" spans="2:65" s="10" customFormat="1" ht="25.9" customHeight="1">
      <c r="B226" s="111"/>
      <c r="D226" s="112" t="s">
        <v>79</v>
      </c>
      <c r="E226" s="113" t="s">
        <v>230</v>
      </c>
      <c r="F226" s="113" t="s">
        <v>333</v>
      </c>
      <c r="I226" s="114"/>
      <c r="J226" s="115">
        <f>BK226</f>
        <v>0</v>
      </c>
      <c r="L226" s="111"/>
      <c r="M226" s="116"/>
      <c r="P226" s="117">
        <f>SUM(P227:P230)</f>
        <v>0</v>
      </c>
      <c r="R226" s="117">
        <f>SUM(R227:R230)</f>
        <v>0</v>
      </c>
      <c r="T226" s="118">
        <f>SUM(T227:T230)</f>
        <v>0</v>
      </c>
      <c r="AR226" s="112" t="s">
        <v>88</v>
      </c>
      <c r="AT226" s="119" t="s">
        <v>79</v>
      </c>
      <c r="AU226" s="119" t="s">
        <v>80</v>
      </c>
      <c r="AY226" s="112" t="s">
        <v>184</v>
      </c>
      <c r="BK226" s="120">
        <f>SUM(BK227:BK230)</f>
        <v>0</v>
      </c>
    </row>
    <row r="227" spans="2:65" s="1" customFormat="1" ht="24.2" customHeight="1">
      <c r="B227" s="121"/>
      <c r="C227" s="122" t="s">
        <v>339</v>
      </c>
      <c r="D227" s="122" t="s">
        <v>185</v>
      </c>
      <c r="E227" s="123" t="s">
        <v>346</v>
      </c>
      <c r="F227" s="124" t="s">
        <v>347</v>
      </c>
      <c r="G227" s="125" t="s">
        <v>348</v>
      </c>
      <c r="H227" s="126">
        <v>7</v>
      </c>
      <c r="I227" s="127"/>
      <c r="J227" s="128">
        <f>ROUND(I227*H227,2)</f>
        <v>0</v>
      </c>
      <c r="K227" s="124" t="s">
        <v>189</v>
      </c>
      <c r="L227" s="32"/>
      <c r="M227" s="129" t="s">
        <v>3</v>
      </c>
      <c r="N227" s="130" t="s">
        <v>51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88</v>
      </c>
      <c r="AT227" s="133" t="s">
        <v>185</v>
      </c>
      <c r="AU227" s="133" t="s">
        <v>88</v>
      </c>
      <c r="AY227" s="16" t="s">
        <v>184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88</v>
      </c>
      <c r="BK227" s="134">
        <f>ROUND(I227*H227,2)</f>
        <v>0</v>
      </c>
      <c r="BL227" s="16" t="s">
        <v>88</v>
      </c>
      <c r="BM227" s="133" t="s">
        <v>795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191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192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230</v>
      </c>
      <c r="H230" s="145">
        <v>7</v>
      </c>
      <c r="I230" s="146"/>
      <c r="L230" s="142"/>
      <c r="M230" s="147"/>
      <c r="T230" s="148"/>
      <c r="AT230" s="143" t="s">
        <v>190</v>
      </c>
      <c r="AU230" s="143" t="s">
        <v>88</v>
      </c>
      <c r="AV230" s="12" t="s">
        <v>90</v>
      </c>
      <c r="AW230" s="12" t="s">
        <v>41</v>
      </c>
      <c r="AX230" s="12" t="s">
        <v>88</v>
      </c>
      <c r="AY230" s="143" t="s">
        <v>184</v>
      </c>
    </row>
    <row r="231" spans="2:65" s="10" customFormat="1" ht="25.9" customHeight="1">
      <c r="B231" s="111"/>
      <c r="D231" s="112" t="s">
        <v>79</v>
      </c>
      <c r="E231" s="113" t="s">
        <v>228</v>
      </c>
      <c r="F231" s="113" t="s">
        <v>729</v>
      </c>
      <c r="I231" s="114"/>
      <c r="J231" s="115">
        <f>BK231</f>
        <v>0</v>
      </c>
      <c r="L231" s="111"/>
      <c r="M231" s="116"/>
      <c r="P231" s="117">
        <f>SUM(P232:P269)</f>
        <v>0</v>
      </c>
      <c r="R231" s="117">
        <f>SUM(R232:R269)</f>
        <v>0</v>
      </c>
      <c r="T231" s="118">
        <f>SUM(T232:T269)</f>
        <v>0</v>
      </c>
      <c r="AR231" s="112" t="s">
        <v>88</v>
      </c>
      <c r="AT231" s="119" t="s">
        <v>79</v>
      </c>
      <c r="AU231" s="119" t="s">
        <v>80</v>
      </c>
      <c r="AY231" s="112" t="s">
        <v>184</v>
      </c>
      <c r="BK231" s="120">
        <f>SUM(BK232:BK269)</f>
        <v>0</v>
      </c>
    </row>
    <row r="232" spans="2:65" s="1" customFormat="1" ht="16.5" customHeight="1">
      <c r="B232" s="121"/>
      <c r="C232" s="122" t="s">
        <v>345</v>
      </c>
      <c r="D232" s="122" t="s">
        <v>185</v>
      </c>
      <c r="E232" s="123" t="s">
        <v>731</v>
      </c>
      <c r="F232" s="124" t="s">
        <v>732</v>
      </c>
      <c r="G232" s="125" t="s">
        <v>348</v>
      </c>
      <c r="H232" s="126">
        <v>2</v>
      </c>
      <c r="I232" s="127"/>
      <c r="J232" s="128">
        <f>ROUND(I232*H232,2)</f>
        <v>0</v>
      </c>
      <c r="K232" s="124" t="s">
        <v>189</v>
      </c>
      <c r="L232" s="32"/>
      <c r="M232" s="129" t="s">
        <v>3</v>
      </c>
      <c r="N232" s="130" t="s">
        <v>51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88</v>
      </c>
      <c r="AT232" s="133" t="s">
        <v>185</v>
      </c>
      <c r="AU232" s="133" t="s">
        <v>88</v>
      </c>
      <c r="AY232" s="16" t="s">
        <v>184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6" t="s">
        <v>88</v>
      </c>
      <c r="BK232" s="134">
        <f>ROUND(I232*H232,2)</f>
        <v>0</v>
      </c>
      <c r="BL232" s="16" t="s">
        <v>88</v>
      </c>
      <c r="BM232" s="133" t="s">
        <v>317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191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192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796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90</v>
      </c>
      <c r="H236" s="145">
        <v>2</v>
      </c>
      <c r="I236" s="146"/>
      <c r="L236" s="142"/>
      <c r="M236" s="147"/>
      <c r="T236" s="148"/>
      <c r="AT236" s="143" t="s">
        <v>190</v>
      </c>
      <c r="AU236" s="143" t="s">
        <v>88</v>
      </c>
      <c r="AV236" s="12" t="s">
        <v>90</v>
      </c>
      <c r="AW236" s="12" t="s">
        <v>41</v>
      </c>
      <c r="AX236" s="12" t="s">
        <v>80</v>
      </c>
      <c r="AY236" s="143" t="s">
        <v>184</v>
      </c>
    </row>
    <row r="237" spans="2:65" s="13" customFormat="1" ht="11.25">
      <c r="B237" s="149"/>
      <c r="D237" s="136" t="s">
        <v>190</v>
      </c>
      <c r="E237" s="150" t="s">
        <v>3</v>
      </c>
      <c r="F237" s="151" t="s">
        <v>202</v>
      </c>
      <c r="H237" s="152">
        <v>2</v>
      </c>
      <c r="I237" s="153"/>
      <c r="L237" s="149"/>
      <c r="M237" s="154"/>
      <c r="T237" s="155"/>
      <c r="AT237" s="150" t="s">
        <v>190</v>
      </c>
      <c r="AU237" s="150" t="s">
        <v>88</v>
      </c>
      <c r="AV237" s="13" t="s">
        <v>203</v>
      </c>
      <c r="AW237" s="13" t="s">
        <v>41</v>
      </c>
      <c r="AX237" s="13" t="s">
        <v>88</v>
      </c>
      <c r="AY237" s="150" t="s">
        <v>184</v>
      </c>
    </row>
    <row r="238" spans="2:65" s="1" customFormat="1" ht="33" customHeight="1">
      <c r="B238" s="121"/>
      <c r="C238" s="122" t="s">
        <v>350</v>
      </c>
      <c r="D238" s="122" t="s">
        <v>185</v>
      </c>
      <c r="E238" s="123" t="s">
        <v>797</v>
      </c>
      <c r="F238" s="124" t="s">
        <v>798</v>
      </c>
      <c r="G238" s="125" t="s">
        <v>348</v>
      </c>
      <c r="H238" s="126">
        <v>1</v>
      </c>
      <c r="I238" s="127"/>
      <c r="J238" s="128">
        <f>ROUND(I238*H238,2)</f>
        <v>0</v>
      </c>
      <c r="K238" s="124" t="s">
        <v>189</v>
      </c>
      <c r="L238" s="32"/>
      <c r="M238" s="129" t="s">
        <v>3</v>
      </c>
      <c r="N238" s="130" t="s">
        <v>51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88</v>
      </c>
      <c r="AT238" s="133" t="s">
        <v>185</v>
      </c>
      <c r="AU238" s="133" t="s">
        <v>88</v>
      </c>
      <c r="AY238" s="16" t="s">
        <v>184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6" t="s">
        <v>88</v>
      </c>
      <c r="BK238" s="134">
        <f>ROUND(I238*H238,2)</f>
        <v>0</v>
      </c>
      <c r="BL238" s="16" t="s">
        <v>88</v>
      </c>
      <c r="BM238" s="133" t="s">
        <v>410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191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88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192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799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2" customFormat="1" ht="11.25">
      <c r="B242" s="142"/>
      <c r="D242" s="136" t="s">
        <v>190</v>
      </c>
      <c r="E242" s="143" t="s">
        <v>3</v>
      </c>
      <c r="F242" s="144" t="s">
        <v>88</v>
      </c>
      <c r="H242" s="145">
        <v>1</v>
      </c>
      <c r="I242" s="146"/>
      <c r="L242" s="142"/>
      <c r="M242" s="147"/>
      <c r="T242" s="148"/>
      <c r="AT242" s="143" t="s">
        <v>190</v>
      </c>
      <c r="AU242" s="143" t="s">
        <v>88</v>
      </c>
      <c r="AV242" s="12" t="s">
        <v>90</v>
      </c>
      <c r="AW242" s="12" t="s">
        <v>41</v>
      </c>
      <c r="AX242" s="12" t="s">
        <v>80</v>
      </c>
      <c r="AY242" s="143" t="s">
        <v>184</v>
      </c>
    </row>
    <row r="243" spans="2:65" s="13" customFormat="1" ht="11.25">
      <c r="B243" s="149"/>
      <c r="D243" s="136" t="s">
        <v>190</v>
      </c>
      <c r="E243" s="150" t="s">
        <v>3</v>
      </c>
      <c r="F243" s="151" t="s">
        <v>202</v>
      </c>
      <c r="H243" s="152">
        <v>1</v>
      </c>
      <c r="I243" s="153"/>
      <c r="L243" s="149"/>
      <c r="M243" s="154"/>
      <c r="T243" s="155"/>
      <c r="AT243" s="150" t="s">
        <v>190</v>
      </c>
      <c r="AU243" s="150" t="s">
        <v>88</v>
      </c>
      <c r="AV243" s="13" t="s">
        <v>203</v>
      </c>
      <c r="AW243" s="13" t="s">
        <v>41</v>
      </c>
      <c r="AX243" s="13" t="s">
        <v>88</v>
      </c>
      <c r="AY243" s="150" t="s">
        <v>184</v>
      </c>
    </row>
    <row r="244" spans="2:65" s="1" customFormat="1" ht="33" customHeight="1">
      <c r="B244" s="121"/>
      <c r="C244" s="122" t="s">
        <v>332</v>
      </c>
      <c r="D244" s="122" t="s">
        <v>185</v>
      </c>
      <c r="E244" s="123" t="s">
        <v>800</v>
      </c>
      <c r="F244" s="124" t="s">
        <v>801</v>
      </c>
      <c r="G244" s="125" t="s">
        <v>348</v>
      </c>
      <c r="H244" s="126">
        <v>1</v>
      </c>
      <c r="I244" s="127"/>
      <c r="J244" s="128">
        <f>ROUND(I244*H244,2)</f>
        <v>0</v>
      </c>
      <c r="K244" s="124" t="s">
        <v>189</v>
      </c>
      <c r="L244" s="32"/>
      <c r="M244" s="129" t="s">
        <v>3</v>
      </c>
      <c r="N244" s="130" t="s">
        <v>51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88</v>
      </c>
      <c r="AT244" s="133" t="s">
        <v>185</v>
      </c>
      <c r="AU244" s="133" t="s">
        <v>88</v>
      </c>
      <c r="AY244" s="16" t="s">
        <v>184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88</v>
      </c>
      <c r="BK244" s="134">
        <f>ROUND(I244*H244,2)</f>
        <v>0</v>
      </c>
      <c r="BL244" s="16" t="s">
        <v>88</v>
      </c>
      <c r="BM244" s="133" t="s">
        <v>336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191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192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799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2" customFormat="1" ht="11.25">
      <c r="B248" s="142"/>
      <c r="D248" s="136" t="s">
        <v>190</v>
      </c>
      <c r="E248" s="143" t="s">
        <v>3</v>
      </c>
      <c r="F248" s="144" t="s">
        <v>88</v>
      </c>
      <c r="H248" s="145">
        <v>1</v>
      </c>
      <c r="I248" s="146"/>
      <c r="L248" s="142"/>
      <c r="M248" s="147"/>
      <c r="T248" s="148"/>
      <c r="AT248" s="143" t="s">
        <v>190</v>
      </c>
      <c r="AU248" s="143" t="s">
        <v>88</v>
      </c>
      <c r="AV248" s="12" t="s">
        <v>90</v>
      </c>
      <c r="AW248" s="12" t="s">
        <v>41</v>
      </c>
      <c r="AX248" s="12" t="s">
        <v>80</v>
      </c>
      <c r="AY248" s="143" t="s">
        <v>184</v>
      </c>
    </row>
    <row r="249" spans="2:65" s="13" customFormat="1" ht="11.25">
      <c r="B249" s="149"/>
      <c r="D249" s="136" t="s">
        <v>190</v>
      </c>
      <c r="E249" s="150" t="s">
        <v>3</v>
      </c>
      <c r="F249" s="151" t="s">
        <v>202</v>
      </c>
      <c r="H249" s="152">
        <v>1</v>
      </c>
      <c r="I249" s="153"/>
      <c r="L249" s="149"/>
      <c r="M249" s="154"/>
      <c r="T249" s="155"/>
      <c r="AT249" s="150" t="s">
        <v>190</v>
      </c>
      <c r="AU249" s="150" t="s">
        <v>88</v>
      </c>
      <c r="AV249" s="13" t="s">
        <v>203</v>
      </c>
      <c r="AW249" s="13" t="s">
        <v>41</v>
      </c>
      <c r="AX249" s="13" t="s">
        <v>88</v>
      </c>
      <c r="AY249" s="150" t="s">
        <v>184</v>
      </c>
    </row>
    <row r="250" spans="2:65" s="1" customFormat="1" ht="16.5" customHeight="1">
      <c r="B250" s="121"/>
      <c r="C250" s="122" t="s">
        <v>365</v>
      </c>
      <c r="D250" s="122" t="s">
        <v>185</v>
      </c>
      <c r="E250" s="123" t="s">
        <v>802</v>
      </c>
      <c r="F250" s="124" t="s">
        <v>803</v>
      </c>
      <c r="G250" s="125" t="s">
        <v>348</v>
      </c>
      <c r="H250" s="126">
        <v>3</v>
      </c>
      <c r="I250" s="127"/>
      <c r="J250" s="128">
        <f>ROUND(I250*H250,2)</f>
        <v>0</v>
      </c>
      <c r="K250" s="124" t="s">
        <v>189</v>
      </c>
      <c r="L250" s="32"/>
      <c r="M250" s="129" t="s">
        <v>3</v>
      </c>
      <c r="N250" s="130" t="s">
        <v>51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88</v>
      </c>
      <c r="AT250" s="133" t="s">
        <v>185</v>
      </c>
      <c r="AU250" s="133" t="s">
        <v>88</v>
      </c>
      <c r="AY250" s="16" t="s">
        <v>184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6" t="s">
        <v>88</v>
      </c>
      <c r="BK250" s="134">
        <f>ROUND(I250*H250,2)</f>
        <v>0</v>
      </c>
      <c r="BL250" s="16" t="s">
        <v>88</v>
      </c>
      <c r="BM250" s="133" t="s">
        <v>342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191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192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1" customFormat="1" ht="22.5">
      <c r="B253" s="135"/>
      <c r="D253" s="136" t="s">
        <v>190</v>
      </c>
      <c r="E253" s="137" t="s">
        <v>3</v>
      </c>
      <c r="F253" s="138" t="s">
        <v>804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2" customFormat="1" ht="11.25">
      <c r="B254" s="142"/>
      <c r="D254" s="136" t="s">
        <v>190</v>
      </c>
      <c r="E254" s="143" t="s">
        <v>3</v>
      </c>
      <c r="F254" s="144" t="s">
        <v>210</v>
      </c>
      <c r="H254" s="145">
        <v>3</v>
      </c>
      <c r="I254" s="146"/>
      <c r="L254" s="142"/>
      <c r="M254" s="147"/>
      <c r="T254" s="148"/>
      <c r="AT254" s="143" t="s">
        <v>190</v>
      </c>
      <c r="AU254" s="143" t="s">
        <v>88</v>
      </c>
      <c r="AV254" s="12" t="s">
        <v>90</v>
      </c>
      <c r="AW254" s="12" t="s">
        <v>41</v>
      </c>
      <c r="AX254" s="12" t="s">
        <v>80</v>
      </c>
      <c r="AY254" s="143" t="s">
        <v>184</v>
      </c>
    </row>
    <row r="255" spans="2:65" s="13" customFormat="1" ht="11.25">
      <c r="B255" s="149"/>
      <c r="D255" s="136" t="s">
        <v>190</v>
      </c>
      <c r="E255" s="150" t="s">
        <v>3</v>
      </c>
      <c r="F255" s="151" t="s">
        <v>202</v>
      </c>
      <c r="H255" s="152">
        <v>3</v>
      </c>
      <c r="I255" s="153"/>
      <c r="L255" s="149"/>
      <c r="M255" s="154"/>
      <c r="T255" s="155"/>
      <c r="AT255" s="150" t="s">
        <v>190</v>
      </c>
      <c r="AU255" s="150" t="s">
        <v>88</v>
      </c>
      <c r="AV255" s="13" t="s">
        <v>203</v>
      </c>
      <c r="AW255" s="13" t="s">
        <v>41</v>
      </c>
      <c r="AX255" s="13" t="s">
        <v>88</v>
      </c>
      <c r="AY255" s="150" t="s">
        <v>184</v>
      </c>
    </row>
    <row r="256" spans="2:65" s="1" customFormat="1" ht="16.5" customHeight="1">
      <c r="B256" s="121"/>
      <c r="C256" s="122" t="s">
        <v>370</v>
      </c>
      <c r="D256" s="122" t="s">
        <v>185</v>
      </c>
      <c r="E256" s="123" t="s">
        <v>735</v>
      </c>
      <c r="F256" s="124" t="s">
        <v>736</v>
      </c>
      <c r="G256" s="125" t="s">
        <v>348</v>
      </c>
      <c r="H256" s="126">
        <v>2</v>
      </c>
      <c r="I256" s="127"/>
      <c r="J256" s="128">
        <f>ROUND(I256*H256,2)</f>
        <v>0</v>
      </c>
      <c r="K256" s="124" t="s">
        <v>189</v>
      </c>
      <c r="L256" s="32"/>
      <c r="M256" s="129" t="s">
        <v>3</v>
      </c>
      <c r="N256" s="130" t="s">
        <v>51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88</v>
      </c>
      <c r="AT256" s="133" t="s">
        <v>185</v>
      </c>
      <c r="AU256" s="133" t="s">
        <v>88</v>
      </c>
      <c r="AY256" s="16" t="s">
        <v>184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88</v>
      </c>
      <c r="BK256" s="134">
        <f>ROUND(I256*H256,2)</f>
        <v>0</v>
      </c>
      <c r="BL256" s="16" t="s">
        <v>88</v>
      </c>
      <c r="BM256" s="133" t="s">
        <v>353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191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192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805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2" customFormat="1" ht="11.25">
      <c r="B260" s="142"/>
      <c r="D260" s="136" t="s">
        <v>190</v>
      </c>
      <c r="E260" s="143" t="s">
        <v>3</v>
      </c>
      <c r="F260" s="144" t="s">
        <v>90</v>
      </c>
      <c r="H260" s="145">
        <v>2</v>
      </c>
      <c r="I260" s="146"/>
      <c r="L260" s="142"/>
      <c r="M260" s="147"/>
      <c r="T260" s="148"/>
      <c r="AT260" s="143" t="s">
        <v>190</v>
      </c>
      <c r="AU260" s="143" t="s">
        <v>88</v>
      </c>
      <c r="AV260" s="12" t="s">
        <v>90</v>
      </c>
      <c r="AW260" s="12" t="s">
        <v>41</v>
      </c>
      <c r="AX260" s="12" t="s">
        <v>80</v>
      </c>
      <c r="AY260" s="143" t="s">
        <v>184</v>
      </c>
    </row>
    <row r="261" spans="2:65" s="13" customFormat="1" ht="11.25">
      <c r="B261" s="149"/>
      <c r="D261" s="136" t="s">
        <v>190</v>
      </c>
      <c r="E261" s="150" t="s">
        <v>3</v>
      </c>
      <c r="F261" s="151" t="s">
        <v>202</v>
      </c>
      <c r="H261" s="152">
        <v>2</v>
      </c>
      <c r="I261" s="153"/>
      <c r="L261" s="149"/>
      <c r="M261" s="154"/>
      <c r="T261" s="155"/>
      <c r="AT261" s="150" t="s">
        <v>190</v>
      </c>
      <c r="AU261" s="150" t="s">
        <v>88</v>
      </c>
      <c r="AV261" s="13" t="s">
        <v>203</v>
      </c>
      <c r="AW261" s="13" t="s">
        <v>41</v>
      </c>
      <c r="AX261" s="13" t="s">
        <v>88</v>
      </c>
      <c r="AY261" s="150" t="s">
        <v>184</v>
      </c>
    </row>
    <row r="262" spans="2:65" s="1" customFormat="1" ht="16.5" customHeight="1">
      <c r="B262" s="121"/>
      <c r="C262" s="122" t="s">
        <v>303</v>
      </c>
      <c r="D262" s="122" t="s">
        <v>185</v>
      </c>
      <c r="E262" s="123" t="s">
        <v>739</v>
      </c>
      <c r="F262" s="124" t="s">
        <v>740</v>
      </c>
      <c r="G262" s="125" t="s">
        <v>348</v>
      </c>
      <c r="H262" s="126">
        <v>3</v>
      </c>
      <c r="I262" s="127"/>
      <c r="J262" s="128">
        <f>ROUND(I262*H262,2)</f>
        <v>0</v>
      </c>
      <c r="K262" s="124" t="s">
        <v>189</v>
      </c>
      <c r="L262" s="32"/>
      <c r="M262" s="129" t="s">
        <v>3</v>
      </c>
      <c r="N262" s="130" t="s">
        <v>51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88</v>
      </c>
      <c r="AT262" s="133" t="s">
        <v>185</v>
      </c>
      <c r="AU262" s="133" t="s">
        <v>88</v>
      </c>
      <c r="AY262" s="16" t="s">
        <v>184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6" t="s">
        <v>88</v>
      </c>
      <c r="BK262" s="134">
        <f>ROUND(I262*H262,2)</f>
        <v>0</v>
      </c>
      <c r="BL262" s="16" t="s">
        <v>88</v>
      </c>
      <c r="BM262" s="133" t="s">
        <v>361</v>
      </c>
    </row>
    <row r="263" spans="2:65" s="11" customFormat="1" ht="11.25">
      <c r="B263" s="135"/>
      <c r="D263" s="136" t="s">
        <v>190</v>
      </c>
      <c r="E263" s="137" t="s">
        <v>3</v>
      </c>
      <c r="F263" s="138" t="s">
        <v>191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192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805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88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2" customFormat="1" ht="11.25">
      <c r="B266" s="142"/>
      <c r="D266" s="136" t="s">
        <v>190</v>
      </c>
      <c r="E266" s="143" t="s">
        <v>3</v>
      </c>
      <c r="F266" s="144" t="s">
        <v>90</v>
      </c>
      <c r="H266" s="145">
        <v>2</v>
      </c>
      <c r="I266" s="146"/>
      <c r="L266" s="142"/>
      <c r="M266" s="147"/>
      <c r="T266" s="148"/>
      <c r="AT266" s="143" t="s">
        <v>190</v>
      </c>
      <c r="AU266" s="143" t="s">
        <v>88</v>
      </c>
      <c r="AV266" s="12" t="s">
        <v>90</v>
      </c>
      <c r="AW266" s="12" t="s">
        <v>41</v>
      </c>
      <c r="AX266" s="12" t="s">
        <v>80</v>
      </c>
      <c r="AY266" s="143" t="s">
        <v>184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799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2" customFormat="1" ht="11.25">
      <c r="B268" s="142"/>
      <c r="D268" s="136" t="s">
        <v>190</v>
      </c>
      <c r="E268" s="143" t="s">
        <v>3</v>
      </c>
      <c r="F268" s="144" t="s">
        <v>88</v>
      </c>
      <c r="H268" s="145">
        <v>1</v>
      </c>
      <c r="I268" s="146"/>
      <c r="L268" s="142"/>
      <c r="M268" s="147"/>
      <c r="T268" s="148"/>
      <c r="AT268" s="143" t="s">
        <v>190</v>
      </c>
      <c r="AU268" s="143" t="s">
        <v>88</v>
      </c>
      <c r="AV268" s="12" t="s">
        <v>90</v>
      </c>
      <c r="AW268" s="12" t="s">
        <v>41</v>
      </c>
      <c r="AX268" s="12" t="s">
        <v>80</v>
      </c>
      <c r="AY268" s="143" t="s">
        <v>184</v>
      </c>
    </row>
    <row r="269" spans="2:65" s="13" customFormat="1" ht="11.25">
      <c r="B269" s="149"/>
      <c r="D269" s="136" t="s">
        <v>190</v>
      </c>
      <c r="E269" s="150" t="s">
        <v>3</v>
      </c>
      <c r="F269" s="151" t="s">
        <v>202</v>
      </c>
      <c r="H269" s="152">
        <v>3</v>
      </c>
      <c r="I269" s="153"/>
      <c r="L269" s="149"/>
      <c r="M269" s="156"/>
      <c r="N269" s="157"/>
      <c r="O269" s="157"/>
      <c r="P269" s="157"/>
      <c r="Q269" s="157"/>
      <c r="R269" s="157"/>
      <c r="S269" s="157"/>
      <c r="T269" s="158"/>
      <c r="AT269" s="150" t="s">
        <v>190</v>
      </c>
      <c r="AU269" s="150" t="s">
        <v>88</v>
      </c>
      <c r="AV269" s="13" t="s">
        <v>203</v>
      </c>
      <c r="AW269" s="13" t="s">
        <v>41</v>
      </c>
      <c r="AX269" s="13" t="s">
        <v>88</v>
      </c>
      <c r="AY269" s="150" t="s">
        <v>184</v>
      </c>
    </row>
    <row r="270" spans="2:65" s="1" customFormat="1" ht="6.95" customHeight="1">
      <c r="B270" s="41"/>
      <c r="C270" s="42"/>
      <c r="D270" s="42"/>
      <c r="E270" s="42"/>
      <c r="F270" s="42"/>
      <c r="G270" s="42"/>
      <c r="H270" s="42"/>
      <c r="I270" s="42"/>
      <c r="J270" s="42"/>
      <c r="K270" s="42"/>
      <c r="L270" s="32"/>
    </row>
  </sheetData>
  <autoFilter ref="C83:K269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806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ROUND((SUM(BE84:BE557)),  2)</f>
        <v>0</v>
      </c>
      <c r="I33" s="89">
        <v>0.21</v>
      </c>
      <c r="J33" s="88">
        <f>ROUND(((SUM(BE84:BE557))*I33),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ROUND((SUM(BF84:BF557)),  2)</f>
        <v>0</v>
      </c>
      <c r="I34" s="89">
        <v>0.15</v>
      </c>
      <c r="J34" s="88">
        <f>ROUND(((SUM(BF84:BF557))*I34),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ROUND((SUM(BG84:BG557)),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ROUND((SUM(BH84:BH557)),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ROUND((SUM(BI84:BI557)),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PS469 - Přeložka koordinačního kabelu spojujícího R405 a R406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J125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J204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J213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J545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PS469 - Přeložka koordinačního kabelu spojujícího R405 a R406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Husovice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P85+P125+P204+P213+P545</f>
        <v>0</v>
      </c>
      <c r="Q84" s="50"/>
      <c r="R84" s="108">
        <f>R85+R125+R204+R213+R545</f>
        <v>0</v>
      </c>
      <c r="S84" s="50"/>
      <c r="T84" s="109">
        <f>T85+T125+T204+T213+T545</f>
        <v>0</v>
      </c>
      <c r="AT84" s="16" t="s">
        <v>79</v>
      </c>
      <c r="AU84" s="16" t="s">
        <v>163</v>
      </c>
      <c r="BK84" s="110">
        <f>BK85+BK125+BK204+BK213+BK545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SUM(P86:P124)</f>
        <v>0</v>
      </c>
      <c r="R85" s="117">
        <f>SUM(R86:R124)</f>
        <v>0</v>
      </c>
      <c r="T85" s="118">
        <f>SUM(T86:T124)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SUM(BK86:BK124)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19.96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807</v>
      </c>
    </row>
    <row r="87" spans="2:65" s="11" customFormat="1" ht="11.25">
      <c r="B87" s="135"/>
      <c r="D87" s="136" t="s">
        <v>190</v>
      </c>
      <c r="E87" s="137" t="s">
        <v>3</v>
      </c>
      <c r="F87" s="138" t="s">
        <v>808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809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194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2" customFormat="1" ht="11.25">
      <c r="B91" s="142"/>
      <c r="D91" s="136" t="s">
        <v>190</v>
      </c>
      <c r="E91" s="143" t="s">
        <v>3</v>
      </c>
      <c r="F91" s="144" t="s">
        <v>810</v>
      </c>
      <c r="H91" s="145">
        <v>3.85</v>
      </c>
      <c r="I91" s="146"/>
      <c r="L91" s="142"/>
      <c r="M91" s="147"/>
      <c r="T91" s="148"/>
      <c r="AT91" s="143" t="s">
        <v>190</v>
      </c>
      <c r="AU91" s="143" t="s">
        <v>88</v>
      </c>
      <c r="AV91" s="12" t="s">
        <v>90</v>
      </c>
      <c r="AW91" s="12" t="s">
        <v>41</v>
      </c>
      <c r="AX91" s="12" t="s">
        <v>80</v>
      </c>
      <c r="AY91" s="143" t="s">
        <v>184</v>
      </c>
    </row>
    <row r="92" spans="2:65" s="11" customFormat="1" ht="11.25">
      <c r="B92" s="135"/>
      <c r="D92" s="136" t="s">
        <v>190</v>
      </c>
      <c r="E92" s="137" t="s">
        <v>3</v>
      </c>
      <c r="F92" s="138" t="s">
        <v>196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811</v>
      </c>
      <c r="H93" s="145">
        <v>3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812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2" customFormat="1" ht="11.25">
      <c r="B95" s="142"/>
      <c r="D95" s="136" t="s">
        <v>190</v>
      </c>
      <c r="E95" s="143" t="s">
        <v>3</v>
      </c>
      <c r="F95" s="144" t="s">
        <v>813</v>
      </c>
      <c r="H95" s="145">
        <v>6</v>
      </c>
      <c r="I95" s="146"/>
      <c r="L95" s="142"/>
      <c r="M95" s="147"/>
      <c r="T95" s="148"/>
      <c r="AT95" s="143" t="s">
        <v>190</v>
      </c>
      <c r="AU95" s="143" t="s">
        <v>88</v>
      </c>
      <c r="AV95" s="12" t="s">
        <v>90</v>
      </c>
      <c r="AW95" s="12" t="s">
        <v>41</v>
      </c>
      <c r="AX95" s="12" t="s">
        <v>80</v>
      </c>
      <c r="AY95" s="143" t="s">
        <v>184</v>
      </c>
    </row>
    <row r="96" spans="2:65" s="11" customFormat="1" ht="22.5">
      <c r="B96" s="135"/>
      <c r="D96" s="136" t="s">
        <v>190</v>
      </c>
      <c r="E96" s="137" t="s">
        <v>3</v>
      </c>
      <c r="F96" s="138" t="s">
        <v>814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2" customFormat="1" ht="11.25">
      <c r="B97" s="142"/>
      <c r="D97" s="136" t="s">
        <v>190</v>
      </c>
      <c r="E97" s="143" t="s">
        <v>3</v>
      </c>
      <c r="F97" s="144" t="s">
        <v>201</v>
      </c>
      <c r="H97" s="145">
        <v>1.2</v>
      </c>
      <c r="I97" s="146"/>
      <c r="L97" s="142"/>
      <c r="M97" s="147"/>
      <c r="T97" s="148"/>
      <c r="AT97" s="143" t="s">
        <v>190</v>
      </c>
      <c r="AU97" s="143" t="s">
        <v>88</v>
      </c>
      <c r="AV97" s="12" t="s">
        <v>90</v>
      </c>
      <c r="AW97" s="12" t="s">
        <v>41</v>
      </c>
      <c r="AX97" s="12" t="s">
        <v>80</v>
      </c>
      <c r="AY97" s="143" t="s">
        <v>184</v>
      </c>
    </row>
    <row r="98" spans="2:65" s="11" customFormat="1" ht="22.5">
      <c r="B98" s="135"/>
      <c r="D98" s="136" t="s">
        <v>190</v>
      </c>
      <c r="E98" s="137" t="s">
        <v>3</v>
      </c>
      <c r="F98" s="138" t="s">
        <v>815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2" customFormat="1" ht="11.25">
      <c r="B99" s="142"/>
      <c r="D99" s="136" t="s">
        <v>190</v>
      </c>
      <c r="E99" s="143" t="s">
        <v>3</v>
      </c>
      <c r="F99" s="144" t="s">
        <v>201</v>
      </c>
      <c r="H99" s="145">
        <v>1.2</v>
      </c>
      <c r="I99" s="146"/>
      <c r="L99" s="142"/>
      <c r="M99" s="147"/>
      <c r="T99" s="148"/>
      <c r="AT99" s="143" t="s">
        <v>190</v>
      </c>
      <c r="AU99" s="143" t="s">
        <v>88</v>
      </c>
      <c r="AV99" s="12" t="s">
        <v>90</v>
      </c>
      <c r="AW99" s="12" t="s">
        <v>41</v>
      </c>
      <c r="AX99" s="12" t="s">
        <v>80</v>
      </c>
      <c r="AY99" s="143" t="s">
        <v>184</v>
      </c>
    </row>
    <row r="100" spans="2:65" s="11" customFormat="1" ht="22.5">
      <c r="B100" s="135"/>
      <c r="D100" s="136" t="s">
        <v>190</v>
      </c>
      <c r="E100" s="137" t="s">
        <v>3</v>
      </c>
      <c r="F100" s="138" t="s">
        <v>816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88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2" customFormat="1" ht="11.25">
      <c r="B101" s="142"/>
      <c r="D101" s="136" t="s">
        <v>190</v>
      </c>
      <c r="E101" s="143" t="s">
        <v>3</v>
      </c>
      <c r="F101" s="144" t="s">
        <v>817</v>
      </c>
      <c r="H101" s="145">
        <v>4.71</v>
      </c>
      <c r="I101" s="146"/>
      <c r="L101" s="142"/>
      <c r="M101" s="147"/>
      <c r="T101" s="148"/>
      <c r="AT101" s="143" t="s">
        <v>190</v>
      </c>
      <c r="AU101" s="143" t="s">
        <v>88</v>
      </c>
      <c r="AV101" s="12" t="s">
        <v>90</v>
      </c>
      <c r="AW101" s="12" t="s">
        <v>41</v>
      </c>
      <c r="AX101" s="12" t="s">
        <v>80</v>
      </c>
      <c r="AY101" s="143" t="s">
        <v>184</v>
      </c>
    </row>
    <row r="102" spans="2:65" s="13" customFormat="1" ht="11.25">
      <c r="B102" s="149"/>
      <c r="D102" s="136" t="s">
        <v>190</v>
      </c>
      <c r="E102" s="150" t="s">
        <v>3</v>
      </c>
      <c r="F102" s="151" t="s">
        <v>202</v>
      </c>
      <c r="H102" s="152">
        <v>19.959999999999997</v>
      </c>
      <c r="I102" s="153"/>
      <c r="L102" s="149"/>
      <c r="M102" s="154"/>
      <c r="T102" s="155"/>
      <c r="AT102" s="150" t="s">
        <v>190</v>
      </c>
      <c r="AU102" s="150" t="s">
        <v>88</v>
      </c>
      <c r="AV102" s="13" t="s">
        <v>203</v>
      </c>
      <c r="AW102" s="13" t="s">
        <v>41</v>
      </c>
      <c r="AX102" s="13" t="s">
        <v>88</v>
      </c>
      <c r="AY102" s="150" t="s">
        <v>184</v>
      </c>
    </row>
    <row r="103" spans="2:65" s="1" customFormat="1" ht="16.5" customHeight="1">
      <c r="B103" s="121"/>
      <c r="C103" s="122" t="s">
        <v>90</v>
      </c>
      <c r="D103" s="122" t="s">
        <v>185</v>
      </c>
      <c r="E103" s="123" t="s">
        <v>211</v>
      </c>
      <c r="F103" s="124" t="s">
        <v>212</v>
      </c>
      <c r="G103" s="125" t="s">
        <v>213</v>
      </c>
      <c r="H103" s="126">
        <v>1</v>
      </c>
      <c r="I103" s="127"/>
      <c r="J103" s="128">
        <f>ROUND(I103*H103,2)</f>
        <v>0</v>
      </c>
      <c r="K103" s="124" t="s">
        <v>189</v>
      </c>
      <c r="L103" s="32"/>
      <c r="M103" s="129" t="s">
        <v>3</v>
      </c>
      <c r="N103" s="130" t="s">
        <v>51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88</v>
      </c>
      <c r="AT103" s="133" t="s">
        <v>185</v>
      </c>
      <c r="AU103" s="133" t="s">
        <v>88</v>
      </c>
      <c r="AY103" s="16" t="s">
        <v>184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88</v>
      </c>
      <c r="BK103" s="134">
        <f>ROUND(I103*H103,2)</f>
        <v>0</v>
      </c>
      <c r="BL103" s="16" t="s">
        <v>88</v>
      </c>
      <c r="BM103" s="133" t="s">
        <v>203</v>
      </c>
    </row>
    <row r="104" spans="2:65" s="11" customFormat="1" ht="11.25">
      <c r="B104" s="135"/>
      <c r="D104" s="136" t="s">
        <v>190</v>
      </c>
      <c r="E104" s="137" t="s">
        <v>3</v>
      </c>
      <c r="F104" s="138" t="s">
        <v>818</v>
      </c>
      <c r="H104" s="137" t="s">
        <v>3</v>
      </c>
      <c r="I104" s="139"/>
      <c r="L104" s="135"/>
      <c r="M104" s="140"/>
      <c r="T104" s="141"/>
      <c r="AT104" s="137" t="s">
        <v>190</v>
      </c>
      <c r="AU104" s="137" t="s">
        <v>88</v>
      </c>
      <c r="AV104" s="11" t="s">
        <v>88</v>
      </c>
      <c r="AW104" s="11" t="s">
        <v>41</v>
      </c>
      <c r="AX104" s="11" t="s">
        <v>80</v>
      </c>
      <c r="AY104" s="137" t="s">
        <v>184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819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820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88</v>
      </c>
      <c r="H107" s="145">
        <v>1</v>
      </c>
      <c r="I107" s="146"/>
      <c r="L107" s="142"/>
      <c r="M107" s="147"/>
      <c r="T107" s="148"/>
      <c r="AT107" s="143" t="s">
        <v>190</v>
      </c>
      <c r="AU107" s="143" t="s">
        <v>88</v>
      </c>
      <c r="AV107" s="12" t="s">
        <v>90</v>
      </c>
      <c r="AW107" s="12" t="s">
        <v>41</v>
      </c>
      <c r="AX107" s="12" t="s">
        <v>80</v>
      </c>
      <c r="AY107" s="143" t="s">
        <v>184</v>
      </c>
    </row>
    <row r="108" spans="2:65" s="13" customFormat="1" ht="11.25">
      <c r="B108" s="149"/>
      <c r="D108" s="136" t="s">
        <v>190</v>
      </c>
      <c r="E108" s="150" t="s">
        <v>3</v>
      </c>
      <c r="F108" s="151" t="s">
        <v>202</v>
      </c>
      <c r="H108" s="152">
        <v>1</v>
      </c>
      <c r="I108" s="153"/>
      <c r="L108" s="149"/>
      <c r="M108" s="154"/>
      <c r="T108" s="155"/>
      <c r="AT108" s="150" t="s">
        <v>190</v>
      </c>
      <c r="AU108" s="150" t="s">
        <v>88</v>
      </c>
      <c r="AV108" s="13" t="s">
        <v>203</v>
      </c>
      <c r="AW108" s="13" t="s">
        <v>41</v>
      </c>
      <c r="AX108" s="13" t="s">
        <v>88</v>
      </c>
      <c r="AY108" s="150" t="s">
        <v>184</v>
      </c>
    </row>
    <row r="109" spans="2:65" s="1" customFormat="1" ht="21.75" customHeight="1">
      <c r="B109" s="121"/>
      <c r="C109" s="122" t="s">
        <v>210</v>
      </c>
      <c r="D109" s="122" t="s">
        <v>185</v>
      </c>
      <c r="E109" s="123" t="s">
        <v>217</v>
      </c>
      <c r="F109" s="124" t="s">
        <v>218</v>
      </c>
      <c r="G109" s="125" t="s">
        <v>213</v>
      </c>
      <c r="H109" s="126">
        <v>1</v>
      </c>
      <c r="I109" s="127"/>
      <c r="J109" s="128">
        <f>ROUND(I109*H109,2)</f>
        <v>0</v>
      </c>
      <c r="K109" s="124" t="s">
        <v>189</v>
      </c>
      <c r="L109" s="32"/>
      <c r="M109" s="129" t="s">
        <v>3</v>
      </c>
      <c r="N109" s="130" t="s">
        <v>51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88</v>
      </c>
      <c r="AT109" s="133" t="s">
        <v>185</v>
      </c>
      <c r="AU109" s="133" t="s">
        <v>88</v>
      </c>
      <c r="AY109" s="16" t="s">
        <v>184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88</v>
      </c>
      <c r="BK109" s="134">
        <f>ROUND(I109*H109,2)</f>
        <v>0</v>
      </c>
      <c r="BL109" s="16" t="s">
        <v>88</v>
      </c>
      <c r="BM109" s="133" t="s">
        <v>821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818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819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1" customFormat="1" ht="11.25">
      <c r="B112" s="135"/>
      <c r="D112" s="136" t="s">
        <v>190</v>
      </c>
      <c r="E112" s="137" t="s">
        <v>3</v>
      </c>
      <c r="F112" s="138" t="s">
        <v>822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2" customFormat="1" ht="11.25">
      <c r="B113" s="142"/>
      <c r="D113" s="136" t="s">
        <v>190</v>
      </c>
      <c r="E113" s="143" t="s">
        <v>3</v>
      </c>
      <c r="F113" s="144" t="s">
        <v>88</v>
      </c>
      <c r="H113" s="145">
        <v>1</v>
      </c>
      <c r="I113" s="146"/>
      <c r="L113" s="142"/>
      <c r="M113" s="147"/>
      <c r="T113" s="148"/>
      <c r="AT113" s="143" t="s">
        <v>190</v>
      </c>
      <c r="AU113" s="143" t="s">
        <v>88</v>
      </c>
      <c r="AV113" s="12" t="s">
        <v>90</v>
      </c>
      <c r="AW113" s="12" t="s">
        <v>41</v>
      </c>
      <c r="AX113" s="12" t="s">
        <v>88</v>
      </c>
      <c r="AY113" s="143" t="s">
        <v>184</v>
      </c>
    </row>
    <row r="114" spans="2:65" s="1" customFormat="1" ht="24.2" customHeight="1">
      <c r="B114" s="121"/>
      <c r="C114" s="122" t="s">
        <v>203</v>
      </c>
      <c r="D114" s="122" t="s">
        <v>185</v>
      </c>
      <c r="E114" s="123" t="s">
        <v>222</v>
      </c>
      <c r="F114" s="124" t="s">
        <v>223</v>
      </c>
      <c r="G114" s="125" t="s">
        <v>213</v>
      </c>
      <c r="H114" s="126">
        <v>1</v>
      </c>
      <c r="I114" s="127"/>
      <c r="J114" s="128">
        <f>ROUND(I114*H114,2)</f>
        <v>0</v>
      </c>
      <c r="K114" s="124" t="s">
        <v>189</v>
      </c>
      <c r="L114" s="32"/>
      <c r="M114" s="129" t="s">
        <v>3</v>
      </c>
      <c r="N114" s="130" t="s">
        <v>51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88</v>
      </c>
      <c r="AT114" s="133" t="s">
        <v>185</v>
      </c>
      <c r="AU114" s="133" t="s">
        <v>88</v>
      </c>
      <c r="AY114" s="16" t="s">
        <v>184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6" t="s">
        <v>88</v>
      </c>
      <c r="BK114" s="134">
        <f>ROUND(I114*H114,2)</f>
        <v>0</v>
      </c>
      <c r="BL114" s="16" t="s">
        <v>88</v>
      </c>
      <c r="BM114" s="133" t="s">
        <v>224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818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1" customFormat="1" ht="11.25">
      <c r="B116" s="135"/>
      <c r="D116" s="136" t="s">
        <v>190</v>
      </c>
      <c r="E116" s="137" t="s">
        <v>3</v>
      </c>
      <c r="F116" s="138" t="s">
        <v>819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88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1" customFormat="1" ht="11.25">
      <c r="B117" s="135"/>
      <c r="D117" s="136" t="s">
        <v>190</v>
      </c>
      <c r="E117" s="137" t="s">
        <v>3</v>
      </c>
      <c r="F117" s="138" t="s">
        <v>823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2" customFormat="1" ht="11.25">
      <c r="B118" s="142"/>
      <c r="D118" s="136" t="s">
        <v>190</v>
      </c>
      <c r="E118" s="143" t="s">
        <v>3</v>
      </c>
      <c r="F118" s="144" t="s">
        <v>88</v>
      </c>
      <c r="H118" s="145">
        <v>1</v>
      </c>
      <c r="I118" s="146"/>
      <c r="L118" s="142"/>
      <c r="M118" s="147"/>
      <c r="T118" s="148"/>
      <c r="AT118" s="143" t="s">
        <v>190</v>
      </c>
      <c r="AU118" s="143" t="s">
        <v>88</v>
      </c>
      <c r="AV118" s="12" t="s">
        <v>90</v>
      </c>
      <c r="AW118" s="12" t="s">
        <v>41</v>
      </c>
      <c r="AX118" s="12" t="s">
        <v>80</v>
      </c>
      <c r="AY118" s="143" t="s">
        <v>184</v>
      </c>
    </row>
    <row r="119" spans="2:65" s="13" customFormat="1" ht="11.25">
      <c r="B119" s="149"/>
      <c r="D119" s="136" t="s">
        <v>190</v>
      </c>
      <c r="E119" s="150" t="s">
        <v>3</v>
      </c>
      <c r="F119" s="151" t="s">
        <v>202</v>
      </c>
      <c r="H119" s="152">
        <v>1</v>
      </c>
      <c r="I119" s="153"/>
      <c r="L119" s="149"/>
      <c r="M119" s="154"/>
      <c r="T119" s="155"/>
      <c r="AT119" s="150" t="s">
        <v>190</v>
      </c>
      <c r="AU119" s="150" t="s">
        <v>88</v>
      </c>
      <c r="AV119" s="13" t="s">
        <v>203</v>
      </c>
      <c r="AW119" s="13" t="s">
        <v>41</v>
      </c>
      <c r="AX119" s="13" t="s">
        <v>88</v>
      </c>
      <c r="AY119" s="150" t="s">
        <v>184</v>
      </c>
    </row>
    <row r="120" spans="2:65" s="1" customFormat="1" ht="24.2" customHeight="1">
      <c r="B120" s="121"/>
      <c r="C120" s="122" t="s">
        <v>221</v>
      </c>
      <c r="D120" s="122" t="s">
        <v>185</v>
      </c>
      <c r="E120" s="123" t="s">
        <v>226</v>
      </c>
      <c r="F120" s="124" t="s">
        <v>227</v>
      </c>
      <c r="G120" s="125" t="s">
        <v>213</v>
      </c>
      <c r="H120" s="126">
        <v>1</v>
      </c>
      <c r="I120" s="127"/>
      <c r="J120" s="128">
        <f>ROUND(I120*H120,2)</f>
        <v>0</v>
      </c>
      <c r="K120" s="124" t="s">
        <v>189</v>
      </c>
      <c r="L120" s="32"/>
      <c r="M120" s="129" t="s">
        <v>3</v>
      </c>
      <c r="N120" s="130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88</v>
      </c>
      <c r="AT120" s="133" t="s">
        <v>185</v>
      </c>
      <c r="AU120" s="133" t="s">
        <v>88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228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818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1" customFormat="1" ht="11.25">
      <c r="B122" s="135"/>
      <c r="D122" s="136" t="s">
        <v>190</v>
      </c>
      <c r="E122" s="137" t="s">
        <v>3</v>
      </c>
      <c r="F122" s="138" t="s">
        <v>819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2" customFormat="1" ht="11.25">
      <c r="B123" s="142"/>
      <c r="D123" s="136" t="s">
        <v>190</v>
      </c>
      <c r="E123" s="143" t="s">
        <v>3</v>
      </c>
      <c r="F123" s="144" t="s">
        <v>88</v>
      </c>
      <c r="H123" s="145">
        <v>1</v>
      </c>
      <c r="I123" s="146"/>
      <c r="L123" s="142"/>
      <c r="M123" s="147"/>
      <c r="T123" s="148"/>
      <c r="AT123" s="143" t="s">
        <v>190</v>
      </c>
      <c r="AU123" s="143" t="s">
        <v>88</v>
      </c>
      <c r="AV123" s="12" t="s">
        <v>90</v>
      </c>
      <c r="AW123" s="12" t="s">
        <v>41</v>
      </c>
      <c r="AX123" s="12" t="s">
        <v>80</v>
      </c>
      <c r="AY123" s="143" t="s">
        <v>184</v>
      </c>
    </row>
    <row r="124" spans="2:65" s="13" customFormat="1" ht="11.25">
      <c r="B124" s="149"/>
      <c r="D124" s="136" t="s">
        <v>190</v>
      </c>
      <c r="E124" s="150" t="s">
        <v>3</v>
      </c>
      <c r="F124" s="151" t="s">
        <v>202</v>
      </c>
      <c r="H124" s="152">
        <v>1</v>
      </c>
      <c r="I124" s="153"/>
      <c r="L124" s="149"/>
      <c r="M124" s="154"/>
      <c r="T124" s="155"/>
      <c r="AT124" s="150" t="s">
        <v>190</v>
      </c>
      <c r="AU124" s="150" t="s">
        <v>88</v>
      </c>
      <c r="AV124" s="13" t="s">
        <v>203</v>
      </c>
      <c r="AW124" s="13" t="s">
        <v>41</v>
      </c>
      <c r="AX124" s="13" t="s">
        <v>88</v>
      </c>
      <c r="AY124" s="150" t="s">
        <v>184</v>
      </c>
    </row>
    <row r="125" spans="2:65" s="10" customFormat="1" ht="25.9" customHeight="1">
      <c r="B125" s="111"/>
      <c r="D125" s="112" t="s">
        <v>79</v>
      </c>
      <c r="E125" s="113" t="s">
        <v>88</v>
      </c>
      <c r="F125" s="113" t="s">
        <v>229</v>
      </c>
      <c r="I125" s="114"/>
      <c r="J125" s="115">
        <f>BK125</f>
        <v>0</v>
      </c>
      <c r="L125" s="111"/>
      <c r="M125" s="116"/>
      <c r="P125" s="117">
        <f>SUM(P126:P203)</f>
        <v>0</v>
      </c>
      <c r="R125" s="117">
        <f>SUM(R126:R203)</f>
        <v>0</v>
      </c>
      <c r="T125" s="118">
        <f>SUM(T126:T203)</f>
        <v>0</v>
      </c>
      <c r="AR125" s="112" t="s">
        <v>88</v>
      </c>
      <c r="AT125" s="119" t="s">
        <v>79</v>
      </c>
      <c r="AU125" s="119" t="s">
        <v>80</v>
      </c>
      <c r="AY125" s="112" t="s">
        <v>184</v>
      </c>
      <c r="BK125" s="120">
        <f>SUM(BK126:BK203)</f>
        <v>0</v>
      </c>
    </row>
    <row r="126" spans="2:65" s="1" customFormat="1" ht="24.2" customHeight="1">
      <c r="B126" s="121"/>
      <c r="C126" s="122" t="s">
        <v>224</v>
      </c>
      <c r="D126" s="122" t="s">
        <v>185</v>
      </c>
      <c r="E126" s="123" t="s">
        <v>231</v>
      </c>
      <c r="F126" s="124" t="s">
        <v>232</v>
      </c>
      <c r="G126" s="125" t="s">
        <v>188</v>
      </c>
      <c r="H126" s="126">
        <v>36</v>
      </c>
      <c r="I126" s="127"/>
      <c r="J126" s="128">
        <f>ROUND(I126*H126,2)</f>
        <v>0</v>
      </c>
      <c r="K126" s="124" t="s">
        <v>189</v>
      </c>
      <c r="L126" s="32"/>
      <c r="M126" s="129" t="s">
        <v>3</v>
      </c>
      <c r="N126" s="130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88</v>
      </c>
      <c r="AT126" s="133" t="s">
        <v>185</v>
      </c>
      <c r="AU126" s="133" t="s">
        <v>88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824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808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809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234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2" customFormat="1" ht="11.25">
      <c r="B130" s="142"/>
      <c r="D130" s="136" t="s">
        <v>190</v>
      </c>
      <c r="E130" s="143" t="s">
        <v>3</v>
      </c>
      <c r="F130" s="144" t="s">
        <v>235</v>
      </c>
      <c r="H130" s="145">
        <v>36</v>
      </c>
      <c r="I130" s="146"/>
      <c r="L130" s="142"/>
      <c r="M130" s="147"/>
      <c r="T130" s="148"/>
      <c r="AT130" s="143" t="s">
        <v>190</v>
      </c>
      <c r="AU130" s="143" t="s">
        <v>88</v>
      </c>
      <c r="AV130" s="12" t="s">
        <v>90</v>
      </c>
      <c r="AW130" s="12" t="s">
        <v>41</v>
      </c>
      <c r="AX130" s="12" t="s">
        <v>88</v>
      </c>
      <c r="AY130" s="143" t="s">
        <v>184</v>
      </c>
    </row>
    <row r="131" spans="2:65" s="1" customFormat="1" ht="24.2" customHeight="1">
      <c r="B131" s="121"/>
      <c r="C131" s="122" t="s">
        <v>230</v>
      </c>
      <c r="D131" s="122" t="s">
        <v>185</v>
      </c>
      <c r="E131" s="123" t="s">
        <v>236</v>
      </c>
      <c r="F131" s="124" t="s">
        <v>237</v>
      </c>
      <c r="G131" s="125" t="s">
        <v>238</v>
      </c>
      <c r="H131" s="126">
        <v>612</v>
      </c>
      <c r="I131" s="127"/>
      <c r="J131" s="128">
        <f>ROUND(I131*H131,2)</f>
        <v>0</v>
      </c>
      <c r="K131" s="124" t="s">
        <v>189</v>
      </c>
      <c r="L131" s="32"/>
      <c r="M131" s="129" t="s">
        <v>3</v>
      </c>
      <c r="N131" s="130" t="s">
        <v>51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88</v>
      </c>
      <c r="AT131" s="133" t="s">
        <v>185</v>
      </c>
      <c r="AU131" s="133" t="s">
        <v>88</v>
      </c>
      <c r="AY131" s="16" t="s">
        <v>184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88</v>
      </c>
      <c r="BK131" s="134">
        <f>ROUND(I131*H131,2)</f>
        <v>0</v>
      </c>
      <c r="BL131" s="16" t="s">
        <v>88</v>
      </c>
      <c r="BM131" s="133" t="s">
        <v>825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808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809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234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240</v>
      </c>
      <c r="H135" s="145">
        <v>612</v>
      </c>
      <c r="I135" s="146"/>
      <c r="L135" s="142"/>
      <c r="M135" s="147"/>
      <c r="T135" s="148"/>
      <c r="AT135" s="143" t="s">
        <v>190</v>
      </c>
      <c r="AU135" s="143" t="s">
        <v>88</v>
      </c>
      <c r="AV135" s="12" t="s">
        <v>90</v>
      </c>
      <c r="AW135" s="12" t="s">
        <v>41</v>
      </c>
      <c r="AX135" s="12" t="s">
        <v>88</v>
      </c>
      <c r="AY135" s="143" t="s">
        <v>184</v>
      </c>
    </row>
    <row r="136" spans="2:65" s="1" customFormat="1" ht="21.75" customHeight="1">
      <c r="B136" s="121"/>
      <c r="C136" s="122" t="s">
        <v>228</v>
      </c>
      <c r="D136" s="122" t="s">
        <v>185</v>
      </c>
      <c r="E136" s="123" t="s">
        <v>254</v>
      </c>
      <c r="F136" s="124" t="s">
        <v>255</v>
      </c>
      <c r="G136" s="125" t="s">
        <v>188</v>
      </c>
      <c r="H136" s="126">
        <v>49.95</v>
      </c>
      <c r="I136" s="127"/>
      <c r="J136" s="128">
        <f>ROUND(I136*H136,2)</f>
        <v>0</v>
      </c>
      <c r="K136" s="124" t="s">
        <v>189</v>
      </c>
      <c r="L136" s="32"/>
      <c r="M136" s="129" t="s">
        <v>3</v>
      </c>
      <c r="N136" s="130" t="s">
        <v>51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88</v>
      </c>
      <c r="AT136" s="133" t="s">
        <v>185</v>
      </c>
      <c r="AU136" s="133" t="s">
        <v>88</v>
      </c>
      <c r="AY136" s="16" t="s">
        <v>184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88</v>
      </c>
      <c r="BK136" s="134">
        <f>ROUND(I136*H136,2)</f>
        <v>0</v>
      </c>
      <c r="BL136" s="16" t="s">
        <v>88</v>
      </c>
      <c r="BM136" s="133" t="s">
        <v>256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808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809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257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1" customFormat="1" ht="11.25">
      <c r="B140" s="135"/>
      <c r="D140" s="136" t="s">
        <v>190</v>
      </c>
      <c r="E140" s="137" t="s">
        <v>3</v>
      </c>
      <c r="F140" s="138" t="s">
        <v>258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2" customFormat="1" ht="11.25">
      <c r="B141" s="142"/>
      <c r="D141" s="136" t="s">
        <v>190</v>
      </c>
      <c r="E141" s="143" t="s">
        <v>3</v>
      </c>
      <c r="F141" s="144" t="s">
        <v>826</v>
      </c>
      <c r="H141" s="145">
        <v>11.55</v>
      </c>
      <c r="I141" s="146"/>
      <c r="L141" s="142"/>
      <c r="M141" s="147"/>
      <c r="T141" s="148"/>
      <c r="AT141" s="143" t="s">
        <v>190</v>
      </c>
      <c r="AU141" s="143" t="s">
        <v>88</v>
      </c>
      <c r="AV141" s="12" t="s">
        <v>90</v>
      </c>
      <c r="AW141" s="12" t="s">
        <v>41</v>
      </c>
      <c r="AX141" s="12" t="s">
        <v>80</v>
      </c>
      <c r="AY141" s="143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260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2" customFormat="1" ht="11.25">
      <c r="B143" s="142"/>
      <c r="D143" s="136" t="s">
        <v>190</v>
      </c>
      <c r="E143" s="143" t="s">
        <v>3</v>
      </c>
      <c r="F143" s="144" t="s">
        <v>827</v>
      </c>
      <c r="H143" s="145">
        <v>12</v>
      </c>
      <c r="I143" s="146"/>
      <c r="L143" s="142"/>
      <c r="M143" s="147"/>
      <c r="T143" s="148"/>
      <c r="AT143" s="143" t="s">
        <v>190</v>
      </c>
      <c r="AU143" s="143" t="s">
        <v>88</v>
      </c>
      <c r="AV143" s="12" t="s">
        <v>90</v>
      </c>
      <c r="AW143" s="12" t="s">
        <v>41</v>
      </c>
      <c r="AX143" s="12" t="s">
        <v>80</v>
      </c>
      <c r="AY143" s="143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828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829</v>
      </c>
      <c r="H145" s="145">
        <v>24</v>
      </c>
      <c r="I145" s="146"/>
      <c r="L145" s="142"/>
      <c r="M145" s="147"/>
      <c r="T145" s="148"/>
      <c r="AT145" s="143" t="s">
        <v>190</v>
      </c>
      <c r="AU145" s="143" t="s">
        <v>88</v>
      </c>
      <c r="AV145" s="12" t="s">
        <v>90</v>
      </c>
      <c r="AW145" s="12" t="s">
        <v>41</v>
      </c>
      <c r="AX145" s="12" t="s">
        <v>80</v>
      </c>
      <c r="AY145" s="143" t="s">
        <v>184</v>
      </c>
    </row>
    <row r="146" spans="2:65" s="11" customFormat="1" ht="11.25">
      <c r="B146" s="135"/>
      <c r="D146" s="136" t="s">
        <v>190</v>
      </c>
      <c r="E146" s="137" t="s">
        <v>3</v>
      </c>
      <c r="F146" s="138" t="s">
        <v>830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2" customFormat="1" ht="11.25">
      <c r="B147" s="142"/>
      <c r="D147" s="136" t="s">
        <v>190</v>
      </c>
      <c r="E147" s="143" t="s">
        <v>3</v>
      </c>
      <c r="F147" s="144" t="s">
        <v>201</v>
      </c>
      <c r="H147" s="145">
        <v>1.2</v>
      </c>
      <c r="I147" s="146"/>
      <c r="L147" s="142"/>
      <c r="M147" s="147"/>
      <c r="T147" s="148"/>
      <c r="AT147" s="143" t="s">
        <v>190</v>
      </c>
      <c r="AU147" s="143" t="s">
        <v>88</v>
      </c>
      <c r="AV147" s="12" t="s">
        <v>90</v>
      </c>
      <c r="AW147" s="12" t="s">
        <v>41</v>
      </c>
      <c r="AX147" s="12" t="s">
        <v>80</v>
      </c>
      <c r="AY147" s="143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831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2" customFormat="1" ht="11.25">
      <c r="B149" s="142"/>
      <c r="D149" s="136" t="s">
        <v>190</v>
      </c>
      <c r="E149" s="143" t="s">
        <v>3</v>
      </c>
      <c r="F149" s="144" t="s">
        <v>201</v>
      </c>
      <c r="H149" s="145">
        <v>1.2</v>
      </c>
      <c r="I149" s="146"/>
      <c r="L149" s="142"/>
      <c r="M149" s="147"/>
      <c r="T149" s="148"/>
      <c r="AT149" s="143" t="s">
        <v>190</v>
      </c>
      <c r="AU149" s="143" t="s">
        <v>88</v>
      </c>
      <c r="AV149" s="12" t="s">
        <v>90</v>
      </c>
      <c r="AW149" s="12" t="s">
        <v>41</v>
      </c>
      <c r="AX149" s="12" t="s">
        <v>80</v>
      </c>
      <c r="AY149" s="143" t="s">
        <v>184</v>
      </c>
    </row>
    <row r="150" spans="2:65" s="13" customFormat="1" ht="11.25">
      <c r="B150" s="149"/>
      <c r="D150" s="136" t="s">
        <v>190</v>
      </c>
      <c r="E150" s="150" t="s">
        <v>3</v>
      </c>
      <c r="F150" s="151" t="s">
        <v>202</v>
      </c>
      <c r="H150" s="152">
        <v>49.95</v>
      </c>
      <c r="I150" s="153"/>
      <c r="L150" s="149"/>
      <c r="M150" s="154"/>
      <c r="T150" s="155"/>
      <c r="AT150" s="150" t="s">
        <v>190</v>
      </c>
      <c r="AU150" s="150" t="s">
        <v>88</v>
      </c>
      <c r="AV150" s="13" t="s">
        <v>203</v>
      </c>
      <c r="AW150" s="13" t="s">
        <v>41</v>
      </c>
      <c r="AX150" s="13" t="s">
        <v>88</v>
      </c>
      <c r="AY150" s="150" t="s">
        <v>184</v>
      </c>
    </row>
    <row r="151" spans="2:65" s="1" customFormat="1" ht="21.75" customHeight="1">
      <c r="B151" s="121"/>
      <c r="C151" s="122" t="s">
        <v>241</v>
      </c>
      <c r="D151" s="122" t="s">
        <v>185</v>
      </c>
      <c r="E151" s="123" t="s">
        <v>266</v>
      </c>
      <c r="F151" s="124" t="s">
        <v>267</v>
      </c>
      <c r="G151" s="125" t="s">
        <v>250</v>
      </c>
      <c r="H151" s="126">
        <v>152.5</v>
      </c>
      <c r="I151" s="127"/>
      <c r="J151" s="128">
        <f>ROUND(I151*H151,2)</f>
        <v>0</v>
      </c>
      <c r="K151" s="124" t="s">
        <v>189</v>
      </c>
      <c r="L151" s="32"/>
      <c r="M151" s="129" t="s">
        <v>3</v>
      </c>
      <c r="N151" s="130" t="s">
        <v>51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88</v>
      </c>
      <c r="AT151" s="133" t="s">
        <v>185</v>
      </c>
      <c r="AU151" s="133" t="s">
        <v>88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268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808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809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22.5">
      <c r="B154" s="135"/>
      <c r="D154" s="136" t="s">
        <v>190</v>
      </c>
      <c r="E154" s="137" t="s">
        <v>3</v>
      </c>
      <c r="F154" s="138" t="s">
        <v>269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194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2" customFormat="1" ht="11.25">
      <c r="B156" s="142"/>
      <c r="D156" s="136" t="s">
        <v>190</v>
      </c>
      <c r="E156" s="143" t="s">
        <v>3</v>
      </c>
      <c r="F156" s="144" t="s">
        <v>832</v>
      </c>
      <c r="H156" s="145">
        <v>38.5</v>
      </c>
      <c r="I156" s="146"/>
      <c r="L156" s="142"/>
      <c r="M156" s="147"/>
      <c r="T156" s="148"/>
      <c r="AT156" s="143" t="s">
        <v>190</v>
      </c>
      <c r="AU156" s="143" t="s">
        <v>88</v>
      </c>
      <c r="AV156" s="12" t="s">
        <v>90</v>
      </c>
      <c r="AW156" s="12" t="s">
        <v>41</v>
      </c>
      <c r="AX156" s="12" t="s">
        <v>80</v>
      </c>
      <c r="AY156" s="143" t="s">
        <v>184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196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2" customFormat="1" ht="11.25">
      <c r="B158" s="142"/>
      <c r="D158" s="136" t="s">
        <v>190</v>
      </c>
      <c r="E158" s="143" t="s">
        <v>3</v>
      </c>
      <c r="F158" s="144" t="s">
        <v>833</v>
      </c>
      <c r="H158" s="145">
        <v>30</v>
      </c>
      <c r="I158" s="146"/>
      <c r="L158" s="142"/>
      <c r="M158" s="147"/>
      <c r="T158" s="148"/>
      <c r="AT158" s="143" t="s">
        <v>190</v>
      </c>
      <c r="AU158" s="143" t="s">
        <v>88</v>
      </c>
      <c r="AV158" s="12" t="s">
        <v>90</v>
      </c>
      <c r="AW158" s="12" t="s">
        <v>41</v>
      </c>
      <c r="AX158" s="12" t="s">
        <v>80</v>
      </c>
      <c r="AY158" s="143" t="s">
        <v>184</v>
      </c>
    </row>
    <row r="159" spans="2:65" s="11" customFormat="1" ht="11.25">
      <c r="B159" s="135"/>
      <c r="D159" s="136" t="s">
        <v>190</v>
      </c>
      <c r="E159" s="137" t="s">
        <v>3</v>
      </c>
      <c r="F159" s="138" t="s">
        <v>812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2" customFormat="1" ht="11.25">
      <c r="B160" s="142"/>
      <c r="D160" s="136" t="s">
        <v>190</v>
      </c>
      <c r="E160" s="143" t="s">
        <v>3</v>
      </c>
      <c r="F160" s="144" t="s">
        <v>834</v>
      </c>
      <c r="H160" s="145">
        <v>60</v>
      </c>
      <c r="I160" s="146"/>
      <c r="L160" s="142"/>
      <c r="M160" s="147"/>
      <c r="T160" s="148"/>
      <c r="AT160" s="143" t="s">
        <v>190</v>
      </c>
      <c r="AU160" s="143" t="s">
        <v>88</v>
      </c>
      <c r="AV160" s="12" t="s">
        <v>90</v>
      </c>
      <c r="AW160" s="12" t="s">
        <v>41</v>
      </c>
      <c r="AX160" s="12" t="s">
        <v>80</v>
      </c>
      <c r="AY160" s="143" t="s">
        <v>184</v>
      </c>
    </row>
    <row r="161" spans="2:65" s="11" customFormat="1" ht="22.5">
      <c r="B161" s="135"/>
      <c r="D161" s="136" t="s">
        <v>190</v>
      </c>
      <c r="E161" s="137" t="s">
        <v>3</v>
      </c>
      <c r="F161" s="138" t="s">
        <v>814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2" customFormat="1" ht="11.25">
      <c r="B162" s="142"/>
      <c r="D162" s="136" t="s">
        <v>190</v>
      </c>
      <c r="E162" s="143" t="s">
        <v>3</v>
      </c>
      <c r="F162" s="144" t="s">
        <v>835</v>
      </c>
      <c r="H162" s="145">
        <v>12</v>
      </c>
      <c r="I162" s="146"/>
      <c r="L162" s="142"/>
      <c r="M162" s="147"/>
      <c r="T162" s="148"/>
      <c r="AT162" s="143" t="s">
        <v>190</v>
      </c>
      <c r="AU162" s="143" t="s">
        <v>88</v>
      </c>
      <c r="AV162" s="12" t="s">
        <v>90</v>
      </c>
      <c r="AW162" s="12" t="s">
        <v>41</v>
      </c>
      <c r="AX162" s="12" t="s">
        <v>80</v>
      </c>
      <c r="AY162" s="143" t="s">
        <v>184</v>
      </c>
    </row>
    <row r="163" spans="2:65" s="11" customFormat="1" ht="22.5">
      <c r="B163" s="135"/>
      <c r="D163" s="136" t="s">
        <v>190</v>
      </c>
      <c r="E163" s="137" t="s">
        <v>3</v>
      </c>
      <c r="F163" s="138" t="s">
        <v>836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835</v>
      </c>
      <c r="H164" s="145">
        <v>12</v>
      </c>
      <c r="I164" s="146"/>
      <c r="L164" s="142"/>
      <c r="M164" s="147"/>
      <c r="T164" s="148"/>
      <c r="AT164" s="143" t="s">
        <v>190</v>
      </c>
      <c r="AU164" s="143" t="s">
        <v>88</v>
      </c>
      <c r="AV164" s="12" t="s">
        <v>90</v>
      </c>
      <c r="AW164" s="12" t="s">
        <v>41</v>
      </c>
      <c r="AX164" s="12" t="s">
        <v>80</v>
      </c>
      <c r="AY164" s="143" t="s">
        <v>184</v>
      </c>
    </row>
    <row r="165" spans="2:65" s="13" customFormat="1" ht="11.25">
      <c r="B165" s="149"/>
      <c r="D165" s="136" t="s">
        <v>190</v>
      </c>
      <c r="E165" s="150" t="s">
        <v>3</v>
      </c>
      <c r="F165" s="151" t="s">
        <v>202</v>
      </c>
      <c r="H165" s="152">
        <v>152.5</v>
      </c>
      <c r="I165" s="153"/>
      <c r="L165" s="149"/>
      <c r="M165" s="154"/>
      <c r="T165" s="155"/>
      <c r="AT165" s="150" t="s">
        <v>190</v>
      </c>
      <c r="AU165" s="150" t="s">
        <v>88</v>
      </c>
      <c r="AV165" s="13" t="s">
        <v>203</v>
      </c>
      <c r="AW165" s="13" t="s">
        <v>41</v>
      </c>
      <c r="AX165" s="13" t="s">
        <v>88</v>
      </c>
      <c r="AY165" s="150" t="s">
        <v>184</v>
      </c>
    </row>
    <row r="166" spans="2:65" s="1" customFormat="1" ht="21.75" customHeight="1">
      <c r="B166" s="121"/>
      <c r="C166" s="122" t="s">
        <v>247</v>
      </c>
      <c r="D166" s="122" t="s">
        <v>185</v>
      </c>
      <c r="E166" s="123" t="s">
        <v>771</v>
      </c>
      <c r="F166" s="124" t="s">
        <v>772</v>
      </c>
      <c r="G166" s="125" t="s">
        <v>188</v>
      </c>
      <c r="H166" s="126">
        <v>4.5</v>
      </c>
      <c r="I166" s="127"/>
      <c r="J166" s="128">
        <f>ROUND(I166*H166,2)</f>
        <v>0</v>
      </c>
      <c r="K166" s="124" t="s">
        <v>189</v>
      </c>
      <c r="L166" s="32"/>
      <c r="M166" s="129" t="s">
        <v>3</v>
      </c>
      <c r="N166" s="130" t="s">
        <v>51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88</v>
      </c>
      <c r="AT166" s="133" t="s">
        <v>185</v>
      </c>
      <c r="AU166" s="133" t="s">
        <v>88</v>
      </c>
      <c r="AY166" s="16" t="s">
        <v>184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88</v>
      </c>
      <c r="BK166" s="134">
        <f>ROUND(I166*H166,2)</f>
        <v>0</v>
      </c>
      <c r="BL166" s="16" t="s">
        <v>88</v>
      </c>
      <c r="BM166" s="133" t="s">
        <v>837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772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808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809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257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22.5">
      <c r="B171" s="135"/>
      <c r="D171" s="136" t="s">
        <v>190</v>
      </c>
      <c r="E171" s="137" t="s">
        <v>3</v>
      </c>
      <c r="F171" s="138" t="s">
        <v>838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839</v>
      </c>
      <c r="H172" s="145">
        <v>4.5</v>
      </c>
      <c r="I172" s="146"/>
      <c r="L172" s="142"/>
      <c r="M172" s="147"/>
      <c r="T172" s="148"/>
      <c r="AT172" s="143" t="s">
        <v>190</v>
      </c>
      <c r="AU172" s="143" t="s">
        <v>88</v>
      </c>
      <c r="AV172" s="12" t="s">
        <v>90</v>
      </c>
      <c r="AW172" s="12" t="s">
        <v>41</v>
      </c>
      <c r="AX172" s="12" t="s">
        <v>88</v>
      </c>
      <c r="AY172" s="143" t="s">
        <v>184</v>
      </c>
    </row>
    <row r="173" spans="2:65" s="1" customFormat="1" ht="21.75" customHeight="1">
      <c r="B173" s="121"/>
      <c r="C173" s="122" t="s">
        <v>253</v>
      </c>
      <c r="D173" s="122" t="s">
        <v>185</v>
      </c>
      <c r="E173" s="123" t="s">
        <v>775</v>
      </c>
      <c r="F173" s="124" t="s">
        <v>776</v>
      </c>
      <c r="G173" s="125" t="s">
        <v>250</v>
      </c>
      <c r="H173" s="126">
        <v>11.781000000000001</v>
      </c>
      <c r="I173" s="127"/>
      <c r="J173" s="128">
        <f>ROUND(I173*H173,2)</f>
        <v>0</v>
      </c>
      <c r="K173" s="124" t="s">
        <v>189</v>
      </c>
      <c r="L173" s="32"/>
      <c r="M173" s="129" t="s">
        <v>3</v>
      </c>
      <c r="N173" s="130" t="s">
        <v>51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88</v>
      </c>
      <c r="AT173" s="133" t="s">
        <v>185</v>
      </c>
      <c r="AU173" s="133" t="s">
        <v>88</v>
      </c>
      <c r="AY173" s="16" t="s">
        <v>184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88</v>
      </c>
      <c r="BK173" s="134">
        <f>ROUND(I173*H173,2)</f>
        <v>0</v>
      </c>
      <c r="BL173" s="16" t="s">
        <v>88</v>
      </c>
      <c r="BM173" s="133" t="s">
        <v>840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808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809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22.5">
      <c r="B176" s="135"/>
      <c r="D176" s="136" t="s">
        <v>190</v>
      </c>
      <c r="E176" s="137" t="s">
        <v>3</v>
      </c>
      <c r="F176" s="138" t="s">
        <v>269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1" customFormat="1" ht="22.5">
      <c r="B177" s="135"/>
      <c r="D177" s="136" t="s">
        <v>190</v>
      </c>
      <c r="E177" s="137" t="s">
        <v>3</v>
      </c>
      <c r="F177" s="138" t="s">
        <v>816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2" customFormat="1" ht="11.25">
      <c r="B178" s="142"/>
      <c r="D178" s="136" t="s">
        <v>190</v>
      </c>
      <c r="E178" s="143" t="s">
        <v>3</v>
      </c>
      <c r="F178" s="144" t="s">
        <v>841</v>
      </c>
      <c r="H178" s="145">
        <v>11.781000000000001</v>
      </c>
      <c r="I178" s="146"/>
      <c r="L178" s="142"/>
      <c r="M178" s="147"/>
      <c r="T178" s="148"/>
      <c r="AT178" s="143" t="s">
        <v>190</v>
      </c>
      <c r="AU178" s="143" t="s">
        <v>88</v>
      </c>
      <c r="AV178" s="12" t="s">
        <v>90</v>
      </c>
      <c r="AW178" s="12" t="s">
        <v>41</v>
      </c>
      <c r="AX178" s="12" t="s">
        <v>88</v>
      </c>
      <c r="AY178" s="143" t="s">
        <v>184</v>
      </c>
    </row>
    <row r="179" spans="2:65" s="1" customFormat="1" ht="24.2" customHeight="1">
      <c r="B179" s="121"/>
      <c r="C179" s="122" t="s">
        <v>265</v>
      </c>
      <c r="D179" s="122" t="s">
        <v>185</v>
      </c>
      <c r="E179" s="123" t="s">
        <v>294</v>
      </c>
      <c r="F179" s="124" t="s">
        <v>295</v>
      </c>
      <c r="G179" s="125" t="s">
        <v>296</v>
      </c>
      <c r="H179" s="126">
        <v>92.564999999999998</v>
      </c>
      <c r="I179" s="127"/>
      <c r="J179" s="128">
        <f>ROUND(I179*H179,2)</f>
        <v>0</v>
      </c>
      <c r="K179" s="124" t="s">
        <v>189</v>
      </c>
      <c r="L179" s="32"/>
      <c r="M179" s="129" t="s">
        <v>3</v>
      </c>
      <c r="N179" s="130" t="s">
        <v>51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88</v>
      </c>
      <c r="AT179" s="133" t="s">
        <v>185</v>
      </c>
      <c r="AU179" s="133" t="s">
        <v>88</v>
      </c>
      <c r="AY179" s="16" t="s">
        <v>184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88</v>
      </c>
      <c r="BK179" s="134">
        <f>ROUND(I179*H179,2)</f>
        <v>0</v>
      </c>
      <c r="BL179" s="16" t="s">
        <v>88</v>
      </c>
      <c r="BM179" s="133" t="s">
        <v>842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808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809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843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2" customFormat="1" ht="11.25">
      <c r="B183" s="142"/>
      <c r="D183" s="136" t="s">
        <v>190</v>
      </c>
      <c r="E183" s="143" t="s">
        <v>3</v>
      </c>
      <c r="F183" s="144" t="s">
        <v>844</v>
      </c>
      <c r="H183" s="145">
        <v>84.915000000000006</v>
      </c>
      <c r="I183" s="146"/>
      <c r="L183" s="142"/>
      <c r="M183" s="147"/>
      <c r="T183" s="148"/>
      <c r="AT183" s="143" t="s">
        <v>190</v>
      </c>
      <c r="AU183" s="143" t="s">
        <v>88</v>
      </c>
      <c r="AV183" s="12" t="s">
        <v>90</v>
      </c>
      <c r="AW183" s="12" t="s">
        <v>41</v>
      </c>
      <c r="AX183" s="12" t="s">
        <v>80</v>
      </c>
      <c r="AY183" s="143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845</v>
      </c>
      <c r="H184" s="145">
        <v>7.65</v>
      </c>
      <c r="I184" s="146"/>
      <c r="L184" s="142"/>
      <c r="M184" s="147"/>
      <c r="T184" s="148"/>
      <c r="AT184" s="143" t="s">
        <v>190</v>
      </c>
      <c r="AU184" s="143" t="s">
        <v>88</v>
      </c>
      <c r="AV184" s="12" t="s">
        <v>90</v>
      </c>
      <c r="AW184" s="12" t="s">
        <v>41</v>
      </c>
      <c r="AX184" s="12" t="s">
        <v>80</v>
      </c>
      <c r="AY184" s="143" t="s">
        <v>184</v>
      </c>
    </row>
    <row r="185" spans="2:65" s="13" customFormat="1" ht="11.25">
      <c r="B185" s="149"/>
      <c r="D185" s="136" t="s">
        <v>190</v>
      </c>
      <c r="E185" s="150" t="s">
        <v>3</v>
      </c>
      <c r="F185" s="151" t="s">
        <v>202</v>
      </c>
      <c r="H185" s="152">
        <v>92.565000000000012</v>
      </c>
      <c r="I185" s="153"/>
      <c r="L185" s="149"/>
      <c r="M185" s="154"/>
      <c r="T185" s="155"/>
      <c r="AT185" s="150" t="s">
        <v>190</v>
      </c>
      <c r="AU185" s="150" t="s">
        <v>88</v>
      </c>
      <c r="AV185" s="13" t="s">
        <v>203</v>
      </c>
      <c r="AW185" s="13" t="s">
        <v>41</v>
      </c>
      <c r="AX185" s="13" t="s">
        <v>88</v>
      </c>
      <c r="AY185" s="150" t="s">
        <v>184</v>
      </c>
    </row>
    <row r="186" spans="2:65" s="1" customFormat="1" ht="16.5" customHeight="1">
      <c r="B186" s="121"/>
      <c r="C186" s="122" t="s">
        <v>274</v>
      </c>
      <c r="D186" s="122" t="s">
        <v>185</v>
      </c>
      <c r="E186" s="123" t="s">
        <v>301</v>
      </c>
      <c r="F186" s="124" t="s">
        <v>302</v>
      </c>
      <c r="G186" s="125" t="s">
        <v>188</v>
      </c>
      <c r="H186" s="126">
        <v>38.021999999999998</v>
      </c>
      <c r="I186" s="127"/>
      <c r="J186" s="128">
        <f>ROUND(I186*H186,2)</f>
        <v>0</v>
      </c>
      <c r="K186" s="124" t="s">
        <v>189</v>
      </c>
      <c r="L186" s="32"/>
      <c r="M186" s="129" t="s">
        <v>3</v>
      </c>
      <c r="N186" s="130" t="s">
        <v>51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88</v>
      </c>
      <c r="AT186" s="133" t="s">
        <v>185</v>
      </c>
      <c r="AU186" s="133" t="s">
        <v>88</v>
      </c>
      <c r="AY186" s="16" t="s">
        <v>184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6" t="s">
        <v>88</v>
      </c>
      <c r="BK186" s="134">
        <f>ROUND(I186*H186,2)</f>
        <v>0</v>
      </c>
      <c r="BL186" s="16" t="s">
        <v>88</v>
      </c>
      <c r="BM186" s="133" t="s">
        <v>303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808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809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304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1" customFormat="1" ht="22.5">
      <c r="B190" s="135"/>
      <c r="D190" s="136" t="s">
        <v>190</v>
      </c>
      <c r="E190" s="137" t="s">
        <v>3</v>
      </c>
      <c r="F190" s="138" t="s">
        <v>305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846</v>
      </c>
      <c r="H191" s="145">
        <v>49.95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65" s="11" customFormat="1" ht="22.5">
      <c r="B192" s="135"/>
      <c r="D192" s="136" t="s">
        <v>190</v>
      </c>
      <c r="E192" s="137" t="s">
        <v>3</v>
      </c>
      <c r="F192" s="138" t="s">
        <v>307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847</v>
      </c>
      <c r="H193" s="145">
        <v>-15.25</v>
      </c>
      <c r="I193" s="146"/>
      <c r="L193" s="142"/>
      <c r="M193" s="147"/>
      <c r="T193" s="148"/>
      <c r="AT193" s="143" t="s">
        <v>190</v>
      </c>
      <c r="AU193" s="143" t="s">
        <v>88</v>
      </c>
      <c r="AV193" s="12" t="s">
        <v>90</v>
      </c>
      <c r="AW193" s="12" t="s">
        <v>41</v>
      </c>
      <c r="AX193" s="12" t="s">
        <v>80</v>
      </c>
      <c r="AY193" s="143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848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849</v>
      </c>
      <c r="H195" s="145">
        <v>4.5</v>
      </c>
      <c r="I195" s="146"/>
      <c r="L195" s="142"/>
      <c r="M195" s="147"/>
      <c r="T195" s="148"/>
      <c r="AT195" s="143" t="s">
        <v>190</v>
      </c>
      <c r="AU195" s="143" t="s">
        <v>88</v>
      </c>
      <c r="AV195" s="12" t="s">
        <v>90</v>
      </c>
      <c r="AW195" s="12" t="s">
        <v>41</v>
      </c>
      <c r="AX195" s="12" t="s">
        <v>80</v>
      </c>
      <c r="AY195" s="143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850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851</v>
      </c>
      <c r="H197" s="145">
        <v>-1.1779999999999999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80</v>
      </c>
      <c r="AY197" s="143" t="s">
        <v>184</v>
      </c>
    </row>
    <row r="198" spans="2:65" s="13" customFormat="1" ht="11.25">
      <c r="B198" s="149"/>
      <c r="D198" s="136" t="s">
        <v>190</v>
      </c>
      <c r="E198" s="150" t="s">
        <v>3</v>
      </c>
      <c r="F198" s="151" t="s">
        <v>202</v>
      </c>
      <c r="H198" s="152">
        <v>38.022000000000006</v>
      </c>
      <c r="I198" s="153"/>
      <c r="L198" s="149"/>
      <c r="M198" s="154"/>
      <c r="T198" s="155"/>
      <c r="AT198" s="150" t="s">
        <v>190</v>
      </c>
      <c r="AU198" s="150" t="s">
        <v>88</v>
      </c>
      <c r="AV198" s="13" t="s">
        <v>203</v>
      </c>
      <c r="AW198" s="13" t="s">
        <v>41</v>
      </c>
      <c r="AX198" s="13" t="s">
        <v>88</v>
      </c>
      <c r="AY198" s="150" t="s">
        <v>184</v>
      </c>
    </row>
    <row r="199" spans="2:65" s="1" customFormat="1" ht="21.75" customHeight="1">
      <c r="B199" s="121"/>
      <c r="C199" s="122" t="s">
        <v>256</v>
      </c>
      <c r="D199" s="122" t="s">
        <v>185</v>
      </c>
      <c r="E199" s="123" t="s">
        <v>852</v>
      </c>
      <c r="F199" s="124" t="s">
        <v>853</v>
      </c>
      <c r="G199" s="125" t="s">
        <v>324</v>
      </c>
      <c r="H199" s="126">
        <v>162</v>
      </c>
      <c r="I199" s="127"/>
      <c r="J199" s="128">
        <f>ROUND(I199*H199,2)</f>
        <v>0</v>
      </c>
      <c r="K199" s="124" t="s">
        <v>189</v>
      </c>
      <c r="L199" s="32"/>
      <c r="M199" s="129" t="s">
        <v>3</v>
      </c>
      <c r="N199" s="130" t="s">
        <v>51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88</v>
      </c>
      <c r="AT199" s="133" t="s">
        <v>185</v>
      </c>
      <c r="AU199" s="133" t="s">
        <v>88</v>
      </c>
      <c r="AY199" s="16" t="s">
        <v>184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88</v>
      </c>
      <c r="BK199" s="134">
        <f>ROUND(I199*H199,2)</f>
        <v>0</v>
      </c>
      <c r="BL199" s="16" t="s">
        <v>88</v>
      </c>
      <c r="BM199" s="133" t="s">
        <v>387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808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809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11.25">
      <c r="B202" s="135"/>
      <c r="D202" s="136" t="s">
        <v>190</v>
      </c>
      <c r="E202" s="137" t="s">
        <v>3</v>
      </c>
      <c r="F202" s="138" t="s">
        <v>854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2" customFormat="1" ht="11.25">
      <c r="B203" s="142"/>
      <c r="D203" s="136" t="s">
        <v>190</v>
      </c>
      <c r="E203" s="143" t="s">
        <v>3</v>
      </c>
      <c r="F203" s="144" t="s">
        <v>855</v>
      </c>
      <c r="H203" s="145">
        <v>162</v>
      </c>
      <c r="I203" s="146"/>
      <c r="L203" s="142"/>
      <c r="M203" s="147"/>
      <c r="T203" s="148"/>
      <c r="AT203" s="143" t="s">
        <v>190</v>
      </c>
      <c r="AU203" s="143" t="s">
        <v>88</v>
      </c>
      <c r="AV203" s="12" t="s">
        <v>90</v>
      </c>
      <c r="AW203" s="12" t="s">
        <v>41</v>
      </c>
      <c r="AX203" s="12" t="s">
        <v>88</v>
      </c>
      <c r="AY203" s="143" t="s">
        <v>184</v>
      </c>
    </row>
    <row r="204" spans="2:65" s="10" customFormat="1" ht="25.9" customHeight="1">
      <c r="B204" s="111"/>
      <c r="D204" s="112" t="s">
        <v>79</v>
      </c>
      <c r="E204" s="113" t="s">
        <v>90</v>
      </c>
      <c r="F204" s="113" t="s">
        <v>313</v>
      </c>
      <c r="I204" s="114"/>
      <c r="J204" s="115">
        <f>BK204</f>
        <v>0</v>
      </c>
      <c r="L204" s="111"/>
      <c r="M204" s="116"/>
      <c r="P204" s="117">
        <f>SUM(P205:P212)</f>
        <v>0</v>
      </c>
      <c r="R204" s="117">
        <f>SUM(R205:R212)</f>
        <v>0</v>
      </c>
      <c r="T204" s="118">
        <f>SUM(T205:T212)</f>
        <v>0</v>
      </c>
      <c r="AR204" s="112" t="s">
        <v>88</v>
      </c>
      <c r="AT204" s="119" t="s">
        <v>79</v>
      </c>
      <c r="AU204" s="119" t="s">
        <v>80</v>
      </c>
      <c r="AY204" s="112" t="s">
        <v>184</v>
      </c>
      <c r="BK204" s="120">
        <f>SUM(BK205:BK212)</f>
        <v>0</v>
      </c>
    </row>
    <row r="205" spans="2:65" s="1" customFormat="1" ht="16.5" customHeight="1">
      <c r="B205" s="121"/>
      <c r="C205" s="122" t="s">
        <v>9</v>
      </c>
      <c r="D205" s="122" t="s">
        <v>185</v>
      </c>
      <c r="E205" s="123" t="s">
        <v>315</v>
      </c>
      <c r="F205" s="124" t="s">
        <v>316</v>
      </c>
      <c r="G205" s="125" t="s">
        <v>188</v>
      </c>
      <c r="H205" s="126">
        <v>2.4</v>
      </c>
      <c r="I205" s="127"/>
      <c r="J205" s="128">
        <f>ROUND(I205*H205,2)</f>
        <v>0</v>
      </c>
      <c r="K205" s="124" t="s">
        <v>189</v>
      </c>
      <c r="L205" s="32"/>
      <c r="M205" s="129" t="s">
        <v>3</v>
      </c>
      <c r="N205" s="130" t="s">
        <v>51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88</v>
      </c>
      <c r="AT205" s="133" t="s">
        <v>185</v>
      </c>
      <c r="AU205" s="133" t="s">
        <v>88</v>
      </c>
      <c r="AY205" s="16" t="s">
        <v>184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88</v>
      </c>
      <c r="BK205" s="134">
        <f>ROUND(I205*H205,2)</f>
        <v>0</v>
      </c>
      <c r="BL205" s="16" t="s">
        <v>88</v>
      </c>
      <c r="BM205" s="133" t="s">
        <v>317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808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809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856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2" customFormat="1" ht="11.25">
      <c r="B209" s="142"/>
      <c r="D209" s="136" t="s">
        <v>190</v>
      </c>
      <c r="E209" s="143" t="s">
        <v>3</v>
      </c>
      <c r="F209" s="144" t="s">
        <v>319</v>
      </c>
      <c r="H209" s="145">
        <v>1.2</v>
      </c>
      <c r="I209" s="146"/>
      <c r="L209" s="142"/>
      <c r="M209" s="147"/>
      <c r="T209" s="148"/>
      <c r="AT209" s="143" t="s">
        <v>190</v>
      </c>
      <c r="AU209" s="143" t="s">
        <v>88</v>
      </c>
      <c r="AV209" s="12" t="s">
        <v>90</v>
      </c>
      <c r="AW209" s="12" t="s">
        <v>41</v>
      </c>
      <c r="AX209" s="12" t="s">
        <v>80</v>
      </c>
      <c r="AY209" s="143" t="s">
        <v>184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857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2" customFormat="1" ht="11.25">
      <c r="B211" s="142"/>
      <c r="D211" s="136" t="s">
        <v>190</v>
      </c>
      <c r="E211" s="143" t="s">
        <v>3</v>
      </c>
      <c r="F211" s="144" t="s">
        <v>319</v>
      </c>
      <c r="H211" s="145">
        <v>1.2</v>
      </c>
      <c r="I211" s="146"/>
      <c r="L211" s="142"/>
      <c r="M211" s="147"/>
      <c r="T211" s="148"/>
      <c r="AT211" s="143" t="s">
        <v>190</v>
      </c>
      <c r="AU211" s="143" t="s">
        <v>88</v>
      </c>
      <c r="AV211" s="12" t="s">
        <v>90</v>
      </c>
      <c r="AW211" s="12" t="s">
        <v>41</v>
      </c>
      <c r="AX211" s="12" t="s">
        <v>80</v>
      </c>
      <c r="AY211" s="143" t="s">
        <v>184</v>
      </c>
    </row>
    <row r="212" spans="2:65" s="13" customFormat="1" ht="11.25">
      <c r="B212" s="149"/>
      <c r="D212" s="136" t="s">
        <v>190</v>
      </c>
      <c r="E212" s="150" t="s">
        <v>3</v>
      </c>
      <c r="F212" s="151" t="s">
        <v>202</v>
      </c>
      <c r="H212" s="152">
        <v>2.4</v>
      </c>
      <c r="I212" s="153"/>
      <c r="L212" s="149"/>
      <c r="M212" s="154"/>
      <c r="T212" s="155"/>
      <c r="AT212" s="150" t="s">
        <v>190</v>
      </c>
      <c r="AU212" s="150" t="s">
        <v>88</v>
      </c>
      <c r="AV212" s="13" t="s">
        <v>203</v>
      </c>
      <c r="AW212" s="13" t="s">
        <v>41</v>
      </c>
      <c r="AX212" s="13" t="s">
        <v>88</v>
      </c>
      <c r="AY212" s="150" t="s">
        <v>184</v>
      </c>
    </row>
    <row r="213" spans="2:65" s="10" customFormat="1" ht="25.9" customHeight="1">
      <c r="B213" s="111"/>
      <c r="D213" s="112" t="s">
        <v>79</v>
      </c>
      <c r="E213" s="113" t="s">
        <v>230</v>
      </c>
      <c r="F213" s="113" t="s">
        <v>333</v>
      </c>
      <c r="I213" s="114"/>
      <c r="J213" s="115">
        <f>BK213</f>
        <v>0</v>
      </c>
      <c r="L213" s="111"/>
      <c r="M213" s="116"/>
      <c r="P213" s="117">
        <f>SUM(P214:P544)</f>
        <v>0</v>
      </c>
      <c r="R213" s="117">
        <f>SUM(R214:R544)</f>
        <v>0</v>
      </c>
      <c r="T213" s="118">
        <f>SUM(T214:T544)</f>
        <v>0</v>
      </c>
      <c r="AR213" s="112" t="s">
        <v>88</v>
      </c>
      <c r="AT213" s="119" t="s">
        <v>79</v>
      </c>
      <c r="AU213" s="119" t="s">
        <v>80</v>
      </c>
      <c r="AY213" s="112" t="s">
        <v>184</v>
      </c>
      <c r="BK213" s="120">
        <f>SUM(BK214:BK544)</f>
        <v>0</v>
      </c>
    </row>
    <row r="214" spans="2:65" s="1" customFormat="1" ht="21.75" customHeight="1">
      <c r="B214" s="121"/>
      <c r="C214" s="122" t="s">
        <v>268</v>
      </c>
      <c r="D214" s="122" t="s">
        <v>185</v>
      </c>
      <c r="E214" s="123" t="s">
        <v>334</v>
      </c>
      <c r="F214" s="124" t="s">
        <v>335</v>
      </c>
      <c r="G214" s="125" t="s">
        <v>324</v>
      </c>
      <c r="H214" s="126">
        <v>75</v>
      </c>
      <c r="I214" s="127"/>
      <c r="J214" s="128">
        <f>ROUND(I214*H214,2)</f>
        <v>0</v>
      </c>
      <c r="K214" s="124" t="s">
        <v>189</v>
      </c>
      <c r="L214" s="32"/>
      <c r="M214" s="129" t="s">
        <v>3</v>
      </c>
      <c r="N214" s="130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88</v>
      </c>
      <c r="AT214" s="133" t="s">
        <v>185</v>
      </c>
      <c r="AU214" s="133" t="s">
        <v>88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410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808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809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337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858</v>
      </c>
      <c r="H218" s="145">
        <v>75</v>
      </c>
      <c r="I218" s="146"/>
      <c r="L218" s="142"/>
      <c r="M218" s="147"/>
      <c r="T218" s="148"/>
      <c r="AT218" s="143" t="s">
        <v>190</v>
      </c>
      <c r="AU218" s="143" t="s">
        <v>88</v>
      </c>
      <c r="AV218" s="12" t="s">
        <v>90</v>
      </c>
      <c r="AW218" s="12" t="s">
        <v>41</v>
      </c>
      <c r="AX218" s="12" t="s">
        <v>80</v>
      </c>
      <c r="AY218" s="143" t="s">
        <v>184</v>
      </c>
    </row>
    <row r="219" spans="2:65" s="13" customFormat="1" ht="11.25">
      <c r="B219" s="149"/>
      <c r="D219" s="136" t="s">
        <v>190</v>
      </c>
      <c r="E219" s="150" t="s">
        <v>3</v>
      </c>
      <c r="F219" s="151" t="s">
        <v>202</v>
      </c>
      <c r="H219" s="152">
        <v>75</v>
      </c>
      <c r="I219" s="153"/>
      <c r="L219" s="149"/>
      <c r="M219" s="154"/>
      <c r="T219" s="155"/>
      <c r="AT219" s="150" t="s">
        <v>190</v>
      </c>
      <c r="AU219" s="150" t="s">
        <v>88</v>
      </c>
      <c r="AV219" s="13" t="s">
        <v>203</v>
      </c>
      <c r="AW219" s="13" t="s">
        <v>41</v>
      </c>
      <c r="AX219" s="13" t="s">
        <v>88</v>
      </c>
      <c r="AY219" s="150" t="s">
        <v>184</v>
      </c>
    </row>
    <row r="220" spans="2:65" s="1" customFormat="1" ht="21.75" customHeight="1">
      <c r="B220" s="121"/>
      <c r="C220" s="122" t="s">
        <v>293</v>
      </c>
      <c r="D220" s="122" t="s">
        <v>185</v>
      </c>
      <c r="E220" s="123" t="s">
        <v>340</v>
      </c>
      <c r="F220" s="124" t="s">
        <v>341</v>
      </c>
      <c r="G220" s="125" t="s">
        <v>324</v>
      </c>
      <c r="H220" s="126">
        <v>75</v>
      </c>
      <c r="I220" s="127"/>
      <c r="J220" s="128">
        <f>ROUND(I220*H220,2)</f>
        <v>0</v>
      </c>
      <c r="K220" s="124" t="s">
        <v>189</v>
      </c>
      <c r="L220" s="32"/>
      <c r="M220" s="129" t="s">
        <v>3</v>
      </c>
      <c r="N220" s="130" t="s">
        <v>51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88</v>
      </c>
      <c r="AT220" s="133" t="s">
        <v>185</v>
      </c>
      <c r="AU220" s="133" t="s">
        <v>88</v>
      </c>
      <c r="AY220" s="16" t="s">
        <v>184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88</v>
      </c>
      <c r="BK220" s="134">
        <f>ROUND(I220*H220,2)</f>
        <v>0</v>
      </c>
      <c r="BL220" s="16" t="s">
        <v>88</v>
      </c>
      <c r="BM220" s="133" t="s">
        <v>336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808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809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343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858</v>
      </c>
      <c r="H224" s="145">
        <v>75</v>
      </c>
      <c r="I224" s="146"/>
      <c r="L224" s="142"/>
      <c r="M224" s="147"/>
      <c r="T224" s="148"/>
      <c r="AT224" s="143" t="s">
        <v>190</v>
      </c>
      <c r="AU224" s="143" t="s">
        <v>88</v>
      </c>
      <c r="AV224" s="12" t="s">
        <v>90</v>
      </c>
      <c r="AW224" s="12" t="s">
        <v>41</v>
      </c>
      <c r="AX224" s="12" t="s">
        <v>80</v>
      </c>
      <c r="AY224" s="143" t="s">
        <v>184</v>
      </c>
    </row>
    <row r="225" spans="2:65" s="13" customFormat="1" ht="11.25">
      <c r="B225" s="149"/>
      <c r="D225" s="136" t="s">
        <v>190</v>
      </c>
      <c r="E225" s="150" t="s">
        <v>3</v>
      </c>
      <c r="F225" s="151" t="s">
        <v>202</v>
      </c>
      <c r="H225" s="152">
        <v>75</v>
      </c>
      <c r="I225" s="153"/>
      <c r="L225" s="149"/>
      <c r="M225" s="154"/>
      <c r="T225" s="155"/>
      <c r="AT225" s="150" t="s">
        <v>190</v>
      </c>
      <c r="AU225" s="150" t="s">
        <v>88</v>
      </c>
      <c r="AV225" s="13" t="s">
        <v>203</v>
      </c>
      <c r="AW225" s="13" t="s">
        <v>41</v>
      </c>
      <c r="AX225" s="13" t="s">
        <v>88</v>
      </c>
      <c r="AY225" s="150" t="s">
        <v>184</v>
      </c>
    </row>
    <row r="226" spans="2:65" s="1" customFormat="1" ht="24.2" customHeight="1">
      <c r="B226" s="121"/>
      <c r="C226" s="122" t="s">
        <v>300</v>
      </c>
      <c r="D226" s="122" t="s">
        <v>185</v>
      </c>
      <c r="E226" s="123" t="s">
        <v>346</v>
      </c>
      <c r="F226" s="124" t="s">
        <v>347</v>
      </c>
      <c r="G226" s="125" t="s">
        <v>348</v>
      </c>
      <c r="H226" s="126">
        <v>10</v>
      </c>
      <c r="I226" s="127"/>
      <c r="J226" s="128">
        <f>ROUND(I226*H226,2)</f>
        <v>0</v>
      </c>
      <c r="K226" s="124" t="s">
        <v>189</v>
      </c>
      <c r="L226" s="32"/>
      <c r="M226" s="129" t="s">
        <v>3</v>
      </c>
      <c r="N226" s="130" t="s">
        <v>51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88</v>
      </c>
      <c r="AT226" s="133" t="s">
        <v>185</v>
      </c>
      <c r="AU226" s="133" t="s">
        <v>88</v>
      </c>
      <c r="AY226" s="16" t="s">
        <v>184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88</v>
      </c>
      <c r="BK226" s="134">
        <f>ROUND(I226*H226,2)</f>
        <v>0</v>
      </c>
      <c r="BL226" s="16" t="s">
        <v>88</v>
      </c>
      <c r="BM226" s="133" t="s">
        <v>859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808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809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2" customFormat="1" ht="11.25">
      <c r="B229" s="142"/>
      <c r="D229" s="136" t="s">
        <v>190</v>
      </c>
      <c r="E229" s="143" t="s">
        <v>3</v>
      </c>
      <c r="F229" s="144" t="s">
        <v>247</v>
      </c>
      <c r="H229" s="145">
        <v>10</v>
      </c>
      <c r="I229" s="146"/>
      <c r="L229" s="142"/>
      <c r="M229" s="147"/>
      <c r="T229" s="148"/>
      <c r="AT229" s="143" t="s">
        <v>190</v>
      </c>
      <c r="AU229" s="143" t="s">
        <v>88</v>
      </c>
      <c r="AV229" s="12" t="s">
        <v>90</v>
      </c>
      <c r="AW229" s="12" t="s">
        <v>41</v>
      </c>
      <c r="AX229" s="12" t="s">
        <v>88</v>
      </c>
      <c r="AY229" s="143" t="s">
        <v>184</v>
      </c>
    </row>
    <row r="230" spans="2:65" s="1" customFormat="1" ht="16.5" customHeight="1">
      <c r="B230" s="121"/>
      <c r="C230" s="122" t="s">
        <v>314</v>
      </c>
      <c r="D230" s="122" t="s">
        <v>185</v>
      </c>
      <c r="E230" s="123" t="s">
        <v>351</v>
      </c>
      <c r="F230" s="124" t="s">
        <v>352</v>
      </c>
      <c r="G230" s="125" t="s">
        <v>324</v>
      </c>
      <c r="H230" s="126">
        <v>216</v>
      </c>
      <c r="I230" s="127"/>
      <c r="J230" s="128">
        <f>ROUND(I230*H230,2)</f>
        <v>0</v>
      </c>
      <c r="K230" s="124" t="s">
        <v>189</v>
      </c>
      <c r="L230" s="32"/>
      <c r="M230" s="129" t="s">
        <v>3</v>
      </c>
      <c r="N230" s="130" t="s">
        <v>51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88</v>
      </c>
      <c r="AT230" s="133" t="s">
        <v>185</v>
      </c>
      <c r="AU230" s="133" t="s">
        <v>88</v>
      </c>
      <c r="AY230" s="16" t="s">
        <v>184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6" t="s">
        <v>88</v>
      </c>
      <c r="BK230" s="134">
        <f>ROUND(I230*H230,2)</f>
        <v>0</v>
      </c>
      <c r="BL230" s="16" t="s">
        <v>88</v>
      </c>
      <c r="BM230" s="133" t="s">
        <v>342</v>
      </c>
    </row>
    <row r="231" spans="2:65" s="11" customFormat="1" ht="11.25">
      <c r="B231" s="135"/>
      <c r="D231" s="136" t="s">
        <v>190</v>
      </c>
      <c r="E231" s="137" t="s">
        <v>3</v>
      </c>
      <c r="F231" s="138" t="s">
        <v>808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809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354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355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2" customFormat="1" ht="11.25">
      <c r="B235" s="142"/>
      <c r="D235" s="136" t="s">
        <v>190</v>
      </c>
      <c r="E235" s="143" t="s">
        <v>3</v>
      </c>
      <c r="F235" s="144" t="s">
        <v>860</v>
      </c>
      <c r="H235" s="145">
        <v>84</v>
      </c>
      <c r="I235" s="146"/>
      <c r="L235" s="142"/>
      <c r="M235" s="147"/>
      <c r="T235" s="148"/>
      <c r="AT235" s="143" t="s">
        <v>190</v>
      </c>
      <c r="AU235" s="143" t="s">
        <v>88</v>
      </c>
      <c r="AV235" s="12" t="s">
        <v>90</v>
      </c>
      <c r="AW235" s="12" t="s">
        <v>41</v>
      </c>
      <c r="AX235" s="12" t="s">
        <v>80</v>
      </c>
      <c r="AY235" s="143" t="s">
        <v>184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357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2" customFormat="1" ht="11.25">
      <c r="B237" s="142"/>
      <c r="D237" s="136" t="s">
        <v>190</v>
      </c>
      <c r="E237" s="143" t="s">
        <v>3</v>
      </c>
      <c r="F237" s="144" t="s">
        <v>861</v>
      </c>
      <c r="H237" s="145">
        <v>132</v>
      </c>
      <c r="I237" s="146"/>
      <c r="L237" s="142"/>
      <c r="M237" s="147"/>
      <c r="T237" s="148"/>
      <c r="AT237" s="143" t="s">
        <v>190</v>
      </c>
      <c r="AU237" s="143" t="s">
        <v>88</v>
      </c>
      <c r="AV237" s="12" t="s">
        <v>90</v>
      </c>
      <c r="AW237" s="12" t="s">
        <v>41</v>
      </c>
      <c r="AX237" s="12" t="s">
        <v>80</v>
      </c>
      <c r="AY237" s="143" t="s">
        <v>184</v>
      </c>
    </row>
    <row r="238" spans="2:65" s="13" customFormat="1" ht="11.25">
      <c r="B238" s="149"/>
      <c r="D238" s="136" t="s">
        <v>190</v>
      </c>
      <c r="E238" s="150" t="s">
        <v>3</v>
      </c>
      <c r="F238" s="151" t="s">
        <v>202</v>
      </c>
      <c r="H238" s="152">
        <v>216</v>
      </c>
      <c r="I238" s="153"/>
      <c r="L238" s="149"/>
      <c r="M238" s="154"/>
      <c r="T238" s="155"/>
      <c r="AT238" s="150" t="s">
        <v>190</v>
      </c>
      <c r="AU238" s="150" t="s">
        <v>88</v>
      </c>
      <c r="AV238" s="13" t="s">
        <v>203</v>
      </c>
      <c r="AW238" s="13" t="s">
        <v>41</v>
      </c>
      <c r="AX238" s="13" t="s">
        <v>88</v>
      </c>
      <c r="AY238" s="150" t="s">
        <v>184</v>
      </c>
    </row>
    <row r="239" spans="2:65" s="1" customFormat="1" ht="21.75" customHeight="1">
      <c r="B239" s="121"/>
      <c r="C239" s="122" t="s">
        <v>321</v>
      </c>
      <c r="D239" s="122" t="s">
        <v>185</v>
      </c>
      <c r="E239" s="123" t="s">
        <v>371</v>
      </c>
      <c r="F239" s="124" t="s">
        <v>372</v>
      </c>
      <c r="G239" s="125" t="s">
        <v>324</v>
      </c>
      <c r="H239" s="126">
        <v>320</v>
      </c>
      <c r="I239" s="127"/>
      <c r="J239" s="128">
        <f>ROUND(I239*H239,2)</f>
        <v>0</v>
      </c>
      <c r="K239" s="124" t="s">
        <v>189</v>
      </c>
      <c r="L239" s="32"/>
      <c r="M239" s="129" t="s">
        <v>3</v>
      </c>
      <c r="N239" s="130" t="s">
        <v>51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88</v>
      </c>
      <c r="AT239" s="133" t="s">
        <v>185</v>
      </c>
      <c r="AU239" s="133" t="s">
        <v>88</v>
      </c>
      <c r="AY239" s="16" t="s">
        <v>184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88</v>
      </c>
      <c r="BK239" s="134">
        <f>ROUND(I239*H239,2)</f>
        <v>0</v>
      </c>
      <c r="BL239" s="16" t="s">
        <v>88</v>
      </c>
      <c r="BM239" s="133" t="s">
        <v>353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808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809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1" customFormat="1" ht="22.5">
      <c r="B242" s="135"/>
      <c r="D242" s="136" t="s">
        <v>190</v>
      </c>
      <c r="E242" s="137" t="s">
        <v>3</v>
      </c>
      <c r="F242" s="138" t="s">
        <v>862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2" customFormat="1" ht="11.25">
      <c r="B243" s="142"/>
      <c r="D243" s="136" t="s">
        <v>190</v>
      </c>
      <c r="E243" s="143" t="s">
        <v>3</v>
      </c>
      <c r="F243" s="144" t="s">
        <v>863</v>
      </c>
      <c r="H243" s="145">
        <v>320</v>
      </c>
      <c r="I243" s="146"/>
      <c r="L243" s="142"/>
      <c r="M243" s="147"/>
      <c r="T243" s="148"/>
      <c r="AT243" s="143" t="s">
        <v>190</v>
      </c>
      <c r="AU243" s="143" t="s">
        <v>88</v>
      </c>
      <c r="AV243" s="12" t="s">
        <v>90</v>
      </c>
      <c r="AW243" s="12" t="s">
        <v>41</v>
      </c>
      <c r="AX243" s="12" t="s">
        <v>80</v>
      </c>
      <c r="AY243" s="143" t="s">
        <v>184</v>
      </c>
    </row>
    <row r="244" spans="2:65" s="13" customFormat="1" ht="11.25">
      <c r="B244" s="149"/>
      <c r="D244" s="136" t="s">
        <v>190</v>
      </c>
      <c r="E244" s="150" t="s">
        <v>3</v>
      </c>
      <c r="F244" s="151" t="s">
        <v>202</v>
      </c>
      <c r="H244" s="152">
        <v>320</v>
      </c>
      <c r="I244" s="153"/>
      <c r="L244" s="149"/>
      <c r="M244" s="154"/>
      <c r="T244" s="155"/>
      <c r="AT244" s="150" t="s">
        <v>190</v>
      </c>
      <c r="AU244" s="150" t="s">
        <v>88</v>
      </c>
      <c r="AV244" s="13" t="s">
        <v>203</v>
      </c>
      <c r="AW244" s="13" t="s">
        <v>41</v>
      </c>
      <c r="AX244" s="13" t="s">
        <v>88</v>
      </c>
      <c r="AY244" s="150" t="s">
        <v>184</v>
      </c>
    </row>
    <row r="245" spans="2:65" s="1" customFormat="1" ht="16.5" customHeight="1">
      <c r="B245" s="121"/>
      <c r="C245" s="122" t="s">
        <v>8</v>
      </c>
      <c r="D245" s="122" t="s">
        <v>185</v>
      </c>
      <c r="E245" s="123" t="s">
        <v>377</v>
      </c>
      <c r="F245" s="124" t="s">
        <v>378</v>
      </c>
      <c r="G245" s="125" t="s">
        <v>348</v>
      </c>
      <c r="H245" s="126">
        <v>19</v>
      </c>
      <c r="I245" s="127"/>
      <c r="J245" s="128">
        <f>ROUND(I245*H245,2)</f>
        <v>0</v>
      </c>
      <c r="K245" s="124" t="s">
        <v>189</v>
      </c>
      <c r="L245" s="32"/>
      <c r="M245" s="129" t="s">
        <v>3</v>
      </c>
      <c r="N245" s="130" t="s">
        <v>51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88</v>
      </c>
      <c r="AT245" s="133" t="s">
        <v>185</v>
      </c>
      <c r="AU245" s="133" t="s">
        <v>88</v>
      </c>
      <c r="AY245" s="16" t="s">
        <v>184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88</v>
      </c>
      <c r="BK245" s="134">
        <f>ROUND(I245*H245,2)</f>
        <v>0</v>
      </c>
      <c r="BL245" s="16" t="s">
        <v>88</v>
      </c>
      <c r="BM245" s="133" t="s">
        <v>361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864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865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2" customFormat="1" ht="11.25">
      <c r="B248" s="142"/>
      <c r="D248" s="136" t="s">
        <v>190</v>
      </c>
      <c r="E248" s="143" t="s">
        <v>3</v>
      </c>
      <c r="F248" s="144" t="s">
        <v>314</v>
      </c>
      <c r="H248" s="145">
        <v>19</v>
      </c>
      <c r="I248" s="146"/>
      <c r="L248" s="142"/>
      <c r="M248" s="147"/>
      <c r="T248" s="148"/>
      <c r="AT248" s="143" t="s">
        <v>190</v>
      </c>
      <c r="AU248" s="143" t="s">
        <v>88</v>
      </c>
      <c r="AV248" s="12" t="s">
        <v>90</v>
      </c>
      <c r="AW248" s="12" t="s">
        <v>41</v>
      </c>
      <c r="AX248" s="12" t="s">
        <v>80</v>
      </c>
      <c r="AY248" s="143" t="s">
        <v>184</v>
      </c>
    </row>
    <row r="249" spans="2:65" s="13" customFormat="1" ht="11.25">
      <c r="B249" s="149"/>
      <c r="D249" s="136" t="s">
        <v>190</v>
      </c>
      <c r="E249" s="150" t="s">
        <v>3</v>
      </c>
      <c r="F249" s="151" t="s">
        <v>202</v>
      </c>
      <c r="H249" s="152">
        <v>19</v>
      </c>
      <c r="I249" s="153"/>
      <c r="L249" s="149"/>
      <c r="M249" s="154"/>
      <c r="T249" s="155"/>
      <c r="AT249" s="150" t="s">
        <v>190</v>
      </c>
      <c r="AU249" s="150" t="s">
        <v>88</v>
      </c>
      <c r="AV249" s="13" t="s">
        <v>203</v>
      </c>
      <c r="AW249" s="13" t="s">
        <v>41</v>
      </c>
      <c r="AX249" s="13" t="s">
        <v>88</v>
      </c>
      <c r="AY249" s="150" t="s">
        <v>184</v>
      </c>
    </row>
    <row r="250" spans="2:65" s="1" customFormat="1" ht="16.5" customHeight="1">
      <c r="B250" s="121"/>
      <c r="C250" s="122" t="s">
        <v>339</v>
      </c>
      <c r="D250" s="122" t="s">
        <v>185</v>
      </c>
      <c r="E250" s="123" t="s">
        <v>384</v>
      </c>
      <c r="F250" s="124" t="s">
        <v>385</v>
      </c>
      <c r="G250" s="125" t="s">
        <v>348</v>
      </c>
      <c r="H250" s="126">
        <v>19</v>
      </c>
      <c r="I250" s="127"/>
      <c r="J250" s="128">
        <f>ROUND(I250*H250,2)</f>
        <v>0</v>
      </c>
      <c r="K250" s="124" t="s">
        <v>189</v>
      </c>
      <c r="L250" s="32"/>
      <c r="M250" s="129" t="s">
        <v>3</v>
      </c>
      <c r="N250" s="130" t="s">
        <v>51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88</v>
      </c>
      <c r="AT250" s="133" t="s">
        <v>185</v>
      </c>
      <c r="AU250" s="133" t="s">
        <v>88</v>
      </c>
      <c r="AY250" s="16" t="s">
        <v>184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6" t="s">
        <v>88</v>
      </c>
      <c r="BK250" s="134">
        <f>ROUND(I250*H250,2)</f>
        <v>0</v>
      </c>
      <c r="BL250" s="16" t="s">
        <v>88</v>
      </c>
      <c r="BM250" s="133" t="s">
        <v>368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864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865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2" customFormat="1" ht="11.25">
      <c r="B253" s="142"/>
      <c r="D253" s="136" t="s">
        <v>190</v>
      </c>
      <c r="E253" s="143" t="s">
        <v>3</v>
      </c>
      <c r="F253" s="144" t="s">
        <v>314</v>
      </c>
      <c r="H253" s="145">
        <v>19</v>
      </c>
      <c r="I253" s="146"/>
      <c r="L253" s="142"/>
      <c r="M253" s="147"/>
      <c r="T253" s="148"/>
      <c r="AT253" s="143" t="s">
        <v>190</v>
      </c>
      <c r="AU253" s="143" t="s">
        <v>88</v>
      </c>
      <c r="AV253" s="12" t="s">
        <v>90</v>
      </c>
      <c r="AW253" s="12" t="s">
        <v>41</v>
      </c>
      <c r="AX253" s="12" t="s">
        <v>80</v>
      </c>
      <c r="AY253" s="143" t="s">
        <v>184</v>
      </c>
    </row>
    <row r="254" spans="2:65" s="13" customFormat="1" ht="11.25">
      <c r="B254" s="149"/>
      <c r="D254" s="136" t="s">
        <v>190</v>
      </c>
      <c r="E254" s="150" t="s">
        <v>3</v>
      </c>
      <c r="F254" s="151" t="s">
        <v>202</v>
      </c>
      <c r="H254" s="152">
        <v>19</v>
      </c>
      <c r="I254" s="153"/>
      <c r="L254" s="149"/>
      <c r="M254" s="154"/>
      <c r="T254" s="155"/>
      <c r="AT254" s="150" t="s">
        <v>190</v>
      </c>
      <c r="AU254" s="150" t="s">
        <v>88</v>
      </c>
      <c r="AV254" s="13" t="s">
        <v>203</v>
      </c>
      <c r="AW254" s="13" t="s">
        <v>41</v>
      </c>
      <c r="AX254" s="13" t="s">
        <v>88</v>
      </c>
      <c r="AY254" s="150" t="s">
        <v>184</v>
      </c>
    </row>
    <row r="255" spans="2:65" s="1" customFormat="1" ht="33" customHeight="1">
      <c r="B255" s="121"/>
      <c r="C255" s="122" t="s">
        <v>345</v>
      </c>
      <c r="D255" s="122" t="s">
        <v>185</v>
      </c>
      <c r="E255" s="123" t="s">
        <v>388</v>
      </c>
      <c r="F255" s="124" t="s">
        <v>389</v>
      </c>
      <c r="G255" s="125" t="s">
        <v>390</v>
      </c>
      <c r="H255" s="126">
        <v>0.03</v>
      </c>
      <c r="I255" s="127"/>
      <c r="J255" s="128">
        <f>ROUND(I255*H255,2)</f>
        <v>0</v>
      </c>
      <c r="K255" s="124" t="s">
        <v>189</v>
      </c>
      <c r="L255" s="32"/>
      <c r="M255" s="129" t="s">
        <v>3</v>
      </c>
      <c r="N255" s="130" t="s">
        <v>51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88</v>
      </c>
      <c r="AT255" s="133" t="s">
        <v>185</v>
      </c>
      <c r="AU255" s="133" t="s">
        <v>88</v>
      </c>
      <c r="AY255" s="16" t="s">
        <v>184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6" t="s">
        <v>88</v>
      </c>
      <c r="BK255" s="134">
        <f>ROUND(I255*H255,2)</f>
        <v>0</v>
      </c>
      <c r="BL255" s="16" t="s">
        <v>88</v>
      </c>
      <c r="BM255" s="133" t="s">
        <v>373</v>
      </c>
    </row>
    <row r="256" spans="2:65" s="11" customFormat="1" ht="11.25">
      <c r="B256" s="135"/>
      <c r="D256" s="136" t="s">
        <v>190</v>
      </c>
      <c r="E256" s="137" t="s">
        <v>3</v>
      </c>
      <c r="F256" s="138" t="s">
        <v>808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809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864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392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2" customFormat="1" ht="11.25">
      <c r="B260" s="142"/>
      <c r="D260" s="136" t="s">
        <v>190</v>
      </c>
      <c r="E260" s="143" t="s">
        <v>3</v>
      </c>
      <c r="F260" s="144" t="s">
        <v>866</v>
      </c>
      <c r="H260" s="145">
        <v>0.03</v>
      </c>
      <c r="I260" s="146"/>
      <c r="L260" s="142"/>
      <c r="M260" s="147"/>
      <c r="T260" s="148"/>
      <c r="AT260" s="143" t="s">
        <v>190</v>
      </c>
      <c r="AU260" s="143" t="s">
        <v>88</v>
      </c>
      <c r="AV260" s="12" t="s">
        <v>90</v>
      </c>
      <c r="AW260" s="12" t="s">
        <v>41</v>
      </c>
      <c r="AX260" s="12" t="s">
        <v>80</v>
      </c>
      <c r="AY260" s="143" t="s">
        <v>184</v>
      </c>
    </row>
    <row r="261" spans="2:65" s="13" customFormat="1" ht="11.25">
      <c r="B261" s="149"/>
      <c r="D261" s="136" t="s">
        <v>190</v>
      </c>
      <c r="E261" s="150" t="s">
        <v>3</v>
      </c>
      <c r="F261" s="151" t="s">
        <v>202</v>
      </c>
      <c r="H261" s="152">
        <v>0.03</v>
      </c>
      <c r="I261" s="153"/>
      <c r="L261" s="149"/>
      <c r="M261" s="154"/>
      <c r="T261" s="155"/>
      <c r="AT261" s="150" t="s">
        <v>190</v>
      </c>
      <c r="AU261" s="150" t="s">
        <v>88</v>
      </c>
      <c r="AV261" s="13" t="s">
        <v>203</v>
      </c>
      <c r="AW261" s="13" t="s">
        <v>41</v>
      </c>
      <c r="AX261" s="13" t="s">
        <v>88</v>
      </c>
      <c r="AY261" s="150" t="s">
        <v>184</v>
      </c>
    </row>
    <row r="262" spans="2:65" s="1" customFormat="1" ht="37.9" customHeight="1">
      <c r="B262" s="121"/>
      <c r="C262" s="122" t="s">
        <v>350</v>
      </c>
      <c r="D262" s="122" t="s">
        <v>185</v>
      </c>
      <c r="E262" s="123" t="s">
        <v>395</v>
      </c>
      <c r="F262" s="124" t="s">
        <v>396</v>
      </c>
      <c r="G262" s="125" t="s">
        <v>390</v>
      </c>
      <c r="H262" s="126">
        <v>8.5</v>
      </c>
      <c r="I262" s="127"/>
      <c r="J262" s="128">
        <f>ROUND(I262*H262,2)</f>
        <v>0</v>
      </c>
      <c r="K262" s="124" t="s">
        <v>189</v>
      </c>
      <c r="L262" s="32"/>
      <c r="M262" s="129" t="s">
        <v>3</v>
      </c>
      <c r="N262" s="130" t="s">
        <v>51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88</v>
      </c>
      <c r="AT262" s="133" t="s">
        <v>185</v>
      </c>
      <c r="AU262" s="133" t="s">
        <v>88</v>
      </c>
      <c r="AY262" s="16" t="s">
        <v>184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6" t="s">
        <v>88</v>
      </c>
      <c r="BK262" s="134">
        <f>ROUND(I262*H262,2)</f>
        <v>0</v>
      </c>
      <c r="BL262" s="16" t="s">
        <v>88</v>
      </c>
      <c r="BM262" s="133" t="s">
        <v>379</v>
      </c>
    </row>
    <row r="263" spans="2:65" s="11" customFormat="1" ht="11.25">
      <c r="B263" s="135"/>
      <c r="D263" s="136" t="s">
        <v>190</v>
      </c>
      <c r="E263" s="137" t="s">
        <v>3</v>
      </c>
      <c r="F263" s="138" t="s">
        <v>808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809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864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88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398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2" customFormat="1" ht="11.25">
      <c r="B267" s="142"/>
      <c r="D267" s="136" t="s">
        <v>190</v>
      </c>
      <c r="E267" s="143" t="s">
        <v>3</v>
      </c>
      <c r="F267" s="144" t="s">
        <v>867</v>
      </c>
      <c r="H267" s="145">
        <v>8.5</v>
      </c>
      <c r="I267" s="146"/>
      <c r="L267" s="142"/>
      <c r="M267" s="147"/>
      <c r="T267" s="148"/>
      <c r="AT267" s="143" t="s">
        <v>190</v>
      </c>
      <c r="AU267" s="143" t="s">
        <v>88</v>
      </c>
      <c r="AV267" s="12" t="s">
        <v>90</v>
      </c>
      <c r="AW267" s="12" t="s">
        <v>41</v>
      </c>
      <c r="AX267" s="12" t="s">
        <v>80</v>
      </c>
      <c r="AY267" s="143" t="s">
        <v>184</v>
      </c>
    </row>
    <row r="268" spans="2:65" s="13" customFormat="1" ht="11.25">
      <c r="B268" s="149"/>
      <c r="D268" s="136" t="s">
        <v>190</v>
      </c>
      <c r="E268" s="150" t="s">
        <v>3</v>
      </c>
      <c r="F268" s="151" t="s">
        <v>202</v>
      </c>
      <c r="H268" s="152">
        <v>8.5</v>
      </c>
      <c r="I268" s="153"/>
      <c r="L268" s="149"/>
      <c r="M268" s="154"/>
      <c r="T268" s="155"/>
      <c r="AT268" s="150" t="s">
        <v>190</v>
      </c>
      <c r="AU268" s="150" t="s">
        <v>88</v>
      </c>
      <c r="AV268" s="13" t="s">
        <v>203</v>
      </c>
      <c r="AW268" s="13" t="s">
        <v>41</v>
      </c>
      <c r="AX268" s="13" t="s">
        <v>88</v>
      </c>
      <c r="AY268" s="150" t="s">
        <v>184</v>
      </c>
    </row>
    <row r="269" spans="2:65" s="1" customFormat="1" ht="24.2" customHeight="1">
      <c r="B269" s="121"/>
      <c r="C269" s="122" t="s">
        <v>332</v>
      </c>
      <c r="D269" s="122" t="s">
        <v>185</v>
      </c>
      <c r="E269" s="123" t="s">
        <v>406</v>
      </c>
      <c r="F269" s="124" t="s">
        <v>407</v>
      </c>
      <c r="G269" s="125" t="s">
        <v>324</v>
      </c>
      <c r="H269" s="126">
        <v>350</v>
      </c>
      <c r="I269" s="127"/>
      <c r="J269" s="128">
        <f>ROUND(I269*H269,2)</f>
        <v>0</v>
      </c>
      <c r="K269" s="124" t="s">
        <v>189</v>
      </c>
      <c r="L269" s="32"/>
      <c r="M269" s="129" t="s">
        <v>3</v>
      </c>
      <c r="N269" s="130" t="s">
        <v>51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88</v>
      </c>
      <c r="AT269" s="133" t="s">
        <v>185</v>
      </c>
      <c r="AU269" s="133" t="s">
        <v>88</v>
      </c>
      <c r="AY269" s="16" t="s">
        <v>184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88</v>
      </c>
      <c r="BK269" s="134">
        <f>ROUND(I269*H269,2)</f>
        <v>0</v>
      </c>
      <c r="BL269" s="16" t="s">
        <v>88</v>
      </c>
      <c r="BM269" s="133" t="s">
        <v>386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808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1" customFormat="1" ht="11.25">
      <c r="B271" s="135"/>
      <c r="D271" s="136" t="s">
        <v>190</v>
      </c>
      <c r="E271" s="137" t="s">
        <v>3</v>
      </c>
      <c r="F271" s="138" t="s">
        <v>809</v>
      </c>
      <c r="H271" s="137" t="s">
        <v>3</v>
      </c>
      <c r="I271" s="139"/>
      <c r="L271" s="135"/>
      <c r="M271" s="140"/>
      <c r="T271" s="141"/>
      <c r="AT271" s="137" t="s">
        <v>190</v>
      </c>
      <c r="AU271" s="137" t="s">
        <v>88</v>
      </c>
      <c r="AV271" s="11" t="s">
        <v>88</v>
      </c>
      <c r="AW271" s="11" t="s">
        <v>41</v>
      </c>
      <c r="AX271" s="11" t="s">
        <v>80</v>
      </c>
      <c r="AY271" s="137" t="s">
        <v>184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864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392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2" customFormat="1" ht="11.25">
      <c r="B274" s="142"/>
      <c r="D274" s="136" t="s">
        <v>190</v>
      </c>
      <c r="E274" s="143" t="s">
        <v>3</v>
      </c>
      <c r="F274" s="144" t="s">
        <v>247</v>
      </c>
      <c r="H274" s="145">
        <v>10</v>
      </c>
      <c r="I274" s="146"/>
      <c r="L274" s="142"/>
      <c r="M274" s="147"/>
      <c r="T274" s="148"/>
      <c r="AT274" s="143" t="s">
        <v>190</v>
      </c>
      <c r="AU274" s="143" t="s">
        <v>88</v>
      </c>
      <c r="AV274" s="12" t="s">
        <v>90</v>
      </c>
      <c r="AW274" s="12" t="s">
        <v>41</v>
      </c>
      <c r="AX274" s="12" t="s">
        <v>80</v>
      </c>
      <c r="AY274" s="143" t="s">
        <v>184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398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2" customFormat="1" ht="11.25">
      <c r="B276" s="142"/>
      <c r="D276" s="136" t="s">
        <v>190</v>
      </c>
      <c r="E276" s="143" t="s">
        <v>3</v>
      </c>
      <c r="F276" s="144" t="s">
        <v>868</v>
      </c>
      <c r="H276" s="145">
        <v>340</v>
      </c>
      <c r="I276" s="146"/>
      <c r="L276" s="142"/>
      <c r="M276" s="147"/>
      <c r="T276" s="148"/>
      <c r="AT276" s="143" t="s">
        <v>190</v>
      </c>
      <c r="AU276" s="143" t="s">
        <v>88</v>
      </c>
      <c r="AV276" s="12" t="s">
        <v>90</v>
      </c>
      <c r="AW276" s="12" t="s">
        <v>41</v>
      </c>
      <c r="AX276" s="12" t="s">
        <v>80</v>
      </c>
      <c r="AY276" s="143" t="s">
        <v>184</v>
      </c>
    </row>
    <row r="277" spans="2:65" s="13" customFormat="1" ht="11.25">
      <c r="B277" s="149"/>
      <c r="D277" s="136" t="s">
        <v>190</v>
      </c>
      <c r="E277" s="150" t="s">
        <v>3</v>
      </c>
      <c r="F277" s="151" t="s">
        <v>202</v>
      </c>
      <c r="H277" s="152">
        <v>350</v>
      </c>
      <c r="I277" s="153"/>
      <c r="L277" s="149"/>
      <c r="M277" s="154"/>
      <c r="T277" s="155"/>
      <c r="AT277" s="150" t="s">
        <v>190</v>
      </c>
      <c r="AU277" s="150" t="s">
        <v>88</v>
      </c>
      <c r="AV277" s="13" t="s">
        <v>203</v>
      </c>
      <c r="AW277" s="13" t="s">
        <v>41</v>
      </c>
      <c r="AX277" s="13" t="s">
        <v>88</v>
      </c>
      <c r="AY277" s="150" t="s">
        <v>184</v>
      </c>
    </row>
    <row r="278" spans="2:65" s="1" customFormat="1" ht="24.2" customHeight="1">
      <c r="B278" s="121"/>
      <c r="C278" s="122" t="s">
        <v>365</v>
      </c>
      <c r="D278" s="122" t="s">
        <v>185</v>
      </c>
      <c r="E278" s="123" t="s">
        <v>411</v>
      </c>
      <c r="F278" s="124" t="s">
        <v>412</v>
      </c>
      <c r="G278" s="125" t="s">
        <v>324</v>
      </c>
      <c r="H278" s="126">
        <v>360</v>
      </c>
      <c r="I278" s="127"/>
      <c r="J278" s="128">
        <f>ROUND(I278*H278,2)</f>
        <v>0</v>
      </c>
      <c r="K278" s="124" t="s">
        <v>189</v>
      </c>
      <c r="L278" s="32"/>
      <c r="M278" s="129" t="s">
        <v>3</v>
      </c>
      <c r="N278" s="130" t="s">
        <v>51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88</v>
      </c>
      <c r="AT278" s="133" t="s">
        <v>185</v>
      </c>
      <c r="AU278" s="133" t="s">
        <v>88</v>
      </c>
      <c r="AY278" s="16" t="s">
        <v>184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88</v>
      </c>
      <c r="BK278" s="134">
        <f>ROUND(I278*H278,2)</f>
        <v>0</v>
      </c>
      <c r="BL278" s="16" t="s">
        <v>88</v>
      </c>
      <c r="BM278" s="133" t="s">
        <v>391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808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809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88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414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88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2" customFormat="1" ht="11.25">
      <c r="B282" s="142"/>
      <c r="D282" s="136" t="s">
        <v>190</v>
      </c>
      <c r="E282" s="143" t="s">
        <v>3</v>
      </c>
      <c r="F282" s="144" t="s">
        <v>247</v>
      </c>
      <c r="H282" s="145">
        <v>10</v>
      </c>
      <c r="I282" s="146"/>
      <c r="L282" s="142"/>
      <c r="M282" s="147"/>
      <c r="T282" s="148"/>
      <c r="AT282" s="143" t="s">
        <v>190</v>
      </c>
      <c r="AU282" s="143" t="s">
        <v>88</v>
      </c>
      <c r="AV282" s="12" t="s">
        <v>90</v>
      </c>
      <c r="AW282" s="12" t="s">
        <v>41</v>
      </c>
      <c r="AX282" s="12" t="s">
        <v>80</v>
      </c>
      <c r="AY282" s="143" t="s">
        <v>184</v>
      </c>
    </row>
    <row r="283" spans="2:65" s="11" customFormat="1" ht="11.25">
      <c r="B283" s="135"/>
      <c r="D283" s="136" t="s">
        <v>190</v>
      </c>
      <c r="E283" s="137" t="s">
        <v>3</v>
      </c>
      <c r="F283" s="138" t="s">
        <v>415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2" customFormat="1" ht="11.25">
      <c r="B284" s="142"/>
      <c r="D284" s="136" t="s">
        <v>190</v>
      </c>
      <c r="E284" s="143" t="s">
        <v>3</v>
      </c>
      <c r="F284" s="144" t="s">
        <v>247</v>
      </c>
      <c r="H284" s="145">
        <v>10</v>
      </c>
      <c r="I284" s="146"/>
      <c r="L284" s="142"/>
      <c r="M284" s="147"/>
      <c r="T284" s="148"/>
      <c r="AT284" s="143" t="s">
        <v>190</v>
      </c>
      <c r="AU284" s="143" t="s">
        <v>88</v>
      </c>
      <c r="AV284" s="12" t="s">
        <v>90</v>
      </c>
      <c r="AW284" s="12" t="s">
        <v>41</v>
      </c>
      <c r="AX284" s="12" t="s">
        <v>80</v>
      </c>
      <c r="AY284" s="143" t="s">
        <v>184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416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88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2" customFormat="1" ht="11.25">
      <c r="B286" s="142"/>
      <c r="D286" s="136" t="s">
        <v>190</v>
      </c>
      <c r="E286" s="143" t="s">
        <v>3</v>
      </c>
      <c r="F286" s="144" t="s">
        <v>868</v>
      </c>
      <c r="H286" s="145">
        <v>340</v>
      </c>
      <c r="I286" s="146"/>
      <c r="L286" s="142"/>
      <c r="M286" s="147"/>
      <c r="T286" s="148"/>
      <c r="AT286" s="143" t="s">
        <v>190</v>
      </c>
      <c r="AU286" s="143" t="s">
        <v>88</v>
      </c>
      <c r="AV286" s="12" t="s">
        <v>90</v>
      </c>
      <c r="AW286" s="12" t="s">
        <v>41</v>
      </c>
      <c r="AX286" s="12" t="s">
        <v>80</v>
      </c>
      <c r="AY286" s="143" t="s">
        <v>184</v>
      </c>
    </row>
    <row r="287" spans="2:65" s="13" customFormat="1" ht="11.25">
      <c r="B287" s="149"/>
      <c r="D287" s="136" t="s">
        <v>190</v>
      </c>
      <c r="E287" s="150" t="s">
        <v>3</v>
      </c>
      <c r="F287" s="151" t="s">
        <v>202</v>
      </c>
      <c r="H287" s="152">
        <v>360</v>
      </c>
      <c r="I287" s="153"/>
      <c r="L287" s="149"/>
      <c r="M287" s="154"/>
      <c r="T287" s="155"/>
      <c r="AT287" s="150" t="s">
        <v>190</v>
      </c>
      <c r="AU287" s="150" t="s">
        <v>88</v>
      </c>
      <c r="AV287" s="13" t="s">
        <v>203</v>
      </c>
      <c r="AW287" s="13" t="s">
        <v>41</v>
      </c>
      <c r="AX287" s="13" t="s">
        <v>88</v>
      </c>
      <c r="AY287" s="150" t="s">
        <v>184</v>
      </c>
    </row>
    <row r="288" spans="2:65" s="1" customFormat="1" ht="16.5" customHeight="1">
      <c r="B288" s="121"/>
      <c r="C288" s="122" t="s">
        <v>370</v>
      </c>
      <c r="D288" s="122" t="s">
        <v>185</v>
      </c>
      <c r="E288" s="123" t="s">
        <v>442</v>
      </c>
      <c r="F288" s="124" t="s">
        <v>443</v>
      </c>
      <c r="G288" s="125" t="s">
        <v>324</v>
      </c>
      <c r="H288" s="126">
        <v>1050</v>
      </c>
      <c r="I288" s="127"/>
      <c r="J288" s="128">
        <f>ROUND(I288*H288,2)</f>
        <v>0</v>
      </c>
      <c r="K288" s="124" t="s">
        <v>189</v>
      </c>
      <c r="L288" s="32"/>
      <c r="M288" s="129" t="s">
        <v>3</v>
      </c>
      <c r="N288" s="130" t="s">
        <v>51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88</v>
      </c>
      <c r="AT288" s="133" t="s">
        <v>185</v>
      </c>
      <c r="AU288" s="133" t="s">
        <v>88</v>
      </c>
      <c r="AY288" s="16" t="s">
        <v>184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88</v>
      </c>
      <c r="BK288" s="134">
        <f>ROUND(I288*H288,2)</f>
        <v>0</v>
      </c>
      <c r="BL288" s="16" t="s">
        <v>88</v>
      </c>
      <c r="BM288" s="133" t="s">
        <v>397</v>
      </c>
    </row>
    <row r="289" spans="2:65" s="11" customFormat="1" ht="11.25">
      <c r="B289" s="135"/>
      <c r="D289" s="136" t="s">
        <v>190</v>
      </c>
      <c r="E289" s="137" t="s">
        <v>3</v>
      </c>
      <c r="F289" s="138" t="s">
        <v>869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870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871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88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2" customFormat="1" ht="11.25">
      <c r="B292" s="142"/>
      <c r="D292" s="136" t="s">
        <v>190</v>
      </c>
      <c r="E292" s="143" t="s">
        <v>3</v>
      </c>
      <c r="F292" s="144" t="s">
        <v>872</v>
      </c>
      <c r="H292" s="145">
        <v>1050</v>
      </c>
      <c r="I292" s="146"/>
      <c r="L292" s="142"/>
      <c r="M292" s="147"/>
      <c r="T292" s="148"/>
      <c r="AT292" s="143" t="s">
        <v>190</v>
      </c>
      <c r="AU292" s="143" t="s">
        <v>88</v>
      </c>
      <c r="AV292" s="12" t="s">
        <v>90</v>
      </c>
      <c r="AW292" s="12" t="s">
        <v>41</v>
      </c>
      <c r="AX292" s="12" t="s">
        <v>80</v>
      </c>
      <c r="AY292" s="143" t="s">
        <v>184</v>
      </c>
    </row>
    <row r="293" spans="2:65" s="13" customFormat="1" ht="11.25">
      <c r="B293" s="149"/>
      <c r="D293" s="136" t="s">
        <v>190</v>
      </c>
      <c r="E293" s="150" t="s">
        <v>3</v>
      </c>
      <c r="F293" s="151" t="s">
        <v>202</v>
      </c>
      <c r="H293" s="152">
        <v>1050</v>
      </c>
      <c r="I293" s="153"/>
      <c r="L293" s="149"/>
      <c r="M293" s="154"/>
      <c r="T293" s="155"/>
      <c r="AT293" s="150" t="s">
        <v>190</v>
      </c>
      <c r="AU293" s="150" t="s">
        <v>88</v>
      </c>
      <c r="AV293" s="13" t="s">
        <v>203</v>
      </c>
      <c r="AW293" s="13" t="s">
        <v>41</v>
      </c>
      <c r="AX293" s="13" t="s">
        <v>88</v>
      </c>
      <c r="AY293" s="150" t="s">
        <v>184</v>
      </c>
    </row>
    <row r="294" spans="2:65" s="1" customFormat="1" ht="24.2" customHeight="1">
      <c r="B294" s="121"/>
      <c r="C294" s="122" t="s">
        <v>303</v>
      </c>
      <c r="D294" s="122" t="s">
        <v>185</v>
      </c>
      <c r="E294" s="123" t="s">
        <v>451</v>
      </c>
      <c r="F294" s="124" t="s">
        <v>452</v>
      </c>
      <c r="G294" s="125" t="s">
        <v>324</v>
      </c>
      <c r="H294" s="126">
        <v>525</v>
      </c>
      <c r="I294" s="127"/>
      <c r="J294" s="128">
        <f>ROUND(I294*H294,2)</f>
        <v>0</v>
      </c>
      <c r="K294" s="124" t="s">
        <v>189</v>
      </c>
      <c r="L294" s="32"/>
      <c r="M294" s="129" t="s">
        <v>3</v>
      </c>
      <c r="N294" s="130" t="s">
        <v>51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88</v>
      </c>
      <c r="AT294" s="133" t="s">
        <v>185</v>
      </c>
      <c r="AU294" s="133" t="s">
        <v>88</v>
      </c>
      <c r="AY294" s="16" t="s">
        <v>184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88</v>
      </c>
      <c r="BK294" s="134">
        <f>ROUND(I294*H294,2)</f>
        <v>0</v>
      </c>
      <c r="BL294" s="16" t="s">
        <v>88</v>
      </c>
      <c r="BM294" s="133" t="s">
        <v>402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864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454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873</v>
      </c>
      <c r="H297" s="145">
        <v>525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525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37.9" customHeight="1">
      <c r="B299" s="121"/>
      <c r="C299" s="122" t="s">
        <v>383</v>
      </c>
      <c r="D299" s="122" t="s">
        <v>185</v>
      </c>
      <c r="E299" s="123" t="s">
        <v>460</v>
      </c>
      <c r="F299" s="124" t="s">
        <v>461</v>
      </c>
      <c r="G299" s="125" t="s">
        <v>324</v>
      </c>
      <c r="H299" s="126">
        <v>545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408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864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874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875</v>
      </c>
      <c r="H302" s="145">
        <v>545</v>
      </c>
      <c r="I302" s="146"/>
      <c r="L302" s="142"/>
      <c r="M302" s="147"/>
      <c r="T302" s="148"/>
      <c r="AT302" s="143" t="s">
        <v>190</v>
      </c>
      <c r="AU302" s="143" t="s">
        <v>88</v>
      </c>
      <c r="AV302" s="12" t="s">
        <v>90</v>
      </c>
      <c r="AW302" s="12" t="s">
        <v>41</v>
      </c>
      <c r="AX302" s="12" t="s">
        <v>80</v>
      </c>
      <c r="AY302" s="143" t="s">
        <v>184</v>
      </c>
    </row>
    <row r="303" spans="2:65" s="13" customFormat="1" ht="11.25">
      <c r="B303" s="149"/>
      <c r="D303" s="136" t="s">
        <v>190</v>
      </c>
      <c r="E303" s="150" t="s">
        <v>3</v>
      </c>
      <c r="F303" s="151" t="s">
        <v>202</v>
      </c>
      <c r="H303" s="152">
        <v>545</v>
      </c>
      <c r="I303" s="153"/>
      <c r="L303" s="149"/>
      <c r="M303" s="154"/>
      <c r="T303" s="155"/>
      <c r="AT303" s="150" t="s">
        <v>190</v>
      </c>
      <c r="AU303" s="150" t="s">
        <v>88</v>
      </c>
      <c r="AV303" s="13" t="s">
        <v>203</v>
      </c>
      <c r="AW303" s="13" t="s">
        <v>41</v>
      </c>
      <c r="AX303" s="13" t="s">
        <v>88</v>
      </c>
      <c r="AY303" s="150" t="s">
        <v>184</v>
      </c>
    </row>
    <row r="304" spans="2:65" s="1" customFormat="1" ht="16.5" customHeight="1">
      <c r="B304" s="121"/>
      <c r="C304" s="122" t="s">
        <v>387</v>
      </c>
      <c r="D304" s="122" t="s">
        <v>185</v>
      </c>
      <c r="E304" s="123" t="s">
        <v>486</v>
      </c>
      <c r="F304" s="124" t="s">
        <v>487</v>
      </c>
      <c r="G304" s="125" t="s">
        <v>324</v>
      </c>
      <c r="H304" s="126">
        <v>465</v>
      </c>
      <c r="I304" s="127"/>
      <c r="J304" s="128">
        <f>ROUND(I304*H304,2)</f>
        <v>0</v>
      </c>
      <c r="K304" s="124" t="s">
        <v>189</v>
      </c>
      <c r="L304" s="32"/>
      <c r="M304" s="129" t="s">
        <v>3</v>
      </c>
      <c r="N304" s="130" t="s">
        <v>51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88</v>
      </c>
      <c r="AT304" s="133" t="s">
        <v>185</v>
      </c>
      <c r="AU304" s="133" t="s">
        <v>88</v>
      </c>
      <c r="AY304" s="16" t="s">
        <v>184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88</v>
      </c>
      <c r="BK304" s="134">
        <f>ROUND(I304*H304,2)</f>
        <v>0</v>
      </c>
      <c r="BL304" s="16" t="s">
        <v>88</v>
      </c>
      <c r="BM304" s="133" t="s">
        <v>413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808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88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809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876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2" customFormat="1" ht="11.25">
      <c r="B308" s="142"/>
      <c r="D308" s="136" t="s">
        <v>190</v>
      </c>
      <c r="E308" s="143" t="s">
        <v>3</v>
      </c>
      <c r="F308" s="144" t="s">
        <v>877</v>
      </c>
      <c r="H308" s="145">
        <v>465</v>
      </c>
      <c r="I308" s="146"/>
      <c r="L308" s="142"/>
      <c r="M308" s="147"/>
      <c r="T308" s="148"/>
      <c r="AT308" s="143" t="s">
        <v>190</v>
      </c>
      <c r="AU308" s="143" t="s">
        <v>88</v>
      </c>
      <c r="AV308" s="12" t="s">
        <v>90</v>
      </c>
      <c r="AW308" s="12" t="s">
        <v>41</v>
      </c>
      <c r="AX308" s="12" t="s">
        <v>80</v>
      </c>
      <c r="AY308" s="143" t="s">
        <v>184</v>
      </c>
    </row>
    <row r="309" spans="2:65" s="13" customFormat="1" ht="11.25">
      <c r="B309" s="149"/>
      <c r="D309" s="136" t="s">
        <v>190</v>
      </c>
      <c r="E309" s="150" t="s">
        <v>3</v>
      </c>
      <c r="F309" s="151" t="s">
        <v>202</v>
      </c>
      <c r="H309" s="152">
        <v>465</v>
      </c>
      <c r="I309" s="153"/>
      <c r="L309" s="149"/>
      <c r="M309" s="154"/>
      <c r="T309" s="155"/>
      <c r="AT309" s="150" t="s">
        <v>190</v>
      </c>
      <c r="AU309" s="150" t="s">
        <v>88</v>
      </c>
      <c r="AV309" s="13" t="s">
        <v>203</v>
      </c>
      <c r="AW309" s="13" t="s">
        <v>41</v>
      </c>
      <c r="AX309" s="13" t="s">
        <v>88</v>
      </c>
      <c r="AY309" s="150" t="s">
        <v>184</v>
      </c>
    </row>
    <row r="310" spans="2:65" s="1" customFormat="1" ht="16.5" customHeight="1">
      <c r="B310" s="121"/>
      <c r="C310" s="122" t="s">
        <v>394</v>
      </c>
      <c r="D310" s="122" t="s">
        <v>185</v>
      </c>
      <c r="E310" s="123" t="s">
        <v>494</v>
      </c>
      <c r="F310" s="124" t="s">
        <v>495</v>
      </c>
      <c r="G310" s="125" t="s">
        <v>496</v>
      </c>
      <c r="H310" s="126">
        <v>29</v>
      </c>
      <c r="I310" s="127"/>
      <c r="J310" s="128">
        <f>ROUND(I310*H310,2)</f>
        <v>0</v>
      </c>
      <c r="K310" s="124" t="s">
        <v>189</v>
      </c>
      <c r="L310" s="32"/>
      <c r="M310" s="129" t="s">
        <v>3</v>
      </c>
      <c r="N310" s="130" t="s">
        <v>51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88</v>
      </c>
      <c r="AT310" s="133" t="s">
        <v>185</v>
      </c>
      <c r="AU310" s="133" t="s">
        <v>88</v>
      </c>
      <c r="AY310" s="16" t="s">
        <v>184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88</v>
      </c>
      <c r="BK310" s="134">
        <f>ROUND(I310*H310,2)</f>
        <v>0</v>
      </c>
      <c r="BL310" s="16" t="s">
        <v>88</v>
      </c>
      <c r="BM310" s="133" t="s">
        <v>423</v>
      </c>
    </row>
    <row r="311" spans="2:65" s="11" customFormat="1" ht="11.25">
      <c r="B311" s="135"/>
      <c r="D311" s="136" t="s">
        <v>190</v>
      </c>
      <c r="E311" s="137" t="s">
        <v>3</v>
      </c>
      <c r="F311" s="138" t="s">
        <v>864</v>
      </c>
      <c r="H311" s="137" t="s">
        <v>3</v>
      </c>
      <c r="I311" s="139"/>
      <c r="L311" s="135"/>
      <c r="M311" s="140"/>
      <c r="T311" s="141"/>
      <c r="AT311" s="137" t="s">
        <v>190</v>
      </c>
      <c r="AU311" s="137" t="s">
        <v>88</v>
      </c>
      <c r="AV311" s="11" t="s">
        <v>88</v>
      </c>
      <c r="AW311" s="11" t="s">
        <v>41</v>
      </c>
      <c r="AX311" s="11" t="s">
        <v>80</v>
      </c>
      <c r="AY311" s="137" t="s">
        <v>184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878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2" customFormat="1" ht="11.25">
      <c r="B313" s="142"/>
      <c r="D313" s="136" t="s">
        <v>190</v>
      </c>
      <c r="E313" s="143" t="s">
        <v>3</v>
      </c>
      <c r="F313" s="144" t="s">
        <v>88</v>
      </c>
      <c r="H313" s="145">
        <v>1</v>
      </c>
      <c r="I313" s="146"/>
      <c r="L313" s="142"/>
      <c r="M313" s="147"/>
      <c r="T313" s="148"/>
      <c r="AT313" s="143" t="s">
        <v>190</v>
      </c>
      <c r="AU313" s="143" t="s">
        <v>88</v>
      </c>
      <c r="AV313" s="12" t="s">
        <v>90</v>
      </c>
      <c r="AW313" s="12" t="s">
        <v>41</v>
      </c>
      <c r="AX313" s="12" t="s">
        <v>80</v>
      </c>
      <c r="AY313" s="143" t="s">
        <v>184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498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2" customFormat="1" ht="11.25">
      <c r="B315" s="142"/>
      <c r="D315" s="136" t="s">
        <v>190</v>
      </c>
      <c r="E315" s="143" t="s">
        <v>3</v>
      </c>
      <c r="F315" s="144" t="s">
        <v>545</v>
      </c>
      <c r="H315" s="145">
        <v>28</v>
      </c>
      <c r="I315" s="146"/>
      <c r="L315" s="142"/>
      <c r="M315" s="147"/>
      <c r="T315" s="148"/>
      <c r="AT315" s="143" t="s">
        <v>190</v>
      </c>
      <c r="AU315" s="143" t="s">
        <v>88</v>
      </c>
      <c r="AV315" s="12" t="s">
        <v>90</v>
      </c>
      <c r="AW315" s="12" t="s">
        <v>41</v>
      </c>
      <c r="AX315" s="12" t="s">
        <v>80</v>
      </c>
      <c r="AY315" s="143" t="s">
        <v>184</v>
      </c>
    </row>
    <row r="316" spans="2:65" s="13" customFormat="1" ht="11.25">
      <c r="B316" s="149"/>
      <c r="D316" s="136" t="s">
        <v>190</v>
      </c>
      <c r="E316" s="150" t="s">
        <v>3</v>
      </c>
      <c r="F316" s="151" t="s">
        <v>202</v>
      </c>
      <c r="H316" s="152">
        <v>29</v>
      </c>
      <c r="I316" s="153"/>
      <c r="L316" s="149"/>
      <c r="M316" s="154"/>
      <c r="T316" s="155"/>
      <c r="AT316" s="150" t="s">
        <v>190</v>
      </c>
      <c r="AU316" s="150" t="s">
        <v>88</v>
      </c>
      <c r="AV316" s="13" t="s">
        <v>203</v>
      </c>
      <c r="AW316" s="13" t="s">
        <v>41</v>
      </c>
      <c r="AX316" s="13" t="s">
        <v>88</v>
      </c>
      <c r="AY316" s="150" t="s">
        <v>184</v>
      </c>
    </row>
    <row r="317" spans="2:65" s="1" customFormat="1" ht="16.5" customHeight="1">
      <c r="B317" s="121"/>
      <c r="C317" s="122" t="s">
        <v>317</v>
      </c>
      <c r="D317" s="122" t="s">
        <v>185</v>
      </c>
      <c r="E317" s="123" t="s">
        <v>501</v>
      </c>
      <c r="F317" s="124" t="s">
        <v>502</v>
      </c>
      <c r="G317" s="125" t="s">
        <v>324</v>
      </c>
      <c r="H317" s="126">
        <v>525</v>
      </c>
      <c r="I317" s="127"/>
      <c r="J317" s="128">
        <f>ROUND(I317*H317,2)</f>
        <v>0</v>
      </c>
      <c r="K317" s="124" t="s">
        <v>189</v>
      </c>
      <c r="L317" s="32"/>
      <c r="M317" s="129" t="s">
        <v>3</v>
      </c>
      <c r="N317" s="130" t="s">
        <v>51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88</v>
      </c>
      <c r="AT317" s="133" t="s">
        <v>185</v>
      </c>
      <c r="AU317" s="133" t="s">
        <v>88</v>
      </c>
      <c r="AY317" s="16" t="s">
        <v>184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6" t="s">
        <v>88</v>
      </c>
      <c r="BK317" s="134">
        <f>ROUND(I317*H317,2)</f>
        <v>0</v>
      </c>
      <c r="BL317" s="16" t="s">
        <v>88</v>
      </c>
      <c r="BM317" s="133" t="s">
        <v>430</v>
      </c>
    </row>
    <row r="318" spans="2:65" s="11" customFormat="1" ht="11.25">
      <c r="B318" s="135"/>
      <c r="D318" s="136" t="s">
        <v>190</v>
      </c>
      <c r="E318" s="137" t="s">
        <v>3</v>
      </c>
      <c r="F318" s="138" t="s">
        <v>864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454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2" customFormat="1" ht="11.25">
      <c r="B320" s="142"/>
      <c r="D320" s="136" t="s">
        <v>190</v>
      </c>
      <c r="E320" s="143" t="s">
        <v>3</v>
      </c>
      <c r="F320" s="144" t="s">
        <v>873</v>
      </c>
      <c r="H320" s="145">
        <v>525</v>
      </c>
      <c r="I320" s="146"/>
      <c r="L320" s="142"/>
      <c r="M320" s="147"/>
      <c r="T320" s="148"/>
      <c r="AT320" s="143" t="s">
        <v>190</v>
      </c>
      <c r="AU320" s="143" t="s">
        <v>88</v>
      </c>
      <c r="AV320" s="12" t="s">
        <v>90</v>
      </c>
      <c r="AW320" s="12" t="s">
        <v>41</v>
      </c>
      <c r="AX320" s="12" t="s">
        <v>80</v>
      </c>
      <c r="AY320" s="143" t="s">
        <v>184</v>
      </c>
    </row>
    <row r="321" spans="2:65" s="13" customFormat="1" ht="11.25">
      <c r="B321" s="149"/>
      <c r="D321" s="136" t="s">
        <v>190</v>
      </c>
      <c r="E321" s="150" t="s">
        <v>3</v>
      </c>
      <c r="F321" s="151" t="s">
        <v>202</v>
      </c>
      <c r="H321" s="152">
        <v>525</v>
      </c>
      <c r="I321" s="153"/>
      <c r="L321" s="149"/>
      <c r="M321" s="154"/>
      <c r="T321" s="155"/>
      <c r="AT321" s="150" t="s">
        <v>190</v>
      </c>
      <c r="AU321" s="150" t="s">
        <v>88</v>
      </c>
      <c r="AV321" s="13" t="s">
        <v>203</v>
      </c>
      <c r="AW321" s="13" t="s">
        <v>41</v>
      </c>
      <c r="AX321" s="13" t="s">
        <v>88</v>
      </c>
      <c r="AY321" s="150" t="s">
        <v>184</v>
      </c>
    </row>
    <row r="322" spans="2:65" s="1" customFormat="1" ht="24.2" customHeight="1">
      <c r="B322" s="121"/>
      <c r="C322" s="122" t="s">
        <v>405</v>
      </c>
      <c r="D322" s="122" t="s">
        <v>185</v>
      </c>
      <c r="E322" s="123" t="s">
        <v>510</v>
      </c>
      <c r="F322" s="124" t="s">
        <v>511</v>
      </c>
      <c r="G322" s="125" t="s">
        <v>348</v>
      </c>
      <c r="H322" s="126">
        <v>1</v>
      </c>
      <c r="I322" s="127"/>
      <c r="J322" s="128">
        <f>ROUND(I322*H322,2)</f>
        <v>0</v>
      </c>
      <c r="K322" s="124" t="s">
        <v>189</v>
      </c>
      <c r="L322" s="32"/>
      <c r="M322" s="129" t="s">
        <v>3</v>
      </c>
      <c r="N322" s="130" t="s">
        <v>51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88</v>
      </c>
      <c r="AT322" s="133" t="s">
        <v>185</v>
      </c>
      <c r="AU322" s="133" t="s">
        <v>88</v>
      </c>
      <c r="AY322" s="16" t="s">
        <v>184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6" t="s">
        <v>88</v>
      </c>
      <c r="BK322" s="134">
        <f>ROUND(I322*H322,2)</f>
        <v>0</v>
      </c>
      <c r="BL322" s="16" t="s">
        <v>88</v>
      </c>
      <c r="BM322" s="133" t="s">
        <v>444</v>
      </c>
    </row>
    <row r="323" spans="2:65" s="11" customFormat="1" ht="11.25">
      <c r="B323" s="135"/>
      <c r="D323" s="136" t="s">
        <v>190</v>
      </c>
      <c r="E323" s="137" t="s">
        <v>3</v>
      </c>
      <c r="F323" s="138" t="s">
        <v>864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88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879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2" customFormat="1" ht="11.25">
      <c r="B325" s="142"/>
      <c r="D325" s="136" t="s">
        <v>190</v>
      </c>
      <c r="E325" s="143" t="s">
        <v>3</v>
      </c>
      <c r="F325" s="144" t="s">
        <v>88</v>
      </c>
      <c r="H325" s="145">
        <v>1</v>
      </c>
      <c r="I325" s="146"/>
      <c r="L325" s="142"/>
      <c r="M325" s="147"/>
      <c r="T325" s="148"/>
      <c r="AT325" s="143" t="s">
        <v>190</v>
      </c>
      <c r="AU325" s="143" t="s">
        <v>88</v>
      </c>
      <c r="AV325" s="12" t="s">
        <v>90</v>
      </c>
      <c r="AW325" s="12" t="s">
        <v>41</v>
      </c>
      <c r="AX325" s="12" t="s">
        <v>80</v>
      </c>
      <c r="AY325" s="143" t="s">
        <v>184</v>
      </c>
    </row>
    <row r="326" spans="2:65" s="13" customFormat="1" ht="11.25">
      <c r="B326" s="149"/>
      <c r="D326" s="136" t="s">
        <v>190</v>
      </c>
      <c r="E326" s="150" t="s">
        <v>3</v>
      </c>
      <c r="F326" s="151" t="s">
        <v>202</v>
      </c>
      <c r="H326" s="152">
        <v>1</v>
      </c>
      <c r="I326" s="153"/>
      <c r="L326" s="149"/>
      <c r="M326" s="154"/>
      <c r="T326" s="155"/>
      <c r="AT326" s="150" t="s">
        <v>190</v>
      </c>
      <c r="AU326" s="150" t="s">
        <v>88</v>
      </c>
      <c r="AV326" s="13" t="s">
        <v>203</v>
      </c>
      <c r="AW326" s="13" t="s">
        <v>41</v>
      </c>
      <c r="AX326" s="13" t="s">
        <v>88</v>
      </c>
      <c r="AY326" s="150" t="s">
        <v>184</v>
      </c>
    </row>
    <row r="327" spans="2:65" s="1" customFormat="1" ht="24.2" customHeight="1">
      <c r="B327" s="121"/>
      <c r="C327" s="122" t="s">
        <v>410</v>
      </c>
      <c r="D327" s="122" t="s">
        <v>185</v>
      </c>
      <c r="E327" s="123" t="s">
        <v>880</v>
      </c>
      <c r="F327" s="124" t="s">
        <v>881</v>
      </c>
      <c r="G327" s="125" t="s">
        <v>348</v>
      </c>
      <c r="H327" s="126">
        <v>1</v>
      </c>
      <c r="I327" s="127"/>
      <c r="J327" s="128">
        <f>ROUND(I327*H327,2)</f>
        <v>0</v>
      </c>
      <c r="K327" s="124" t="s">
        <v>189</v>
      </c>
      <c r="L327" s="32"/>
      <c r="M327" s="129" t="s">
        <v>3</v>
      </c>
      <c r="N327" s="130" t="s">
        <v>51</v>
      </c>
      <c r="P327" s="131">
        <f>O327*H327</f>
        <v>0</v>
      </c>
      <c r="Q327" s="131">
        <v>0</v>
      </c>
      <c r="R327" s="131">
        <f>Q327*H327</f>
        <v>0</v>
      </c>
      <c r="S327" s="131">
        <v>0</v>
      </c>
      <c r="T327" s="132">
        <f>S327*H327</f>
        <v>0</v>
      </c>
      <c r="AR327" s="133" t="s">
        <v>88</v>
      </c>
      <c r="AT327" s="133" t="s">
        <v>185</v>
      </c>
      <c r="AU327" s="133" t="s">
        <v>88</v>
      </c>
      <c r="AY327" s="16" t="s">
        <v>184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6" t="s">
        <v>88</v>
      </c>
      <c r="BK327" s="134">
        <f>ROUND(I327*H327,2)</f>
        <v>0</v>
      </c>
      <c r="BL327" s="16" t="s">
        <v>88</v>
      </c>
      <c r="BM327" s="133" t="s">
        <v>453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864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88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1" customFormat="1" ht="11.25">
      <c r="B329" s="135"/>
      <c r="D329" s="136" t="s">
        <v>190</v>
      </c>
      <c r="E329" s="137" t="s">
        <v>3</v>
      </c>
      <c r="F329" s="138" t="s">
        <v>882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88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2" customFormat="1" ht="11.25">
      <c r="B330" s="142"/>
      <c r="D330" s="136" t="s">
        <v>190</v>
      </c>
      <c r="E330" s="143" t="s">
        <v>3</v>
      </c>
      <c r="F330" s="144" t="s">
        <v>88</v>
      </c>
      <c r="H330" s="145">
        <v>1</v>
      </c>
      <c r="I330" s="146"/>
      <c r="L330" s="142"/>
      <c r="M330" s="147"/>
      <c r="T330" s="148"/>
      <c r="AT330" s="143" t="s">
        <v>190</v>
      </c>
      <c r="AU330" s="143" t="s">
        <v>88</v>
      </c>
      <c r="AV330" s="12" t="s">
        <v>90</v>
      </c>
      <c r="AW330" s="12" t="s">
        <v>41</v>
      </c>
      <c r="AX330" s="12" t="s">
        <v>80</v>
      </c>
      <c r="AY330" s="143" t="s">
        <v>184</v>
      </c>
    </row>
    <row r="331" spans="2:65" s="13" customFormat="1" ht="11.25">
      <c r="B331" s="149"/>
      <c r="D331" s="136" t="s">
        <v>190</v>
      </c>
      <c r="E331" s="150" t="s">
        <v>3</v>
      </c>
      <c r="F331" s="151" t="s">
        <v>202</v>
      </c>
      <c r="H331" s="152">
        <v>1</v>
      </c>
      <c r="I331" s="153"/>
      <c r="L331" s="149"/>
      <c r="M331" s="154"/>
      <c r="T331" s="155"/>
      <c r="AT331" s="150" t="s">
        <v>190</v>
      </c>
      <c r="AU331" s="150" t="s">
        <v>88</v>
      </c>
      <c r="AV331" s="13" t="s">
        <v>203</v>
      </c>
      <c r="AW331" s="13" t="s">
        <v>41</v>
      </c>
      <c r="AX331" s="13" t="s">
        <v>88</v>
      </c>
      <c r="AY331" s="150" t="s">
        <v>184</v>
      </c>
    </row>
    <row r="332" spans="2:65" s="1" customFormat="1" ht="24.2" customHeight="1">
      <c r="B332" s="121"/>
      <c r="C332" s="122" t="s">
        <v>419</v>
      </c>
      <c r="D332" s="122" t="s">
        <v>185</v>
      </c>
      <c r="E332" s="123" t="s">
        <v>517</v>
      </c>
      <c r="F332" s="124" t="s">
        <v>518</v>
      </c>
      <c r="G332" s="125" t="s">
        <v>348</v>
      </c>
      <c r="H332" s="126">
        <v>1</v>
      </c>
      <c r="I332" s="127"/>
      <c r="J332" s="128">
        <f>ROUND(I332*H332,2)</f>
        <v>0</v>
      </c>
      <c r="K332" s="124" t="s">
        <v>189</v>
      </c>
      <c r="L332" s="32"/>
      <c r="M332" s="129" t="s">
        <v>3</v>
      </c>
      <c r="N332" s="130" t="s">
        <v>51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88</v>
      </c>
      <c r="AT332" s="133" t="s">
        <v>185</v>
      </c>
      <c r="AU332" s="133" t="s">
        <v>88</v>
      </c>
      <c r="AY332" s="16" t="s">
        <v>184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6" t="s">
        <v>88</v>
      </c>
      <c r="BK332" s="134">
        <f>ROUND(I332*H332,2)</f>
        <v>0</v>
      </c>
      <c r="BL332" s="16" t="s">
        <v>88</v>
      </c>
      <c r="BM332" s="133" t="s">
        <v>459</v>
      </c>
    </row>
    <row r="333" spans="2:65" s="11" customFormat="1" ht="11.25">
      <c r="B333" s="135"/>
      <c r="D333" s="136" t="s">
        <v>190</v>
      </c>
      <c r="E333" s="137" t="s">
        <v>3</v>
      </c>
      <c r="F333" s="138" t="s">
        <v>864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88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65" s="11" customFormat="1" ht="11.25">
      <c r="B334" s="135"/>
      <c r="D334" s="136" t="s">
        <v>190</v>
      </c>
      <c r="E334" s="137" t="s">
        <v>3</v>
      </c>
      <c r="F334" s="138" t="s">
        <v>882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2" customFormat="1" ht="11.25">
      <c r="B335" s="142"/>
      <c r="D335" s="136" t="s">
        <v>190</v>
      </c>
      <c r="E335" s="143" t="s">
        <v>3</v>
      </c>
      <c r="F335" s="144" t="s">
        <v>88</v>
      </c>
      <c r="H335" s="145">
        <v>1</v>
      </c>
      <c r="I335" s="146"/>
      <c r="L335" s="142"/>
      <c r="M335" s="147"/>
      <c r="T335" s="148"/>
      <c r="AT335" s="143" t="s">
        <v>190</v>
      </c>
      <c r="AU335" s="143" t="s">
        <v>88</v>
      </c>
      <c r="AV335" s="12" t="s">
        <v>90</v>
      </c>
      <c r="AW335" s="12" t="s">
        <v>41</v>
      </c>
      <c r="AX335" s="12" t="s">
        <v>80</v>
      </c>
      <c r="AY335" s="143" t="s">
        <v>184</v>
      </c>
    </row>
    <row r="336" spans="2:65" s="13" customFormat="1" ht="11.25">
      <c r="B336" s="149"/>
      <c r="D336" s="136" t="s">
        <v>190</v>
      </c>
      <c r="E336" s="150" t="s">
        <v>3</v>
      </c>
      <c r="F336" s="151" t="s">
        <v>202</v>
      </c>
      <c r="H336" s="152">
        <v>1</v>
      </c>
      <c r="I336" s="153"/>
      <c r="L336" s="149"/>
      <c r="M336" s="154"/>
      <c r="T336" s="155"/>
      <c r="AT336" s="150" t="s">
        <v>190</v>
      </c>
      <c r="AU336" s="150" t="s">
        <v>88</v>
      </c>
      <c r="AV336" s="13" t="s">
        <v>203</v>
      </c>
      <c r="AW336" s="13" t="s">
        <v>41</v>
      </c>
      <c r="AX336" s="13" t="s">
        <v>88</v>
      </c>
      <c r="AY336" s="150" t="s">
        <v>184</v>
      </c>
    </row>
    <row r="337" spans="2:65" s="1" customFormat="1" ht="16.5" customHeight="1">
      <c r="B337" s="121"/>
      <c r="C337" s="122" t="s">
        <v>336</v>
      </c>
      <c r="D337" s="122" t="s">
        <v>185</v>
      </c>
      <c r="E337" s="123" t="s">
        <v>541</v>
      </c>
      <c r="F337" s="124" t="s">
        <v>542</v>
      </c>
      <c r="G337" s="125" t="s">
        <v>348</v>
      </c>
      <c r="H337" s="126">
        <v>56</v>
      </c>
      <c r="I337" s="127"/>
      <c r="J337" s="128">
        <f>ROUND(I337*H337,2)</f>
        <v>0</v>
      </c>
      <c r="K337" s="124" t="s">
        <v>189</v>
      </c>
      <c r="L337" s="32"/>
      <c r="M337" s="129" t="s">
        <v>3</v>
      </c>
      <c r="N337" s="130" t="s">
        <v>51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88</v>
      </c>
      <c r="AT337" s="133" t="s">
        <v>185</v>
      </c>
      <c r="AU337" s="133" t="s">
        <v>88</v>
      </c>
      <c r="AY337" s="16" t="s">
        <v>184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6" t="s">
        <v>88</v>
      </c>
      <c r="BK337" s="134">
        <f>ROUND(I337*H337,2)</f>
        <v>0</v>
      </c>
      <c r="BL337" s="16" t="s">
        <v>88</v>
      </c>
      <c r="BM337" s="133" t="s">
        <v>462</v>
      </c>
    </row>
    <row r="338" spans="2:65" s="11" customFormat="1" ht="11.25">
      <c r="B338" s="135"/>
      <c r="D338" s="136" t="s">
        <v>190</v>
      </c>
      <c r="E338" s="137" t="s">
        <v>3</v>
      </c>
      <c r="F338" s="138" t="s">
        <v>864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88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65" s="11" customFormat="1" ht="22.5">
      <c r="B339" s="135"/>
      <c r="D339" s="136" t="s">
        <v>190</v>
      </c>
      <c r="E339" s="137" t="s">
        <v>3</v>
      </c>
      <c r="F339" s="138" t="s">
        <v>883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2" customFormat="1" ht="11.25">
      <c r="B340" s="142"/>
      <c r="D340" s="136" t="s">
        <v>190</v>
      </c>
      <c r="E340" s="143" t="s">
        <v>3</v>
      </c>
      <c r="F340" s="144" t="s">
        <v>884</v>
      </c>
      <c r="H340" s="145">
        <v>56</v>
      </c>
      <c r="I340" s="146"/>
      <c r="L340" s="142"/>
      <c r="M340" s="147"/>
      <c r="T340" s="148"/>
      <c r="AT340" s="143" t="s">
        <v>190</v>
      </c>
      <c r="AU340" s="143" t="s">
        <v>88</v>
      </c>
      <c r="AV340" s="12" t="s">
        <v>90</v>
      </c>
      <c r="AW340" s="12" t="s">
        <v>41</v>
      </c>
      <c r="AX340" s="12" t="s">
        <v>80</v>
      </c>
      <c r="AY340" s="143" t="s">
        <v>184</v>
      </c>
    </row>
    <row r="341" spans="2:65" s="13" customFormat="1" ht="11.25">
      <c r="B341" s="149"/>
      <c r="D341" s="136" t="s">
        <v>190</v>
      </c>
      <c r="E341" s="150" t="s">
        <v>3</v>
      </c>
      <c r="F341" s="151" t="s">
        <v>202</v>
      </c>
      <c r="H341" s="152">
        <v>56</v>
      </c>
      <c r="I341" s="153"/>
      <c r="L341" s="149"/>
      <c r="M341" s="154"/>
      <c r="T341" s="155"/>
      <c r="AT341" s="150" t="s">
        <v>190</v>
      </c>
      <c r="AU341" s="150" t="s">
        <v>88</v>
      </c>
      <c r="AV341" s="13" t="s">
        <v>203</v>
      </c>
      <c r="AW341" s="13" t="s">
        <v>41</v>
      </c>
      <c r="AX341" s="13" t="s">
        <v>88</v>
      </c>
      <c r="AY341" s="150" t="s">
        <v>184</v>
      </c>
    </row>
    <row r="342" spans="2:65" s="1" customFormat="1" ht="16.5" customHeight="1">
      <c r="B342" s="121"/>
      <c r="C342" s="122" t="s">
        <v>441</v>
      </c>
      <c r="D342" s="122" t="s">
        <v>185</v>
      </c>
      <c r="E342" s="123" t="s">
        <v>546</v>
      </c>
      <c r="F342" s="124" t="s">
        <v>547</v>
      </c>
      <c r="G342" s="125" t="s">
        <v>348</v>
      </c>
      <c r="H342" s="126">
        <v>56</v>
      </c>
      <c r="I342" s="127"/>
      <c r="J342" s="128">
        <f>ROUND(I342*H342,2)</f>
        <v>0</v>
      </c>
      <c r="K342" s="124" t="s">
        <v>189</v>
      </c>
      <c r="L342" s="32"/>
      <c r="M342" s="129" t="s">
        <v>3</v>
      </c>
      <c r="N342" s="130" t="s">
        <v>51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88</v>
      </c>
      <c r="AT342" s="133" t="s">
        <v>185</v>
      </c>
      <c r="AU342" s="133" t="s">
        <v>88</v>
      </c>
      <c r="AY342" s="16" t="s">
        <v>184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6" t="s">
        <v>88</v>
      </c>
      <c r="BK342" s="134">
        <f>ROUND(I342*H342,2)</f>
        <v>0</v>
      </c>
      <c r="BL342" s="16" t="s">
        <v>88</v>
      </c>
      <c r="BM342" s="133" t="s">
        <v>468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864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1" customFormat="1" ht="22.5">
      <c r="B344" s="135"/>
      <c r="D344" s="136" t="s">
        <v>190</v>
      </c>
      <c r="E344" s="137" t="s">
        <v>3</v>
      </c>
      <c r="F344" s="138" t="s">
        <v>885</v>
      </c>
      <c r="H344" s="137" t="s">
        <v>3</v>
      </c>
      <c r="I344" s="139"/>
      <c r="L344" s="135"/>
      <c r="M344" s="140"/>
      <c r="T344" s="141"/>
      <c r="AT344" s="137" t="s">
        <v>190</v>
      </c>
      <c r="AU344" s="137" t="s">
        <v>88</v>
      </c>
      <c r="AV344" s="11" t="s">
        <v>88</v>
      </c>
      <c r="AW344" s="11" t="s">
        <v>41</v>
      </c>
      <c r="AX344" s="11" t="s">
        <v>80</v>
      </c>
      <c r="AY344" s="137" t="s">
        <v>184</v>
      </c>
    </row>
    <row r="345" spans="2:65" s="12" customFormat="1" ht="11.25">
      <c r="B345" s="142"/>
      <c r="D345" s="136" t="s">
        <v>190</v>
      </c>
      <c r="E345" s="143" t="s">
        <v>3</v>
      </c>
      <c r="F345" s="144" t="s">
        <v>884</v>
      </c>
      <c r="H345" s="145">
        <v>56</v>
      </c>
      <c r="I345" s="146"/>
      <c r="L345" s="142"/>
      <c r="M345" s="147"/>
      <c r="T345" s="148"/>
      <c r="AT345" s="143" t="s">
        <v>190</v>
      </c>
      <c r="AU345" s="143" t="s">
        <v>88</v>
      </c>
      <c r="AV345" s="12" t="s">
        <v>90</v>
      </c>
      <c r="AW345" s="12" t="s">
        <v>41</v>
      </c>
      <c r="AX345" s="12" t="s">
        <v>80</v>
      </c>
      <c r="AY345" s="143" t="s">
        <v>184</v>
      </c>
    </row>
    <row r="346" spans="2:65" s="13" customFormat="1" ht="11.25">
      <c r="B346" s="149"/>
      <c r="D346" s="136" t="s">
        <v>190</v>
      </c>
      <c r="E346" s="150" t="s">
        <v>3</v>
      </c>
      <c r="F346" s="151" t="s">
        <v>202</v>
      </c>
      <c r="H346" s="152">
        <v>56</v>
      </c>
      <c r="I346" s="153"/>
      <c r="L346" s="149"/>
      <c r="M346" s="154"/>
      <c r="T346" s="155"/>
      <c r="AT346" s="150" t="s">
        <v>190</v>
      </c>
      <c r="AU346" s="150" t="s">
        <v>88</v>
      </c>
      <c r="AV346" s="13" t="s">
        <v>203</v>
      </c>
      <c r="AW346" s="13" t="s">
        <v>41</v>
      </c>
      <c r="AX346" s="13" t="s">
        <v>88</v>
      </c>
      <c r="AY346" s="150" t="s">
        <v>184</v>
      </c>
    </row>
    <row r="347" spans="2:65" s="1" customFormat="1" ht="21.75" customHeight="1">
      <c r="B347" s="121"/>
      <c r="C347" s="122" t="s">
        <v>342</v>
      </c>
      <c r="D347" s="122" t="s">
        <v>185</v>
      </c>
      <c r="E347" s="123" t="s">
        <v>886</v>
      </c>
      <c r="F347" s="124" t="s">
        <v>887</v>
      </c>
      <c r="G347" s="125" t="s">
        <v>348</v>
      </c>
      <c r="H347" s="126">
        <v>1</v>
      </c>
      <c r="I347" s="127"/>
      <c r="J347" s="128">
        <f>ROUND(I347*H347,2)</f>
        <v>0</v>
      </c>
      <c r="K347" s="124" t="s">
        <v>189</v>
      </c>
      <c r="L347" s="32"/>
      <c r="M347" s="129" t="s">
        <v>3</v>
      </c>
      <c r="N347" s="130" t="s">
        <v>51</v>
      </c>
      <c r="P347" s="131">
        <f>O347*H347</f>
        <v>0</v>
      </c>
      <c r="Q347" s="131">
        <v>0</v>
      </c>
      <c r="R347" s="131">
        <f>Q347*H347</f>
        <v>0</v>
      </c>
      <c r="S347" s="131">
        <v>0</v>
      </c>
      <c r="T347" s="132">
        <f>S347*H347</f>
        <v>0</v>
      </c>
      <c r="AR347" s="133" t="s">
        <v>88</v>
      </c>
      <c r="AT347" s="133" t="s">
        <v>185</v>
      </c>
      <c r="AU347" s="133" t="s">
        <v>88</v>
      </c>
      <c r="AY347" s="16" t="s">
        <v>184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6" t="s">
        <v>88</v>
      </c>
      <c r="BK347" s="134">
        <f>ROUND(I347*H347,2)</f>
        <v>0</v>
      </c>
      <c r="BL347" s="16" t="s">
        <v>88</v>
      </c>
      <c r="BM347" s="133" t="s">
        <v>481</v>
      </c>
    </row>
    <row r="348" spans="2:65" s="11" customFormat="1" ht="11.25">
      <c r="B348" s="135"/>
      <c r="D348" s="136" t="s">
        <v>190</v>
      </c>
      <c r="E348" s="137" t="s">
        <v>3</v>
      </c>
      <c r="F348" s="138" t="s">
        <v>808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88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888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2" customFormat="1" ht="11.25">
      <c r="B350" s="142"/>
      <c r="D350" s="136" t="s">
        <v>190</v>
      </c>
      <c r="E350" s="143" t="s">
        <v>3</v>
      </c>
      <c r="F350" s="144" t="s">
        <v>88</v>
      </c>
      <c r="H350" s="145">
        <v>1</v>
      </c>
      <c r="I350" s="146"/>
      <c r="L350" s="142"/>
      <c r="M350" s="147"/>
      <c r="T350" s="148"/>
      <c r="AT350" s="143" t="s">
        <v>190</v>
      </c>
      <c r="AU350" s="143" t="s">
        <v>88</v>
      </c>
      <c r="AV350" s="12" t="s">
        <v>90</v>
      </c>
      <c r="AW350" s="12" t="s">
        <v>41</v>
      </c>
      <c r="AX350" s="12" t="s">
        <v>80</v>
      </c>
      <c r="AY350" s="143" t="s">
        <v>184</v>
      </c>
    </row>
    <row r="351" spans="2:65" s="13" customFormat="1" ht="11.25">
      <c r="B351" s="149"/>
      <c r="D351" s="136" t="s">
        <v>190</v>
      </c>
      <c r="E351" s="150" t="s">
        <v>3</v>
      </c>
      <c r="F351" s="151" t="s">
        <v>202</v>
      </c>
      <c r="H351" s="152">
        <v>1</v>
      </c>
      <c r="I351" s="153"/>
      <c r="L351" s="149"/>
      <c r="M351" s="154"/>
      <c r="T351" s="155"/>
      <c r="AT351" s="150" t="s">
        <v>190</v>
      </c>
      <c r="AU351" s="150" t="s">
        <v>88</v>
      </c>
      <c r="AV351" s="13" t="s">
        <v>203</v>
      </c>
      <c r="AW351" s="13" t="s">
        <v>41</v>
      </c>
      <c r="AX351" s="13" t="s">
        <v>88</v>
      </c>
      <c r="AY351" s="150" t="s">
        <v>184</v>
      </c>
    </row>
    <row r="352" spans="2:65" s="1" customFormat="1" ht="21.75" customHeight="1">
      <c r="B352" s="121"/>
      <c r="C352" s="122" t="s">
        <v>456</v>
      </c>
      <c r="D352" s="122" t="s">
        <v>185</v>
      </c>
      <c r="E352" s="123" t="s">
        <v>889</v>
      </c>
      <c r="F352" s="124" t="s">
        <v>890</v>
      </c>
      <c r="G352" s="125" t="s">
        <v>348</v>
      </c>
      <c r="H352" s="126">
        <v>1</v>
      </c>
      <c r="I352" s="127"/>
      <c r="J352" s="128">
        <f>ROUND(I352*H352,2)</f>
        <v>0</v>
      </c>
      <c r="K352" s="124" t="s">
        <v>189</v>
      </c>
      <c r="L352" s="32"/>
      <c r="M352" s="129" t="s">
        <v>3</v>
      </c>
      <c r="N352" s="130" t="s">
        <v>51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88</v>
      </c>
      <c r="AT352" s="133" t="s">
        <v>185</v>
      </c>
      <c r="AU352" s="133" t="s">
        <v>88</v>
      </c>
      <c r="AY352" s="16" t="s">
        <v>184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6" t="s">
        <v>88</v>
      </c>
      <c r="BK352" s="134">
        <f>ROUND(I352*H352,2)</f>
        <v>0</v>
      </c>
      <c r="BL352" s="16" t="s">
        <v>88</v>
      </c>
      <c r="BM352" s="133" t="s">
        <v>485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808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891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88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2" customFormat="1" ht="11.25">
      <c r="B355" s="142"/>
      <c r="D355" s="136" t="s">
        <v>190</v>
      </c>
      <c r="E355" s="143" t="s">
        <v>3</v>
      </c>
      <c r="F355" s="144" t="s">
        <v>88</v>
      </c>
      <c r="H355" s="145">
        <v>1</v>
      </c>
      <c r="I355" s="146"/>
      <c r="L355" s="142"/>
      <c r="M355" s="147"/>
      <c r="T355" s="148"/>
      <c r="AT355" s="143" t="s">
        <v>190</v>
      </c>
      <c r="AU355" s="143" t="s">
        <v>88</v>
      </c>
      <c r="AV355" s="12" t="s">
        <v>90</v>
      </c>
      <c r="AW355" s="12" t="s">
        <v>41</v>
      </c>
      <c r="AX355" s="12" t="s">
        <v>80</v>
      </c>
      <c r="AY355" s="143" t="s">
        <v>184</v>
      </c>
    </row>
    <row r="356" spans="2:65" s="13" customFormat="1" ht="11.25">
      <c r="B356" s="149"/>
      <c r="D356" s="136" t="s">
        <v>190</v>
      </c>
      <c r="E356" s="150" t="s">
        <v>3</v>
      </c>
      <c r="F356" s="151" t="s">
        <v>202</v>
      </c>
      <c r="H356" s="152">
        <v>1</v>
      </c>
      <c r="I356" s="153"/>
      <c r="L356" s="149"/>
      <c r="M356" s="154"/>
      <c r="T356" s="155"/>
      <c r="AT356" s="150" t="s">
        <v>190</v>
      </c>
      <c r="AU356" s="150" t="s">
        <v>88</v>
      </c>
      <c r="AV356" s="13" t="s">
        <v>203</v>
      </c>
      <c r="AW356" s="13" t="s">
        <v>41</v>
      </c>
      <c r="AX356" s="13" t="s">
        <v>88</v>
      </c>
      <c r="AY356" s="150" t="s">
        <v>184</v>
      </c>
    </row>
    <row r="357" spans="2:65" s="1" customFormat="1" ht="21.75" customHeight="1">
      <c r="B357" s="121"/>
      <c r="C357" s="122" t="s">
        <v>353</v>
      </c>
      <c r="D357" s="122" t="s">
        <v>185</v>
      </c>
      <c r="E357" s="123" t="s">
        <v>551</v>
      </c>
      <c r="F357" s="124" t="s">
        <v>552</v>
      </c>
      <c r="G357" s="125" t="s">
        <v>348</v>
      </c>
      <c r="H357" s="126">
        <v>1</v>
      </c>
      <c r="I357" s="127"/>
      <c r="J357" s="128">
        <f>ROUND(I357*H357,2)</f>
        <v>0</v>
      </c>
      <c r="K357" s="124" t="s">
        <v>189</v>
      </c>
      <c r="L357" s="32"/>
      <c r="M357" s="129" t="s">
        <v>3</v>
      </c>
      <c r="N357" s="130" t="s">
        <v>51</v>
      </c>
      <c r="P357" s="131">
        <f>O357*H357</f>
        <v>0</v>
      </c>
      <c r="Q357" s="131">
        <v>0</v>
      </c>
      <c r="R357" s="131">
        <f>Q357*H357</f>
        <v>0</v>
      </c>
      <c r="S357" s="131">
        <v>0</v>
      </c>
      <c r="T357" s="132">
        <f>S357*H357</f>
        <v>0</v>
      </c>
      <c r="AR357" s="133" t="s">
        <v>88</v>
      </c>
      <c r="AT357" s="133" t="s">
        <v>185</v>
      </c>
      <c r="AU357" s="133" t="s">
        <v>88</v>
      </c>
      <c r="AY357" s="16" t="s">
        <v>184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6" t="s">
        <v>88</v>
      </c>
      <c r="BK357" s="134">
        <f>ROUND(I357*H357,2)</f>
        <v>0</v>
      </c>
      <c r="BL357" s="16" t="s">
        <v>88</v>
      </c>
      <c r="BM357" s="133" t="s">
        <v>488</v>
      </c>
    </row>
    <row r="358" spans="2:65" s="11" customFormat="1" ht="11.25">
      <c r="B358" s="135"/>
      <c r="D358" s="136" t="s">
        <v>190</v>
      </c>
      <c r="E358" s="137" t="s">
        <v>3</v>
      </c>
      <c r="F358" s="138" t="s">
        <v>808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88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809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1" customFormat="1" ht="11.25">
      <c r="B360" s="135"/>
      <c r="D360" s="136" t="s">
        <v>190</v>
      </c>
      <c r="E360" s="137" t="s">
        <v>3</v>
      </c>
      <c r="F360" s="138" t="s">
        <v>892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2" customFormat="1" ht="11.25">
      <c r="B361" s="142"/>
      <c r="D361" s="136" t="s">
        <v>190</v>
      </c>
      <c r="E361" s="143" t="s">
        <v>3</v>
      </c>
      <c r="F361" s="144" t="s">
        <v>88</v>
      </c>
      <c r="H361" s="145">
        <v>1</v>
      </c>
      <c r="I361" s="146"/>
      <c r="L361" s="142"/>
      <c r="M361" s="147"/>
      <c r="T361" s="148"/>
      <c r="AT361" s="143" t="s">
        <v>190</v>
      </c>
      <c r="AU361" s="143" t="s">
        <v>88</v>
      </c>
      <c r="AV361" s="12" t="s">
        <v>90</v>
      </c>
      <c r="AW361" s="12" t="s">
        <v>41</v>
      </c>
      <c r="AX361" s="12" t="s">
        <v>80</v>
      </c>
      <c r="AY361" s="143" t="s">
        <v>184</v>
      </c>
    </row>
    <row r="362" spans="2:65" s="13" customFormat="1" ht="11.25">
      <c r="B362" s="149"/>
      <c r="D362" s="136" t="s">
        <v>190</v>
      </c>
      <c r="E362" s="150" t="s">
        <v>3</v>
      </c>
      <c r="F362" s="151" t="s">
        <v>202</v>
      </c>
      <c r="H362" s="152">
        <v>1</v>
      </c>
      <c r="I362" s="153"/>
      <c r="L362" s="149"/>
      <c r="M362" s="154"/>
      <c r="T362" s="155"/>
      <c r="AT362" s="150" t="s">
        <v>190</v>
      </c>
      <c r="AU362" s="150" t="s">
        <v>88</v>
      </c>
      <c r="AV362" s="13" t="s">
        <v>203</v>
      </c>
      <c r="AW362" s="13" t="s">
        <v>41</v>
      </c>
      <c r="AX362" s="13" t="s">
        <v>88</v>
      </c>
      <c r="AY362" s="150" t="s">
        <v>184</v>
      </c>
    </row>
    <row r="363" spans="2:65" s="1" customFormat="1" ht="24.2" customHeight="1">
      <c r="B363" s="121"/>
      <c r="C363" s="122" t="s">
        <v>465</v>
      </c>
      <c r="D363" s="122" t="s">
        <v>185</v>
      </c>
      <c r="E363" s="123" t="s">
        <v>893</v>
      </c>
      <c r="F363" s="124" t="s">
        <v>894</v>
      </c>
      <c r="G363" s="125" t="s">
        <v>348</v>
      </c>
      <c r="H363" s="126">
        <v>4</v>
      </c>
      <c r="I363" s="127"/>
      <c r="J363" s="128">
        <f>ROUND(I363*H363,2)</f>
        <v>0</v>
      </c>
      <c r="K363" s="124" t="s">
        <v>189</v>
      </c>
      <c r="L363" s="32"/>
      <c r="M363" s="129" t="s">
        <v>3</v>
      </c>
      <c r="N363" s="130" t="s">
        <v>51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88</v>
      </c>
      <c r="AT363" s="133" t="s">
        <v>185</v>
      </c>
      <c r="AU363" s="133" t="s">
        <v>88</v>
      </c>
      <c r="AY363" s="16" t="s">
        <v>184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88</v>
      </c>
      <c r="BK363" s="134">
        <f>ROUND(I363*H363,2)</f>
        <v>0</v>
      </c>
      <c r="BL363" s="16" t="s">
        <v>88</v>
      </c>
      <c r="BM363" s="133" t="s">
        <v>497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808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88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1" customFormat="1" ht="11.25">
      <c r="B365" s="135"/>
      <c r="D365" s="136" t="s">
        <v>190</v>
      </c>
      <c r="E365" s="137" t="s">
        <v>3</v>
      </c>
      <c r="F365" s="138" t="s">
        <v>809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2" customFormat="1" ht="11.25">
      <c r="B366" s="142"/>
      <c r="D366" s="136" t="s">
        <v>190</v>
      </c>
      <c r="E366" s="143" t="s">
        <v>3</v>
      </c>
      <c r="F366" s="144" t="s">
        <v>895</v>
      </c>
      <c r="H366" s="145">
        <v>4</v>
      </c>
      <c r="I366" s="146"/>
      <c r="L366" s="142"/>
      <c r="M366" s="147"/>
      <c r="T366" s="148"/>
      <c r="AT366" s="143" t="s">
        <v>190</v>
      </c>
      <c r="AU366" s="143" t="s">
        <v>88</v>
      </c>
      <c r="AV366" s="12" t="s">
        <v>90</v>
      </c>
      <c r="AW366" s="12" t="s">
        <v>41</v>
      </c>
      <c r="AX366" s="12" t="s">
        <v>80</v>
      </c>
      <c r="AY366" s="143" t="s">
        <v>184</v>
      </c>
    </row>
    <row r="367" spans="2:65" s="13" customFormat="1" ht="11.25">
      <c r="B367" s="149"/>
      <c r="D367" s="136" t="s">
        <v>190</v>
      </c>
      <c r="E367" s="150" t="s">
        <v>3</v>
      </c>
      <c r="F367" s="151" t="s">
        <v>202</v>
      </c>
      <c r="H367" s="152">
        <v>4</v>
      </c>
      <c r="I367" s="153"/>
      <c r="L367" s="149"/>
      <c r="M367" s="154"/>
      <c r="T367" s="155"/>
      <c r="AT367" s="150" t="s">
        <v>190</v>
      </c>
      <c r="AU367" s="150" t="s">
        <v>88</v>
      </c>
      <c r="AV367" s="13" t="s">
        <v>203</v>
      </c>
      <c r="AW367" s="13" t="s">
        <v>41</v>
      </c>
      <c r="AX367" s="13" t="s">
        <v>88</v>
      </c>
      <c r="AY367" s="150" t="s">
        <v>184</v>
      </c>
    </row>
    <row r="368" spans="2:65" s="1" customFormat="1" ht="24.2" customHeight="1">
      <c r="B368" s="121"/>
      <c r="C368" s="122" t="s">
        <v>361</v>
      </c>
      <c r="D368" s="122" t="s">
        <v>185</v>
      </c>
      <c r="E368" s="123" t="s">
        <v>896</v>
      </c>
      <c r="F368" s="124" t="s">
        <v>897</v>
      </c>
      <c r="G368" s="125" t="s">
        <v>348</v>
      </c>
      <c r="H368" s="126">
        <v>4</v>
      </c>
      <c r="I368" s="127"/>
      <c r="J368" s="128">
        <f>ROUND(I368*H368,2)</f>
        <v>0</v>
      </c>
      <c r="K368" s="124" t="s">
        <v>189</v>
      </c>
      <c r="L368" s="32"/>
      <c r="M368" s="129" t="s">
        <v>3</v>
      </c>
      <c r="N368" s="130" t="s">
        <v>51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88</v>
      </c>
      <c r="AT368" s="133" t="s">
        <v>185</v>
      </c>
      <c r="AU368" s="133" t="s">
        <v>88</v>
      </c>
      <c r="AY368" s="16" t="s">
        <v>184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6" t="s">
        <v>88</v>
      </c>
      <c r="BK368" s="134">
        <f>ROUND(I368*H368,2)</f>
        <v>0</v>
      </c>
      <c r="BL368" s="16" t="s">
        <v>88</v>
      </c>
      <c r="BM368" s="133" t="s">
        <v>503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808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1" customFormat="1" ht="11.25">
      <c r="B370" s="135"/>
      <c r="D370" s="136" t="s">
        <v>190</v>
      </c>
      <c r="E370" s="137" t="s">
        <v>3</v>
      </c>
      <c r="F370" s="138" t="s">
        <v>809</v>
      </c>
      <c r="H370" s="137" t="s">
        <v>3</v>
      </c>
      <c r="I370" s="139"/>
      <c r="L370" s="135"/>
      <c r="M370" s="140"/>
      <c r="T370" s="141"/>
      <c r="AT370" s="137" t="s">
        <v>190</v>
      </c>
      <c r="AU370" s="137" t="s">
        <v>88</v>
      </c>
      <c r="AV370" s="11" t="s">
        <v>88</v>
      </c>
      <c r="AW370" s="11" t="s">
        <v>41</v>
      </c>
      <c r="AX370" s="11" t="s">
        <v>80</v>
      </c>
      <c r="AY370" s="137" t="s">
        <v>184</v>
      </c>
    </row>
    <row r="371" spans="2:65" s="12" customFormat="1" ht="11.25">
      <c r="B371" s="142"/>
      <c r="D371" s="136" t="s">
        <v>190</v>
      </c>
      <c r="E371" s="143" t="s">
        <v>3</v>
      </c>
      <c r="F371" s="144" t="s">
        <v>895</v>
      </c>
      <c r="H371" s="145">
        <v>4</v>
      </c>
      <c r="I371" s="146"/>
      <c r="L371" s="142"/>
      <c r="M371" s="147"/>
      <c r="T371" s="148"/>
      <c r="AT371" s="143" t="s">
        <v>190</v>
      </c>
      <c r="AU371" s="143" t="s">
        <v>88</v>
      </c>
      <c r="AV371" s="12" t="s">
        <v>90</v>
      </c>
      <c r="AW371" s="12" t="s">
        <v>41</v>
      </c>
      <c r="AX371" s="12" t="s">
        <v>80</v>
      </c>
      <c r="AY371" s="143" t="s">
        <v>184</v>
      </c>
    </row>
    <row r="372" spans="2:65" s="13" customFormat="1" ht="11.25">
      <c r="B372" s="149"/>
      <c r="D372" s="136" t="s">
        <v>190</v>
      </c>
      <c r="E372" s="150" t="s">
        <v>3</v>
      </c>
      <c r="F372" s="151" t="s">
        <v>202</v>
      </c>
      <c r="H372" s="152">
        <v>4</v>
      </c>
      <c r="I372" s="153"/>
      <c r="L372" s="149"/>
      <c r="M372" s="154"/>
      <c r="T372" s="155"/>
      <c r="AT372" s="150" t="s">
        <v>190</v>
      </c>
      <c r="AU372" s="150" t="s">
        <v>88</v>
      </c>
      <c r="AV372" s="13" t="s">
        <v>203</v>
      </c>
      <c r="AW372" s="13" t="s">
        <v>41</v>
      </c>
      <c r="AX372" s="13" t="s">
        <v>88</v>
      </c>
      <c r="AY372" s="150" t="s">
        <v>184</v>
      </c>
    </row>
    <row r="373" spans="2:65" s="1" customFormat="1" ht="16.5" customHeight="1">
      <c r="B373" s="121"/>
      <c r="C373" s="122" t="s">
        <v>482</v>
      </c>
      <c r="D373" s="122" t="s">
        <v>185</v>
      </c>
      <c r="E373" s="123" t="s">
        <v>555</v>
      </c>
      <c r="F373" s="124" t="s">
        <v>556</v>
      </c>
      <c r="G373" s="125" t="s">
        <v>348</v>
      </c>
      <c r="H373" s="126">
        <v>1</v>
      </c>
      <c r="I373" s="127"/>
      <c r="J373" s="128">
        <f>ROUND(I373*H373,2)</f>
        <v>0</v>
      </c>
      <c r="K373" s="124" t="s">
        <v>189</v>
      </c>
      <c r="L373" s="32"/>
      <c r="M373" s="129" t="s">
        <v>3</v>
      </c>
      <c r="N373" s="130" t="s">
        <v>51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88</v>
      </c>
      <c r="AT373" s="133" t="s">
        <v>185</v>
      </c>
      <c r="AU373" s="133" t="s">
        <v>88</v>
      </c>
      <c r="AY373" s="16" t="s">
        <v>184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88</v>
      </c>
      <c r="BK373" s="134">
        <f>ROUND(I373*H373,2)</f>
        <v>0</v>
      </c>
      <c r="BL373" s="16" t="s">
        <v>88</v>
      </c>
      <c r="BM373" s="133" t="s">
        <v>512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808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1" customFormat="1" ht="11.25">
      <c r="B375" s="135"/>
      <c r="D375" s="136" t="s">
        <v>190</v>
      </c>
      <c r="E375" s="137" t="s">
        <v>3</v>
      </c>
      <c r="F375" s="138" t="s">
        <v>809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1" customFormat="1" ht="11.25">
      <c r="B376" s="135"/>
      <c r="D376" s="136" t="s">
        <v>190</v>
      </c>
      <c r="E376" s="137" t="s">
        <v>3</v>
      </c>
      <c r="F376" s="138" t="s">
        <v>864</v>
      </c>
      <c r="H376" s="137" t="s">
        <v>3</v>
      </c>
      <c r="I376" s="139"/>
      <c r="L376" s="135"/>
      <c r="M376" s="140"/>
      <c r="T376" s="141"/>
      <c r="AT376" s="137" t="s">
        <v>190</v>
      </c>
      <c r="AU376" s="137" t="s">
        <v>88</v>
      </c>
      <c r="AV376" s="11" t="s">
        <v>88</v>
      </c>
      <c r="AW376" s="11" t="s">
        <v>41</v>
      </c>
      <c r="AX376" s="11" t="s">
        <v>80</v>
      </c>
      <c r="AY376" s="137" t="s">
        <v>184</v>
      </c>
    </row>
    <row r="377" spans="2:65" s="11" customFormat="1" ht="11.25">
      <c r="B377" s="135"/>
      <c r="D377" s="136" t="s">
        <v>190</v>
      </c>
      <c r="E377" s="137" t="s">
        <v>3</v>
      </c>
      <c r="F377" s="138" t="s">
        <v>898</v>
      </c>
      <c r="H377" s="137" t="s">
        <v>3</v>
      </c>
      <c r="I377" s="139"/>
      <c r="L377" s="135"/>
      <c r="M377" s="140"/>
      <c r="T377" s="141"/>
      <c r="AT377" s="137" t="s">
        <v>190</v>
      </c>
      <c r="AU377" s="137" t="s">
        <v>88</v>
      </c>
      <c r="AV377" s="11" t="s">
        <v>88</v>
      </c>
      <c r="AW377" s="11" t="s">
        <v>41</v>
      </c>
      <c r="AX377" s="11" t="s">
        <v>80</v>
      </c>
      <c r="AY377" s="137" t="s">
        <v>184</v>
      </c>
    </row>
    <row r="378" spans="2:65" s="12" customFormat="1" ht="11.25">
      <c r="B378" s="142"/>
      <c r="D378" s="136" t="s">
        <v>190</v>
      </c>
      <c r="E378" s="143" t="s">
        <v>3</v>
      </c>
      <c r="F378" s="144" t="s">
        <v>88</v>
      </c>
      <c r="H378" s="145">
        <v>1</v>
      </c>
      <c r="I378" s="146"/>
      <c r="L378" s="142"/>
      <c r="M378" s="147"/>
      <c r="T378" s="148"/>
      <c r="AT378" s="143" t="s">
        <v>190</v>
      </c>
      <c r="AU378" s="143" t="s">
        <v>88</v>
      </c>
      <c r="AV378" s="12" t="s">
        <v>90</v>
      </c>
      <c r="AW378" s="12" t="s">
        <v>41</v>
      </c>
      <c r="AX378" s="12" t="s">
        <v>80</v>
      </c>
      <c r="AY378" s="143" t="s">
        <v>184</v>
      </c>
    </row>
    <row r="379" spans="2:65" s="13" customFormat="1" ht="11.25">
      <c r="B379" s="149"/>
      <c r="D379" s="136" t="s">
        <v>190</v>
      </c>
      <c r="E379" s="150" t="s">
        <v>3</v>
      </c>
      <c r="F379" s="151" t="s">
        <v>202</v>
      </c>
      <c r="H379" s="152">
        <v>1</v>
      </c>
      <c r="I379" s="153"/>
      <c r="L379" s="149"/>
      <c r="M379" s="154"/>
      <c r="T379" s="155"/>
      <c r="AT379" s="150" t="s">
        <v>190</v>
      </c>
      <c r="AU379" s="150" t="s">
        <v>88</v>
      </c>
      <c r="AV379" s="13" t="s">
        <v>203</v>
      </c>
      <c r="AW379" s="13" t="s">
        <v>41</v>
      </c>
      <c r="AX379" s="13" t="s">
        <v>88</v>
      </c>
      <c r="AY379" s="150" t="s">
        <v>184</v>
      </c>
    </row>
    <row r="380" spans="2:65" s="1" customFormat="1" ht="16.5" customHeight="1">
      <c r="B380" s="121"/>
      <c r="C380" s="122" t="s">
        <v>368</v>
      </c>
      <c r="D380" s="122" t="s">
        <v>185</v>
      </c>
      <c r="E380" s="123" t="s">
        <v>899</v>
      </c>
      <c r="F380" s="124" t="s">
        <v>900</v>
      </c>
      <c r="G380" s="125" t="s">
        <v>348</v>
      </c>
      <c r="H380" s="126">
        <v>1</v>
      </c>
      <c r="I380" s="127"/>
      <c r="J380" s="128">
        <f>ROUND(I380*H380,2)</f>
        <v>0</v>
      </c>
      <c r="K380" s="124" t="s">
        <v>901</v>
      </c>
      <c r="L380" s="32"/>
      <c r="M380" s="129" t="s">
        <v>3</v>
      </c>
      <c r="N380" s="130" t="s">
        <v>51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88</v>
      </c>
      <c r="AT380" s="133" t="s">
        <v>185</v>
      </c>
      <c r="AU380" s="133" t="s">
        <v>88</v>
      </c>
      <c r="AY380" s="16" t="s">
        <v>184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6" t="s">
        <v>88</v>
      </c>
      <c r="BK380" s="134">
        <f>ROUND(I380*H380,2)</f>
        <v>0</v>
      </c>
      <c r="BL380" s="16" t="s">
        <v>88</v>
      </c>
      <c r="BM380" s="133" t="s">
        <v>519</v>
      </c>
    </row>
    <row r="381" spans="2:65" s="11" customFormat="1" ht="11.25">
      <c r="B381" s="135"/>
      <c r="D381" s="136" t="s">
        <v>190</v>
      </c>
      <c r="E381" s="137" t="s">
        <v>3</v>
      </c>
      <c r="F381" s="138" t="s">
        <v>808</v>
      </c>
      <c r="H381" s="137" t="s">
        <v>3</v>
      </c>
      <c r="I381" s="139"/>
      <c r="L381" s="135"/>
      <c r="M381" s="140"/>
      <c r="T381" s="141"/>
      <c r="AT381" s="137" t="s">
        <v>190</v>
      </c>
      <c r="AU381" s="137" t="s">
        <v>88</v>
      </c>
      <c r="AV381" s="11" t="s">
        <v>88</v>
      </c>
      <c r="AW381" s="11" t="s">
        <v>41</v>
      </c>
      <c r="AX381" s="11" t="s">
        <v>80</v>
      </c>
      <c r="AY381" s="137" t="s">
        <v>184</v>
      </c>
    </row>
    <row r="382" spans="2:65" s="11" customFormat="1" ht="11.25">
      <c r="B382" s="135"/>
      <c r="D382" s="136" t="s">
        <v>190</v>
      </c>
      <c r="E382" s="137" t="s">
        <v>3</v>
      </c>
      <c r="F382" s="138" t="s">
        <v>809</v>
      </c>
      <c r="H382" s="137" t="s">
        <v>3</v>
      </c>
      <c r="I382" s="139"/>
      <c r="L382" s="135"/>
      <c r="M382" s="140"/>
      <c r="T382" s="141"/>
      <c r="AT382" s="137" t="s">
        <v>190</v>
      </c>
      <c r="AU382" s="137" t="s">
        <v>88</v>
      </c>
      <c r="AV382" s="11" t="s">
        <v>88</v>
      </c>
      <c r="AW382" s="11" t="s">
        <v>41</v>
      </c>
      <c r="AX382" s="11" t="s">
        <v>80</v>
      </c>
      <c r="AY382" s="137" t="s">
        <v>184</v>
      </c>
    </row>
    <row r="383" spans="2:65" s="11" customFormat="1" ht="11.25">
      <c r="B383" s="135"/>
      <c r="D383" s="136" t="s">
        <v>190</v>
      </c>
      <c r="E383" s="137" t="s">
        <v>3</v>
      </c>
      <c r="F383" s="138" t="s">
        <v>864</v>
      </c>
      <c r="H383" s="137" t="s">
        <v>3</v>
      </c>
      <c r="I383" s="139"/>
      <c r="L383" s="135"/>
      <c r="M383" s="140"/>
      <c r="T383" s="141"/>
      <c r="AT383" s="137" t="s">
        <v>190</v>
      </c>
      <c r="AU383" s="137" t="s">
        <v>88</v>
      </c>
      <c r="AV383" s="11" t="s">
        <v>88</v>
      </c>
      <c r="AW383" s="11" t="s">
        <v>41</v>
      </c>
      <c r="AX383" s="11" t="s">
        <v>80</v>
      </c>
      <c r="AY383" s="137" t="s">
        <v>184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902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2" customFormat="1" ht="11.25">
      <c r="B385" s="142"/>
      <c r="D385" s="136" t="s">
        <v>190</v>
      </c>
      <c r="E385" s="143" t="s">
        <v>3</v>
      </c>
      <c r="F385" s="144" t="s">
        <v>88</v>
      </c>
      <c r="H385" s="145">
        <v>1</v>
      </c>
      <c r="I385" s="146"/>
      <c r="L385" s="142"/>
      <c r="M385" s="147"/>
      <c r="T385" s="148"/>
      <c r="AT385" s="143" t="s">
        <v>190</v>
      </c>
      <c r="AU385" s="143" t="s">
        <v>88</v>
      </c>
      <c r="AV385" s="12" t="s">
        <v>90</v>
      </c>
      <c r="AW385" s="12" t="s">
        <v>41</v>
      </c>
      <c r="AX385" s="12" t="s">
        <v>80</v>
      </c>
      <c r="AY385" s="143" t="s">
        <v>184</v>
      </c>
    </row>
    <row r="386" spans="2:65" s="13" customFormat="1" ht="11.25">
      <c r="B386" s="149"/>
      <c r="D386" s="136" t="s">
        <v>190</v>
      </c>
      <c r="E386" s="150" t="s">
        <v>3</v>
      </c>
      <c r="F386" s="151" t="s">
        <v>202</v>
      </c>
      <c r="H386" s="152">
        <v>1</v>
      </c>
      <c r="I386" s="153"/>
      <c r="L386" s="149"/>
      <c r="M386" s="154"/>
      <c r="T386" s="155"/>
      <c r="AT386" s="150" t="s">
        <v>190</v>
      </c>
      <c r="AU386" s="150" t="s">
        <v>88</v>
      </c>
      <c r="AV386" s="13" t="s">
        <v>203</v>
      </c>
      <c r="AW386" s="13" t="s">
        <v>41</v>
      </c>
      <c r="AX386" s="13" t="s">
        <v>88</v>
      </c>
      <c r="AY386" s="150" t="s">
        <v>184</v>
      </c>
    </row>
    <row r="387" spans="2:65" s="1" customFormat="1" ht="16.5" customHeight="1">
      <c r="B387" s="121"/>
      <c r="C387" s="122" t="s">
        <v>493</v>
      </c>
      <c r="D387" s="122" t="s">
        <v>185</v>
      </c>
      <c r="E387" s="123" t="s">
        <v>560</v>
      </c>
      <c r="F387" s="124" t="s">
        <v>561</v>
      </c>
      <c r="G387" s="125" t="s">
        <v>348</v>
      </c>
      <c r="H387" s="126">
        <v>2</v>
      </c>
      <c r="I387" s="127"/>
      <c r="J387" s="128">
        <f>ROUND(I387*H387,2)</f>
        <v>0</v>
      </c>
      <c r="K387" s="124" t="s">
        <v>189</v>
      </c>
      <c r="L387" s="32"/>
      <c r="M387" s="129" t="s">
        <v>3</v>
      </c>
      <c r="N387" s="130" t="s">
        <v>51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88</v>
      </c>
      <c r="AT387" s="133" t="s">
        <v>185</v>
      </c>
      <c r="AU387" s="133" t="s">
        <v>88</v>
      </c>
      <c r="AY387" s="16" t="s">
        <v>184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88</v>
      </c>
      <c r="BK387" s="134">
        <f>ROUND(I387*H387,2)</f>
        <v>0</v>
      </c>
      <c r="BL387" s="16" t="s">
        <v>88</v>
      </c>
      <c r="BM387" s="133" t="s">
        <v>364</v>
      </c>
    </row>
    <row r="388" spans="2:65" s="11" customFormat="1" ht="11.25">
      <c r="B388" s="135"/>
      <c r="D388" s="136" t="s">
        <v>190</v>
      </c>
      <c r="E388" s="137" t="s">
        <v>3</v>
      </c>
      <c r="F388" s="138" t="s">
        <v>808</v>
      </c>
      <c r="H388" s="137" t="s">
        <v>3</v>
      </c>
      <c r="I388" s="139"/>
      <c r="L388" s="135"/>
      <c r="M388" s="140"/>
      <c r="T388" s="141"/>
      <c r="AT388" s="137" t="s">
        <v>190</v>
      </c>
      <c r="AU388" s="137" t="s">
        <v>88</v>
      </c>
      <c r="AV388" s="11" t="s">
        <v>88</v>
      </c>
      <c r="AW388" s="11" t="s">
        <v>41</v>
      </c>
      <c r="AX388" s="11" t="s">
        <v>80</v>
      </c>
      <c r="AY388" s="137" t="s">
        <v>184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809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11.25">
      <c r="B390" s="135"/>
      <c r="D390" s="136" t="s">
        <v>190</v>
      </c>
      <c r="E390" s="137" t="s">
        <v>3</v>
      </c>
      <c r="F390" s="138" t="s">
        <v>864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1" customFormat="1" ht="11.25">
      <c r="B391" s="135"/>
      <c r="D391" s="136" t="s">
        <v>190</v>
      </c>
      <c r="E391" s="137" t="s">
        <v>3</v>
      </c>
      <c r="F391" s="138" t="s">
        <v>898</v>
      </c>
      <c r="H391" s="137" t="s">
        <v>3</v>
      </c>
      <c r="I391" s="139"/>
      <c r="L391" s="135"/>
      <c r="M391" s="140"/>
      <c r="T391" s="141"/>
      <c r="AT391" s="137" t="s">
        <v>190</v>
      </c>
      <c r="AU391" s="137" t="s">
        <v>88</v>
      </c>
      <c r="AV391" s="11" t="s">
        <v>88</v>
      </c>
      <c r="AW391" s="11" t="s">
        <v>41</v>
      </c>
      <c r="AX391" s="11" t="s">
        <v>80</v>
      </c>
      <c r="AY391" s="137" t="s">
        <v>184</v>
      </c>
    </row>
    <row r="392" spans="2:65" s="12" customFormat="1" ht="11.25">
      <c r="B392" s="142"/>
      <c r="D392" s="136" t="s">
        <v>190</v>
      </c>
      <c r="E392" s="143" t="s">
        <v>3</v>
      </c>
      <c r="F392" s="144" t="s">
        <v>88</v>
      </c>
      <c r="H392" s="145">
        <v>1</v>
      </c>
      <c r="I392" s="146"/>
      <c r="L392" s="142"/>
      <c r="M392" s="147"/>
      <c r="T392" s="148"/>
      <c r="AT392" s="143" t="s">
        <v>190</v>
      </c>
      <c r="AU392" s="143" t="s">
        <v>88</v>
      </c>
      <c r="AV392" s="12" t="s">
        <v>90</v>
      </c>
      <c r="AW392" s="12" t="s">
        <v>41</v>
      </c>
      <c r="AX392" s="12" t="s">
        <v>80</v>
      </c>
      <c r="AY392" s="143" t="s">
        <v>184</v>
      </c>
    </row>
    <row r="393" spans="2:65" s="11" customFormat="1" ht="11.25">
      <c r="B393" s="135"/>
      <c r="D393" s="136" t="s">
        <v>190</v>
      </c>
      <c r="E393" s="137" t="s">
        <v>3</v>
      </c>
      <c r="F393" s="138" t="s">
        <v>902</v>
      </c>
      <c r="H393" s="137" t="s">
        <v>3</v>
      </c>
      <c r="I393" s="139"/>
      <c r="L393" s="135"/>
      <c r="M393" s="140"/>
      <c r="T393" s="141"/>
      <c r="AT393" s="137" t="s">
        <v>190</v>
      </c>
      <c r="AU393" s="137" t="s">
        <v>88</v>
      </c>
      <c r="AV393" s="11" t="s">
        <v>88</v>
      </c>
      <c r="AW393" s="11" t="s">
        <v>41</v>
      </c>
      <c r="AX393" s="11" t="s">
        <v>80</v>
      </c>
      <c r="AY393" s="137" t="s">
        <v>184</v>
      </c>
    </row>
    <row r="394" spans="2:65" s="12" customFormat="1" ht="11.25">
      <c r="B394" s="142"/>
      <c r="D394" s="136" t="s">
        <v>190</v>
      </c>
      <c r="E394" s="143" t="s">
        <v>3</v>
      </c>
      <c r="F394" s="144" t="s">
        <v>88</v>
      </c>
      <c r="H394" s="145">
        <v>1</v>
      </c>
      <c r="I394" s="146"/>
      <c r="L394" s="142"/>
      <c r="M394" s="147"/>
      <c r="T394" s="148"/>
      <c r="AT394" s="143" t="s">
        <v>190</v>
      </c>
      <c r="AU394" s="143" t="s">
        <v>88</v>
      </c>
      <c r="AV394" s="12" t="s">
        <v>90</v>
      </c>
      <c r="AW394" s="12" t="s">
        <v>41</v>
      </c>
      <c r="AX394" s="12" t="s">
        <v>80</v>
      </c>
      <c r="AY394" s="143" t="s">
        <v>184</v>
      </c>
    </row>
    <row r="395" spans="2:65" s="13" customFormat="1" ht="11.25">
      <c r="B395" s="149"/>
      <c r="D395" s="136" t="s">
        <v>190</v>
      </c>
      <c r="E395" s="150" t="s">
        <v>3</v>
      </c>
      <c r="F395" s="151" t="s">
        <v>202</v>
      </c>
      <c r="H395" s="152">
        <v>2</v>
      </c>
      <c r="I395" s="153"/>
      <c r="L395" s="149"/>
      <c r="M395" s="154"/>
      <c r="T395" s="155"/>
      <c r="AT395" s="150" t="s">
        <v>190</v>
      </c>
      <c r="AU395" s="150" t="s">
        <v>88</v>
      </c>
      <c r="AV395" s="13" t="s">
        <v>203</v>
      </c>
      <c r="AW395" s="13" t="s">
        <v>41</v>
      </c>
      <c r="AX395" s="13" t="s">
        <v>88</v>
      </c>
      <c r="AY395" s="150" t="s">
        <v>184</v>
      </c>
    </row>
    <row r="396" spans="2:65" s="1" customFormat="1" ht="16.5" customHeight="1">
      <c r="B396" s="121"/>
      <c r="C396" s="122" t="s">
        <v>373</v>
      </c>
      <c r="D396" s="122" t="s">
        <v>185</v>
      </c>
      <c r="E396" s="123" t="s">
        <v>564</v>
      </c>
      <c r="F396" s="124" t="s">
        <v>565</v>
      </c>
      <c r="G396" s="125" t="s">
        <v>348</v>
      </c>
      <c r="H396" s="126">
        <v>2</v>
      </c>
      <c r="I396" s="127"/>
      <c r="J396" s="128">
        <f>ROUND(I396*H396,2)</f>
        <v>0</v>
      </c>
      <c r="K396" s="124" t="s">
        <v>189</v>
      </c>
      <c r="L396" s="32"/>
      <c r="M396" s="129" t="s">
        <v>3</v>
      </c>
      <c r="N396" s="130" t="s">
        <v>51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88</v>
      </c>
      <c r="AT396" s="133" t="s">
        <v>185</v>
      </c>
      <c r="AU396" s="133" t="s">
        <v>88</v>
      </c>
      <c r="AY396" s="16" t="s">
        <v>184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6" t="s">
        <v>88</v>
      </c>
      <c r="BK396" s="134">
        <f>ROUND(I396*H396,2)</f>
        <v>0</v>
      </c>
      <c r="BL396" s="16" t="s">
        <v>88</v>
      </c>
      <c r="BM396" s="133" t="s">
        <v>530</v>
      </c>
    </row>
    <row r="397" spans="2:65" s="11" customFormat="1" ht="11.25">
      <c r="B397" s="135"/>
      <c r="D397" s="136" t="s">
        <v>190</v>
      </c>
      <c r="E397" s="137" t="s">
        <v>3</v>
      </c>
      <c r="F397" s="138" t="s">
        <v>808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1" customFormat="1" ht="11.25">
      <c r="B398" s="135"/>
      <c r="D398" s="136" t="s">
        <v>190</v>
      </c>
      <c r="E398" s="137" t="s">
        <v>3</v>
      </c>
      <c r="F398" s="138" t="s">
        <v>809</v>
      </c>
      <c r="H398" s="137" t="s">
        <v>3</v>
      </c>
      <c r="I398" s="139"/>
      <c r="L398" s="135"/>
      <c r="M398" s="140"/>
      <c r="T398" s="141"/>
      <c r="AT398" s="137" t="s">
        <v>190</v>
      </c>
      <c r="AU398" s="137" t="s">
        <v>88</v>
      </c>
      <c r="AV398" s="11" t="s">
        <v>88</v>
      </c>
      <c r="AW398" s="11" t="s">
        <v>41</v>
      </c>
      <c r="AX398" s="11" t="s">
        <v>80</v>
      </c>
      <c r="AY398" s="137" t="s">
        <v>184</v>
      </c>
    </row>
    <row r="399" spans="2:65" s="11" customFormat="1" ht="22.5">
      <c r="B399" s="135"/>
      <c r="D399" s="136" t="s">
        <v>190</v>
      </c>
      <c r="E399" s="137" t="s">
        <v>3</v>
      </c>
      <c r="F399" s="138" t="s">
        <v>903</v>
      </c>
      <c r="H399" s="137" t="s">
        <v>3</v>
      </c>
      <c r="I399" s="139"/>
      <c r="L399" s="135"/>
      <c r="M399" s="140"/>
      <c r="T399" s="141"/>
      <c r="AT399" s="137" t="s">
        <v>190</v>
      </c>
      <c r="AU399" s="137" t="s">
        <v>88</v>
      </c>
      <c r="AV399" s="11" t="s">
        <v>88</v>
      </c>
      <c r="AW399" s="11" t="s">
        <v>41</v>
      </c>
      <c r="AX399" s="11" t="s">
        <v>80</v>
      </c>
      <c r="AY399" s="137" t="s">
        <v>184</v>
      </c>
    </row>
    <row r="400" spans="2:65" s="12" customFormat="1" ht="11.25">
      <c r="B400" s="142"/>
      <c r="D400" s="136" t="s">
        <v>190</v>
      </c>
      <c r="E400" s="143" t="s">
        <v>3</v>
      </c>
      <c r="F400" s="144" t="s">
        <v>88</v>
      </c>
      <c r="H400" s="145">
        <v>1</v>
      </c>
      <c r="I400" s="146"/>
      <c r="L400" s="142"/>
      <c r="M400" s="147"/>
      <c r="T400" s="148"/>
      <c r="AT400" s="143" t="s">
        <v>190</v>
      </c>
      <c r="AU400" s="143" t="s">
        <v>88</v>
      </c>
      <c r="AV400" s="12" t="s">
        <v>90</v>
      </c>
      <c r="AW400" s="12" t="s">
        <v>41</v>
      </c>
      <c r="AX400" s="12" t="s">
        <v>80</v>
      </c>
      <c r="AY400" s="143" t="s">
        <v>184</v>
      </c>
    </row>
    <row r="401" spans="2:65" s="11" customFormat="1" ht="22.5">
      <c r="B401" s="135"/>
      <c r="D401" s="136" t="s">
        <v>190</v>
      </c>
      <c r="E401" s="137" t="s">
        <v>3</v>
      </c>
      <c r="F401" s="138" t="s">
        <v>904</v>
      </c>
      <c r="H401" s="137" t="s">
        <v>3</v>
      </c>
      <c r="I401" s="139"/>
      <c r="L401" s="135"/>
      <c r="M401" s="140"/>
      <c r="T401" s="141"/>
      <c r="AT401" s="137" t="s">
        <v>190</v>
      </c>
      <c r="AU401" s="137" t="s">
        <v>88</v>
      </c>
      <c r="AV401" s="11" t="s">
        <v>88</v>
      </c>
      <c r="AW401" s="11" t="s">
        <v>41</v>
      </c>
      <c r="AX401" s="11" t="s">
        <v>80</v>
      </c>
      <c r="AY401" s="137" t="s">
        <v>184</v>
      </c>
    </row>
    <row r="402" spans="2:65" s="12" customFormat="1" ht="11.25">
      <c r="B402" s="142"/>
      <c r="D402" s="136" t="s">
        <v>190</v>
      </c>
      <c r="E402" s="143" t="s">
        <v>3</v>
      </c>
      <c r="F402" s="144" t="s">
        <v>88</v>
      </c>
      <c r="H402" s="145">
        <v>1</v>
      </c>
      <c r="I402" s="146"/>
      <c r="L402" s="142"/>
      <c r="M402" s="147"/>
      <c r="T402" s="148"/>
      <c r="AT402" s="143" t="s">
        <v>190</v>
      </c>
      <c r="AU402" s="143" t="s">
        <v>88</v>
      </c>
      <c r="AV402" s="12" t="s">
        <v>90</v>
      </c>
      <c r="AW402" s="12" t="s">
        <v>41</v>
      </c>
      <c r="AX402" s="12" t="s">
        <v>80</v>
      </c>
      <c r="AY402" s="143" t="s">
        <v>184</v>
      </c>
    </row>
    <row r="403" spans="2:65" s="13" customFormat="1" ht="11.25">
      <c r="B403" s="149"/>
      <c r="D403" s="136" t="s">
        <v>190</v>
      </c>
      <c r="E403" s="150" t="s">
        <v>3</v>
      </c>
      <c r="F403" s="151" t="s">
        <v>202</v>
      </c>
      <c r="H403" s="152">
        <v>2</v>
      </c>
      <c r="I403" s="153"/>
      <c r="L403" s="149"/>
      <c r="M403" s="154"/>
      <c r="T403" s="155"/>
      <c r="AT403" s="150" t="s">
        <v>190</v>
      </c>
      <c r="AU403" s="150" t="s">
        <v>88</v>
      </c>
      <c r="AV403" s="13" t="s">
        <v>203</v>
      </c>
      <c r="AW403" s="13" t="s">
        <v>41</v>
      </c>
      <c r="AX403" s="13" t="s">
        <v>88</v>
      </c>
      <c r="AY403" s="150" t="s">
        <v>184</v>
      </c>
    </row>
    <row r="404" spans="2:65" s="1" customFormat="1" ht="16.5" customHeight="1">
      <c r="B404" s="121"/>
      <c r="C404" s="122" t="s">
        <v>509</v>
      </c>
      <c r="D404" s="122" t="s">
        <v>185</v>
      </c>
      <c r="E404" s="123" t="s">
        <v>905</v>
      </c>
      <c r="F404" s="124" t="s">
        <v>906</v>
      </c>
      <c r="G404" s="125" t="s">
        <v>348</v>
      </c>
      <c r="H404" s="126">
        <v>1</v>
      </c>
      <c r="I404" s="127"/>
      <c r="J404" s="128">
        <f>ROUND(I404*H404,2)</f>
        <v>0</v>
      </c>
      <c r="K404" s="124" t="s">
        <v>189</v>
      </c>
      <c r="L404" s="32"/>
      <c r="M404" s="129" t="s">
        <v>3</v>
      </c>
      <c r="N404" s="130" t="s">
        <v>51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88</v>
      </c>
      <c r="AT404" s="133" t="s">
        <v>185</v>
      </c>
      <c r="AU404" s="133" t="s">
        <v>88</v>
      </c>
      <c r="AY404" s="16" t="s">
        <v>184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6" t="s">
        <v>88</v>
      </c>
      <c r="BK404" s="134">
        <f>ROUND(I404*H404,2)</f>
        <v>0</v>
      </c>
      <c r="BL404" s="16" t="s">
        <v>88</v>
      </c>
      <c r="BM404" s="133" t="s">
        <v>534</v>
      </c>
    </row>
    <row r="405" spans="2:65" s="11" customFormat="1" ht="11.25">
      <c r="B405" s="135"/>
      <c r="D405" s="136" t="s">
        <v>190</v>
      </c>
      <c r="E405" s="137" t="s">
        <v>3</v>
      </c>
      <c r="F405" s="138" t="s">
        <v>808</v>
      </c>
      <c r="H405" s="137" t="s">
        <v>3</v>
      </c>
      <c r="I405" s="139"/>
      <c r="L405" s="135"/>
      <c r="M405" s="140"/>
      <c r="T405" s="141"/>
      <c r="AT405" s="137" t="s">
        <v>190</v>
      </c>
      <c r="AU405" s="137" t="s">
        <v>88</v>
      </c>
      <c r="AV405" s="11" t="s">
        <v>88</v>
      </c>
      <c r="AW405" s="11" t="s">
        <v>41</v>
      </c>
      <c r="AX405" s="11" t="s">
        <v>80</v>
      </c>
      <c r="AY405" s="137" t="s">
        <v>184</v>
      </c>
    </row>
    <row r="406" spans="2:65" s="11" customFormat="1" ht="11.25">
      <c r="B406" s="135"/>
      <c r="D406" s="136" t="s">
        <v>190</v>
      </c>
      <c r="E406" s="137" t="s">
        <v>3</v>
      </c>
      <c r="F406" s="138" t="s">
        <v>809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1" customFormat="1" ht="22.5">
      <c r="B407" s="135"/>
      <c r="D407" s="136" t="s">
        <v>190</v>
      </c>
      <c r="E407" s="137" t="s">
        <v>3</v>
      </c>
      <c r="F407" s="138" t="s">
        <v>907</v>
      </c>
      <c r="H407" s="137" t="s">
        <v>3</v>
      </c>
      <c r="I407" s="139"/>
      <c r="L407" s="135"/>
      <c r="M407" s="140"/>
      <c r="T407" s="141"/>
      <c r="AT407" s="137" t="s">
        <v>190</v>
      </c>
      <c r="AU407" s="137" t="s">
        <v>88</v>
      </c>
      <c r="AV407" s="11" t="s">
        <v>88</v>
      </c>
      <c r="AW407" s="11" t="s">
        <v>41</v>
      </c>
      <c r="AX407" s="11" t="s">
        <v>80</v>
      </c>
      <c r="AY407" s="137" t="s">
        <v>184</v>
      </c>
    </row>
    <row r="408" spans="2:65" s="12" customFormat="1" ht="11.25">
      <c r="B408" s="142"/>
      <c r="D408" s="136" t="s">
        <v>190</v>
      </c>
      <c r="E408" s="143" t="s">
        <v>3</v>
      </c>
      <c r="F408" s="144" t="s">
        <v>88</v>
      </c>
      <c r="H408" s="145">
        <v>1</v>
      </c>
      <c r="I408" s="146"/>
      <c r="L408" s="142"/>
      <c r="M408" s="147"/>
      <c r="T408" s="148"/>
      <c r="AT408" s="143" t="s">
        <v>190</v>
      </c>
      <c r="AU408" s="143" t="s">
        <v>88</v>
      </c>
      <c r="AV408" s="12" t="s">
        <v>90</v>
      </c>
      <c r="AW408" s="12" t="s">
        <v>41</v>
      </c>
      <c r="AX408" s="12" t="s">
        <v>80</v>
      </c>
      <c r="AY408" s="143" t="s">
        <v>184</v>
      </c>
    </row>
    <row r="409" spans="2:65" s="13" customFormat="1" ht="11.25">
      <c r="B409" s="149"/>
      <c r="D409" s="136" t="s">
        <v>190</v>
      </c>
      <c r="E409" s="150" t="s">
        <v>3</v>
      </c>
      <c r="F409" s="151" t="s">
        <v>202</v>
      </c>
      <c r="H409" s="152">
        <v>1</v>
      </c>
      <c r="I409" s="153"/>
      <c r="L409" s="149"/>
      <c r="M409" s="154"/>
      <c r="T409" s="155"/>
      <c r="AT409" s="150" t="s">
        <v>190</v>
      </c>
      <c r="AU409" s="150" t="s">
        <v>88</v>
      </c>
      <c r="AV409" s="13" t="s">
        <v>203</v>
      </c>
      <c r="AW409" s="13" t="s">
        <v>41</v>
      </c>
      <c r="AX409" s="13" t="s">
        <v>88</v>
      </c>
      <c r="AY409" s="150" t="s">
        <v>184</v>
      </c>
    </row>
    <row r="410" spans="2:65" s="1" customFormat="1" ht="16.5" customHeight="1">
      <c r="B410" s="121"/>
      <c r="C410" s="122" t="s">
        <v>379</v>
      </c>
      <c r="D410" s="122" t="s">
        <v>185</v>
      </c>
      <c r="E410" s="123" t="s">
        <v>908</v>
      </c>
      <c r="F410" s="124" t="s">
        <v>909</v>
      </c>
      <c r="G410" s="125" t="s">
        <v>348</v>
      </c>
      <c r="H410" s="126">
        <v>1</v>
      </c>
      <c r="I410" s="127"/>
      <c r="J410" s="128">
        <f>ROUND(I410*H410,2)</f>
        <v>0</v>
      </c>
      <c r="K410" s="124" t="s">
        <v>189</v>
      </c>
      <c r="L410" s="32"/>
      <c r="M410" s="129" t="s">
        <v>3</v>
      </c>
      <c r="N410" s="130" t="s">
        <v>51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88</v>
      </c>
      <c r="AT410" s="133" t="s">
        <v>185</v>
      </c>
      <c r="AU410" s="133" t="s">
        <v>88</v>
      </c>
      <c r="AY410" s="16" t="s">
        <v>184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6" t="s">
        <v>88</v>
      </c>
      <c r="BK410" s="134">
        <f>ROUND(I410*H410,2)</f>
        <v>0</v>
      </c>
      <c r="BL410" s="16" t="s">
        <v>88</v>
      </c>
      <c r="BM410" s="133" t="s">
        <v>537</v>
      </c>
    </row>
    <row r="411" spans="2:65" s="11" customFormat="1" ht="11.25">
      <c r="B411" s="135"/>
      <c r="D411" s="136" t="s">
        <v>190</v>
      </c>
      <c r="E411" s="137" t="s">
        <v>3</v>
      </c>
      <c r="F411" s="138" t="s">
        <v>808</v>
      </c>
      <c r="H411" s="137" t="s">
        <v>3</v>
      </c>
      <c r="I411" s="139"/>
      <c r="L411" s="135"/>
      <c r="M411" s="140"/>
      <c r="T411" s="141"/>
      <c r="AT411" s="137" t="s">
        <v>190</v>
      </c>
      <c r="AU411" s="137" t="s">
        <v>88</v>
      </c>
      <c r="AV411" s="11" t="s">
        <v>88</v>
      </c>
      <c r="AW411" s="11" t="s">
        <v>41</v>
      </c>
      <c r="AX411" s="11" t="s">
        <v>80</v>
      </c>
      <c r="AY411" s="137" t="s">
        <v>184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809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1" customFormat="1" ht="22.5">
      <c r="B413" s="135"/>
      <c r="D413" s="136" t="s">
        <v>190</v>
      </c>
      <c r="E413" s="137" t="s">
        <v>3</v>
      </c>
      <c r="F413" s="138" t="s">
        <v>907</v>
      </c>
      <c r="H413" s="137" t="s">
        <v>3</v>
      </c>
      <c r="I413" s="139"/>
      <c r="L413" s="135"/>
      <c r="M413" s="140"/>
      <c r="T413" s="141"/>
      <c r="AT413" s="137" t="s">
        <v>190</v>
      </c>
      <c r="AU413" s="137" t="s">
        <v>88</v>
      </c>
      <c r="AV413" s="11" t="s">
        <v>88</v>
      </c>
      <c r="AW413" s="11" t="s">
        <v>41</v>
      </c>
      <c r="AX413" s="11" t="s">
        <v>80</v>
      </c>
      <c r="AY413" s="137" t="s">
        <v>184</v>
      </c>
    </row>
    <row r="414" spans="2:65" s="12" customFormat="1" ht="11.25">
      <c r="B414" s="142"/>
      <c r="D414" s="136" t="s">
        <v>190</v>
      </c>
      <c r="E414" s="143" t="s">
        <v>3</v>
      </c>
      <c r="F414" s="144" t="s">
        <v>88</v>
      </c>
      <c r="H414" s="145">
        <v>1</v>
      </c>
      <c r="I414" s="146"/>
      <c r="L414" s="142"/>
      <c r="M414" s="147"/>
      <c r="T414" s="148"/>
      <c r="AT414" s="143" t="s">
        <v>190</v>
      </c>
      <c r="AU414" s="143" t="s">
        <v>88</v>
      </c>
      <c r="AV414" s="12" t="s">
        <v>90</v>
      </c>
      <c r="AW414" s="12" t="s">
        <v>41</v>
      </c>
      <c r="AX414" s="12" t="s">
        <v>80</v>
      </c>
      <c r="AY414" s="143" t="s">
        <v>184</v>
      </c>
    </row>
    <row r="415" spans="2:65" s="13" customFormat="1" ht="11.25">
      <c r="B415" s="149"/>
      <c r="D415" s="136" t="s">
        <v>190</v>
      </c>
      <c r="E415" s="150" t="s">
        <v>3</v>
      </c>
      <c r="F415" s="151" t="s">
        <v>202</v>
      </c>
      <c r="H415" s="152">
        <v>1</v>
      </c>
      <c r="I415" s="153"/>
      <c r="L415" s="149"/>
      <c r="M415" s="154"/>
      <c r="T415" s="155"/>
      <c r="AT415" s="150" t="s">
        <v>190</v>
      </c>
      <c r="AU415" s="150" t="s">
        <v>88</v>
      </c>
      <c r="AV415" s="13" t="s">
        <v>203</v>
      </c>
      <c r="AW415" s="13" t="s">
        <v>41</v>
      </c>
      <c r="AX415" s="13" t="s">
        <v>88</v>
      </c>
      <c r="AY415" s="150" t="s">
        <v>184</v>
      </c>
    </row>
    <row r="416" spans="2:65" s="1" customFormat="1" ht="16.5" customHeight="1">
      <c r="B416" s="121"/>
      <c r="C416" s="122" t="s">
        <v>521</v>
      </c>
      <c r="D416" s="122" t="s">
        <v>185</v>
      </c>
      <c r="E416" s="123" t="s">
        <v>910</v>
      </c>
      <c r="F416" s="124" t="s">
        <v>911</v>
      </c>
      <c r="G416" s="125" t="s">
        <v>348</v>
      </c>
      <c r="H416" s="126">
        <v>1</v>
      </c>
      <c r="I416" s="127"/>
      <c r="J416" s="128">
        <f>ROUND(I416*H416,2)</f>
        <v>0</v>
      </c>
      <c r="K416" s="124" t="s">
        <v>189</v>
      </c>
      <c r="L416" s="32"/>
      <c r="M416" s="129" t="s">
        <v>3</v>
      </c>
      <c r="N416" s="130" t="s">
        <v>51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88</v>
      </c>
      <c r="AT416" s="133" t="s">
        <v>185</v>
      </c>
      <c r="AU416" s="133" t="s">
        <v>88</v>
      </c>
      <c r="AY416" s="16" t="s">
        <v>184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6" t="s">
        <v>88</v>
      </c>
      <c r="BK416" s="134">
        <f>ROUND(I416*H416,2)</f>
        <v>0</v>
      </c>
      <c r="BL416" s="16" t="s">
        <v>88</v>
      </c>
      <c r="BM416" s="133" t="s">
        <v>543</v>
      </c>
    </row>
    <row r="417" spans="2:65" s="11" customFormat="1" ht="11.25">
      <c r="B417" s="135"/>
      <c r="D417" s="136" t="s">
        <v>190</v>
      </c>
      <c r="E417" s="137" t="s">
        <v>3</v>
      </c>
      <c r="F417" s="138" t="s">
        <v>808</v>
      </c>
      <c r="H417" s="137" t="s">
        <v>3</v>
      </c>
      <c r="I417" s="139"/>
      <c r="L417" s="135"/>
      <c r="M417" s="140"/>
      <c r="T417" s="141"/>
      <c r="AT417" s="137" t="s">
        <v>190</v>
      </c>
      <c r="AU417" s="137" t="s">
        <v>88</v>
      </c>
      <c r="AV417" s="11" t="s">
        <v>88</v>
      </c>
      <c r="AW417" s="11" t="s">
        <v>41</v>
      </c>
      <c r="AX417" s="11" t="s">
        <v>80</v>
      </c>
      <c r="AY417" s="137" t="s">
        <v>184</v>
      </c>
    </row>
    <row r="418" spans="2:65" s="11" customFormat="1" ht="11.25">
      <c r="B418" s="135"/>
      <c r="D418" s="136" t="s">
        <v>190</v>
      </c>
      <c r="E418" s="137" t="s">
        <v>3</v>
      </c>
      <c r="F418" s="138" t="s">
        <v>809</v>
      </c>
      <c r="H418" s="137" t="s">
        <v>3</v>
      </c>
      <c r="I418" s="139"/>
      <c r="L418" s="135"/>
      <c r="M418" s="140"/>
      <c r="T418" s="141"/>
      <c r="AT418" s="137" t="s">
        <v>190</v>
      </c>
      <c r="AU418" s="137" t="s">
        <v>88</v>
      </c>
      <c r="AV418" s="11" t="s">
        <v>88</v>
      </c>
      <c r="AW418" s="11" t="s">
        <v>41</v>
      </c>
      <c r="AX418" s="11" t="s">
        <v>80</v>
      </c>
      <c r="AY418" s="137" t="s">
        <v>184</v>
      </c>
    </row>
    <row r="419" spans="2:65" s="11" customFormat="1" ht="22.5">
      <c r="B419" s="135"/>
      <c r="D419" s="136" t="s">
        <v>190</v>
      </c>
      <c r="E419" s="137" t="s">
        <v>3</v>
      </c>
      <c r="F419" s="138" t="s">
        <v>912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2" customFormat="1" ht="11.25">
      <c r="B420" s="142"/>
      <c r="D420" s="136" t="s">
        <v>190</v>
      </c>
      <c r="E420" s="143" t="s">
        <v>3</v>
      </c>
      <c r="F420" s="144" t="s">
        <v>88</v>
      </c>
      <c r="H420" s="145">
        <v>1</v>
      </c>
      <c r="I420" s="146"/>
      <c r="L420" s="142"/>
      <c r="M420" s="147"/>
      <c r="T420" s="148"/>
      <c r="AT420" s="143" t="s">
        <v>190</v>
      </c>
      <c r="AU420" s="143" t="s">
        <v>88</v>
      </c>
      <c r="AV420" s="12" t="s">
        <v>90</v>
      </c>
      <c r="AW420" s="12" t="s">
        <v>41</v>
      </c>
      <c r="AX420" s="12" t="s">
        <v>80</v>
      </c>
      <c r="AY420" s="143" t="s">
        <v>184</v>
      </c>
    </row>
    <row r="421" spans="2:65" s="13" customFormat="1" ht="11.25">
      <c r="B421" s="149"/>
      <c r="D421" s="136" t="s">
        <v>190</v>
      </c>
      <c r="E421" s="150" t="s">
        <v>3</v>
      </c>
      <c r="F421" s="151" t="s">
        <v>202</v>
      </c>
      <c r="H421" s="152">
        <v>1</v>
      </c>
      <c r="I421" s="153"/>
      <c r="L421" s="149"/>
      <c r="M421" s="154"/>
      <c r="T421" s="155"/>
      <c r="AT421" s="150" t="s">
        <v>190</v>
      </c>
      <c r="AU421" s="150" t="s">
        <v>88</v>
      </c>
      <c r="AV421" s="13" t="s">
        <v>203</v>
      </c>
      <c r="AW421" s="13" t="s">
        <v>41</v>
      </c>
      <c r="AX421" s="13" t="s">
        <v>88</v>
      </c>
      <c r="AY421" s="150" t="s">
        <v>184</v>
      </c>
    </row>
    <row r="422" spans="2:65" s="1" customFormat="1" ht="16.5" customHeight="1">
      <c r="B422" s="121"/>
      <c r="C422" s="122" t="s">
        <v>386</v>
      </c>
      <c r="D422" s="122" t="s">
        <v>185</v>
      </c>
      <c r="E422" s="123" t="s">
        <v>569</v>
      </c>
      <c r="F422" s="124" t="s">
        <v>570</v>
      </c>
      <c r="G422" s="125" t="s">
        <v>348</v>
      </c>
      <c r="H422" s="126">
        <v>1</v>
      </c>
      <c r="I422" s="127"/>
      <c r="J422" s="128">
        <f>ROUND(I422*H422,2)</f>
        <v>0</v>
      </c>
      <c r="K422" s="124" t="s">
        <v>189</v>
      </c>
      <c r="L422" s="32"/>
      <c r="M422" s="129" t="s">
        <v>3</v>
      </c>
      <c r="N422" s="130" t="s">
        <v>51</v>
      </c>
      <c r="P422" s="131">
        <f>O422*H422</f>
        <v>0</v>
      </c>
      <c r="Q422" s="131">
        <v>0</v>
      </c>
      <c r="R422" s="131">
        <f>Q422*H422</f>
        <v>0</v>
      </c>
      <c r="S422" s="131">
        <v>0</v>
      </c>
      <c r="T422" s="132">
        <f>S422*H422</f>
        <v>0</v>
      </c>
      <c r="AR422" s="133" t="s">
        <v>88</v>
      </c>
      <c r="AT422" s="133" t="s">
        <v>185</v>
      </c>
      <c r="AU422" s="133" t="s">
        <v>88</v>
      </c>
      <c r="AY422" s="16" t="s">
        <v>184</v>
      </c>
      <c r="BE422" s="134">
        <f>IF(N422="základní",J422,0)</f>
        <v>0</v>
      </c>
      <c r="BF422" s="134">
        <f>IF(N422="snížená",J422,0)</f>
        <v>0</v>
      </c>
      <c r="BG422" s="134">
        <f>IF(N422="zákl. přenesená",J422,0)</f>
        <v>0</v>
      </c>
      <c r="BH422" s="134">
        <f>IF(N422="sníž. přenesená",J422,0)</f>
        <v>0</v>
      </c>
      <c r="BI422" s="134">
        <f>IF(N422="nulová",J422,0)</f>
        <v>0</v>
      </c>
      <c r="BJ422" s="16" t="s">
        <v>88</v>
      </c>
      <c r="BK422" s="134">
        <f>ROUND(I422*H422,2)</f>
        <v>0</v>
      </c>
      <c r="BL422" s="16" t="s">
        <v>88</v>
      </c>
      <c r="BM422" s="133" t="s">
        <v>548</v>
      </c>
    </row>
    <row r="423" spans="2:65" s="11" customFormat="1" ht="11.25">
      <c r="B423" s="135"/>
      <c r="D423" s="136" t="s">
        <v>190</v>
      </c>
      <c r="E423" s="137" t="s">
        <v>3</v>
      </c>
      <c r="F423" s="138" t="s">
        <v>424</v>
      </c>
      <c r="H423" s="137" t="s">
        <v>3</v>
      </c>
      <c r="I423" s="139"/>
      <c r="L423" s="135"/>
      <c r="M423" s="140"/>
      <c r="T423" s="141"/>
      <c r="AT423" s="137" t="s">
        <v>190</v>
      </c>
      <c r="AU423" s="137" t="s">
        <v>88</v>
      </c>
      <c r="AV423" s="11" t="s">
        <v>88</v>
      </c>
      <c r="AW423" s="11" t="s">
        <v>41</v>
      </c>
      <c r="AX423" s="11" t="s">
        <v>80</v>
      </c>
      <c r="AY423" s="137" t="s">
        <v>184</v>
      </c>
    </row>
    <row r="424" spans="2:65" s="11" customFormat="1" ht="11.25">
      <c r="B424" s="135"/>
      <c r="D424" s="136" t="s">
        <v>190</v>
      </c>
      <c r="E424" s="137" t="s">
        <v>3</v>
      </c>
      <c r="F424" s="138" t="s">
        <v>425</v>
      </c>
      <c r="H424" s="137" t="s">
        <v>3</v>
      </c>
      <c r="I424" s="139"/>
      <c r="L424" s="135"/>
      <c r="M424" s="140"/>
      <c r="T424" s="141"/>
      <c r="AT424" s="137" t="s">
        <v>190</v>
      </c>
      <c r="AU424" s="137" t="s">
        <v>88</v>
      </c>
      <c r="AV424" s="11" t="s">
        <v>88</v>
      </c>
      <c r="AW424" s="11" t="s">
        <v>41</v>
      </c>
      <c r="AX424" s="11" t="s">
        <v>80</v>
      </c>
      <c r="AY424" s="137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913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2" customFormat="1" ht="11.25">
      <c r="B426" s="142"/>
      <c r="D426" s="136" t="s">
        <v>190</v>
      </c>
      <c r="E426" s="143" t="s">
        <v>3</v>
      </c>
      <c r="F426" s="144" t="s">
        <v>88</v>
      </c>
      <c r="H426" s="145">
        <v>1</v>
      </c>
      <c r="I426" s="146"/>
      <c r="L426" s="142"/>
      <c r="M426" s="147"/>
      <c r="T426" s="148"/>
      <c r="AT426" s="143" t="s">
        <v>190</v>
      </c>
      <c r="AU426" s="143" t="s">
        <v>88</v>
      </c>
      <c r="AV426" s="12" t="s">
        <v>90</v>
      </c>
      <c r="AW426" s="12" t="s">
        <v>41</v>
      </c>
      <c r="AX426" s="12" t="s">
        <v>80</v>
      </c>
      <c r="AY426" s="143" t="s">
        <v>184</v>
      </c>
    </row>
    <row r="427" spans="2:65" s="13" customFormat="1" ht="11.25">
      <c r="B427" s="149"/>
      <c r="D427" s="136" t="s">
        <v>190</v>
      </c>
      <c r="E427" s="150" t="s">
        <v>3</v>
      </c>
      <c r="F427" s="151" t="s">
        <v>202</v>
      </c>
      <c r="H427" s="152">
        <v>1</v>
      </c>
      <c r="I427" s="153"/>
      <c r="L427" s="149"/>
      <c r="M427" s="154"/>
      <c r="T427" s="155"/>
      <c r="AT427" s="150" t="s">
        <v>190</v>
      </c>
      <c r="AU427" s="150" t="s">
        <v>88</v>
      </c>
      <c r="AV427" s="13" t="s">
        <v>203</v>
      </c>
      <c r="AW427" s="13" t="s">
        <v>41</v>
      </c>
      <c r="AX427" s="13" t="s">
        <v>88</v>
      </c>
      <c r="AY427" s="150" t="s">
        <v>184</v>
      </c>
    </row>
    <row r="428" spans="2:65" s="1" customFormat="1" ht="16.5" customHeight="1">
      <c r="B428" s="121"/>
      <c r="C428" s="122" t="s">
        <v>531</v>
      </c>
      <c r="D428" s="122" t="s">
        <v>185</v>
      </c>
      <c r="E428" s="123" t="s">
        <v>573</v>
      </c>
      <c r="F428" s="124" t="s">
        <v>574</v>
      </c>
      <c r="G428" s="125" t="s">
        <v>348</v>
      </c>
      <c r="H428" s="126">
        <v>1</v>
      </c>
      <c r="I428" s="127"/>
      <c r="J428" s="128">
        <f>ROUND(I428*H428,2)</f>
        <v>0</v>
      </c>
      <c r="K428" s="124" t="s">
        <v>189</v>
      </c>
      <c r="L428" s="32"/>
      <c r="M428" s="129" t="s">
        <v>3</v>
      </c>
      <c r="N428" s="130" t="s">
        <v>51</v>
      </c>
      <c r="P428" s="131">
        <f>O428*H428</f>
        <v>0</v>
      </c>
      <c r="Q428" s="131">
        <v>0</v>
      </c>
      <c r="R428" s="131">
        <f>Q428*H428</f>
        <v>0</v>
      </c>
      <c r="S428" s="131">
        <v>0</v>
      </c>
      <c r="T428" s="132">
        <f>S428*H428</f>
        <v>0</v>
      </c>
      <c r="AR428" s="133" t="s">
        <v>88</v>
      </c>
      <c r="AT428" s="133" t="s">
        <v>185</v>
      </c>
      <c r="AU428" s="133" t="s">
        <v>88</v>
      </c>
      <c r="AY428" s="16" t="s">
        <v>184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6" t="s">
        <v>88</v>
      </c>
      <c r="BK428" s="134">
        <f>ROUND(I428*H428,2)</f>
        <v>0</v>
      </c>
      <c r="BL428" s="16" t="s">
        <v>88</v>
      </c>
      <c r="BM428" s="133" t="s">
        <v>553</v>
      </c>
    </row>
    <row r="429" spans="2:65" s="11" customFormat="1" ht="11.25">
      <c r="B429" s="135"/>
      <c r="D429" s="136" t="s">
        <v>190</v>
      </c>
      <c r="E429" s="137" t="s">
        <v>3</v>
      </c>
      <c r="F429" s="138" t="s">
        <v>869</v>
      </c>
      <c r="H429" s="137" t="s">
        <v>3</v>
      </c>
      <c r="I429" s="139"/>
      <c r="L429" s="135"/>
      <c r="M429" s="140"/>
      <c r="T429" s="141"/>
      <c r="AT429" s="137" t="s">
        <v>190</v>
      </c>
      <c r="AU429" s="137" t="s">
        <v>88</v>
      </c>
      <c r="AV429" s="11" t="s">
        <v>88</v>
      </c>
      <c r="AW429" s="11" t="s">
        <v>41</v>
      </c>
      <c r="AX429" s="11" t="s">
        <v>80</v>
      </c>
      <c r="AY429" s="137" t="s">
        <v>184</v>
      </c>
    </row>
    <row r="430" spans="2:65" s="11" customFormat="1" ht="11.25">
      <c r="B430" s="135"/>
      <c r="D430" s="136" t="s">
        <v>190</v>
      </c>
      <c r="E430" s="137" t="s">
        <v>3</v>
      </c>
      <c r="F430" s="138" t="s">
        <v>870</v>
      </c>
      <c r="H430" s="137" t="s">
        <v>3</v>
      </c>
      <c r="I430" s="139"/>
      <c r="L430" s="135"/>
      <c r="M430" s="140"/>
      <c r="T430" s="141"/>
      <c r="AT430" s="137" t="s">
        <v>190</v>
      </c>
      <c r="AU430" s="137" t="s">
        <v>88</v>
      </c>
      <c r="AV430" s="11" t="s">
        <v>88</v>
      </c>
      <c r="AW430" s="11" t="s">
        <v>41</v>
      </c>
      <c r="AX430" s="11" t="s">
        <v>80</v>
      </c>
      <c r="AY430" s="137" t="s">
        <v>184</v>
      </c>
    </row>
    <row r="431" spans="2:65" s="11" customFormat="1" ht="22.5">
      <c r="B431" s="135"/>
      <c r="D431" s="136" t="s">
        <v>190</v>
      </c>
      <c r="E431" s="137" t="s">
        <v>3</v>
      </c>
      <c r="F431" s="138" t="s">
        <v>914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2" customFormat="1" ht="11.25">
      <c r="B432" s="142"/>
      <c r="D432" s="136" t="s">
        <v>190</v>
      </c>
      <c r="E432" s="143" t="s">
        <v>3</v>
      </c>
      <c r="F432" s="144" t="s">
        <v>88</v>
      </c>
      <c r="H432" s="145">
        <v>1</v>
      </c>
      <c r="I432" s="146"/>
      <c r="L432" s="142"/>
      <c r="M432" s="147"/>
      <c r="T432" s="148"/>
      <c r="AT432" s="143" t="s">
        <v>190</v>
      </c>
      <c r="AU432" s="143" t="s">
        <v>88</v>
      </c>
      <c r="AV432" s="12" t="s">
        <v>90</v>
      </c>
      <c r="AW432" s="12" t="s">
        <v>41</v>
      </c>
      <c r="AX432" s="12" t="s">
        <v>80</v>
      </c>
      <c r="AY432" s="143" t="s">
        <v>184</v>
      </c>
    </row>
    <row r="433" spans="2:65" s="13" customFormat="1" ht="11.25">
      <c r="B433" s="149"/>
      <c r="D433" s="136" t="s">
        <v>190</v>
      </c>
      <c r="E433" s="150" t="s">
        <v>3</v>
      </c>
      <c r="F433" s="151" t="s">
        <v>202</v>
      </c>
      <c r="H433" s="152">
        <v>1</v>
      </c>
      <c r="I433" s="153"/>
      <c r="L433" s="149"/>
      <c r="M433" s="154"/>
      <c r="T433" s="155"/>
      <c r="AT433" s="150" t="s">
        <v>190</v>
      </c>
      <c r="AU433" s="150" t="s">
        <v>88</v>
      </c>
      <c r="AV433" s="13" t="s">
        <v>203</v>
      </c>
      <c r="AW433" s="13" t="s">
        <v>41</v>
      </c>
      <c r="AX433" s="13" t="s">
        <v>88</v>
      </c>
      <c r="AY433" s="150" t="s">
        <v>184</v>
      </c>
    </row>
    <row r="434" spans="2:65" s="1" customFormat="1" ht="16.5" customHeight="1">
      <c r="B434" s="121"/>
      <c r="C434" s="122" t="s">
        <v>391</v>
      </c>
      <c r="D434" s="122" t="s">
        <v>185</v>
      </c>
      <c r="E434" s="123" t="s">
        <v>581</v>
      </c>
      <c r="F434" s="124" t="s">
        <v>582</v>
      </c>
      <c r="G434" s="125" t="s">
        <v>348</v>
      </c>
      <c r="H434" s="126">
        <v>1</v>
      </c>
      <c r="I434" s="127"/>
      <c r="J434" s="128">
        <f>ROUND(I434*H434,2)</f>
        <v>0</v>
      </c>
      <c r="K434" s="124" t="s">
        <v>189</v>
      </c>
      <c r="L434" s="32"/>
      <c r="M434" s="129" t="s">
        <v>3</v>
      </c>
      <c r="N434" s="130" t="s">
        <v>51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88</v>
      </c>
      <c r="AT434" s="133" t="s">
        <v>185</v>
      </c>
      <c r="AU434" s="133" t="s">
        <v>88</v>
      </c>
      <c r="AY434" s="16" t="s">
        <v>184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6" t="s">
        <v>88</v>
      </c>
      <c r="BK434" s="134">
        <f>ROUND(I434*H434,2)</f>
        <v>0</v>
      </c>
      <c r="BL434" s="16" t="s">
        <v>88</v>
      </c>
      <c r="BM434" s="133" t="s">
        <v>557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869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1" customFormat="1" ht="11.25">
      <c r="B436" s="135"/>
      <c r="D436" s="136" t="s">
        <v>190</v>
      </c>
      <c r="E436" s="137" t="s">
        <v>3</v>
      </c>
      <c r="F436" s="138" t="s">
        <v>870</v>
      </c>
      <c r="H436" s="137" t="s">
        <v>3</v>
      </c>
      <c r="I436" s="139"/>
      <c r="L436" s="135"/>
      <c r="M436" s="140"/>
      <c r="T436" s="141"/>
      <c r="AT436" s="137" t="s">
        <v>190</v>
      </c>
      <c r="AU436" s="137" t="s">
        <v>88</v>
      </c>
      <c r="AV436" s="11" t="s">
        <v>88</v>
      </c>
      <c r="AW436" s="11" t="s">
        <v>41</v>
      </c>
      <c r="AX436" s="11" t="s">
        <v>80</v>
      </c>
      <c r="AY436" s="137" t="s">
        <v>184</v>
      </c>
    </row>
    <row r="437" spans="2:65" s="11" customFormat="1" ht="22.5">
      <c r="B437" s="135"/>
      <c r="D437" s="136" t="s">
        <v>190</v>
      </c>
      <c r="E437" s="137" t="s">
        <v>3</v>
      </c>
      <c r="F437" s="138" t="s">
        <v>914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2" customFormat="1" ht="11.25">
      <c r="B438" s="142"/>
      <c r="D438" s="136" t="s">
        <v>190</v>
      </c>
      <c r="E438" s="143" t="s">
        <v>3</v>
      </c>
      <c r="F438" s="144" t="s">
        <v>88</v>
      </c>
      <c r="H438" s="145">
        <v>1</v>
      </c>
      <c r="I438" s="146"/>
      <c r="L438" s="142"/>
      <c r="M438" s="147"/>
      <c r="T438" s="148"/>
      <c r="AT438" s="143" t="s">
        <v>190</v>
      </c>
      <c r="AU438" s="143" t="s">
        <v>88</v>
      </c>
      <c r="AV438" s="12" t="s">
        <v>90</v>
      </c>
      <c r="AW438" s="12" t="s">
        <v>41</v>
      </c>
      <c r="AX438" s="12" t="s">
        <v>80</v>
      </c>
      <c r="AY438" s="143" t="s">
        <v>184</v>
      </c>
    </row>
    <row r="439" spans="2:65" s="13" customFormat="1" ht="11.25">
      <c r="B439" s="149"/>
      <c r="D439" s="136" t="s">
        <v>190</v>
      </c>
      <c r="E439" s="150" t="s">
        <v>3</v>
      </c>
      <c r="F439" s="151" t="s">
        <v>202</v>
      </c>
      <c r="H439" s="152">
        <v>1</v>
      </c>
      <c r="I439" s="153"/>
      <c r="L439" s="149"/>
      <c r="M439" s="154"/>
      <c r="T439" s="155"/>
      <c r="AT439" s="150" t="s">
        <v>190</v>
      </c>
      <c r="AU439" s="150" t="s">
        <v>88</v>
      </c>
      <c r="AV439" s="13" t="s">
        <v>203</v>
      </c>
      <c r="AW439" s="13" t="s">
        <v>41</v>
      </c>
      <c r="AX439" s="13" t="s">
        <v>88</v>
      </c>
      <c r="AY439" s="150" t="s">
        <v>184</v>
      </c>
    </row>
    <row r="440" spans="2:65" s="1" customFormat="1" ht="16.5" customHeight="1">
      <c r="B440" s="121"/>
      <c r="C440" s="122" t="s">
        <v>540</v>
      </c>
      <c r="D440" s="122" t="s">
        <v>185</v>
      </c>
      <c r="E440" s="123" t="s">
        <v>588</v>
      </c>
      <c r="F440" s="124" t="s">
        <v>589</v>
      </c>
      <c r="G440" s="125" t="s">
        <v>348</v>
      </c>
      <c r="H440" s="126">
        <v>1</v>
      </c>
      <c r="I440" s="127"/>
      <c r="J440" s="128">
        <f>ROUND(I440*H440,2)</f>
        <v>0</v>
      </c>
      <c r="K440" s="124" t="s">
        <v>189</v>
      </c>
      <c r="L440" s="32"/>
      <c r="M440" s="129" t="s">
        <v>3</v>
      </c>
      <c r="N440" s="130" t="s">
        <v>51</v>
      </c>
      <c r="P440" s="131">
        <f>O440*H440</f>
        <v>0</v>
      </c>
      <c r="Q440" s="131">
        <v>0</v>
      </c>
      <c r="R440" s="131">
        <f>Q440*H440</f>
        <v>0</v>
      </c>
      <c r="S440" s="131">
        <v>0</v>
      </c>
      <c r="T440" s="132">
        <f>S440*H440</f>
        <v>0</v>
      </c>
      <c r="AR440" s="133" t="s">
        <v>88</v>
      </c>
      <c r="AT440" s="133" t="s">
        <v>185</v>
      </c>
      <c r="AU440" s="133" t="s">
        <v>88</v>
      </c>
      <c r="AY440" s="16" t="s">
        <v>184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6" t="s">
        <v>88</v>
      </c>
      <c r="BK440" s="134">
        <f>ROUND(I440*H440,2)</f>
        <v>0</v>
      </c>
      <c r="BL440" s="16" t="s">
        <v>88</v>
      </c>
      <c r="BM440" s="133" t="s">
        <v>562</v>
      </c>
    </row>
    <row r="441" spans="2:65" s="11" customFormat="1" ht="11.25">
      <c r="B441" s="135"/>
      <c r="D441" s="136" t="s">
        <v>190</v>
      </c>
      <c r="E441" s="137" t="s">
        <v>3</v>
      </c>
      <c r="F441" s="138" t="s">
        <v>869</v>
      </c>
      <c r="H441" s="137" t="s">
        <v>3</v>
      </c>
      <c r="I441" s="139"/>
      <c r="L441" s="135"/>
      <c r="M441" s="140"/>
      <c r="T441" s="141"/>
      <c r="AT441" s="137" t="s">
        <v>190</v>
      </c>
      <c r="AU441" s="137" t="s">
        <v>88</v>
      </c>
      <c r="AV441" s="11" t="s">
        <v>88</v>
      </c>
      <c r="AW441" s="11" t="s">
        <v>41</v>
      </c>
      <c r="AX441" s="11" t="s">
        <v>80</v>
      </c>
      <c r="AY441" s="137" t="s">
        <v>184</v>
      </c>
    </row>
    <row r="442" spans="2:65" s="11" customFormat="1" ht="11.25">
      <c r="B442" s="135"/>
      <c r="D442" s="136" t="s">
        <v>190</v>
      </c>
      <c r="E442" s="137" t="s">
        <v>3</v>
      </c>
      <c r="F442" s="138" t="s">
        <v>870</v>
      </c>
      <c r="H442" s="137" t="s">
        <v>3</v>
      </c>
      <c r="I442" s="139"/>
      <c r="L442" s="135"/>
      <c r="M442" s="140"/>
      <c r="T442" s="141"/>
      <c r="AT442" s="137" t="s">
        <v>190</v>
      </c>
      <c r="AU442" s="137" t="s">
        <v>88</v>
      </c>
      <c r="AV442" s="11" t="s">
        <v>88</v>
      </c>
      <c r="AW442" s="11" t="s">
        <v>41</v>
      </c>
      <c r="AX442" s="11" t="s">
        <v>80</v>
      </c>
      <c r="AY442" s="137" t="s">
        <v>184</v>
      </c>
    </row>
    <row r="443" spans="2:65" s="11" customFormat="1" ht="22.5">
      <c r="B443" s="135"/>
      <c r="D443" s="136" t="s">
        <v>190</v>
      </c>
      <c r="E443" s="137" t="s">
        <v>3</v>
      </c>
      <c r="F443" s="138" t="s">
        <v>914</v>
      </c>
      <c r="H443" s="137" t="s">
        <v>3</v>
      </c>
      <c r="I443" s="139"/>
      <c r="L443" s="135"/>
      <c r="M443" s="140"/>
      <c r="T443" s="141"/>
      <c r="AT443" s="137" t="s">
        <v>190</v>
      </c>
      <c r="AU443" s="137" t="s">
        <v>88</v>
      </c>
      <c r="AV443" s="11" t="s">
        <v>88</v>
      </c>
      <c r="AW443" s="11" t="s">
        <v>41</v>
      </c>
      <c r="AX443" s="11" t="s">
        <v>80</v>
      </c>
      <c r="AY443" s="137" t="s">
        <v>184</v>
      </c>
    </row>
    <row r="444" spans="2:65" s="12" customFormat="1" ht="11.25">
      <c r="B444" s="142"/>
      <c r="D444" s="136" t="s">
        <v>190</v>
      </c>
      <c r="E444" s="143" t="s">
        <v>3</v>
      </c>
      <c r="F444" s="144" t="s">
        <v>88</v>
      </c>
      <c r="H444" s="145">
        <v>1</v>
      </c>
      <c r="I444" s="146"/>
      <c r="L444" s="142"/>
      <c r="M444" s="147"/>
      <c r="T444" s="148"/>
      <c r="AT444" s="143" t="s">
        <v>190</v>
      </c>
      <c r="AU444" s="143" t="s">
        <v>88</v>
      </c>
      <c r="AV444" s="12" t="s">
        <v>90</v>
      </c>
      <c r="AW444" s="12" t="s">
        <v>41</v>
      </c>
      <c r="AX444" s="12" t="s">
        <v>80</v>
      </c>
      <c r="AY444" s="143" t="s">
        <v>184</v>
      </c>
    </row>
    <row r="445" spans="2:65" s="13" customFormat="1" ht="11.25">
      <c r="B445" s="149"/>
      <c r="D445" s="136" t="s">
        <v>190</v>
      </c>
      <c r="E445" s="150" t="s">
        <v>3</v>
      </c>
      <c r="F445" s="151" t="s">
        <v>202</v>
      </c>
      <c r="H445" s="152">
        <v>1</v>
      </c>
      <c r="I445" s="153"/>
      <c r="L445" s="149"/>
      <c r="M445" s="154"/>
      <c r="T445" s="155"/>
      <c r="AT445" s="150" t="s">
        <v>190</v>
      </c>
      <c r="AU445" s="150" t="s">
        <v>88</v>
      </c>
      <c r="AV445" s="13" t="s">
        <v>203</v>
      </c>
      <c r="AW445" s="13" t="s">
        <v>41</v>
      </c>
      <c r="AX445" s="13" t="s">
        <v>88</v>
      </c>
      <c r="AY445" s="150" t="s">
        <v>184</v>
      </c>
    </row>
    <row r="446" spans="2:65" s="1" customFormat="1" ht="21.75" customHeight="1">
      <c r="B446" s="121"/>
      <c r="C446" s="122" t="s">
        <v>397</v>
      </c>
      <c r="D446" s="122" t="s">
        <v>185</v>
      </c>
      <c r="E446" s="123" t="s">
        <v>608</v>
      </c>
      <c r="F446" s="124" t="s">
        <v>609</v>
      </c>
      <c r="G446" s="125" t="s">
        <v>348</v>
      </c>
      <c r="H446" s="126">
        <v>12</v>
      </c>
      <c r="I446" s="127"/>
      <c r="J446" s="128">
        <f>ROUND(I446*H446,2)</f>
        <v>0</v>
      </c>
      <c r="K446" s="124" t="s">
        <v>189</v>
      </c>
      <c r="L446" s="32"/>
      <c r="M446" s="129" t="s">
        <v>3</v>
      </c>
      <c r="N446" s="130" t="s">
        <v>51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88</v>
      </c>
      <c r="AT446" s="133" t="s">
        <v>185</v>
      </c>
      <c r="AU446" s="133" t="s">
        <v>88</v>
      </c>
      <c r="AY446" s="16" t="s">
        <v>184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6" t="s">
        <v>88</v>
      </c>
      <c r="BK446" s="134">
        <f>ROUND(I446*H446,2)</f>
        <v>0</v>
      </c>
      <c r="BL446" s="16" t="s">
        <v>88</v>
      </c>
      <c r="BM446" s="133" t="s">
        <v>566</v>
      </c>
    </row>
    <row r="447" spans="2:65" s="11" customFormat="1" ht="11.25">
      <c r="B447" s="135"/>
      <c r="D447" s="136" t="s">
        <v>190</v>
      </c>
      <c r="E447" s="137" t="s">
        <v>3</v>
      </c>
      <c r="F447" s="138" t="s">
        <v>808</v>
      </c>
      <c r="H447" s="137" t="s">
        <v>3</v>
      </c>
      <c r="I447" s="139"/>
      <c r="L447" s="135"/>
      <c r="M447" s="140"/>
      <c r="T447" s="141"/>
      <c r="AT447" s="137" t="s">
        <v>190</v>
      </c>
      <c r="AU447" s="137" t="s">
        <v>88</v>
      </c>
      <c r="AV447" s="11" t="s">
        <v>88</v>
      </c>
      <c r="AW447" s="11" t="s">
        <v>41</v>
      </c>
      <c r="AX447" s="11" t="s">
        <v>80</v>
      </c>
      <c r="AY447" s="137" t="s">
        <v>184</v>
      </c>
    </row>
    <row r="448" spans="2:65" s="11" customFormat="1" ht="11.25">
      <c r="B448" s="135"/>
      <c r="D448" s="136" t="s">
        <v>190</v>
      </c>
      <c r="E448" s="137" t="s">
        <v>3</v>
      </c>
      <c r="F448" s="138" t="s">
        <v>809</v>
      </c>
      <c r="H448" s="137" t="s">
        <v>3</v>
      </c>
      <c r="I448" s="139"/>
      <c r="L448" s="135"/>
      <c r="M448" s="140"/>
      <c r="T448" s="141"/>
      <c r="AT448" s="137" t="s">
        <v>190</v>
      </c>
      <c r="AU448" s="137" t="s">
        <v>88</v>
      </c>
      <c r="AV448" s="11" t="s">
        <v>88</v>
      </c>
      <c r="AW448" s="11" t="s">
        <v>41</v>
      </c>
      <c r="AX448" s="11" t="s">
        <v>80</v>
      </c>
      <c r="AY448" s="137" t="s">
        <v>184</v>
      </c>
    </row>
    <row r="449" spans="2:65" s="11" customFormat="1" ht="11.25">
      <c r="B449" s="135"/>
      <c r="D449" s="136" t="s">
        <v>190</v>
      </c>
      <c r="E449" s="137" t="s">
        <v>3</v>
      </c>
      <c r="F449" s="138" t="s">
        <v>864</v>
      </c>
      <c r="H449" s="137" t="s">
        <v>3</v>
      </c>
      <c r="I449" s="139"/>
      <c r="L449" s="135"/>
      <c r="M449" s="140"/>
      <c r="T449" s="141"/>
      <c r="AT449" s="137" t="s">
        <v>190</v>
      </c>
      <c r="AU449" s="137" t="s">
        <v>88</v>
      </c>
      <c r="AV449" s="11" t="s">
        <v>88</v>
      </c>
      <c r="AW449" s="11" t="s">
        <v>41</v>
      </c>
      <c r="AX449" s="11" t="s">
        <v>80</v>
      </c>
      <c r="AY449" s="137" t="s">
        <v>184</v>
      </c>
    </row>
    <row r="450" spans="2:65" s="11" customFormat="1" ht="22.5">
      <c r="B450" s="135"/>
      <c r="D450" s="136" t="s">
        <v>190</v>
      </c>
      <c r="E450" s="137" t="s">
        <v>3</v>
      </c>
      <c r="F450" s="138" t="s">
        <v>915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916</v>
      </c>
      <c r="H451" s="145">
        <v>12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3" customFormat="1" ht="11.25">
      <c r="B452" s="149"/>
      <c r="D452" s="136" t="s">
        <v>190</v>
      </c>
      <c r="E452" s="150" t="s">
        <v>3</v>
      </c>
      <c r="F452" s="151" t="s">
        <v>202</v>
      </c>
      <c r="H452" s="152">
        <v>12</v>
      </c>
      <c r="I452" s="153"/>
      <c r="L452" s="149"/>
      <c r="M452" s="154"/>
      <c r="T452" s="155"/>
      <c r="AT452" s="150" t="s">
        <v>190</v>
      </c>
      <c r="AU452" s="150" t="s">
        <v>88</v>
      </c>
      <c r="AV452" s="13" t="s">
        <v>203</v>
      </c>
      <c r="AW452" s="13" t="s">
        <v>41</v>
      </c>
      <c r="AX452" s="13" t="s">
        <v>88</v>
      </c>
      <c r="AY452" s="150" t="s">
        <v>184</v>
      </c>
    </row>
    <row r="453" spans="2:65" s="1" customFormat="1" ht="16.5" customHeight="1">
      <c r="B453" s="121"/>
      <c r="C453" s="122" t="s">
        <v>550</v>
      </c>
      <c r="D453" s="122" t="s">
        <v>185</v>
      </c>
      <c r="E453" s="123" t="s">
        <v>614</v>
      </c>
      <c r="F453" s="124" t="s">
        <v>615</v>
      </c>
      <c r="G453" s="125" t="s">
        <v>348</v>
      </c>
      <c r="H453" s="126">
        <v>1</v>
      </c>
      <c r="I453" s="127"/>
      <c r="J453" s="128">
        <f>ROUND(I453*H453,2)</f>
        <v>0</v>
      </c>
      <c r="K453" s="124" t="s">
        <v>189</v>
      </c>
      <c r="L453" s="32"/>
      <c r="M453" s="129" t="s">
        <v>3</v>
      </c>
      <c r="N453" s="130" t="s">
        <v>51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88</v>
      </c>
      <c r="AT453" s="133" t="s">
        <v>185</v>
      </c>
      <c r="AU453" s="133" t="s">
        <v>88</v>
      </c>
      <c r="AY453" s="16" t="s">
        <v>184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6" t="s">
        <v>88</v>
      </c>
      <c r="BK453" s="134">
        <f>ROUND(I453*H453,2)</f>
        <v>0</v>
      </c>
      <c r="BL453" s="16" t="s">
        <v>88</v>
      </c>
      <c r="BM453" s="133" t="s">
        <v>571</v>
      </c>
    </row>
    <row r="454" spans="2:65" s="11" customFormat="1" ht="11.25">
      <c r="B454" s="135"/>
      <c r="D454" s="136" t="s">
        <v>190</v>
      </c>
      <c r="E454" s="137" t="s">
        <v>3</v>
      </c>
      <c r="F454" s="138" t="s">
        <v>808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1" customFormat="1" ht="11.25">
      <c r="B455" s="135"/>
      <c r="D455" s="136" t="s">
        <v>190</v>
      </c>
      <c r="E455" s="137" t="s">
        <v>3</v>
      </c>
      <c r="F455" s="138" t="s">
        <v>809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1" customFormat="1" ht="11.25">
      <c r="B456" s="135"/>
      <c r="D456" s="136" t="s">
        <v>190</v>
      </c>
      <c r="E456" s="137" t="s">
        <v>3</v>
      </c>
      <c r="F456" s="138" t="s">
        <v>864</v>
      </c>
      <c r="H456" s="137" t="s">
        <v>3</v>
      </c>
      <c r="I456" s="139"/>
      <c r="L456" s="135"/>
      <c r="M456" s="140"/>
      <c r="T456" s="141"/>
      <c r="AT456" s="137" t="s">
        <v>190</v>
      </c>
      <c r="AU456" s="137" t="s">
        <v>88</v>
      </c>
      <c r="AV456" s="11" t="s">
        <v>88</v>
      </c>
      <c r="AW456" s="11" t="s">
        <v>41</v>
      </c>
      <c r="AX456" s="11" t="s">
        <v>80</v>
      </c>
      <c r="AY456" s="137" t="s">
        <v>184</v>
      </c>
    </row>
    <row r="457" spans="2:65" s="11" customFormat="1" ht="22.5">
      <c r="B457" s="135"/>
      <c r="D457" s="136" t="s">
        <v>190</v>
      </c>
      <c r="E457" s="137" t="s">
        <v>3</v>
      </c>
      <c r="F457" s="138" t="s">
        <v>917</v>
      </c>
      <c r="H457" s="137" t="s">
        <v>3</v>
      </c>
      <c r="I457" s="139"/>
      <c r="L457" s="135"/>
      <c r="M457" s="140"/>
      <c r="T457" s="141"/>
      <c r="AT457" s="137" t="s">
        <v>190</v>
      </c>
      <c r="AU457" s="137" t="s">
        <v>88</v>
      </c>
      <c r="AV457" s="11" t="s">
        <v>88</v>
      </c>
      <c r="AW457" s="11" t="s">
        <v>41</v>
      </c>
      <c r="AX457" s="11" t="s">
        <v>80</v>
      </c>
      <c r="AY457" s="137" t="s">
        <v>184</v>
      </c>
    </row>
    <row r="458" spans="2:65" s="12" customFormat="1" ht="11.25">
      <c r="B458" s="142"/>
      <c r="D458" s="136" t="s">
        <v>190</v>
      </c>
      <c r="E458" s="143" t="s">
        <v>3</v>
      </c>
      <c r="F458" s="144" t="s">
        <v>88</v>
      </c>
      <c r="H458" s="145">
        <v>1</v>
      </c>
      <c r="I458" s="146"/>
      <c r="L458" s="142"/>
      <c r="M458" s="147"/>
      <c r="T458" s="148"/>
      <c r="AT458" s="143" t="s">
        <v>190</v>
      </c>
      <c r="AU458" s="143" t="s">
        <v>88</v>
      </c>
      <c r="AV458" s="12" t="s">
        <v>90</v>
      </c>
      <c r="AW458" s="12" t="s">
        <v>41</v>
      </c>
      <c r="AX458" s="12" t="s">
        <v>80</v>
      </c>
      <c r="AY458" s="143" t="s">
        <v>184</v>
      </c>
    </row>
    <row r="459" spans="2:65" s="13" customFormat="1" ht="11.25">
      <c r="B459" s="149"/>
      <c r="D459" s="136" t="s">
        <v>190</v>
      </c>
      <c r="E459" s="150" t="s">
        <v>3</v>
      </c>
      <c r="F459" s="151" t="s">
        <v>202</v>
      </c>
      <c r="H459" s="152">
        <v>1</v>
      </c>
      <c r="I459" s="153"/>
      <c r="L459" s="149"/>
      <c r="M459" s="154"/>
      <c r="T459" s="155"/>
      <c r="AT459" s="150" t="s">
        <v>190</v>
      </c>
      <c r="AU459" s="150" t="s">
        <v>88</v>
      </c>
      <c r="AV459" s="13" t="s">
        <v>203</v>
      </c>
      <c r="AW459" s="13" t="s">
        <v>41</v>
      </c>
      <c r="AX459" s="13" t="s">
        <v>88</v>
      </c>
      <c r="AY459" s="150" t="s">
        <v>184</v>
      </c>
    </row>
    <row r="460" spans="2:65" s="1" customFormat="1" ht="16.5" customHeight="1">
      <c r="B460" s="121"/>
      <c r="C460" s="122" t="s">
        <v>402</v>
      </c>
      <c r="D460" s="122" t="s">
        <v>185</v>
      </c>
      <c r="E460" s="123" t="s">
        <v>617</v>
      </c>
      <c r="F460" s="124" t="s">
        <v>618</v>
      </c>
      <c r="G460" s="125" t="s">
        <v>348</v>
      </c>
      <c r="H460" s="126">
        <v>1</v>
      </c>
      <c r="I460" s="127"/>
      <c r="J460" s="128">
        <f>ROUND(I460*H460,2)</f>
        <v>0</v>
      </c>
      <c r="K460" s="124" t="s">
        <v>189</v>
      </c>
      <c r="L460" s="32"/>
      <c r="M460" s="129" t="s">
        <v>3</v>
      </c>
      <c r="N460" s="130" t="s">
        <v>51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88</v>
      </c>
      <c r="AT460" s="133" t="s">
        <v>185</v>
      </c>
      <c r="AU460" s="133" t="s">
        <v>88</v>
      </c>
      <c r="AY460" s="16" t="s">
        <v>184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6" t="s">
        <v>88</v>
      </c>
      <c r="BK460" s="134">
        <f>ROUND(I460*H460,2)</f>
        <v>0</v>
      </c>
      <c r="BL460" s="16" t="s">
        <v>88</v>
      </c>
      <c r="BM460" s="133" t="s">
        <v>575</v>
      </c>
    </row>
    <row r="461" spans="2:65" s="11" customFormat="1" ht="11.25">
      <c r="B461" s="135"/>
      <c r="D461" s="136" t="s">
        <v>190</v>
      </c>
      <c r="E461" s="137" t="s">
        <v>3</v>
      </c>
      <c r="F461" s="138" t="s">
        <v>808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1" customFormat="1" ht="11.25">
      <c r="B462" s="135"/>
      <c r="D462" s="136" t="s">
        <v>190</v>
      </c>
      <c r="E462" s="137" t="s">
        <v>3</v>
      </c>
      <c r="F462" s="138" t="s">
        <v>809</v>
      </c>
      <c r="H462" s="137" t="s">
        <v>3</v>
      </c>
      <c r="I462" s="139"/>
      <c r="L462" s="135"/>
      <c r="M462" s="140"/>
      <c r="T462" s="141"/>
      <c r="AT462" s="137" t="s">
        <v>190</v>
      </c>
      <c r="AU462" s="137" t="s">
        <v>88</v>
      </c>
      <c r="AV462" s="11" t="s">
        <v>88</v>
      </c>
      <c r="AW462" s="11" t="s">
        <v>41</v>
      </c>
      <c r="AX462" s="11" t="s">
        <v>80</v>
      </c>
      <c r="AY462" s="137" t="s">
        <v>184</v>
      </c>
    </row>
    <row r="463" spans="2:65" s="11" customFormat="1" ht="11.25">
      <c r="B463" s="135"/>
      <c r="D463" s="136" t="s">
        <v>190</v>
      </c>
      <c r="E463" s="137" t="s">
        <v>3</v>
      </c>
      <c r="F463" s="138" t="s">
        <v>864</v>
      </c>
      <c r="H463" s="137" t="s">
        <v>3</v>
      </c>
      <c r="I463" s="139"/>
      <c r="L463" s="135"/>
      <c r="M463" s="140"/>
      <c r="T463" s="141"/>
      <c r="AT463" s="137" t="s">
        <v>190</v>
      </c>
      <c r="AU463" s="137" t="s">
        <v>88</v>
      </c>
      <c r="AV463" s="11" t="s">
        <v>88</v>
      </c>
      <c r="AW463" s="11" t="s">
        <v>41</v>
      </c>
      <c r="AX463" s="11" t="s">
        <v>80</v>
      </c>
      <c r="AY463" s="137" t="s">
        <v>184</v>
      </c>
    </row>
    <row r="464" spans="2:65" s="11" customFormat="1" ht="11.25">
      <c r="B464" s="135"/>
      <c r="D464" s="136" t="s">
        <v>190</v>
      </c>
      <c r="E464" s="137" t="s">
        <v>3</v>
      </c>
      <c r="F464" s="138" t="s">
        <v>918</v>
      </c>
      <c r="H464" s="137" t="s">
        <v>3</v>
      </c>
      <c r="I464" s="139"/>
      <c r="L464" s="135"/>
      <c r="M464" s="140"/>
      <c r="T464" s="141"/>
      <c r="AT464" s="137" t="s">
        <v>190</v>
      </c>
      <c r="AU464" s="137" t="s">
        <v>88</v>
      </c>
      <c r="AV464" s="11" t="s">
        <v>88</v>
      </c>
      <c r="AW464" s="11" t="s">
        <v>41</v>
      </c>
      <c r="AX464" s="11" t="s">
        <v>80</v>
      </c>
      <c r="AY464" s="137" t="s">
        <v>184</v>
      </c>
    </row>
    <row r="465" spans="2:65" s="12" customFormat="1" ht="11.25">
      <c r="B465" s="142"/>
      <c r="D465" s="136" t="s">
        <v>190</v>
      </c>
      <c r="E465" s="143" t="s">
        <v>3</v>
      </c>
      <c r="F465" s="144" t="s">
        <v>88</v>
      </c>
      <c r="H465" s="145">
        <v>1</v>
      </c>
      <c r="I465" s="146"/>
      <c r="L465" s="142"/>
      <c r="M465" s="147"/>
      <c r="T465" s="148"/>
      <c r="AT465" s="143" t="s">
        <v>190</v>
      </c>
      <c r="AU465" s="143" t="s">
        <v>88</v>
      </c>
      <c r="AV465" s="12" t="s">
        <v>90</v>
      </c>
      <c r="AW465" s="12" t="s">
        <v>41</v>
      </c>
      <c r="AX465" s="12" t="s">
        <v>80</v>
      </c>
      <c r="AY465" s="143" t="s">
        <v>184</v>
      </c>
    </row>
    <row r="466" spans="2:65" s="13" customFormat="1" ht="11.25">
      <c r="B466" s="149"/>
      <c r="D466" s="136" t="s">
        <v>190</v>
      </c>
      <c r="E466" s="150" t="s">
        <v>3</v>
      </c>
      <c r="F466" s="151" t="s">
        <v>202</v>
      </c>
      <c r="H466" s="152">
        <v>1</v>
      </c>
      <c r="I466" s="153"/>
      <c r="L466" s="149"/>
      <c r="M466" s="154"/>
      <c r="T466" s="155"/>
      <c r="AT466" s="150" t="s">
        <v>190</v>
      </c>
      <c r="AU466" s="150" t="s">
        <v>88</v>
      </c>
      <c r="AV466" s="13" t="s">
        <v>203</v>
      </c>
      <c r="AW466" s="13" t="s">
        <v>41</v>
      </c>
      <c r="AX466" s="13" t="s">
        <v>88</v>
      </c>
      <c r="AY466" s="150" t="s">
        <v>184</v>
      </c>
    </row>
    <row r="467" spans="2:65" s="1" customFormat="1" ht="24.2" customHeight="1">
      <c r="B467" s="121"/>
      <c r="C467" s="122" t="s">
        <v>559</v>
      </c>
      <c r="D467" s="122" t="s">
        <v>185</v>
      </c>
      <c r="E467" s="123" t="s">
        <v>622</v>
      </c>
      <c r="F467" s="124" t="s">
        <v>623</v>
      </c>
      <c r="G467" s="125" t="s">
        <v>348</v>
      </c>
      <c r="H467" s="126">
        <v>2</v>
      </c>
      <c r="I467" s="127"/>
      <c r="J467" s="128">
        <f>ROUND(I467*H467,2)</f>
        <v>0</v>
      </c>
      <c r="K467" s="124" t="s">
        <v>189</v>
      </c>
      <c r="L467" s="32"/>
      <c r="M467" s="129" t="s">
        <v>3</v>
      </c>
      <c r="N467" s="130" t="s">
        <v>51</v>
      </c>
      <c r="P467" s="131">
        <f>O467*H467</f>
        <v>0</v>
      </c>
      <c r="Q467" s="131">
        <v>0</v>
      </c>
      <c r="R467" s="131">
        <f>Q467*H467</f>
        <v>0</v>
      </c>
      <c r="S467" s="131">
        <v>0</v>
      </c>
      <c r="T467" s="132">
        <f>S467*H467</f>
        <v>0</v>
      </c>
      <c r="AR467" s="133" t="s">
        <v>88</v>
      </c>
      <c r="AT467" s="133" t="s">
        <v>185</v>
      </c>
      <c r="AU467" s="133" t="s">
        <v>88</v>
      </c>
      <c r="AY467" s="16" t="s">
        <v>184</v>
      </c>
      <c r="BE467" s="134">
        <f>IF(N467="základní",J467,0)</f>
        <v>0</v>
      </c>
      <c r="BF467" s="134">
        <f>IF(N467="snížená",J467,0)</f>
        <v>0</v>
      </c>
      <c r="BG467" s="134">
        <f>IF(N467="zákl. přenesená",J467,0)</f>
        <v>0</v>
      </c>
      <c r="BH467" s="134">
        <f>IF(N467="sníž. přenesená",J467,0)</f>
        <v>0</v>
      </c>
      <c r="BI467" s="134">
        <f>IF(N467="nulová",J467,0)</f>
        <v>0</v>
      </c>
      <c r="BJ467" s="16" t="s">
        <v>88</v>
      </c>
      <c r="BK467" s="134">
        <f>ROUND(I467*H467,2)</f>
        <v>0</v>
      </c>
      <c r="BL467" s="16" t="s">
        <v>88</v>
      </c>
      <c r="BM467" s="133" t="s">
        <v>580</v>
      </c>
    </row>
    <row r="468" spans="2:65" s="11" customFormat="1" ht="11.25">
      <c r="B468" s="135"/>
      <c r="D468" s="136" t="s">
        <v>190</v>
      </c>
      <c r="E468" s="137" t="s">
        <v>3</v>
      </c>
      <c r="F468" s="138" t="s">
        <v>864</v>
      </c>
      <c r="H468" s="137" t="s">
        <v>3</v>
      </c>
      <c r="I468" s="139"/>
      <c r="L468" s="135"/>
      <c r="M468" s="140"/>
      <c r="T468" s="141"/>
      <c r="AT468" s="137" t="s">
        <v>190</v>
      </c>
      <c r="AU468" s="137" t="s">
        <v>88</v>
      </c>
      <c r="AV468" s="11" t="s">
        <v>88</v>
      </c>
      <c r="AW468" s="11" t="s">
        <v>41</v>
      </c>
      <c r="AX468" s="11" t="s">
        <v>80</v>
      </c>
      <c r="AY468" s="137" t="s">
        <v>184</v>
      </c>
    </row>
    <row r="469" spans="2:65" s="11" customFormat="1" ht="11.25">
      <c r="B469" s="135"/>
      <c r="D469" s="136" t="s">
        <v>190</v>
      </c>
      <c r="E469" s="137" t="s">
        <v>3</v>
      </c>
      <c r="F469" s="138" t="s">
        <v>625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65" s="12" customFormat="1" ht="11.25">
      <c r="B470" s="142"/>
      <c r="D470" s="136" t="s">
        <v>190</v>
      </c>
      <c r="E470" s="143" t="s">
        <v>3</v>
      </c>
      <c r="F470" s="144" t="s">
        <v>90</v>
      </c>
      <c r="H470" s="145">
        <v>2</v>
      </c>
      <c r="I470" s="146"/>
      <c r="L470" s="142"/>
      <c r="M470" s="147"/>
      <c r="T470" s="148"/>
      <c r="AT470" s="143" t="s">
        <v>190</v>
      </c>
      <c r="AU470" s="143" t="s">
        <v>88</v>
      </c>
      <c r="AV470" s="12" t="s">
        <v>90</v>
      </c>
      <c r="AW470" s="12" t="s">
        <v>41</v>
      </c>
      <c r="AX470" s="12" t="s">
        <v>80</v>
      </c>
      <c r="AY470" s="143" t="s">
        <v>184</v>
      </c>
    </row>
    <row r="471" spans="2:65" s="13" customFormat="1" ht="11.25">
      <c r="B471" s="149"/>
      <c r="D471" s="136" t="s">
        <v>190</v>
      </c>
      <c r="E471" s="150" t="s">
        <v>3</v>
      </c>
      <c r="F471" s="151" t="s">
        <v>202</v>
      </c>
      <c r="H471" s="152">
        <v>2</v>
      </c>
      <c r="I471" s="153"/>
      <c r="L471" s="149"/>
      <c r="M471" s="154"/>
      <c r="T471" s="155"/>
      <c r="AT471" s="150" t="s">
        <v>190</v>
      </c>
      <c r="AU471" s="150" t="s">
        <v>88</v>
      </c>
      <c r="AV471" s="13" t="s">
        <v>203</v>
      </c>
      <c r="AW471" s="13" t="s">
        <v>41</v>
      </c>
      <c r="AX471" s="13" t="s">
        <v>88</v>
      </c>
      <c r="AY471" s="150" t="s">
        <v>184</v>
      </c>
    </row>
    <row r="472" spans="2:65" s="1" customFormat="1" ht="24.2" customHeight="1">
      <c r="B472" s="121"/>
      <c r="C472" s="122" t="s">
        <v>408</v>
      </c>
      <c r="D472" s="122" t="s">
        <v>185</v>
      </c>
      <c r="E472" s="123" t="s">
        <v>626</v>
      </c>
      <c r="F472" s="124" t="s">
        <v>627</v>
      </c>
      <c r="G472" s="125" t="s">
        <v>348</v>
      </c>
      <c r="H472" s="126">
        <v>2</v>
      </c>
      <c r="I472" s="127"/>
      <c r="J472" s="128">
        <f>ROUND(I472*H472,2)</f>
        <v>0</v>
      </c>
      <c r="K472" s="124" t="s">
        <v>189</v>
      </c>
      <c r="L472" s="32"/>
      <c r="M472" s="129" t="s">
        <v>3</v>
      </c>
      <c r="N472" s="130" t="s">
        <v>51</v>
      </c>
      <c r="P472" s="131">
        <f>O472*H472</f>
        <v>0</v>
      </c>
      <c r="Q472" s="131">
        <v>0</v>
      </c>
      <c r="R472" s="131">
        <f>Q472*H472</f>
        <v>0</v>
      </c>
      <c r="S472" s="131">
        <v>0</v>
      </c>
      <c r="T472" s="132">
        <f>S472*H472</f>
        <v>0</v>
      </c>
      <c r="AR472" s="133" t="s">
        <v>88</v>
      </c>
      <c r="AT472" s="133" t="s">
        <v>185</v>
      </c>
      <c r="AU472" s="133" t="s">
        <v>88</v>
      </c>
      <c r="AY472" s="16" t="s">
        <v>184</v>
      </c>
      <c r="BE472" s="134">
        <f>IF(N472="základní",J472,0)</f>
        <v>0</v>
      </c>
      <c r="BF472" s="134">
        <f>IF(N472="snížená",J472,0)</f>
        <v>0</v>
      </c>
      <c r="BG472" s="134">
        <f>IF(N472="zákl. přenesená",J472,0)</f>
        <v>0</v>
      </c>
      <c r="BH472" s="134">
        <f>IF(N472="sníž. přenesená",J472,0)</f>
        <v>0</v>
      </c>
      <c r="BI472" s="134">
        <f>IF(N472="nulová",J472,0)</f>
        <v>0</v>
      </c>
      <c r="BJ472" s="16" t="s">
        <v>88</v>
      </c>
      <c r="BK472" s="134">
        <f>ROUND(I472*H472,2)</f>
        <v>0</v>
      </c>
      <c r="BL472" s="16" t="s">
        <v>88</v>
      </c>
      <c r="BM472" s="133" t="s">
        <v>583</v>
      </c>
    </row>
    <row r="473" spans="2:65" s="11" customFormat="1" ht="11.25">
      <c r="B473" s="135"/>
      <c r="D473" s="136" t="s">
        <v>190</v>
      </c>
      <c r="E473" s="137" t="s">
        <v>3</v>
      </c>
      <c r="F473" s="138" t="s">
        <v>864</v>
      </c>
      <c r="H473" s="137" t="s">
        <v>3</v>
      </c>
      <c r="I473" s="139"/>
      <c r="L473" s="135"/>
      <c r="M473" s="140"/>
      <c r="T473" s="141"/>
      <c r="AT473" s="137" t="s">
        <v>190</v>
      </c>
      <c r="AU473" s="137" t="s">
        <v>88</v>
      </c>
      <c r="AV473" s="11" t="s">
        <v>88</v>
      </c>
      <c r="AW473" s="11" t="s">
        <v>41</v>
      </c>
      <c r="AX473" s="11" t="s">
        <v>80</v>
      </c>
      <c r="AY473" s="137" t="s">
        <v>184</v>
      </c>
    </row>
    <row r="474" spans="2:65" s="11" customFormat="1" ht="11.25">
      <c r="B474" s="135"/>
      <c r="D474" s="136" t="s">
        <v>190</v>
      </c>
      <c r="E474" s="137" t="s">
        <v>3</v>
      </c>
      <c r="F474" s="138" t="s">
        <v>629</v>
      </c>
      <c r="H474" s="137" t="s">
        <v>3</v>
      </c>
      <c r="I474" s="139"/>
      <c r="L474" s="135"/>
      <c r="M474" s="140"/>
      <c r="T474" s="141"/>
      <c r="AT474" s="137" t="s">
        <v>190</v>
      </c>
      <c r="AU474" s="137" t="s">
        <v>88</v>
      </c>
      <c r="AV474" s="11" t="s">
        <v>88</v>
      </c>
      <c r="AW474" s="11" t="s">
        <v>41</v>
      </c>
      <c r="AX474" s="11" t="s">
        <v>80</v>
      </c>
      <c r="AY474" s="137" t="s">
        <v>184</v>
      </c>
    </row>
    <row r="475" spans="2:65" s="12" customFormat="1" ht="11.25">
      <c r="B475" s="142"/>
      <c r="D475" s="136" t="s">
        <v>190</v>
      </c>
      <c r="E475" s="143" t="s">
        <v>3</v>
      </c>
      <c r="F475" s="144" t="s">
        <v>90</v>
      </c>
      <c r="H475" s="145">
        <v>2</v>
      </c>
      <c r="I475" s="146"/>
      <c r="L475" s="142"/>
      <c r="M475" s="147"/>
      <c r="T475" s="148"/>
      <c r="AT475" s="143" t="s">
        <v>190</v>
      </c>
      <c r="AU475" s="143" t="s">
        <v>88</v>
      </c>
      <c r="AV475" s="12" t="s">
        <v>90</v>
      </c>
      <c r="AW475" s="12" t="s">
        <v>41</v>
      </c>
      <c r="AX475" s="12" t="s">
        <v>80</v>
      </c>
      <c r="AY475" s="143" t="s">
        <v>184</v>
      </c>
    </row>
    <row r="476" spans="2:65" s="13" customFormat="1" ht="11.25">
      <c r="B476" s="149"/>
      <c r="D476" s="136" t="s">
        <v>190</v>
      </c>
      <c r="E476" s="150" t="s">
        <v>3</v>
      </c>
      <c r="F476" s="151" t="s">
        <v>202</v>
      </c>
      <c r="H476" s="152">
        <v>2</v>
      </c>
      <c r="I476" s="153"/>
      <c r="L476" s="149"/>
      <c r="M476" s="154"/>
      <c r="T476" s="155"/>
      <c r="AT476" s="150" t="s">
        <v>190</v>
      </c>
      <c r="AU476" s="150" t="s">
        <v>88</v>
      </c>
      <c r="AV476" s="13" t="s">
        <v>203</v>
      </c>
      <c r="AW476" s="13" t="s">
        <v>41</v>
      </c>
      <c r="AX476" s="13" t="s">
        <v>88</v>
      </c>
      <c r="AY476" s="150" t="s">
        <v>184</v>
      </c>
    </row>
    <row r="477" spans="2:65" s="1" customFormat="1" ht="24.2" customHeight="1">
      <c r="B477" s="121"/>
      <c r="C477" s="122" t="s">
        <v>568</v>
      </c>
      <c r="D477" s="122" t="s">
        <v>185</v>
      </c>
      <c r="E477" s="123" t="s">
        <v>635</v>
      </c>
      <c r="F477" s="124" t="s">
        <v>636</v>
      </c>
      <c r="G477" s="125" t="s">
        <v>348</v>
      </c>
      <c r="H477" s="126">
        <v>6</v>
      </c>
      <c r="I477" s="127"/>
      <c r="J477" s="128">
        <f>ROUND(I477*H477,2)</f>
        <v>0</v>
      </c>
      <c r="K477" s="124" t="s">
        <v>189</v>
      </c>
      <c r="L477" s="32"/>
      <c r="M477" s="129" t="s">
        <v>3</v>
      </c>
      <c r="N477" s="130" t="s">
        <v>51</v>
      </c>
      <c r="P477" s="131">
        <f>O477*H477</f>
        <v>0</v>
      </c>
      <c r="Q477" s="131">
        <v>0</v>
      </c>
      <c r="R477" s="131">
        <f>Q477*H477</f>
        <v>0</v>
      </c>
      <c r="S477" s="131">
        <v>0</v>
      </c>
      <c r="T477" s="132">
        <f>S477*H477</f>
        <v>0</v>
      </c>
      <c r="AR477" s="133" t="s">
        <v>88</v>
      </c>
      <c r="AT477" s="133" t="s">
        <v>185</v>
      </c>
      <c r="AU477" s="133" t="s">
        <v>88</v>
      </c>
      <c r="AY477" s="16" t="s">
        <v>184</v>
      </c>
      <c r="BE477" s="134">
        <f>IF(N477="základní",J477,0)</f>
        <v>0</v>
      </c>
      <c r="BF477" s="134">
        <f>IF(N477="snížená",J477,0)</f>
        <v>0</v>
      </c>
      <c r="BG477" s="134">
        <f>IF(N477="zákl. přenesená",J477,0)</f>
        <v>0</v>
      </c>
      <c r="BH477" s="134">
        <f>IF(N477="sníž. přenesená",J477,0)</f>
        <v>0</v>
      </c>
      <c r="BI477" s="134">
        <f>IF(N477="nulová",J477,0)</f>
        <v>0</v>
      </c>
      <c r="BJ477" s="16" t="s">
        <v>88</v>
      </c>
      <c r="BK477" s="134">
        <f>ROUND(I477*H477,2)</f>
        <v>0</v>
      </c>
      <c r="BL477" s="16" t="s">
        <v>88</v>
      </c>
      <c r="BM477" s="133" t="s">
        <v>587</v>
      </c>
    </row>
    <row r="478" spans="2:65" s="11" customFormat="1" ht="11.25">
      <c r="B478" s="135"/>
      <c r="D478" s="136" t="s">
        <v>190</v>
      </c>
      <c r="E478" s="137" t="s">
        <v>3</v>
      </c>
      <c r="F478" s="138" t="s">
        <v>864</v>
      </c>
      <c r="H478" s="137" t="s">
        <v>3</v>
      </c>
      <c r="I478" s="139"/>
      <c r="L478" s="135"/>
      <c r="M478" s="140"/>
      <c r="T478" s="141"/>
      <c r="AT478" s="137" t="s">
        <v>190</v>
      </c>
      <c r="AU478" s="137" t="s">
        <v>88</v>
      </c>
      <c r="AV478" s="11" t="s">
        <v>88</v>
      </c>
      <c r="AW478" s="11" t="s">
        <v>41</v>
      </c>
      <c r="AX478" s="11" t="s">
        <v>80</v>
      </c>
      <c r="AY478" s="137" t="s">
        <v>184</v>
      </c>
    </row>
    <row r="479" spans="2:65" s="11" customFormat="1" ht="22.5">
      <c r="B479" s="135"/>
      <c r="D479" s="136" t="s">
        <v>190</v>
      </c>
      <c r="E479" s="137" t="s">
        <v>3</v>
      </c>
      <c r="F479" s="138" t="s">
        <v>638</v>
      </c>
      <c r="H479" s="137" t="s">
        <v>3</v>
      </c>
      <c r="I479" s="139"/>
      <c r="L479" s="135"/>
      <c r="M479" s="140"/>
      <c r="T479" s="141"/>
      <c r="AT479" s="137" t="s">
        <v>190</v>
      </c>
      <c r="AU479" s="137" t="s">
        <v>88</v>
      </c>
      <c r="AV479" s="11" t="s">
        <v>88</v>
      </c>
      <c r="AW479" s="11" t="s">
        <v>41</v>
      </c>
      <c r="AX479" s="11" t="s">
        <v>80</v>
      </c>
      <c r="AY479" s="137" t="s">
        <v>184</v>
      </c>
    </row>
    <row r="480" spans="2:65" s="12" customFormat="1" ht="11.25">
      <c r="B480" s="142"/>
      <c r="D480" s="136" t="s">
        <v>190</v>
      </c>
      <c r="E480" s="143" t="s">
        <v>3</v>
      </c>
      <c r="F480" s="144" t="s">
        <v>90</v>
      </c>
      <c r="H480" s="145">
        <v>2</v>
      </c>
      <c r="I480" s="146"/>
      <c r="L480" s="142"/>
      <c r="M480" s="147"/>
      <c r="T480" s="148"/>
      <c r="AT480" s="143" t="s">
        <v>190</v>
      </c>
      <c r="AU480" s="143" t="s">
        <v>88</v>
      </c>
      <c r="AV480" s="12" t="s">
        <v>90</v>
      </c>
      <c r="AW480" s="12" t="s">
        <v>41</v>
      </c>
      <c r="AX480" s="12" t="s">
        <v>80</v>
      </c>
      <c r="AY480" s="143" t="s">
        <v>184</v>
      </c>
    </row>
    <row r="481" spans="2:65" s="11" customFormat="1" ht="22.5">
      <c r="B481" s="135"/>
      <c r="D481" s="136" t="s">
        <v>190</v>
      </c>
      <c r="E481" s="137" t="s">
        <v>3</v>
      </c>
      <c r="F481" s="138" t="s">
        <v>639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2" customFormat="1" ht="11.25">
      <c r="B482" s="142"/>
      <c r="D482" s="136" t="s">
        <v>190</v>
      </c>
      <c r="E482" s="143" t="s">
        <v>3</v>
      </c>
      <c r="F482" s="144" t="s">
        <v>90</v>
      </c>
      <c r="H482" s="145">
        <v>2</v>
      </c>
      <c r="I482" s="146"/>
      <c r="L482" s="142"/>
      <c r="M482" s="147"/>
      <c r="T482" s="148"/>
      <c r="AT482" s="143" t="s">
        <v>190</v>
      </c>
      <c r="AU482" s="143" t="s">
        <v>88</v>
      </c>
      <c r="AV482" s="12" t="s">
        <v>90</v>
      </c>
      <c r="AW482" s="12" t="s">
        <v>41</v>
      </c>
      <c r="AX482" s="12" t="s">
        <v>80</v>
      </c>
      <c r="AY482" s="143" t="s">
        <v>184</v>
      </c>
    </row>
    <row r="483" spans="2:65" s="11" customFormat="1" ht="22.5">
      <c r="B483" s="135"/>
      <c r="D483" s="136" t="s">
        <v>190</v>
      </c>
      <c r="E483" s="137" t="s">
        <v>3</v>
      </c>
      <c r="F483" s="138" t="s">
        <v>640</v>
      </c>
      <c r="H483" s="137" t="s">
        <v>3</v>
      </c>
      <c r="I483" s="139"/>
      <c r="L483" s="135"/>
      <c r="M483" s="140"/>
      <c r="T483" s="141"/>
      <c r="AT483" s="137" t="s">
        <v>190</v>
      </c>
      <c r="AU483" s="137" t="s">
        <v>88</v>
      </c>
      <c r="AV483" s="11" t="s">
        <v>88</v>
      </c>
      <c r="AW483" s="11" t="s">
        <v>41</v>
      </c>
      <c r="AX483" s="11" t="s">
        <v>80</v>
      </c>
      <c r="AY483" s="137" t="s">
        <v>184</v>
      </c>
    </row>
    <row r="484" spans="2:65" s="12" customFormat="1" ht="11.25">
      <c r="B484" s="142"/>
      <c r="D484" s="136" t="s">
        <v>190</v>
      </c>
      <c r="E484" s="143" t="s">
        <v>3</v>
      </c>
      <c r="F484" s="144" t="s">
        <v>90</v>
      </c>
      <c r="H484" s="145">
        <v>2</v>
      </c>
      <c r="I484" s="146"/>
      <c r="L484" s="142"/>
      <c r="M484" s="147"/>
      <c r="T484" s="148"/>
      <c r="AT484" s="143" t="s">
        <v>190</v>
      </c>
      <c r="AU484" s="143" t="s">
        <v>88</v>
      </c>
      <c r="AV484" s="12" t="s">
        <v>90</v>
      </c>
      <c r="AW484" s="12" t="s">
        <v>41</v>
      </c>
      <c r="AX484" s="12" t="s">
        <v>80</v>
      </c>
      <c r="AY484" s="143" t="s">
        <v>184</v>
      </c>
    </row>
    <row r="485" spans="2:65" s="13" customFormat="1" ht="11.25">
      <c r="B485" s="149"/>
      <c r="D485" s="136" t="s">
        <v>190</v>
      </c>
      <c r="E485" s="150" t="s">
        <v>3</v>
      </c>
      <c r="F485" s="151" t="s">
        <v>202</v>
      </c>
      <c r="H485" s="152">
        <v>6</v>
      </c>
      <c r="I485" s="153"/>
      <c r="L485" s="149"/>
      <c r="M485" s="154"/>
      <c r="T485" s="155"/>
      <c r="AT485" s="150" t="s">
        <v>190</v>
      </c>
      <c r="AU485" s="150" t="s">
        <v>88</v>
      </c>
      <c r="AV485" s="13" t="s">
        <v>203</v>
      </c>
      <c r="AW485" s="13" t="s">
        <v>41</v>
      </c>
      <c r="AX485" s="13" t="s">
        <v>88</v>
      </c>
      <c r="AY485" s="150" t="s">
        <v>184</v>
      </c>
    </row>
    <row r="486" spans="2:65" s="1" customFormat="1" ht="24.2" customHeight="1">
      <c r="B486" s="121"/>
      <c r="C486" s="122" t="s">
        <v>413</v>
      </c>
      <c r="D486" s="122" t="s">
        <v>185</v>
      </c>
      <c r="E486" s="123" t="s">
        <v>644</v>
      </c>
      <c r="F486" s="124" t="s">
        <v>645</v>
      </c>
      <c r="G486" s="125" t="s">
        <v>348</v>
      </c>
      <c r="H486" s="126">
        <v>2</v>
      </c>
      <c r="I486" s="127"/>
      <c r="J486" s="128">
        <f>ROUND(I486*H486,2)</f>
        <v>0</v>
      </c>
      <c r="K486" s="124" t="s">
        <v>189</v>
      </c>
      <c r="L486" s="32"/>
      <c r="M486" s="129" t="s">
        <v>3</v>
      </c>
      <c r="N486" s="130" t="s">
        <v>51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88</v>
      </c>
      <c r="AT486" s="133" t="s">
        <v>185</v>
      </c>
      <c r="AU486" s="133" t="s">
        <v>88</v>
      </c>
      <c r="AY486" s="16" t="s">
        <v>184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6" t="s">
        <v>88</v>
      </c>
      <c r="BK486" s="134">
        <f>ROUND(I486*H486,2)</f>
        <v>0</v>
      </c>
      <c r="BL486" s="16" t="s">
        <v>88</v>
      </c>
      <c r="BM486" s="133" t="s">
        <v>590</v>
      </c>
    </row>
    <row r="487" spans="2:65" s="11" customFormat="1" ht="11.25">
      <c r="B487" s="135"/>
      <c r="D487" s="136" t="s">
        <v>190</v>
      </c>
      <c r="E487" s="137" t="s">
        <v>3</v>
      </c>
      <c r="F487" s="138" t="s">
        <v>864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1" customFormat="1" ht="11.25">
      <c r="B488" s="135"/>
      <c r="D488" s="136" t="s">
        <v>190</v>
      </c>
      <c r="E488" s="137" t="s">
        <v>3</v>
      </c>
      <c r="F488" s="138" t="s">
        <v>625</v>
      </c>
      <c r="H488" s="137" t="s">
        <v>3</v>
      </c>
      <c r="I488" s="139"/>
      <c r="L488" s="135"/>
      <c r="M488" s="140"/>
      <c r="T488" s="141"/>
      <c r="AT488" s="137" t="s">
        <v>190</v>
      </c>
      <c r="AU488" s="137" t="s">
        <v>88</v>
      </c>
      <c r="AV488" s="11" t="s">
        <v>88</v>
      </c>
      <c r="AW488" s="11" t="s">
        <v>41</v>
      </c>
      <c r="AX488" s="11" t="s">
        <v>80</v>
      </c>
      <c r="AY488" s="137" t="s">
        <v>184</v>
      </c>
    </row>
    <row r="489" spans="2:65" s="12" customFormat="1" ht="11.25">
      <c r="B489" s="142"/>
      <c r="D489" s="136" t="s">
        <v>190</v>
      </c>
      <c r="E489" s="143" t="s">
        <v>3</v>
      </c>
      <c r="F489" s="144" t="s">
        <v>90</v>
      </c>
      <c r="H489" s="145">
        <v>2</v>
      </c>
      <c r="I489" s="146"/>
      <c r="L489" s="142"/>
      <c r="M489" s="147"/>
      <c r="T489" s="148"/>
      <c r="AT489" s="143" t="s">
        <v>190</v>
      </c>
      <c r="AU489" s="143" t="s">
        <v>88</v>
      </c>
      <c r="AV489" s="12" t="s">
        <v>90</v>
      </c>
      <c r="AW489" s="12" t="s">
        <v>41</v>
      </c>
      <c r="AX489" s="12" t="s">
        <v>80</v>
      </c>
      <c r="AY489" s="143" t="s">
        <v>184</v>
      </c>
    </row>
    <row r="490" spans="2:65" s="13" customFormat="1" ht="11.25">
      <c r="B490" s="149"/>
      <c r="D490" s="136" t="s">
        <v>190</v>
      </c>
      <c r="E490" s="150" t="s">
        <v>3</v>
      </c>
      <c r="F490" s="151" t="s">
        <v>202</v>
      </c>
      <c r="H490" s="152">
        <v>2</v>
      </c>
      <c r="I490" s="153"/>
      <c r="L490" s="149"/>
      <c r="M490" s="154"/>
      <c r="T490" s="155"/>
      <c r="AT490" s="150" t="s">
        <v>190</v>
      </c>
      <c r="AU490" s="150" t="s">
        <v>88</v>
      </c>
      <c r="AV490" s="13" t="s">
        <v>203</v>
      </c>
      <c r="AW490" s="13" t="s">
        <v>41</v>
      </c>
      <c r="AX490" s="13" t="s">
        <v>88</v>
      </c>
      <c r="AY490" s="150" t="s">
        <v>184</v>
      </c>
    </row>
    <row r="491" spans="2:65" s="1" customFormat="1" ht="24.2" customHeight="1">
      <c r="B491" s="121"/>
      <c r="C491" s="122" t="s">
        <v>577</v>
      </c>
      <c r="D491" s="122" t="s">
        <v>185</v>
      </c>
      <c r="E491" s="123" t="s">
        <v>647</v>
      </c>
      <c r="F491" s="124" t="s">
        <v>648</v>
      </c>
      <c r="G491" s="125" t="s">
        <v>348</v>
      </c>
      <c r="H491" s="126">
        <v>2</v>
      </c>
      <c r="I491" s="127"/>
      <c r="J491" s="128">
        <f>ROUND(I491*H491,2)</f>
        <v>0</v>
      </c>
      <c r="K491" s="124" t="s">
        <v>189</v>
      </c>
      <c r="L491" s="32"/>
      <c r="M491" s="129" t="s">
        <v>3</v>
      </c>
      <c r="N491" s="130" t="s">
        <v>51</v>
      </c>
      <c r="P491" s="131">
        <f>O491*H491</f>
        <v>0</v>
      </c>
      <c r="Q491" s="131">
        <v>0</v>
      </c>
      <c r="R491" s="131">
        <f>Q491*H491</f>
        <v>0</v>
      </c>
      <c r="S491" s="131">
        <v>0</v>
      </c>
      <c r="T491" s="132">
        <f>S491*H491</f>
        <v>0</v>
      </c>
      <c r="AR491" s="133" t="s">
        <v>88</v>
      </c>
      <c r="AT491" s="133" t="s">
        <v>185</v>
      </c>
      <c r="AU491" s="133" t="s">
        <v>88</v>
      </c>
      <c r="AY491" s="16" t="s">
        <v>184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6" t="s">
        <v>88</v>
      </c>
      <c r="BK491" s="134">
        <f>ROUND(I491*H491,2)</f>
        <v>0</v>
      </c>
      <c r="BL491" s="16" t="s">
        <v>88</v>
      </c>
      <c r="BM491" s="133" t="s">
        <v>594</v>
      </c>
    </row>
    <row r="492" spans="2:65" s="11" customFormat="1" ht="11.25">
      <c r="B492" s="135"/>
      <c r="D492" s="136" t="s">
        <v>190</v>
      </c>
      <c r="E492" s="137" t="s">
        <v>3</v>
      </c>
      <c r="F492" s="138" t="s">
        <v>864</v>
      </c>
      <c r="H492" s="137" t="s">
        <v>3</v>
      </c>
      <c r="I492" s="139"/>
      <c r="L492" s="135"/>
      <c r="M492" s="140"/>
      <c r="T492" s="141"/>
      <c r="AT492" s="137" t="s">
        <v>190</v>
      </c>
      <c r="AU492" s="137" t="s">
        <v>88</v>
      </c>
      <c r="AV492" s="11" t="s">
        <v>88</v>
      </c>
      <c r="AW492" s="11" t="s">
        <v>41</v>
      </c>
      <c r="AX492" s="11" t="s">
        <v>80</v>
      </c>
      <c r="AY492" s="137" t="s">
        <v>184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629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2" customFormat="1" ht="11.25">
      <c r="B494" s="142"/>
      <c r="D494" s="136" t="s">
        <v>190</v>
      </c>
      <c r="E494" s="143" t="s">
        <v>3</v>
      </c>
      <c r="F494" s="144" t="s">
        <v>90</v>
      </c>
      <c r="H494" s="145">
        <v>2</v>
      </c>
      <c r="I494" s="146"/>
      <c r="L494" s="142"/>
      <c r="M494" s="147"/>
      <c r="T494" s="148"/>
      <c r="AT494" s="143" t="s">
        <v>190</v>
      </c>
      <c r="AU494" s="143" t="s">
        <v>88</v>
      </c>
      <c r="AV494" s="12" t="s">
        <v>90</v>
      </c>
      <c r="AW494" s="12" t="s">
        <v>41</v>
      </c>
      <c r="AX494" s="12" t="s">
        <v>80</v>
      </c>
      <c r="AY494" s="143" t="s">
        <v>184</v>
      </c>
    </row>
    <row r="495" spans="2:65" s="13" customFormat="1" ht="11.25">
      <c r="B495" s="149"/>
      <c r="D495" s="136" t="s">
        <v>190</v>
      </c>
      <c r="E495" s="150" t="s">
        <v>3</v>
      </c>
      <c r="F495" s="151" t="s">
        <v>202</v>
      </c>
      <c r="H495" s="152">
        <v>2</v>
      </c>
      <c r="I495" s="153"/>
      <c r="L495" s="149"/>
      <c r="M495" s="154"/>
      <c r="T495" s="155"/>
      <c r="AT495" s="150" t="s">
        <v>190</v>
      </c>
      <c r="AU495" s="150" t="s">
        <v>88</v>
      </c>
      <c r="AV495" s="13" t="s">
        <v>203</v>
      </c>
      <c r="AW495" s="13" t="s">
        <v>41</v>
      </c>
      <c r="AX495" s="13" t="s">
        <v>88</v>
      </c>
      <c r="AY495" s="150" t="s">
        <v>184</v>
      </c>
    </row>
    <row r="496" spans="2:65" s="1" customFormat="1" ht="24.2" customHeight="1">
      <c r="B496" s="121"/>
      <c r="C496" s="122" t="s">
        <v>423</v>
      </c>
      <c r="D496" s="122" t="s">
        <v>185</v>
      </c>
      <c r="E496" s="123" t="s">
        <v>654</v>
      </c>
      <c r="F496" s="124" t="s">
        <v>655</v>
      </c>
      <c r="G496" s="125" t="s">
        <v>348</v>
      </c>
      <c r="H496" s="126">
        <v>6</v>
      </c>
      <c r="I496" s="127"/>
      <c r="J496" s="128">
        <f>ROUND(I496*H496,2)</f>
        <v>0</v>
      </c>
      <c r="K496" s="124" t="s">
        <v>189</v>
      </c>
      <c r="L496" s="32"/>
      <c r="M496" s="129" t="s">
        <v>3</v>
      </c>
      <c r="N496" s="130" t="s">
        <v>51</v>
      </c>
      <c r="P496" s="131">
        <f>O496*H496</f>
        <v>0</v>
      </c>
      <c r="Q496" s="131">
        <v>0</v>
      </c>
      <c r="R496" s="131">
        <f>Q496*H496</f>
        <v>0</v>
      </c>
      <c r="S496" s="131">
        <v>0</v>
      </c>
      <c r="T496" s="132">
        <f>S496*H496</f>
        <v>0</v>
      </c>
      <c r="AR496" s="133" t="s">
        <v>88</v>
      </c>
      <c r="AT496" s="133" t="s">
        <v>185</v>
      </c>
      <c r="AU496" s="133" t="s">
        <v>88</v>
      </c>
      <c r="AY496" s="16" t="s">
        <v>184</v>
      </c>
      <c r="BE496" s="134">
        <f>IF(N496="základní",J496,0)</f>
        <v>0</v>
      </c>
      <c r="BF496" s="134">
        <f>IF(N496="snížená",J496,0)</f>
        <v>0</v>
      </c>
      <c r="BG496" s="134">
        <f>IF(N496="zákl. přenesená",J496,0)</f>
        <v>0</v>
      </c>
      <c r="BH496" s="134">
        <f>IF(N496="sníž. přenesená",J496,0)</f>
        <v>0</v>
      </c>
      <c r="BI496" s="134">
        <f>IF(N496="nulová",J496,0)</f>
        <v>0</v>
      </c>
      <c r="BJ496" s="16" t="s">
        <v>88</v>
      </c>
      <c r="BK496" s="134">
        <f>ROUND(I496*H496,2)</f>
        <v>0</v>
      </c>
      <c r="BL496" s="16" t="s">
        <v>88</v>
      </c>
      <c r="BM496" s="133" t="s">
        <v>598</v>
      </c>
    </row>
    <row r="497" spans="2:65" s="11" customFormat="1" ht="11.25">
      <c r="B497" s="135"/>
      <c r="D497" s="136" t="s">
        <v>190</v>
      </c>
      <c r="E497" s="137" t="s">
        <v>3</v>
      </c>
      <c r="F497" s="138" t="s">
        <v>864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1" customFormat="1" ht="11.25">
      <c r="B498" s="135"/>
      <c r="D498" s="136" t="s">
        <v>190</v>
      </c>
      <c r="E498" s="137" t="s">
        <v>3</v>
      </c>
      <c r="F498" s="138" t="s">
        <v>657</v>
      </c>
      <c r="H498" s="137" t="s">
        <v>3</v>
      </c>
      <c r="I498" s="139"/>
      <c r="L498" s="135"/>
      <c r="M498" s="140"/>
      <c r="T498" s="141"/>
      <c r="AT498" s="137" t="s">
        <v>190</v>
      </c>
      <c r="AU498" s="137" t="s">
        <v>88</v>
      </c>
      <c r="AV498" s="11" t="s">
        <v>88</v>
      </c>
      <c r="AW498" s="11" t="s">
        <v>41</v>
      </c>
      <c r="AX498" s="11" t="s">
        <v>80</v>
      </c>
      <c r="AY498" s="137" t="s">
        <v>184</v>
      </c>
    </row>
    <row r="499" spans="2:65" s="12" customFormat="1" ht="11.25">
      <c r="B499" s="142"/>
      <c r="D499" s="136" t="s">
        <v>190</v>
      </c>
      <c r="E499" s="143" t="s">
        <v>3</v>
      </c>
      <c r="F499" s="144" t="s">
        <v>90</v>
      </c>
      <c r="H499" s="145">
        <v>2</v>
      </c>
      <c r="I499" s="146"/>
      <c r="L499" s="142"/>
      <c r="M499" s="147"/>
      <c r="T499" s="148"/>
      <c r="AT499" s="143" t="s">
        <v>190</v>
      </c>
      <c r="AU499" s="143" t="s">
        <v>88</v>
      </c>
      <c r="AV499" s="12" t="s">
        <v>90</v>
      </c>
      <c r="AW499" s="12" t="s">
        <v>41</v>
      </c>
      <c r="AX499" s="12" t="s">
        <v>80</v>
      </c>
      <c r="AY499" s="143" t="s">
        <v>184</v>
      </c>
    </row>
    <row r="500" spans="2:65" s="11" customFormat="1" ht="11.25">
      <c r="B500" s="135"/>
      <c r="D500" s="136" t="s">
        <v>190</v>
      </c>
      <c r="E500" s="137" t="s">
        <v>3</v>
      </c>
      <c r="F500" s="138" t="s">
        <v>658</v>
      </c>
      <c r="H500" s="137" t="s">
        <v>3</v>
      </c>
      <c r="I500" s="139"/>
      <c r="L500" s="135"/>
      <c r="M500" s="140"/>
      <c r="T500" s="141"/>
      <c r="AT500" s="137" t="s">
        <v>190</v>
      </c>
      <c r="AU500" s="137" t="s">
        <v>88</v>
      </c>
      <c r="AV500" s="11" t="s">
        <v>88</v>
      </c>
      <c r="AW500" s="11" t="s">
        <v>41</v>
      </c>
      <c r="AX500" s="11" t="s">
        <v>80</v>
      </c>
      <c r="AY500" s="137" t="s">
        <v>184</v>
      </c>
    </row>
    <row r="501" spans="2:65" s="12" customFormat="1" ht="11.25">
      <c r="B501" s="142"/>
      <c r="D501" s="136" t="s">
        <v>190</v>
      </c>
      <c r="E501" s="143" t="s">
        <v>3</v>
      </c>
      <c r="F501" s="144" t="s">
        <v>90</v>
      </c>
      <c r="H501" s="145">
        <v>2</v>
      </c>
      <c r="I501" s="146"/>
      <c r="L501" s="142"/>
      <c r="M501" s="147"/>
      <c r="T501" s="148"/>
      <c r="AT501" s="143" t="s">
        <v>190</v>
      </c>
      <c r="AU501" s="143" t="s">
        <v>88</v>
      </c>
      <c r="AV501" s="12" t="s">
        <v>90</v>
      </c>
      <c r="AW501" s="12" t="s">
        <v>41</v>
      </c>
      <c r="AX501" s="12" t="s">
        <v>80</v>
      </c>
      <c r="AY501" s="143" t="s">
        <v>184</v>
      </c>
    </row>
    <row r="502" spans="2:65" s="11" customFormat="1" ht="11.25">
      <c r="B502" s="135"/>
      <c r="D502" s="136" t="s">
        <v>190</v>
      </c>
      <c r="E502" s="137" t="s">
        <v>3</v>
      </c>
      <c r="F502" s="138" t="s">
        <v>660</v>
      </c>
      <c r="H502" s="137" t="s">
        <v>3</v>
      </c>
      <c r="I502" s="139"/>
      <c r="L502" s="135"/>
      <c r="M502" s="140"/>
      <c r="T502" s="141"/>
      <c r="AT502" s="137" t="s">
        <v>190</v>
      </c>
      <c r="AU502" s="137" t="s">
        <v>88</v>
      </c>
      <c r="AV502" s="11" t="s">
        <v>88</v>
      </c>
      <c r="AW502" s="11" t="s">
        <v>41</v>
      </c>
      <c r="AX502" s="11" t="s">
        <v>80</v>
      </c>
      <c r="AY502" s="137" t="s">
        <v>184</v>
      </c>
    </row>
    <row r="503" spans="2:65" s="12" customFormat="1" ht="11.25">
      <c r="B503" s="142"/>
      <c r="D503" s="136" t="s">
        <v>190</v>
      </c>
      <c r="E503" s="143" t="s">
        <v>3</v>
      </c>
      <c r="F503" s="144" t="s">
        <v>90</v>
      </c>
      <c r="H503" s="145">
        <v>2</v>
      </c>
      <c r="I503" s="146"/>
      <c r="L503" s="142"/>
      <c r="M503" s="147"/>
      <c r="T503" s="148"/>
      <c r="AT503" s="143" t="s">
        <v>190</v>
      </c>
      <c r="AU503" s="143" t="s">
        <v>88</v>
      </c>
      <c r="AV503" s="12" t="s">
        <v>90</v>
      </c>
      <c r="AW503" s="12" t="s">
        <v>41</v>
      </c>
      <c r="AX503" s="12" t="s">
        <v>80</v>
      </c>
      <c r="AY503" s="143" t="s">
        <v>184</v>
      </c>
    </row>
    <row r="504" spans="2:65" s="13" customFormat="1" ht="11.25">
      <c r="B504" s="149"/>
      <c r="D504" s="136" t="s">
        <v>190</v>
      </c>
      <c r="E504" s="150" t="s">
        <v>3</v>
      </c>
      <c r="F504" s="151" t="s">
        <v>202</v>
      </c>
      <c r="H504" s="152">
        <v>6</v>
      </c>
      <c r="I504" s="153"/>
      <c r="L504" s="149"/>
      <c r="M504" s="154"/>
      <c r="T504" s="155"/>
      <c r="AT504" s="150" t="s">
        <v>190</v>
      </c>
      <c r="AU504" s="150" t="s">
        <v>88</v>
      </c>
      <c r="AV504" s="13" t="s">
        <v>203</v>
      </c>
      <c r="AW504" s="13" t="s">
        <v>41</v>
      </c>
      <c r="AX504" s="13" t="s">
        <v>88</v>
      </c>
      <c r="AY504" s="150" t="s">
        <v>184</v>
      </c>
    </row>
    <row r="505" spans="2:65" s="1" customFormat="1" ht="16.5" customHeight="1">
      <c r="B505" s="121"/>
      <c r="C505" s="122" t="s">
        <v>584</v>
      </c>
      <c r="D505" s="122" t="s">
        <v>185</v>
      </c>
      <c r="E505" s="123" t="s">
        <v>603</v>
      </c>
      <c r="F505" s="124" t="s">
        <v>604</v>
      </c>
      <c r="G505" s="125" t="s">
        <v>348</v>
      </c>
      <c r="H505" s="126">
        <v>3</v>
      </c>
      <c r="I505" s="127"/>
      <c r="J505" s="128">
        <f>ROUND(I505*H505,2)</f>
        <v>0</v>
      </c>
      <c r="K505" s="124" t="s">
        <v>189</v>
      </c>
      <c r="L505" s="32"/>
      <c r="M505" s="129" t="s">
        <v>3</v>
      </c>
      <c r="N505" s="130" t="s">
        <v>51</v>
      </c>
      <c r="P505" s="131">
        <f>O505*H505</f>
        <v>0</v>
      </c>
      <c r="Q505" s="131">
        <v>0</v>
      </c>
      <c r="R505" s="131">
        <f>Q505*H505</f>
        <v>0</v>
      </c>
      <c r="S505" s="131">
        <v>0</v>
      </c>
      <c r="T505" s="132">
        <f>S505*H505</f>
        <v>0</v>
      </c>
      <c r="AR505" s="133" t="s">
        <v>88</v>
      </c>
      <c r="AT505" s="133" t="s">
        <v>185</v>
      </c>
      <c r="AU505" s="133" t="s">
        <v>88</v>
      </c>
      <c r="AY505" s="16" t="s">
        <v>184</v>
      </c>
      <c r="BE505" s="134">
        <f>IF(N505="základní",J505,0)</f>
        <v>0</v>
      </c>
      <c r="BF505" s="134">
        <f>IF(N505="snížená",J505,0)</f>
        <v>0</v>
      </c>
      <c r="BG505" s="134">
        <f>IF(N505="zákl. přenesená",J505,0)</f>
        <v>0</v>
      </c>
      <c r="BH505" s="134">
        <f>IF(N505="sníž. přenesená",J505,0)</f>
        <v>0</v>
      </c>
      <c r="BI505" s="134">
        <f>IF(N505="nulová",J505,0)</f>
        <v>0</v>
      </c>
      <c r="BJ505" s="16" t="s">
        <v>88</v>
      </c>
      <c r="BK505" s="134">
        <f>ROUND(I505*H505,2)</f>
        <v>0</v>
      </c>
      <c r="BL505" s="16" t="s">
        <v>88</v>
      </c>
      <c r="BM505" s="133" t="s">
        <v>605</v>
      </c>
    </row>
    <row r="506" spans="2:65" s="11" customFormat="1" ht="11.25">
      <c r="B506" s="135"/>
      <c r="D506" s="136" t="s">
        <v>190</v>
      </c>
      <c r="E506" s="137" t="s">
        <v>3</v>
      </c>
      <c r="F506" s="138" t="s">
        <v>869</v>
      </c>
      <c r="H506" s="137" t="s">
        <v>3</v>
      </c>
      <c r="I506" s="139"/>
      <c r="L506" s="135"/>
      <c r="M506" s="140"/>
      <c r="T506" s="141"/>
      <c r="AT506" s="137" t="s">
        <v>190</v>
      </c>
      <c r="AU506" s="137" t="s">
        <v>88</v>
      </c>
      <c r="AV506" s="11" t="s">
        <v>88</v>
      </c>
      <c r="AW506" s="11" t="s">
        <v>41</v>
      </c>
      <c r="AX506" s="11" t="s">
        <v>80</v>
      </c>
      <c r="AY506" s="137" t="s">
        <v>184</v>
      </c>
    </row>
    <row r="507" spans="2:65" s="11" customFormat="1" ht="11.25">
      <c r="B507" s="135"/>
      <c r="D507" s="136" t="s">
        <v>190</v>
      </c>
      <c r="E507" s="137" t="s">
        <v>3</v>
      </c>
      <c r="F507" s="138" t="s">
        <v>870</v>
      </c>
      <c r="H507" s="137" t="s">
        <v>3</v>
      </c>
      <c r="I507" s="139"/>
      <c r="L507" s="135"/>
      <c r="M507" s="140"/>
      <c r="T507" s="141"/>
      <c r="AT507" s="137" t="s">
        <v>190</v>
      </c>
      <c r="AU507" s="137" t="s">
        <v>88</v>
      </c>
      <c r="AV507" s="11" t="s">
        <v>88</v>
      </c>
      <c r="AW507" s="11" t="s">
        <v>41</v>
      </c>
      <c r="AX507" s="11" t="s">
        <v>80</v>
      </c>
      <c r="AY507" s="137" t="s">
        <v>184</v>
      </c>
    </row>
    <row r="508" spans="2:65" s="11" customFormat="1" ht="22.5">
      <c r="B508" s="135"/>
      <c r="D508" s="136" t="s">
        <v>190</v>
      </c>
      <c r="E508" s="137" t="s">
        <v>3</v>
      </c>
      <c r="F508" s="138" t="s">
        <v>606</v>
      </c>
      <c r="H508" s="137" t="s">
        <v>3</v>
      </c>
      <c r="I508" s="139"/>
      <c r="L508" s="135"/>
      <c r="M508" s="140"/>
      <c r="T508" s="141"/>
      <c r="AT508" s="137" t="s">
        <v>190</v>
      </c>
      <c r="AU508" s="137" t="s">
        <v>88</v>
      </c>
      <c r="AV508" s="11" t="s">
        <v>88</v>
      </c>
      <c r="AW508" s="11" t="s">
        <v>41</v>
      </c>
      <c r="AX508" s="11" t="s">
        <v>80</v>
      </c>
      <c r="AY508" s="137" t="s">
        <v>184</v>
      </c>
    </row>
    <row r="509" spans="2:65" s="12" customFormat="1" ht="11.25">
      <c r="B509" s="142"/>
      <c r="D509" s="136" t="s">
        <v>190</v>
      </c>
      <c r="E509" s="143" t="s">
        <v>3</v>
      </c>
      <c r="F509" s="144" t="s">
        <v>90</v>
      </c>
      <c r="H509" s="145">
        <v>2</v>
      </c>
      <c r="I509" s="146"/>
      <c r="L509" s="142"/>
      <c r="M509" s="147"/>
      <c r="T509" s="148"/>
      <c r="AT509" s="143" t="s">
        <v>190</v>
      </c>
      <c r="AU509" s="143" t="s">
        <v>88</v>
      </c>
      <c r="AV509" s="12" t="s">
        <v>90</v>
      </c>
      <c r="AW509" s="12" t="s">
        <v>41</v>
      </c>
      <c r="AX509" s="12" t="s">
        <v>80</v>
      </c>
      <c r="AY509" s="143" t="s">
        <v>184</v>
      </c>
    </row>
    <row r="510" spans="2:65" s="11" customFormat="1" ht="22.5">
      <c r="B510" s="135"/>
      <c r="D510" s="136" t="s">
        <v>190</v>
      </c>
      <c r="E510" s="137" t="s">
        <v>3</v>
      </c>
      <c r="F510" s="138" t="s">
        <v>919</v>
      </c>
      <c r="H510" s="137" t="s">
        <v>3</v>
      </c>
      <c r="I510" s="139"/>
      <c r="L510" s="135"/>
      <c r="M510" s="140"/>
      <c r="T510" s="141"/>
      <c r="AT510" s="137" t="s">
        <v>190</v>
      </c>
      <c r="AU510" s="137" t="s">
        <v>88</v>
      </c>
      <c r="AV510" s="11" t="s">
        <v>88</v>
      </c>
      <c r="AW510" s="11" t="s">
        <v>41</v>
      </c>
      <c r="AX510" s="11" t="s">
        <v>80</v>
      </c>
      <c r="AY510" s="137" t="s">
        <v>184</v>
      </c>
    </row>
    <row r="511" spans="2:65" s="12" customFormat="1" ht="11.25">
      <c r="B511" s="142"/>
      <c r="D511" s="136" t="s">
        <v>190</v>
      </c>
      <c r="E511" s="143" t="s">
        <v>3</v>
      </c>
      <c r="F511" s="144" t="s">
        <v>88</v>
      </c>
      <c r="H511" s="145">
        <v>1</v>
      </c>
      <c r="I511" s="146"/>
      <c r="L511" s="142"/>
      <c r="M511" s="147"/>
      <c r="T511" s="148"/>
      <c r="AT511" s="143" t="s">
        <v>190</v>
      </c>
      <c r="AU511" s="143" t="s">
        <v>88</v>
      </c>
      <c r="AV511" s="12" t="s">
        <v>90</v>
      </c>
      <c r="AW511" s="12" t="s">
        <v>41</v>
      </c>
      <c r="AX511" s="12" t="s">
        <v>80</v>
      </c>
      <c r="AY511" s="143" t="s">
        <v>184</v>
      </c>
    </row>
    <row r="512" spans="2:65" s="13" customFormat="1" ht="11.25">
      <c r="B512" s="149"/>
      <c r="D512" s="136" t="s">
        <v>190</v>
      </c>
      <c r="E512" s="150" t="s">
        <v>3</v>
      </c>
      <c r="F512" s="151" t="s">
        <v>202</v>
      </c>
      <c r="H512" s="152">
        <v>3</v>
      </c>
      <c r="I512" s="153"/>
      <c r="L512" s="149"/>
      <c r="M512" s="154"/>
      <c r="T512" s="155"/>
      <c r="AT512" s="150" t="s">
        <v>190</v>
      </c>
      <c r="AU512" s="150" t="s">
        <v>88</v>
      </c>
      <c r="AV512" s="13" t="s">
        <v>203</v>
      </c>
      <c r="AW512" s="13" t="s">
        <v>41</v>
      </c>
      <c r="AX512" s="13" t="s">
        <v>88</v>
      </c>
      <c r="AY512" s="150" t="s">
        <v>184</v>
      </c>
    </row>
    <row r="513" spans="2:65" s="1" customFormat="1" ht="24.2" customHeight="1">
      <c r="B513" s="121"/>
      <c r="C513" s="122" t="s">
        <v>430</v>
      </c>
      <c r="D513" s="122" t="s">
        <v>185</v>
      </c>
      <c r="E513" s="123" t="s">
        <v>663</v>
      </c>
      <c r="F513" s="124" t="s">
        <v>664</v>
      </c>
      <c r="G513" s="125" t="s">
        <v>348</v>
      </c>
      <c r="H513" s="126">
        <v>2</v>
      </c>
      <c r="I513" s="127"/>
      <c r="J513" s="128">
        <f>ROUND(I513*H513,2)</f>
        <v>0</v>
      </c>
      <c r="K513" s="124" t="s">
        <v>189</v>
      </c>
      <c r="L513" s="32"/>
      <c r="M513" s="129" t="s">
        <v>3</v>
      </c>
      <c r="N513" s="130" t="s">
        <v>51</v>
      </c>
      <c r="P513" s="131">
        <f>O513*H513</f>
        <v>0</v>
      </c>
      <c r="Q513" s="131">
        <v>0</v>
      </c>
      <c r="R513" s="131">
        <f>Q513*H513</f>
        <v>0</v>
      </c>
      <c r="S513" s="131">
        <v>0</v>
      </c>
      <c r="T513" s="132">
        <f>S513*H513</f>
        <v>0</v>
      </c>
      <c r="AR513" s="133" t="s">
        <v>88</v>
      </c>
      <c r="AT513" s="133" t="s">
        <v>185</v>
      </c>
      <c r="AU513" s="133" t="s">
        <v>88</v>
      </c>
      <c r="AY513" s="16" t="s">
        <v>184</v>
      </c>
      <c r="BE513" s="134">
        <f>IF(N513="základní",J513,0)</f>
        <v>0</v>
      </c>
      <c r="BF513" s="134">
        <f>IF(N513="snížená",J513,0)</f>
        <v>0</v>
      </c>
      <c r="BG513" s="134">
        <f>IF(N513="zákl. přenesená",J513,0)</f>
        <v>0</v>
      </c>
      <c r="BH513" s="134">
        <f>IF(N513="sníž. přenesená",J513,0)</f>
        <v>0</v>
      </c>
      <c r="BI513" s="134">
        <f>IF(N513="nulová",J513,0)</f>
        <v>0</v>
      </c>
      <c r="BJ513" s="16" t="s">
        <v>88</v>
      </c>
      <c r="BK513" s="134">
        <f>ROUND(I513*H513,2)</f>
        <v>0</v>
      </c>
      <c r="BL513" s="16" t="s">
        <v>88</v>
      </c>
      <c r="BM513" s="133" t="s">
        <v>610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864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1" customFormat="1" ht="11.25">
      <c r="B515" s="135"/>
      <c r="D515" s="136" t="s">
        <v>190</v>
      </c>
      <c r="E515" s="137" t="s">
        <v>3</v>
      </c>
      <c r="F515" s="138" t="s">
        <v>625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2" customFormat="1" ht="11.25">
      <c r="B516" s="142"/>
      <c r="D516" s="136" t="s">
        <v>190</v>
      </c>
      <c r="E516" s="143" t="s">
        <v>3</v>
      </c>
      <c r="F516" s="144" t="s">
        <v>90</v>
      </c>
      <c r="H516" s="145">
        <v>2</v>
      </c>
      <c r="I516" s="146"/>
      <c r="L516" s="142"/>
      <c r="M516" s="147"/>
      <c r="T516" s="148"/>
      <c r="AT516" s="143" t="s">
        <v>190</v>
      </c>
      <c r="AU516" s="143" t="s">
        <v>88</v>
      </c>
      <c r="AV516" s="12" t="s">
        <v>90</v>
      </c>
      <c r="AW516" s="12" t="s">
        <v>41</v>
      </c>
      <c r="AX516" s="12" t="s">
        <v>80</v>
      </c>
      <c r="AY516" s="143" t="s">
        <v>184</v>
      </c>
    </row>
    <row r="517" spans="2:65" s="13" customFormat="1" ht="11.25">
      <c r="B517" s="149"/>
      <c r="D517" s="136" t="s">
        <v>190</v>
      </c>
      <c r="E517" s="150" t="s">
        <v>3</v>
      </c>
      <c r="F517" s="151" t="s">
        <v>202</v>
      </c>
      <c r="H517" s="152">
        <v>2</v>
      </c>
      <c r="I517" s="153"/>
      <c r="L517" s="149"/>
      <c r="M517" s="154"/>
      <c r="T517" s="155"/>
      <c r="AT517" s="150" t="s">
        <v>190</v>
      </c>
      <c r="AU517" s="150" t="s">
        <v>88</v>
      </c>
      <c r="AV517" s="13" t="s">
        <v>203</v>
      </c>
      <c r="AW517" s="13" t="s">
        <v>41</v>
      </c>
      <c r="AX517" s="13" t="s">
        <v>88</v>
      </c>
      <c r="AY517" s="150" t="s">
        <v>184</v>
      </c>
    </row>
    <row r="518" spans="2:65" s="1" customFormat="1" ht="24.2" customHeight="1">
      <c r="B518" s="121"/>
      <c r="C518" s="122" t="s">
        <v>591</v>
      </c>
      <c r="D518" s="122" t="s">
        <v>185</v>
      </c>
      <c r="E518" s="123" t="s">
        <v>666</v>
      </c>
      <c r="F518" s="124" t="s">
        <v>667</v>
      </c>
      <c r="G518" s="125" t="s">
        <v>348</v>
      </c>
      <c r="H518" s="126">
        <v>2</v>
      </c>
      <c r="I518" s="127"/>
      <c r="J518" s="128">
        <f>ROUND(I518*H518,2)</f>
        <v>0</v>
      </c>
      <c r="K518" s="124" t="s">
        <v>189</v>
      </c>
      <c r="L518" s="32"/>
      <c r="M518" s="129" t="s">
        <v>3</v>
      </c>
      <c r="N518" s="130" t="s">
        <v>51</v>
      </c>
      <c r="P518" s="131">
        <f>O518*H518</f>
        <v>0</v>
      </c>
      <c r="Q518" s="131">
        <v>0</v>
      </c>
      <c r="R518" s="131">
        <f>Q518*H518</f>
        <v>0</v>
      </c>
      <c r="S518" s="131">
        <v>0</v>
      </c>
      <c r="T518" s="132">
        <f>S518*H518</f>
        <v>0</v>
      </c>
      <c r="AR518" s="133" t="s">
        <v>88</v>
      </c>
      <c r="AT518" s="133" t="s">
        <v>185</v>
      </c>
      <c r="AU518" s="133" t="s">
        <v>88</v>
      </c>
      <c r="AY518" s="16" t="s">
        <v>184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6" t="s">
        <v>88</v>
      </c>
      <c r="BK518" s="134">
        <f>ROUND(I518*H518,2)</f>
        <v>0</v>
      </c>
      <c r="BL518" s="16" t="s">
        <v>88</v>
      </c>
      <c r="BM518" s="133" t="s">
        <v>471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864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1" customFormat="1" ht="11.25">
      <c r="B520" s="135"/>
      <c r="D520" s="136" t="s">
        <v>190</v>
      </c>
      <c r="E520" s="137" t="s">
        <v>3</v>
      </c>
      <c r="F520" s="138" t="s">
        <v>629</v>
      </c>
      <c r="H520" s="137" t="s">
        <v>3</v>
      </c>
      <c r="I520" s="139"/>
      <c r="L520" s="135"/>
      <c r="M520" s="140"/>
      <c r="T520" s="141"/>
      <c r="AT520" s="137" t="s">
        <v>190</v>
      </c>
      <c r="AU520" s="137" t="s">
        <v>88</v>
      </c>
      <c r="AV520" s="11" t="s">
        <v>88</v>
      </c>
      <c r="AW520" s="11" t="s">
        <v>41</v>
      </c>
      <c r="AX520" s="11" t="s">
        <v>80</v>
      </c>
      <c r="AY520" s="137" t="s">
        <v>184</v>
      </c>
    </row>
    <row r="521" spans="2:65" s="12" customFormat="1" ht="11.25">
      <c r="B521" s="142"/>
      <c r="D521" s="136" t="s">
        <v>190</v>
      </c>
      <c r="E521" s="143" t="s">
        <v>3</v>
      </c>
      <c r="F521" s="144" t="s">
        <v>90</v>
      </c>
      <c r="H521" s="145">
        <v>2</v>
      </c>
      <c r="I521" s="146"/>
      <c r="L521" s="142"/>
      <c r="M521" s="147"/>
      <c r="T521" s="148"/>
      <c r="AT521" s="143" t="s">
        <v>190</v>
      </c>
      <c r="AU521" s="143" t="s">
        <v>88</v>
      </c>
      <c r="AV521" s="12" t="s">
        <v>90</v>
      </c>
      <c r="AW521" s="12" t="s">
        <v>41</v>
      </c>
      <c r="AX521" s="12" t="s">
        <v>80</v>
      </c>
      <c r="AY521" s="143" t="s">
        <v>184</v>
      </c>
    </row>
    <row r="522" spans="2:65" s="13" customFormat="1" ht="11.25">
      <c r="B522" s="149"/>
      <c r="D522" s="136" t="s">
        <v>190</v>
      </c>
      <c r="E522" s="150" t="s">
        <v>3</v>
      </c>
      <c r="F522" s="151" t="s">
        <v>202</v>
      </c>
      <c r="H522" s="152">
        <v>2</v>
      </c>
      <c r="I522" s="153"/>
      <c r="L522" s="149"/>
      <c r="M522" s="154"/>
      <c r="T522" s="155"/>
      <c r="AT522" s="150" t="s">
        <v>190</v>
      </c>
      <c r="AU522" s="150" t="s">
        <v>88</v>
      </c>
      <c r="AV522" s="13" t="s">
        <v>203</v>
      </c>
      <c r="AW522" s="13" t="s">
        <v>41</v>
      </c>
      <c r="AX522" s="13" t="s">
        <v>88</v>
      </c>
      <c r="AY522" s="150" t="s">
        <v>184</v>
      </c>
    </row>
    <row r="523" spans="2:65" s="1" customFormat="1" ht="16.5" customHeight="1">
      <c r="B523" s="121"/>
      <c r="C523" s="122" t="s">
        <v>444</v>
      </c>
      <c r="D523" s="122" t="s">
        <v>185</v>
      </c>
      <c r="E523" s="123" t="s">
        <v>687</v>
      </c>
      <c r="F523" s="124" t="s">
        <v>688</v>
      </c>
      <c r="G523" s="125" t="s">
        <v>348</v>
      </c>
      <c r="H523" s="126">
        <v>2</v>
      </c>
      <c r="I523" s="127"/>
      <c r="J523" s="128">
        <f>ROUND(I523*H523,2)</f>
        <v>0</v>
      </c>
      <c r="K523" s="124" t="s">
        <v>189</v>
      </c>
      <c r="L523" s="32"/>
      <c r="M523" s="129" t="s">
        <v>3</v>
      </c>
      <c r="N523" s="130" t="s">
        <v>51</v>
      </c>
      <c r="P523" s="131">
        <f>O523*H523</f>
        <v>0</v>
      </c>
      <c r="Q523" s="131">
        <v>0</v>
      </c>
      <c r="R523" s="131">
        <f>Q523*H523</f>
        <v>0</v>
      </c>
      <c r="S523" s="131">
        <v>0</v>
      </c>
      <c r="T523" s="132">
        <f>S523*H523</f>
        <v>0</v>
      </c>
      <c r="AR523" s="133" t="s">
        <v>88</v>
      </c>
      <c r="AT523" s="133" t="s">
        <v>185</v>
      </c>
      <c r="AU523" s="133" t="s">
        <v>88</v>
      </c>
      <c r="AY523" s="16" t="s">
        <v>184</v>
      </c>
      <c r="BE523" s="134">
        <f>IF(N523="základní",J523,0)</f>
        <v>0</v>
      </c>
      <c r="BF523" s="134">
        <f>IF(N523="snížená",J523,0)</f>
        <v>0</v>
      </c>
      <c r="BG523" s="134">
        <f>IF(N523="zákl. přenesená",J523,0)</f>
        <v>0</v>
      </c>
      <c r="BH523" s="134">
        <f>IF(N523="sníž. přenesená",J523,0)</f>
        <v>0</v>
      </c>
      <c r="BI523" s="134">
        <f>IF(N523="nulová",J523,0)</f>
        <v>0</v>
      </c>
      <c r="BJ523" s="16" t="s">
        <v>88</v>
      </c>
      <c r="BK523" s="134">
        <f>ROUND(I523*H523,2)</f>
        <v>0</v>
      </c>
      <c r="BL523" s="16" t="s">
        <v>88</v>
      </c>
      <c r="BM523" s="133" t="s">
        <v>619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869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1" customFormat="1" ht="11.25">
      <c r="B525" s="135"/>
      <c r="D525" s="136" t="s">
        <v>190</v>
      </c>
      <c r="E525" s="137" t="s">
        <v>3</v>
      </c>
      <c r="F525" s="138" t="s">
        <v>870</v>
      </c>
      <c r="H525" s="137" t="s">
        <v>3</v>
      </c>
      <c r="I525" s="139"/>
      <c r="L525" s="135"/>
      <c r="M525" s="140"/>
      <c r="T525" s="141"/>
      <c r="AT525" s="137" t="s">
        <v>190</v>
      </c>
      <c r="AU525" s="137" t="s">
        <v>88</v>
      </c>
      <c r="AV525" s="11" t="s">
        <v>88</v>
      </c>
      <c r="AW525" s="11" t="s">
        <v>41</v>
      </c>
      <c r="AX525" s="11" t="s">
        <v>80</v>
      </c>
      <c r="AY525" s="137" t="s">
        <v>184</v>
      </c>
    </row>
    <row r="526" spans="2:65" s="11" customFormat="1" ht="22.5">
      <c r="B526" s="135"/>
      <c r="D526" s="136" t="s">
        <v>190</v>
      </c>
      <c r="E526" s="137" t="s">
        <v>3</v>
      </c>
      <c r="F526" s="138" t="s">
        <v>920</v>
      </c>
      <c r="H526" s="137" t="s">
        <v>3</v>
      </c>
      <c r="I526" s="139"/>
      <c r="L526" s="135"/>
      <c r="M526" s="140"/>
      <c r="T526" s="141"/>
      <c r="AT526" s="137" t="s">
        <v>190</v>
      </c>
      <c r="AU526" s="137" t="s">
        <v>88</v>
      </c>
      <c r="AV526" s="11" t="s">
        <v>88</v>
      </c>
      <c r="AW526" s="11" t="s">
        <v>41</v>
      </c>
      <c r="AX526" s="11" t="s">
        <v>80</v>
      </c>
      <c r="AY526" s="137" t="s">
        <v>184</v>
      </c>
    </row>
    <row r="527" spans="2:65" s="12" customFormat="1" ht="11.25">
      <c r="B527" s="142"/>
      <c r="D527" s="136" t="s">
        <v>190</v>
      </c>
      <c r="E527" s="143" t="s">
        <v>3</v>
      </c>
      <c r="F527" s="144" t="s">
        <v>88</v>
      </c>
      <c r="H527" s="145">
        <v>1</v>
      </c>
      <c r="I527" s="146"/>
      <c r="L527" s="142"/>
      <c r="M527" s="147"/>
      <c r="T527" s="148"/>
      <c r="AT527" s="143" t="s">
        <v>190</v>
      </c>
      <c r="AU527" s="143" t="s">
        <v>88</v>
      </c>
      <c r="AV527" s="12" t="s">
        <v>90</v>
      </c>
      <c r="AW527" s="12" t="s">
        <v>41</v>
      </c>
      <c r="AX527" s="12" t="s">
        <v>80</v>
      </c>
      <c r="AY527" s="143" t="s">
        <v>184</v>
      </c>
    </row>
    <row r="528" spans="2:65" s="11" customFormat="1" ht="22.5">
      <c r="B528" s="135"/>
      <c r="D528" s="136" t="s">
        <v>190</v>
      </c>
      <c r="E528" s="137" t="s">
        <v>3</v>
      </c>
      <c r="F528" s="138" t="s">
        <v>921</v>
      </c>
      <c r="H528" s="137" t="s">
        <v>3</v>
      </c>
      <c r="I528" s="139"/>
      <c r="L528" s="135"/>
      <c r="M528" s="140"/>
      <c r="T528" s="141"/>
      <c r="AT528" s="137" t="s">
        <v>190</v>
      </c>
      <c r="AU528" s="137" t="s">
        <v>88</v>
      </c>
      <c r="AV528" s="11" t="s">
        <v>88</v>
      </c>
      <c r="AW528" s="11" t="s">
        <v>41</v>
      </c>
      <c r="AX528" s="11" t="s">
        <v>80</v>
      </c>
      <c r="AY528" s="137" t="s">
        <v>184</v>
      </c>
    </row>
    <row r="529" spans="2:65" s="12" customFormat="1" ht="11.25">
      <c r="B529" s="142"/>
      <c r="D529" s="136" t="s">
        <v>190</v>
      </c>
      <c r="E529" s="143" t="s">
        <v>3</v>
      </c>
      <c r="F529" s="144" t="s">
        <v>88</v>
      </c>
      <c r="H529" s="145">
        <v>1</v>
      </c>
      <c r="I529" s="146"/>
      <c r="L529" s="142"/>
      <c r="M529" s="147"/>
      <c r="T529" s="148"/>
      <c r="AT529" s="143" t="s">
        <v>190</v>
      </c>
      <c r="AU529" s="143" t="s">
        <v>88</v>
      </c>
      <c r="AV529" s="12" t="s">
        <v>90</v>
      </c>
      <c r="AW529" s="12" t="s">
        <v>41</v>
      </c>
      <c r="AX529" s="12" t="s">
        <v>80</v>
      </c>
      <c r="AY529" s="143" t="s">
        <v>184</v>
      </c>
    </row>
    <row r="530" spans="2:65" s="13" customFormat="1" ht="11.25">
      <c r="B530" s="149"/>
      <c r="D530" s="136" t="s">
        <v>190</v>
      </c>
      <c r="E530" s="150" t="s">
        <v>3</v>
      </c>
      <c r="F530" s="151" t="s">
        <v>202</v>
      </c>
      <c r="H530" s="152">
        <v>2</v>
      </c>
      <c r="I530" s="153"/>
      <c r="L530" s="149"/>
      <c r="M530" s="154"/>
      <c r="T530" s="155"/>
      <c r="AT530" s="150" t="s">
        <v>190</v>
      </c>
      <c r="AU530" s="150" t="s">
        <v>88</v>
      </c>
      <c r="AV530" s="13" t="s">
        <v>203</v>
      </c>
      <c r="AW530" s="13" t="s">
        <v>41</v>
      </c>
      <c r="AX530" s="13" t="s">
        <v>88</v>
      </c>
      <c r="AY530" s="150" t="s">
        <v>184</v>
      </c>
    </row>
    <row r="531" spans="2:65" s="1" customFormat="1" ht="24.2" customHeight="1">
      <c r="B531" s="121"/>
      <c r="C531" s="122" t="s">
        <v>602</v>
      </c>
      <c r="D531" s="122" t="s">
        <v>185</v>
      </c>
      <c r="E531" s="123" t="s">
        <v>692</v>
      </c>
      <c r="F531" s="124" t="s">
        <v>693</v>
      </c>
      <c r="G531" s="125" t="s">
        <v>348</v>
      </c>
      <c r="H531" s="126">
        <v>112</v>
      </c>
      <c r="I531" s="127"/>
      <c r="J531" s="128">
        <f>ROUND(I531*H531,2)</f>
        <v>0</v>
      </c>
      <c r="K531" s="124" t="s">
        <v>189</v>
      </c>
      <c r="L531" s="32"/>
      <c r="M531" s="129" t="s">
        <v>3</v>
      </c>
      <c r="N531" s="130" t="s">
        <v>51</v>
      </c>
      <c r="P531" s="131">
        <f>O531*H531</f>
        <v>0</v>
      </c>
      <c r="Q531" s="131">
        <v>0</v>
      </c>
      <c r="R531" s="131">
        <f>Q531*H531</f>
        <v>0</v>
      </c>
      <c r="S531" s="131">
        <v>0</v>
      </c>
      <c r="T531" s="132">
        <f>S531*H531</f>
        <v>0</v>
      </c>
      <c r="AR531" s="133" t="s">
        <v>88</v>
      </c>
      <c r="AT531" s="133" t="s">
        <v>185</v>
      </c>
      <c r="AU531" s="133" t="s">
        <v>88</v>
      </c>
      <c r="AY531" s="16" t="s">
        <v>184</v>
      </c>
      <c r="BE531" s="134">
        <f>IF(N531="základní",J531,0)</f>
        <v>0</v>
      </c>
      <c r="BF531" s="134">
        <f>IF(N531="snížená",J531,0)</f>
        <v>0</v>
      </c>
      <c r="BG531" s="134">
        <f>IF(N531="zákl. přenesená",J531,0)</f>
        <v>0</v>
      </c>
      <c r="BH531" s="134">
        <f>IF(N531="sníž. přenesená",J531,0)</f>
        <v>0</v>
      </c>
      <c r="BI531" s="134">
        <f>IF(N531="nulová",J531,0)</f>
        <v>0</v>
      </c>
      <c r="BJ531" s="16" t="s">
        <v>88</v>
      </c>
      <c r="BK531" s="134">
        <f>ROUND(I531*H531,2)</f>
        <v>0</v>
      </c>
      <c r="BL531" s="16" t="s">
        <v>88</v>
      </c>
      <c r="BM531" s="133" t="s">
        <v>624</v>
      </c>
    </row>
    <row r="532" spans="2:65" s="11" customFormat="1" ht="11.25">
      <c r="B532" s="135"/>
      <c r="D532" s="136" t="s">
        <v>190</v>
      </c>
      <c r="E532" s="137" t="s">
        <v>3</v>
      </c>
      <c r="F532" s="138" t="s">
        <v>864</v>
      </c>
      <c r="H532" s="137" t="s">
        <v>3</v>
      </c>
      <c r="I532" s="139"/>
      <c r="L532" s="135"/>
      <c r="M532" s="140"/>
      <c r="T532" s="141"/>
      <c r="AT532" s="137" t="s">
        <v>190</v>
      </c>
      <c r="AU532" s="137" t="s">
        <v>88</v>
      </c>
      <c r="AV532" s="11" t="s">
        <v>88</v>
      </c>
      <c r="AW532" s="11" t="s">
        <v>41</v>
      </c>
      <c r="AX532" s="11" t="s">
        <v>80</v>
      </c>
      <c r="AY532" s="137" t="s">
        <v>184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695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2" customFormat="1" ht="11.25">
      <c r="B534" s="142"/>
      <c r="D534" s="136" t="s">
        <v>190</v>
      </c>
      <c r="E534" s="143" t="s">
        <v>3</v>
      </c>
      <c r="F534" s="144" t="s">
        <v>265</v>
      </c>
      <c r="H534" s="145">
        <v>12</v>
      </c>
      <c r="I534" s="146"/>
      <c r="L534" s="142"/>
      <c r="M534" s="147"/>
      <c r="T534" s="148"/>
      <c r="AT534" s="143" t="s">
        <v>190</v>
      </c>
      <c r="AU534" s="143" t="s">
        <v>88</v>
      </c>
      <c r="AV534" s="12" t="s">
        <v>90</v>
      </c>
      <c r="AW534" s="12" t="s">
        <v>41</v>
      </c>
      <c r="AX534" s="12" t="s">
        <v>80</v>
      </c>
      <c r="AY534" s="143" t="s">
        <v>184</v>
      </c>
    </row>
    <row r="535" spans="2:65" s="11" customFormat="1" ht="11.25">
      <c r="B535" s="135"/>
      <c r="D535" s="136" t="s">
        <v>190</v>
      </c>
      <c r="E535" s="137" t="s">
        <v>3</v>
      </c>
      <c r="F535" s="138" t="s">
        <v>696</v>
      </c>
      <c r="H535" s="137" t="s">
        <v>3</v>
      </c>
      <c r="I535" s="139"/>
      <c r="L535" s="135"/>
      <c r="M535" s="140"/>
      <c r="T535" s="141"/>
      <c r="AT535" s="137" t="s">
        <v>190</v>
      </c>
      <c r="AU535" s="137" t="s">
        <v>88</v>
      </c>
      <c r="AV535" s="11" t="s">
        <v>88</v>
      </c>
      <c r="AW535" s="11" t="s">
        <v>41</v>
      </c>
      <c r="AX535" s="11" t="s">
        <v>80</v>
      </c>
      <c r="AY535" s="137" t="s">
        <v>184</v>
      </c>
    </row>
    <row r="536" spans="2:65" s="12" customFormat="1" ht="11.25">
      <c r="B536" s="142"/>
      <c r="D536" s="136" t="s">
        <v>190</v>
      </c>
      <c r="E536" s="143" t="s">
        <v>3</v>
      </c>
      <c r="F536" s="144" t="s">
        <v>548</v>
      </c>
      <c r="H536" s="145">
        <v>100</v>
      </c>
      <c r="I536" s="146"/>
      <c r="L536" s="142"/>
      <c r="M536" s="147"/>
      <c r="T536" s="148"/>
      <c r="AT536" s="143" t="s">
        <v>190</v>
      </c>
      <c r="AU536" s="143" t="s">
        <v>88</v>
      </c>
      <c r="AV536" s="12" t="s">
        <v>90</v>
      </c>
      <c r="AW536" s="12" t="s">
        <v>41</v>
      </c>
      <c r="AX536" s="12" t="s">
        <v>80</v>
      </c>
      <c r="AY536" s="143" t="s">
        <v>184</v>
      </c>
    </row>
    <row r="537" spans="2:65" s="13" customFormat="1" ht="11.25">
      <c r="B537" s="149"/>
      <c r="D537" s="136" t="s">
        <v>190</v>
      </c>
      <c r="E537" s="150" t="s">
        <v>3</v>
      </c>
      <c r="F537" s="151" t="s">
        <v>202</v>
      </c>
      <c r="H537" s="152">
        <v>112</v>
      </c>
      <c r="I537" s="153"/>
      <c r="L537" s="149"/>
      <c r="M537" s="154"/>
      <c r="T537" s="155"/>
      <c r="AT537" s="150" t="s">
        <v>190</v>
      </c>
      <c r="AU537" s="150" t="s">
        <v>88</v>
      </c>
      <c r="AV537" s="13" t="s">
        <v>203</v>
      </c>
      <c r="AW537" s="13" t="s">
        <v>41</v>
      </c>
      <c r="AX537" s="13" t="s">
        <v>88</v>
      </c>
      <c r="AY537" s="150" t="s">
        <v>184</v>
      </c>
    </row>
    <row r="538" spans="2:65" s="1" customFormat="1" ht="33" customHeight="1">
      <c r="B538" s="121"/>
      <c r="C538" s="122" t="s">
        <v>453</v>
      </c>
      <c r="D538" s="122" t="s">
        <v>185</v>
      </c>
      <c r="E538" s="123" t="s">
        <v>700</v>
      </c>
      <c r="F538" s="124" t="s">
        <v>701</v>
      </c>
      <c r="G538" s="125" t="s">
        <v>348</v>
      </c>
      <c r="H538" s="126">
        <v>28</v>
      </c>
      <c r="I538" s="127"/>
      <c r="J538" s="128">
        <f>ROUND(I538*H538,2)</f>
        <v>0</v>
      </c>
      <c r="K538" s="124" t="s">
        <v>189</v>
      </c>
      <c r="L538" s="32"/>
      <c r="M538" s="129" t="s">
        <v>3</v>
      </c>
      <c r="N538" s="130" t="s">
        <v>51</v>
      </c>
      <c r="P538" s="131">
        <f>O538*H538</f>
        <v>0</v>
      </c>
      <c r="Q538" s="131">
        <v>0</v>
      </c>
      <c r="R538" s="131">
        <f>Q538*H538</f>
        <v>0</v>
      </c>
      <c r="S538" s="131">
        <v>0</v>
      </c>
      <c r="T538" s="132">
        <f>S538*H538</f>
        <v>0</v>
      </c>
      <c r="AR538" s="133" t="s">
        <v>88</v>
      </c>
      <c r="AT538" s="133" t="s">
        <v>185</v>
      </c>
      <c r="AU538" s="133" t="s">
        <v>88</v>
      </c>
      <c r="AY538" s="16" t="s">
        <v>184</v>
      </c>
      <c r="BE538" s="134">
        <f>IF(N538="základní",J538,0)</f>
        <v>0</v>
      </c>
      <c r="BF538" s="134">
        <f>IF(N538="snížená",J538,0)</f>
        <v>0</v>
      </c>
      <c r="BG538" s="134">
        <f>IF(N538="zákl. přenesená",J538,0)</f>
        <v>0</v>
      </c>
      <c r="BH538" s="134">
        <f>IF(N538="sníž. přenesená",J538,0)</f>
        <v>0</v>
      </c>
      <c r="BI538" s="134">
        <f>IF(N538="nulová",J538,0)</f>
        <v>0</v>
      </c>
      <c r="BJ538" s="16" t="s">
        <v>88</v>
      </c>
      <c r="BK538" s="134">
        <f>ROUND(I538*H538,2)</f>
        <v>0</v>
      </c>
      <c r="BL538" s="16" t="s">
        <v>88</v>
      </c>
      <c r="BM538" s="133" t="s">
        <v>628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864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1" customFormat="1" ht="11.25">
      <c r="B540" s="135"/>
      <c r="D540" s="136" t="s">
        <v>190</v>
      </c>
      <c r="E540" s="137" t="s">
        <v>3</v>
      </c>
      <c r="F540" s="138" t="s">
        <v>695</v>
      </c>
      <c r="H540" s="137" t="s">
        <v>3</v>
      </c>
      <c r="I540" s="139"/>
      <c r="L540" s="135"/>
      <c r="M540" s="140"/>
      <c r="T540" s="141"/>
      <c r="AT540" s="137" t="s">
        <v>190</v>
      </c>
      <c r="AU540" s="137" t="s">
        <v>88</v>
      </c>
      <c r="AV540" s="11" t="s">
        <v>88</v>
      </c>
      <c r="AW540" s="11" t="s">
        <v>41</v>
      </c>
      <c r="AX540" s="11" t="s">
        <v>80</v>
      </c>
      <c r="AY540" s="137" t="s">
        <v>184</v>
      </c>
    </row>
    <row r="541" spans="2:65" s="12" customFormat="1" ht="11.25">
      <c r="B541" s="142"/>
      <c r="D541" s="136" t="s">
        <v>190</v>
      </c>
      <c r="E541" s="143" t="s">
        <v>3</v>
      </c>
      <c r="F541" s="144" t="s">
        <v>210</v>
      </c>
      <c r="H541" s="145">
        <v>3</v>
      </c>
      <c r="I541" s="146"/>
      <c r="L541" s="142"/>
      <c r="M541" s="147"/>
      <c r="T541" s="148"/>
      <c r="AT541" s="143" t="s">
        <v>190</v>
      </c>
      <c r="AU541" s="143" t="s">
        <v>88</v>
      </c>
      <c r="AV541" s="12" t="s">
        <v>90</v>
      </c>
      <c r="AW541" s="12" t="s">
        <v>41</v>
      </c>
      <c r="AX541" s="12" t="s">
        <v>80</v>
      </c>
      <c r="AY541" s="143" t="s">
        <v>184</v>
      </c>
    </row>
    <row r="542" spans="2:65" s="11" customFormat="1" ht="11.25">
      <c r="B542" s="135"/>
      <c r="D542" s="136" t="s">
        <v>190</v>
      </c>
      <c r="E542" s="137" t="s">
        <v>3</v>
      </c>
      <c r="F542" s="138" t="s">
        <v>696</v>
      </c>
      <c r="H542" s="137" t="s">
        <v>3</v>
      </c>
      <c r="I542" s="139"/>
      <c r="L542" s="135"/>
      <c r="M542" s="140"/>
      <c r="T542" s="141"/>
      <c r="AT542" s="137" t="s">
        <v>190</v>
      </c>
      <c r="AU542" s="137" t="s">
        <v>88</v>
      </c>
      <c r="AV542" s="11" t="s">
        <v>88</v>
      </c>
      <c r="AW542" s="11" t="s">
        <v>41</v>
      </c>
      <c r="AX542" s="11" t="s">
        <v>80</v>
      </c>
      <c r="AY542" s="137" t="s">
        <v>184</v>
      </c>
    </row>
    <row r="543" spans="2:65" s="12" customFormat="1" ht="11.25">
      <c r="B543" s="142"/>
      <c r="D543" s="136" t="s">
        <v>190</v>
      </c>
      <c r="E543" s="143" t="s">
        <v>3</v>
      </c>
      <c r="F543" s="144" t="s">
        <v>332</v>
      </c>
      <c r="H543" s="145">
        <v>25</v>
      </c>
      <c r="I543" s="146"/>
      <c r="L543" s="142"/>
      <c r="M543" s="147"/>
      <c r="T543" s="148"/>
      <c r="AT543" s="143" t="s">
        <v>190</v>
      </c>
      <c r="AU543" s="143" t="s">
        <v>88</v>
      </c>
      <c r="AV543" s="12" t="s">
        <v>90</v>
      </c>
      <c r="AW543" s="12" t="s">
        <v>41</v>
      </c>
      <c r="AX543" s="12" t="s">
        <v>80</v>
      </c>
      <c r="AY543" s="143" t="s">
        <v>184</v>
      </c>
    </row>
    <row r="544" spans="2:65" s="13" customFormat="1" ht="11.25">
      <c r="B544" s="149"/>
      <c r="D544" s="136" t="s">
        <v>190</v>
      </c>
      <c r="E544" s="150" t="s">
        <v>3</v>
      </c>
      <c r="F544" s="151" t="s">
        <v>202</v>
      </c>
      <c r="H544" s="152">
        <v>28</v>
      </c>
      <c r="I544" s="153"/>
      <c r="L544" s="149"/>
      <c r="M544" s="154"/>
      <c r="T544" s="155"/>
      <c r="AT544" s="150" t="s">
        <v>190</v>
      </c>
      <c r="AU544" s="150" t="s">
        <v>88</v>
      </c>
      <c r="AV544" s="13" t="s">
        <v>203</v>
      </c>
      <c r="AW544" s="13" t="s">
        <v>41</v>
      </c>
      <c r="AX544" s="13" t="s">
        <v>88</v>
      </c>
      <c r="AY544" s="150" t="s">
        <v>184</v>
      </c>
    </row>
    <row r="545" spans="2:65" s="10" customFormat="1" ht="25.9" customHeight="1">
      <c r="B545" s="111"/>
      <c r="D545" s="112" t="s">
        <v>79</v>
      </c>
      <c r="E545" s="113" t="s">
        <v>228</v>
      </c>
      <c r="F545" s="113" t="s">
        <v>729</v>
      </c>
      <c r="I545" s="114"/>
      <c r="J545" s="115">
        <f>BK545</f>
        <v>0</v>
      </c>
      <c r="L545" s="111"/>
      <c r="M545" s="116"/>
      <c r="P545" s="117">
        <f>SUM(P546:P557)</f>
        <v>0</v>
      </c>
      <c r="R545" s="117">
        <f>SUM(R546:R557)</f>
        <v>0</v>
      </c>
      <c r="T545" s="118">
        <f>SUM(T546:T557)</f>
        <v>0</v>
      </c>
      <c r="AR545" s="112" t="s">
        <v>88</v>
      </c>
      <c r="AT545" s="119" t="s">
        <v>79</v>
      </c>
      <c r="AU545" s="119" t="s">
        <v>80</v>
      </c>
      <c r="AY545" s="112" t="s">
        <v>184</v>
      </c>
      <c r="BK545" s="120">
        <f>SUM(BK546:BK557)</f>
        <v>0</v>
      </c>
    </row>
    <row r="546" spans="2:65" s="1" customFormat="1" ht="16.5" customHeight="1">
      <c r="B546" s="121"/>
      <c r="C546" s="122" t="s">
        <v>613</v>
      </c>
      <c r="D546" s="122" t="s">
        <v>185</v>
      </c>
      <c r="E546" s="123" t="s">
        <v>922</v>
      </c>
      <c r="F546" s="124" t="s">
        <v>923</v>
      </c>
      <c r="G546" s="125" t="s">
        <v>324</v>
      </c>
      <c r="H546" s="126">
        <v>120</v>
      </c>
      <c r="I546" s="127"/>
      <c r="J546" s="128">
        <f>ROUND(I546*H546,2)</f>
        <v>0</v>
      </c>
      <c r="K546" s="124" t="s">
        <v>189</v>
      </c>
      <c r="L546" s="32"/>
      <c r="M546" s="129" t="s">
        <v>3</v>
      </c>
      <c r="N546" s="130" t="s">
        <v>51</v>
      </c>
      <c r="P546" s="131">
        <f>O546*H546</f>
        <v>0</v>
      </c>
      <c r="Q546" s="131">
        <v>0</v>
      </c>
      <c r="R546" s="131">
        <f>Q546*H546</f>
        <v>0</v>
      </c>
      <c r="S546" s="131">
        <v>0</v>
      </c>
      <c r="T546" s="132">
        <f>S546*H546</f>
        <v>0</v>
      </c>
      <c r="AR546" s="133" t="s">
        <v>88</v>
      </c>
      <c r="AT546" s="133" t="s">
        <v>185</v>
      </c>
      <c r="AU546" s="133" t="s">
        <v>88</v>
      </c>
      <c r="AY546" s="16" t="s">
        <v>184</v>
      </c>
      <c r="BE546" s="134">
        <f>IF(N546="základní",J546,0)</f>
        <v>0</v>
      </c>
      <c r="BF546" s="134">
        <f>IF(N546="snížená",J546,0)</f>
        <v>0</v>
      </c>
      <c r="BG546" s="134">
        <f>IF(N546="zákl. přenesená",J546,0)</f>
        <v>0</v>
      </c>
      <c r="BH546" s="134">
        <f>IF(N546="sníž. přenesená",J546,0)</f>
        <v>0</v>
      </c>
      <c r="BI546" s="134">
        <f>IF(N546="nulová",J546,0)</f>
        <v>0</v>
      </c>
      <c r="BJ546" s="16" t="s">
        <v>88</v>
      </c>
      <c r="BK546" s="134">
        <f>ROUND(I546*H546,2)</f>
        <v>0</v>
      </c>
      <c r="BL546" s="16" t="s">
        <v>88</v>
      </c>
      <c r="BM546" s="133" t="s">
        <v>633</v>
      </c>
    </row>
    <row r="547" spans="2:65" s="11" customFormat="1" ht="11.25">
      <c r="B547" s="135"/>
      <c r="D547" s="136" t="s">
        <v>190</v>
      </c>
      <c r="E547" s="137" t="s">
        <v>3</v>
      </c>
      <c r="F547" s="138" t="s">
        <v>808</v>
      </c>
      <c r="H547" s="137" t="s">
        <v>3</v>
      </c>
      <c r="I547" s="139"/>
      <c r="L547" s="135"/>
      <c r="M547" s="140"/>
      <c r="T547" s="141"/>
      <c r="AT547" s="137" t="s">
        <v>190</v>
      </c>
      <c r="AU547" s="137" t="s">
        <v>88</v>
      </c>
      <c r="AV547" s="11" t="s">
        <v>88</v>
      </c>
      <c r="AW547" s="11" t="s">
        <v>41</v>
      </c>
      <c r="AX547" s="11" t="s">
        <v>80</v>
      </c>
      <c r="AY547" s="137" t="s">
        <v>184</v>
      </c>
    </row>
    <row r="548" spans="2:65" s="11" customFormat="1" ht="11.25">
      <c r="B548" s="135"/>
      <c r="D548" s="136" t="s">
        <v>190</v>
      </c>
      <c r="E548" s="137" t="s">
        <v>3</v>
      </c>
      <c r="F548" s="138" t="s">
        <v>809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1" customFormat="1" ht="11.25">
      <c r="B549" s="135"/>
      <c r="D549" s="136" t="s">
        <v>190</v>
      </c>
      <c r="E549" s="137" t="s">
        <v>3</v>
      </c>
      <c r="F549" s="138" t="s">
        <v>354</v>
      </c>
      <c r="H549" s="137" t="s">
        <v>3</v>
      </c>
      <c r="I549" s="139"/>
      <c r="L549" s="135"/>
      <c r="M549" s="140"/>
      <c r="T549" s="141"/>
      <c r="AT549" s="137" t="s">
        <v>190</v>
      </c>
      <c r="AU549" s="137" t="s">
        <v>88</v>
      </c>
      <c r="AV549" s="11" t="s">
        <v>88</v>
      </c>
      <c r="AW549" s="11" t="s">
        <v>41</v>
      </c>
      <c r="AX549" s="11" t="s">
        <v>80</v>
      </c>
      <c r="AY549" s="137" t="s">
        <v>184</v>
      </c>
    </row>
    <row r="550" spans="2:65" s="11" customFormat="1" ht="11.25">
      <c r="B550" s="135"/>
      <c r="D550" s="136" t="s">
        <v>190</v>
      </c>
      <c r="E550" s="137" t="s">
        <v>3</v>
      </c>
      <c r="F550" s="138" t="s">
        <v>355</v>
      </c>
      <c r="H550" s="137" t="s">
        <v>3</v>
      </c>
      <c r="I550" s="139"/>
      <c r="L550" s="135"/>
      <c r="M550" s="140"/>
      <c r="T550" s="141"/>
      <c r="AT550" s="137" t="s">
        <v>190</v>
      </c>
      <c r="AU550" s="137" t="s">
        <v>88</v>
      </c>
      <c r="AV550" s="11" t="s">
        <v>88</v>
      </c>
      <c r="AW550" s="11" t="s">
        <v>41</v>
      </c>
      <c r="AX550" s="11" t="s">
        <v>80</v>
      </c>
      <c r="AY550" s="137" t="s">
        <v>184</v>
      </c>
    </row>
    <row r="551" spans="2:65" s="12" customFormat="1" ht="11.25">
      <c r="B551" s="142"/>
      <c r="D551" s="136" t="s">
        <v>190</v>
      </c>
      <c r="E551" s="143" t="s">
        <v>3</v>
      </c>
      <c r="F551" s="144" t="s">
        <v>924</v>
      </c>
      <c r="H551" s="145">
        <v>120</v>
      </c>
      <c r="I551" s="146"/>
      <c r="L551" s="142"/>
      <c r="M551" s="147"/>
      <c r="T551" s="148"/>
      <c r="AT551" s="143" t="s">
        <v>190</v>
      </c>
      <c r="AU551" s="143" t="s">
        <v>88</v>
      </c>
      <c r="AV551" s="12" t="s">
        <v>90</v>
      </c>
      <c r="AW551" s="12" t="s">
        <v>41</v>
      </c>
      <c r="AX551" s="12" t="s">
        <v>80</v>
      </c>
      <c r="AY551" s="143" t="s">
        <v>184</v>
      </c>
    </row>
    <row r="552" spans="2:65" s="13" customFormat="1" ht="11.25">
      <c r="B552" s="149"/>
      <c r="D552" s="136" t="s">
        <v>190</v>
      </c>
      <c r="E552" s="150" t="s">
        <v>3</v>
      </c>
      <c r="F552" s="151" t="s">
        <v>202</v>
      </c>
      <c r="H552" s="152">
        <v>120</v>
      </c>
      <c r="I552" s="153"/>
      <c r="L552" s="149"/>
      <c r="M552" s="154"/>
      <c r="T552" s="155"/>
      <c r="AT552" s="150" t="s">
        <v>190</v>
      </c>
      <c r="AU552" s="150" t="s">
        <v>88</v>
      </c>
      <c r="AV552" s="13" t="s">
        <v>203</v>
      </c>
      <c r="AW552" s="13" t="s">
        <v>41</v>
      </c>
      <c r="AX552" s="13" t="s">
        <v>88</v>
      </c>
      <c r="AY552" s="150" t="s">
        <v>184</v>
      </c>
    </row>
    <row r="553" spans="2:65" s="1" customFormat="1" ht="24.2" customHeight="1">
      <c r="B553" s="121"/>
      <c r="C553" s="122" t="s">
        <v>459</v>
      </c>
      <c r="D553" s="122" t="s">
        <v>185</v>
      </c>
      <c r="E553" s="123" t="s">
        <v>925</v>
      </c>
      <c r="F553" s="124" t="s">
        <v>926</v>
      </c>
      <c r="G553" s="125" t="s">
        <v>188</v>
      </c>
      <c r="H553" s="126">
        <v>6</v>
      </c>
      <c r="I553" s="127"/>
      <c r="J553" s="128">
        <f>ROUND(I553*H553,2)</f>
        <v>0</v>
      </c>
      <c r="K553" s="124" t="s">
        <v>189</v>
      </c>
      <c r="L553" s="32"/>
      <c r="M553" s="129" t="s">
        <v>3</v>
      </c>
      <c r="N553" s="130" t="s">
        <v>51</v>
      </c>
      <c r="P553" s="131">
        <f>O553*H553</f>
        <v>0</v>
      </c>
      <c r="Q553" s="131">
        <v>0</v>
      </c>
      <c r="R553" s="131">
        <f>Q553*H553</f>
        <v>0</v>
      </c>
      <c r="S553" s="131">
        <v>0</v>
      </c>
      <c r="T553" s="132">
        <f>S553*H553</f>
        <v>0</v>
      </c>
      <c r="AR553" s="133" t="s">
        <v>88</v>
      </c>
      <c r="AT553" s="133" t="s">
        <v>185</v>
      </c>
      <c r="AU553" s="133" t="s">
        <v>88</v>
      </c>
      <c r="AY553" s="16" t="s">
        <v>184</v>
      </c>
      <c r="BE553" s="134">
        <f>IF(N553="základní",J553,0)</f>
        <v>0</v>
      </c>
      <c r="BF553" s="134">
        <f>IF(N553="snížená",J553,0)</f>
        <v>0</v>
      </c>
      <c r="BG553" s="134">
        <f>IF(N553="zákl. přenesená",J553,0)</f>
        <v>0</v>
      </c>
      <c r="BH553" s="134">
        <f>IF(N553="sníž. přenesená",J553,0)</f>
        <v>0</v>
      </c>
      <c r="BI553" s="134">
        <f>IF(N553="nulová",J553,0)</f>
        <v>0</v>
      </c>
      <c r="BJ553" s="16" t="s">
        <v>88</v>
      </c>
      <c r="BK553" s="134">
        <f>ROUND(I553*H553,2)</f>
        <v>0</v>
      </c>
      <c r="BL553" s="16" t="s">
        <v>88</v>
      </c>
      <c r="BM553" s="133" t="s">
        <v>637</v>
      </c>
    </row>
    <row r="554" spans="2:65" s="11" customFormat="1" ht="11.25">
      <c r="B554" s="135"/>
      <c r="D554" s="136" t="s">
        <v>190</v>
      </c>
      <c r="E554" s="137" t="s">
        <v>3</v>
      </c>
      <c r="F554" s="138" t="s">
        <v>808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927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2" customFormat="1" ht="11.25">
      <c r="B556" s="142"/>
      <c r="D556" s="136" t="s">
        <v>190</v>
      </c>
      <c r="E556" s="143" t="s">
        <v>3</v>
      </c>
      <c r="F556" s="144" t="s">
        <v>813</v>
      </c>
      <c r="H556" s="145">
        <v>6</v>
      </c>
      <c r="I556" s="146"/>
      <c r="L556" s="142"/>
      <c r="M556" s="147"/>
      <c r="T556" s="148"/>
      <c r="AT556" s="143" t="s">
        <v>190</v>
      </c>
      <c r="AU556" s="143" t="s">
        <v>88</v>
      </c>
      <c r="AV556" s="12" t="s">
        <v>90</v>
      </c>
      <c r="AW556" s="12" t="s">
        <v>41</v>
      </c>
      <c r="AX556" s="12" t="s">
        <v>80</v>
      </c>
      <c r="AY556" s="143" t="s">
        <v>184</v>
      </c>
    </row>
    <row r="557" spans="2:65" s="13" customFormat="1" ht="11.25">
      <c r="B557" s="149"/>
      <c r="D557" s="136" t="s">
        <v>190</v>
      </c>
      <c r="E557" s="150" t="s">
        <v>3</v>
      </c>
      <c r="F557" s="151" t="s">
        <v>202</v>
      </c>
      <c r="H557" s="152">
        <v>6</v>
      </c>
      <c r="I557" s="153"/>
      <c r="L557" s="149"/>
      <c r="M557" s="156"/>
      <c r="N557" s="157"/>
      <c r="O557" s="157"/>
      <c r="P557" s="157"/>
      <c r="Q557" s="157"/>
      <c r="R557" s="157"/>
      <c r="S557" s="157"/>
      <c r="T557" s="158"/>
      <c r="AT557" s="150" t="s">
        <v>190</v>
      </c>
      <c r="AU557" s="150" t="s">
        <v>88</v>
      </c>
      <c r="AV557" s="13" t="s">
        <v>203</v>
      </c>
      <c r="AW557" s="13" t="s">
        <v>41</v>
      </c>
      <c r="AX557" s="13" t="s">
        <v>88</v>
      </c>
      <c r="AY557" s="150" t="s">
        <v>184</v>
      </c>
    </row>
    <row r="558" spans="2:65" s="1" customFormat="1" ht="6.95" customHeight="1">
      <c r="B558" s="41"/>
      <c r="C558" s="42"/>
      <c r="D558" s="42"/>
      <c r="E558" s="42"/>
      <c r="F558" s="42"/>
      <c r="G558" s="42"/>
      <c r="H558" s="42"/>
      <c r="I558" s="42"/>
      <c r="J558" s="42"/>
      <c r="K558" s="42"/>
      <c r="L558" s="32"/>
    </row>
  </sheetData>
  <autoFilter ref="C83:K557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928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ROUND((SUM(BE85:BE310)),  2)</f>
        <v>0</v>
      </c>
      <c r="I33" s="89">
        <v>0.21</v>
      </c>
      <c r="J33" s="88">
        <f>ROUND(((SUM(BE85:BE310))*I33),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ROUND((SUM(BF85:BF310)),  2)</f>
        <v>0</v>
      </c>
      <c r="I34" s="89">
        <v>0.15</v>
      </c>
      <c r="J34" s="88">
        <f>ROUND(((SUM(BF85:BF310))*I34),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ROUND((SUM(BG85:BG310)),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ROUND((SUM(BH85:BH310)),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ROUND((SUM(BI85:BI310)),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PS469.1 - Přeložka koordinačního kabelu spojujícího R405 a R406 - multikanál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J133</f>
        <v>0</v>
      </c>
      <c r="L61" s="99"/>
    </row>
    <row r="62" spans="2:47" s="8" customFormat="1" ht="24.95" customHeight="1">
      <c r="B62" s="99"/>
      <c r="D62" s="100" t="s">
        <v>167</v>
      </c>
      <c r="E62" s="101"/>
      <c r="F62" s="101"/>
      <c r="G62" s="101"/>
      <c r="H62" s="101"/>
      <c r="I62" s="101"/>
      <c r="J62" s="102">
        <f>J244</f>
        <v>0</v>
      </c>
      <c r="L62" s="99"/>
    </row>
    <row r="63" spans="2:47" s="8" customFormat="1" ht="24.95" customHeight="1">
      <c r="B63" s="99"/>
      <c r="D63" s="100" t="s">
        <v>929</v>
      </c>
      <c r="E63" s="101"/>
      <c r="F63" s="101"/>
      <c r="G63" s="101"/>
      <c r="H63" s="101"/>
      <c r="I63" s="101"/>
      <c r="J63" s="102">
        <f>J256</f>
        <v>0</v>
      </c>
      <c r="L63" s="99"/>
    </row>
    <row r="64" spans="2:47" s="8" customFormat="1" ht="24.95" customHeight="1">
      <c r="B64" s="99"/>
      <c r="D64" s="100" t="s">
        <v>168</v>
      </c>
      <c r="E64" s="101"/>
      <c r="F64" s="101"/>
      <c r="G64" s="101"/>
      <c r="H64" s="101"/>
      <c r="I64" s="101"/>
      <c r="J64" s="102">
        <f>J281</f>
        <v>0</v>
      </c>
      <c r="L64" s="99"/>
    </row>
    <row r="65" spans="2:12" s="8" customFormat="1" ht="24.95" customHeight="1">
      <c r="B65" s="99"/>
      <c r="D65" s="100" t="s">
        <v>169</v>
      </c>
      <c r="E65" s="101"/>
      <c r="F65" s="101"/>
      <c r="G65" s="101"/>
      <c r="H65" s="101"/>
      <c r="I65" s="101"/>
      <c r="J65" s="102">
        <f>J286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30" customHeight="1">
      <c r="B77" s="32"/>
      <c r="E77" s="209" t="str">
        <f>E9</f>
        <v>PS469.1 - Přeložka koordinačního kabelu spojujícího R405 a R406 - multikanál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Husovice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P86+P133+P244+P256+P281+P286</f>
        <v>0</v>
      </c>
      <c r="Q85" s="50"/>
      <c r="R85" s="108">
        <f>R86+R133+R244+R256+R281+R286</f>
        <v>0</v>
      </c>
      <c r="S85" s="50"/>
      <c r="T85" s="109">
        <f>T86+T133+T244+T256+T281+T286</f>
        <v>0</v>
      </c>
      <c r="AT85" s="16" t="s">
        <v>79</v>
      </c>
      <c r="AU85" s="16" t="s">
        <v>163</v>
      </c>
      <c r="BK85" s="110">
        <f>BK86+BK133+BK244+BK256+BK281+BK286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SUM(P87:P132)</f>
        <v>0</v>
      </c>
      <c r="R86" s="117">
        <f>SUM(R87:R132)</f>
        <v>0</v>
      </c>
      <c r="T86" s="118">
        <f>SUM(T87:T132)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SUM(BK87:BK132)</f>
        <v>0</v>
      </c>
    </row>
    <row r="87" spans="2:65" s="1" customFormat="1" ht="21.75" customHeight="1">
      <c r="B87" s="121"/>
      <c r="C87" s="122" t="s">
        <v>88</v>
      </c>
      <c r="D87" s="122" t="s">
        <v>185</v>
      </c>
      <c r="E87" s="123" t="s">
        <v>186</v>
      </c>
      <c r="F87" s="124" t="s">
        <v>187</v>
      </c>
      <c r="G87" s="125" t="s">
        <v>188</v>
      </c>
      <c r="H87" s="126">
        <v>82.8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90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808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809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743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1" customFormat="1" ht="22.5">
      <c r="B91" s="135"/>
      <c r="D91" s="136" t="s">
        <v>190</v>
      </c>
      <c r="E91" s="137" t="s">
        <v>3</v>
      </c>
      <c r="F91" s="138" t="s">
        <v>198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930</v>
      </c>
      <c r="H92" s="145">
        <v>32.4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1" customFormat="1" ht="22.5">
      <c r="B93" s="135"/>
      <c r="D93" s="136" t="s">
        <v>190</v>
      </c>
      <c r="E93" s="137" t="s">
        <v>3</v>
      </c>
      <c r="F93" s="138" t="s">
        <v>931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209</v>
      </c>
      <c r="H94" s="145">
        <v>50.4</v>
      </c>
      <c r="I94" s="146"/>
      <c r="L94" s="142"/>
      <c r="M94" s="147"/>
      <c r="T94" s="148"/>
      <c r="AT94" s="143" t="s">
        <v>190</v>
      </c>
      <c r="AU94" s="143" t="s">
        <v>88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3" customFormat="1" ht="11.25">
      <c r="B95" s="149"/>
      <c r="D95" s="136" t="s">
        <v>190</v>
      </c>
      <c r="E95" s="150" t="s">
        <v>3</v>
      </c>
      <c r="F95" s="151" t="s">
        <v>202</v>
      </c>
      <c r="H95" s="152">
        <v>82.8</v>
      </c>
      <c r="I95" s="153"/>
      <c r="L95" s="149"/>
      <c r="M95" s="154"/>
      <c r="T95" s="155"/>
      <c r="AT95" s="150" t="s">
        <v>190</v>
      </c>
      <c r="AU95" s="150" t="s">
        <v>88</v>
      </c>
      <c r="AV95" s="13" t="s">
        <v>203</v>
      </c>
      <c r="AW95" s="13" t="s">
        <v>41</v>
      </c>
      <c r="AX95" s="13" t="s">
        <v>88</v>
      </c>
      <c r="AY95" s="150" t="s">
        <v>184</v>
      </c>
    </row>
    <row r="96" spans="2:65" s="1" customFormat="1" ht="21.75" customHeight="1">
      <c r="B96" s="121"/>
      <c r="C96" s="122" t="s">
        <v>90</v>
      </c>
      <c r="D96" s="122" t="s">
        <v>185</v>
      </c>
      <c r="E96" s="123" t="s">
        <v>186</v>
      </c>
      <c r="F96" s="124" t="s">
        <v>187</v>
      </c>
      <c r="G96" s="125" t="s">
        <v>188</v>
      </c>
      <c r="H96" s="126">
        <v>200.2</v>
      </c>
      <c r="I96" s="127"/>
      <c r="J96" s="128">
        <f>ROUND(I96*H96,2)</f>
        <v>0</v>
      </c>
      <c r="K96" s="124" t="s">
        <v>189</v>
      </c>
      <c r="L96" s="32"/>
      <c r="M96" s="129" t="s">
        <v>3</v>
      </c>
      <c r="N96" s="130" t="s">
        <v>51</v>
      </c>
      <c r="P96" s="131">
        <f>O96*H96</f>
        <v>0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88</v>
      </c>
      <c r="AT96" s="133" t="s">
        <v>185</v>
      </c>
      <c r="AU96" s="133" t="s">
        <v>88</v>
      </c>
      <c r="AY96" s="16" t="s">
        <v>184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6" t="s">
        <v>88</v>
      </c>
      <c r="BK96" s="134">
        <f>ROUND(I96*H96,2)</f>
        <v>0</v>
      </c>
      <c r="BL96" s="16" t="s">
        <v>88</v>
      </c>
      <c r="BM96" s="133" t="s">
        <v>932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808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809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205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1" customFormat="1" ht="22.5">
      <c r="B100" s="135"/>
      <c r="D100" s="136" t="s">
        <v>190</v>
      </c>
      <c r="E100" s="137" t="s">
        <v>3</v>
      </c>
      <c r="F100" s="138" t="s">
        <v>206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88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2" customFormat="1" ht="11.25">
      <c r="B101" s="142"/>
      <c r="D101" s="136" t="s">
        <v>190</v>
      </c>
      <c r="E101" s="143" t="s">
        <v>3</v>
      </c>
      <c r="F101" s="144" t="s">
        <v>933</v>
      </c>
      <c r="H101" s="145">
        <v>175</v>
      </c>
      <c r="I101" s="146"/>
      <c r="L101" s="142"/>
      <c r="M101" s="147"/>
      <c r="T101" s="148"/>
      <c r="AT101" s="143" t="s">
        <v>190</v>
      </c>
      <c r="AU101" s="143" t="s">
        <v>88</v>
      </c>
      <c r="AV101" s="12" t="s">
        <v>90</v>
      </c>
      <c r="AW101" s="12" t="s">
        <v>41</v>
      </c>
      <c r="AX101" s="12" t="s">
        <v>80</v>
      </c>
      <c r="AY101" s="143" t="s">
        <v>184</v>
      </c>
    </row>
    <row r="102" spans="2:65" s="11" customFormat="1" ht="22.5">
      <c r="B102" s="135"/>
      <c r="D102" s="136" t="s">
        <v>190</v>
      </c>
      <c r="E102" s="137" t="s">
        <v>3</v>
      </c>
      <c r="F102" s="138" t="s">
        <v>934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2" customFormat="1" ht="11.25">
      <c r="B103" s="142"/>
      <c r="D103" s="136" t="s">
        <v>190</v>
      </c>
      <c r="E103" s="143" t="s">
        <v>3</v>
      </c>
      <c r="F103" s="144" t="s">
        <v>935</v>
      </c>
      <c r="H103" s="145">
        <v>25.2</v>
      </c>
      <c r="I103" s="146"/>
      <c r="L103" s="142"/>
      <c r="M103" s="147"/>
      <c r="T103" s="148"/>
      <c r="AT103" s="143" t="s">
        <v>190</v>
      </c>
      <c r="AU103" s="143" t="s">
        <v>88</v>
      </c>
      <c r="AV103" s="12" t="s">
        <v>90</v>
      </c>
      <c r="AW103" s="12" t="s">
        <v>41</v>
      </c>
      <c r="AX103" s="12" t="s">
        <v>80</v>
      </c>
      <c r="AY103" s="143" t="s">
        <v>184</v>
      </c>
    </row>
    <row r="104" spans="2:65" s="13" customFormat="1" ht="11.25">
      <c r="B104" s="149"/>
      <c r="D104" s="136" t="s">
        <v>190</v>
      </c>
      <c r="E104" s="150" t="s">
        <v>3</v>
      </c>
      <c r="F104" s="151" t="s">
        <v>202</v>
      </c>
      <c r="H104" s="152">
        <v>200.2</v>
      </c>
      <c r="I104" s="153"/>
      <c r="L104" s="149"/>
      <c r="M104" s="154"/>
      <c r="T104" s="155"/>
      <c r="AT104" s="150" t="s">
        <v>190</v>
      </c>
      <c r="AU104" s="150" t="s">
        <v>88</v>
      </c>
      <c r="AV104" s="13" t="s">
        <v>203</v>
      </c>
      <c r="AW104" s="13" t="s">
        <v>41</v>
      </c>
      <c r="AX104" s="13" t="s">
        <v>88</v>
      </c>
      <c r="AY104" s="150" t="s">
        <v>184</v>
      </c>
    </row>
    <row r="105" spans="2:65" s="1" customFormat="1" ht="21.75" customHeight="1">
      <c r="B105" s="121"/>
      <c r="C105" s="122" t="s">
        <v>210</v>
      </c>
      <c r="D105" s="122" t="s">
        <v>185</v>
      </c>
      <c r="E105" s="123" t="s">
        <v>936</v>
      </c>
      <c r="F105" s="124" t="s">
        <v>937</v>
      </c>
      <c r="G105" s="125" t="s">
        <v>188</v>
      </c>
      <c r="H105" s="126">
        <v>2.9249999999999998</v>
      </c>
      <c r="I105" s="127"/>
      <c r="J105" s="128">
        <f>ROUND(I105*H105,2)</f>
        <v>0</v>
      </c>
      <c r="K105" s="124" t="s">
        <v>189</v>
      </c>
      <c r="L105" s="32"/>
      <c r="M105" s="129" t="s">
        <v>3</v>
      </c>
      <c r="N105" s="130" t="s">
        <v>51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88</v>
      </c>
      <c r="AT105" s="133" t="s">
        <v>185</v>
      </c>
      <c r="AU105" s="133" t="s">
        <v>88</v>
      </c>
      <c r="AY105" s="16" t="s">
        <v>184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88</v>
      </c>
      <c r="BK105" s="134">
        <f>ROUND(I105*H105,2)</f>
        <v>0</v>
      </c>
      <c r="BL105" s="16" t="s">
        <v>88</v>
      </c>
      <c r="BM105" s="133" t="s">
        <v>203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808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809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1" customFormat="1" ht="33.75">
      <c r="B108" s="135"/>
      <c r="D108" s="136" t="s">
        <v>190</v>
      </c>
      <c r="E108" s="137" t="s">
        <v>3</v>
      </c>
      <c r="F108" s="138" t="s">
        <v>938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2" customFormat="1" ht="11.25">
      <c r="B109" s="142"/>
      <c r="D109" s="136" t="s">
        <v>190</v>
      </c>
      <c r="E109" s="143" t="s">
        <v>3</v>
      </c>
      <c r="F109" s="144" t="s">
        <v>939</v>
      </c>
      <c r="H109" s="145">
        <v>2.9249999999999998</v>
      </c>
      <c r="I109" s="146"/>
      <c r="L109" s="142"/>
      <c r="M109" s="147"/>
      <c r="T109" s="148"/>
      <c r="AT109" s="143" t="s">
        <v>190</v>
      </c>
      <c r="AU109" s="143" t="s">
        <v>88</v>
      </c>
      <c r="AV109" s="12" t="s">
        <v>90</v>
      </c>
      <c r="AW109" s="12" t="s">
        <v>41</v>
      </c>
      <c r="AX109" s="12" t="s">
        <v>80</v>
      </c>
      <c r="AY109" s="143" t="s">
        <v>184</v>
      </c>
    </row>
    <row r="110" spans="2:65" s="13" customFormat="1" ht="11.25">
      <c r="B110" s="149"/>
      <c r="D110" s="136" t="s">
        <v>190</v>
      </c>
      <c r="E110" s="150" t="s">
        <v>3</v>
      </c>
      <c r="F110" s="151" t="s">
        <v>202</v>
      </c>
      <c r="H110" s="152">
        <v>2.9249999999999998</v>
      </c>
      <c r="I110" s="153"/>
      <c r="L110" s="149"/>
      <c r="M110" s="154"/>
      <c r="T110" s="155"/>
      <c r="AT110" s="150" t="s">
        <v>190</v>
      </c>
      <c r="AU110" s="150" t="s">
        <v>88</v>
      </c>
      <c r="AV110" s="13" t="s">
        <v>203</v>
      </c>
      <c r="AW110" s="13" t="s">
        <v>41</v>
      </c>
      <c r="AX110" s="13" t="s">
        <v>88</v>
      </c>
      <c r="AY110" s="150" t="s">
        <v>184</v>
      </c>
    </row>
    <row r="111" spans="2:65" s="1" customFormat="1" ht="16.5" customHeight="1">
      <c r="B111" s="121"/>
      <c r="C111" s="122" t="s">
        <v>203</v>
      </c>
      <c r="D111" s="122" t="s">
        <v>185</v>
      </c>
      <c r="E111" s="123" t="s">
        <v>211</v>
      </c>
      <c r="F111" s="124" t="s">
        <v>212</v>
      </c>
      <c r="G111" s="125" t="s">
        <v>213</v>
      </c>
      <c r="H111" s="126">
        <v>1</v>
      </c>
      <c r="I111" s="127"/>
      <c r="J111" s="128">
        <f>ROUND(I111*H111,2)</f>
        <v>0</v>
      </c>
      <c r="K111" s="124" t="s">
        <v>189</v>
      </c>
      <c r="L111" s="32"/>
      <c r="M111" s="129" t="s">
        <v>3</v>
      </c>
      <c r="N111" s="130" t="s">
        <v>51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88</v>
      </c>
      <c r="AT111" s="133" t="s">
        <v>185</v>
      </c>
      <c r="AU111" s="133" t="s">
        <v>88</v>
      </c>
      <c r="AY111" s="16" t="s">
        <v>184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6" t="s">
        <v>88</v>
      </c>
      <c r="BK111" s="134">
        <f>ROUND(I111*H111,2)</f>
        <v>0</v>
      </c>
      <c r="BL111" s="16" t="s">
        <v>88</v>
      </c>
      <c r="BM111" s="133" t="s">
        <v>224</v>
      </c>
    </row>
    <row r="112" spans="2:65" s="11" customFormat="1" ht="11.25">
      <c r="B112" s="135"/>
      <c r="D112" s="136" t="s">
        <v>190</v>
      </c>
      <c r="E112" s="137" t="s">
        <v>3</v>
      </c>
      <c r="F112" s="138" t="s">
        <v>818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819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940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2" customFormat="1" ht="11.25">
      <c r="B115" s="142"/>
      <c r="D115" s="136" t="s">
        <v>190</v>
      </c>
      <c r="E115" s="143" t="s">
        <v>3</v>
      </c>
      <c r="F115" s="144" t="s">
        <v>88</v>
      </c>
      <c r="H115" s="145">
        <v>1</v>
      </c>
      <c r="I115" s="146"/>
      <c r="L115" s="142"/>
      <c r="M115" s="147"/>
      <c r="T115" s="148"/>
      <c r="AT115" s="143" t="s">
        <v>190</v>
      </c>
      <c r="AU115" s="143" t="s">
        <v>88</v>
      </c>
      <c r="AV115" s="12" t="s">
        <v>90</v>
      </c>
      <c r="AW115" s="12" t="s">
        <v>41</v>
      </c>
      <c r="AX115" s="12" t="s">
        <v>80</v>
      </c>
      <c r="AY115" s="143" t="s">
        <v>184</v>
      </c>
    </row>
    <row r="116" spans="2:65" s="13" customFormat="1" ht="11.25">
      <c r="B116" s="149"/>
      <c r="D116" s="136" t="s">
        <v>190</v>
      </c>
      <c r="E116" s="150" t="s">
        <v>3</v>
      </c>
      <c r="F116" s="151" t="s">
        <v>202</v>
      </c>
      <c r="H116" s="152">
        <v>1</v>
      </c>
      <c r="I116" s="153"/>
      <c r="L116" s="149"/>
      <c r="M116" s="154"/>
      <c r="T116" s="155"/>
      <c r="AT116" s="150" t="s">
        <v>190</v>
      </c>
      <c r="AU116" s="150" t="s">
        <v>88</v>
      </c>
      <c r="AV116" s="13" t="s">
        <v>203</v>
      </c>
      <c r="AW116" s="13" t="s">
        <v>41</v>
      </c>
      <c r="AX116" s="13" t="s">
        <v>88</v>
      </c>
      <c r="AY116" s="150" t="s">
        <v>184</v>
      </c>
    </row>
    <row r="117" spans="2:65" s="1" customFormat="1" ht="21.75" customHeight="1">
      <c r="B117" s="121"/>
      <c r="C117" s="122" t="s">
        <v>221</v>
      </c>
      <c r="D117" s="122" t="s">
        <v>185</v>
      </c>
      <c r="E117" s="123" t="s">
        <v>217</v>
      </c>
      <c r="F117" s="124" t="s">
        <v>218</v>
      </c>
      <c r="G117" s="125" t="s">
        <v>213</v>
      </c>
      <c r="H117" s="126">
        <v>1</v>
      </c>
      <c r="I117" s="127"/>
      <c r="J117" s="128">
        <f>ROUND(I117*H117,2)</f>
        <v>0</v>
      </c>
      <c r="K117" s="124" t="s">
        <v>189</v>
      </c>
      <c r="L117" s="32"/>
      <c r="M117" s="129" t="s">
        <v>3</v>
      </c>
      <c r="N117" s="130" t="s">
        <v>51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88</v>
      </c>
      <c r="AT117" s="133" t="s">
        <v>185</v>
      </c>
      <c r="AU117" s="133" t="s">
        <v>88</v>
      </c>
      <c r="AY117" s="16" t="s">
        <v>184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88</v>
      </c>
      <c r="BK117" s="134">
        <f>ROUND(I117*H117,2)</f>
        <v>0</v>
      </c>
      <c r="BL117" s="16" t="s">
        <v>88</v>
      </c>
      <c r="BM117" s="133" t="s">
        <v>941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818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819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942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2" customFormat="1" ht="11.25">
      <c r="B121" s="142"/>
      <c r="D121" s="136" t="s">
        <v>190</v>
      </c>
      <c r="E121" s="143" t="s">
        <v>3</v>
      </c>
      <c r="F121" s="144" t="s">
        <v>88</v>
      </c>
      <c r="H121" s="145">
        <v>1</v>
      </c>
      <c r="I121" s="146"/>
      <c r="L121" s="142"/>
      <c r="M121" s="147"/>
      <c r="T121" s="148"/>
      <c r="AT121" s="143" t="s">
        <v>190</v>
      </c>
      <c r="AU121" s="143" t="s">
        <v>88</v>
      </c>
      <c r="AV121" s="12" t="s">
        <v>90</v>
      </c>
      <c r="AW121" s="12" t="s">
        <v>41</v>
      </c>
      <c r="AX121" s="12" t="s">
        <v>88</v>
      </c>
      <c r="AY121" s="143" t="s">
        <v>184</v>
      </c>
    </row>
    <row r="122" spans="2:65" s="1" customFormat="1" ht="24.2" customHeight="1">
      <c r="B122" s="121"/>
      <c r="C122" s="122" t="s">
        <v>224</v>
      </c>
      <c r="D122" s="122" t="s">
        <v>185</v>
      </c>
      <c r="E122" s="123" t="s">
        <v>222</v>
      </c>
      <c r="F122" s="124" t="s">
        <v>223</v>
      </c>
      <c r="G122" s="125" t="s">
        <v>213</v>
      </c>
      <c r="H122" s="126">
        <v>1</v>
      </c>
      <c r="I122" s="127"/>
      <c r="J122" s="128">
        <f>ROUND(I122*H122,2)</f>
        <v>0</v>
      </c>
      <c r="K122" s="124" t="s">
        <v>189</v>
      </c>
      <c r="L122" s="32"/>
      <c r="M122" s="129" t="s">
        <v>3</v>
      </c>
      <c r="N122" s="130" t="s">
        <v>51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88</v>
      </c>
      <c r="AT122" s="133" t="s">
        <v>185</v>
      </c>
      <c r="AU122" s="133" t="s">
        <v>88</v>
      </c>
      <c r="AY122" s="16" t="s">
        <v>184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6" t="s">
        <v>88</v>
      </c>
      <c r="BK122" s="134">
        <f>ROUND(I122*H122,2)</f>
        <v>0</v>
      </c>
      <c r="BL122" s="16" t="s">
        <v>88</v>
      </c>
      <c r="BM122" s="133" t="s">
        <v>228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818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819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943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2" customFormat="1" ht="11.25">
      <c r="B126" s="142"/>
      <c r="D126" s="136" t="s">
        <v>190</v>
      </c>
      <c r="E126" s="143" t="s">
        <v>3</v>
      </c>
      <c r="F126" s="144" t="s">
        <v>88</v>
      </c>
      <c r="H126" s="145">
        <v>1</v>
      </c>
      <c r="I126" s="146"/>
      <c r="L126" s="142"/>
      <c r="M126" s="147"/>
      <c r="T126" s="148"/>
      <c r="AT126" s="143" t="s">
        <v>190</v>
      </c>
      <c r="AU126" s="143" t="s">
        <v>88</v>
      </c>
      <c r="AV126" s="12" t="s">
        <v>90</v>
      </c>
      <c r="AW126" s="12" t="s">
        <v>41</v>
      </c>
      <c r="AX126" s="12" t="s">
        <v>80</v>
      </c>
      <c r="AY126" s="143" t="s">
        <v>184</v>
      </c>
    </row>
    <row r="127" spans="2:65" s="13" customFormat="1" ht="11.25">
      <c r="B127" s="149"/>
      <c r="D127" s="136" t="s">
        <v>190</v>
      </c>
      <c r="E127" s="150" t="s">
        <v>3</v>
      </c>
      <c r="F127" s="151" t="s">
        <v>202</v>
      </c>
      <c r="H127" s="152">
        <v>1</v>
      </c>
      <c r="I127" s="153"/>
      <c r="L127" s="149"/>
      <c r="M127" s="154"/>
      <c r="T127" s="155"/>
      <c r="AT127" s="150" t="s">
        <v>190</v>
      </c>
      <c r="AU127" s="150" t="s">
        <v>88</v>
      </c>
      <c r="AV127" s="13" t="s">
        <v>203</v>
      </c>
      <c r="AW127" s="13" t="s">
        <v>41</v>
      </c>
      <c r="AX127" s="13" t="s">
        <v>88</v>
      </c>
      <c r="AY127" s="150" t="s">
        <v>184</v>
      </c>
    </row>
    <row r="128" spans="2:65" s="1" customFormat="1" ht="24.2" customHeight="1">
      <c r="B128" s="121"/>
      <c r="C128" s="122" t="s">
        <v>230</v>
      </c>
      <c r="D128" s="122" t="s">
        <v>185</v>
      </c>
      <c r="E128" s="123" t="s">
        <v>226</v>
      </c>
      <c r="F128" s="124" t="s">
        <v>227</v>
      </c>
      <c r="G128" s="125" t="s">
        <v>213</v>
      </c>
      <c r="H128" s="126">
        <v>1</v>
      </c>
      <c r="I128" s="127"/>
      <c r="J128" s="128">
        <f>ROUND(I128*H128,2)</f>
        <v>0</v>
      </c>
      <c r="K128" s="124" t="s">
        <v>189</v>
      </c>
      <c r="L128" s="32"/>
      <c r="M128" s="129" t="s">
        <v>3</v>
      </c>
      <c r="N128" s="130" t="s">
        <v>51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88</v>
      </c>
      <c r="AT128" s="133" t="s">
        <v>185</v>
      </c>
      <c r="AU128" s="133" t="s">
        <v>88</v>
      </c>
      <c r="AY128" s="16" t="s">
        <v>184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88</v>
      </c>
      <c r="BK128" s="134">
        <f>ROUND(I128*H128,2)</f>
        <v>0</v>
      </c>
      <c r="BL128" s="16" t="s">
        <v>88</v>
      </c>
      <c r="BM128" s="133" t="s">
        <v>247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818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819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88</v>
      </c>
      <c r="H131" s="145">
        <v>1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80</v>
      </c>
      <c r="AY131" s="143" t="s">
        <v>184</v>
      </c>
    </row>
    <row r="132" spans="2:65" s="13" customFormat="1" ht="11.25">
      <c r="B132" s="149"/>
      <c r="D132" s="136" t="s">
        <v>190</v>
      </c>
      <c r="E132" s="150" t="s">
        <v>3</v>
      </c>
      <c r="F132" s="151" t="s">
        <v>202</v>
      </c>
      <c r="H132" s="152">
        <v>1</v>
      </c>
      <c r="I132" s="153"/>
      <c r="L132" s="149"/>
      <c r="M132" s="154"/>
      <c r="T132" s="155"/>
      <c r="AT132" s="150" t="s">
        <v>190</v>
      </c>
      <c r="AU132" s="150" t="s">
        <v>88</v>
      </c>
      <c r="AV132" s="13" t="s">
        <v>203</v>
      </c>
      <c r="AW132" s="13" t="s">
        <v>41</v>
      </c>
      <c r="AX132" s="13" t="s">
        <v>88</v>
      </c>
      <c r="AY132" s="150" t="s">
        <v>184</v>
      </c>
    </row>
    <row r="133" spans="2:65" s="10" customFormat="1" ht="25.9" customHeight="1">
      <c r="B133" s="111"/>
      <c r="D133" s="112" t="s">
        <v>79</v>
      </c>
      <c r="E133" s="113" t="s">
        <v>88</v>
      </c>
      <c r="F133" s="113" t="s">
        <v>229</v>
      </c>
      <c r="I133" s="114"/>
      <c r="J133" s="115">
        <f>BK133</f>
        <v>0</v>
      </c>
      <c r="L133" s="111"/>
      <c r="M133" s="116"/>
      <c r="P133" s="117">
        <f>SUM(P134:P243)</f>
        <v>0</v>
      </c>
      <c r="R133" s="117">
        <f>SUM(R134:R243)</f>
        <v>0</v>
      </c>
      <c r="T133" s="118">
        <f>SUM(T134:T243)</f>
        <v>0</v>
      </c>
      <c r="AR133" s="112" t="s">
        <v>88</v>
      </c>
      <c r="AT133" s="119" t="s">
        <v>79</v>
      </c>
      <c r="AU133" s="119" t="s">
        <v>80</v>
      </c>
      <c r="AY133" s="112" t="s">
        <v>184</v>
      </c>
      <c r="BK133" s="120">
        <f>SUM(BK134:BK243)</f>
        <v>0</v>
      </c>
    </row>
    <row r="134" spans="2:65" s="1" customFormat="1" ht="24.2" customHeight="1">
      <c r="B134" s="121"/>
      <c r="C134" s="122" t="s">
        <v>228</v>
      </c>
      <c r="D134" s="122" t="s">
        <v>185</v>
      </c>
      <c r="E134" s="123" t="s">
        <v>944</v>
      </c>
      <c r="F134" s="124" t="s">
        <v>945</v>
      </c>
      <c r="G134" s="125" t="s">
        <v>188</v>
      </c>
      <c r="H134" s="126">
        <v>2.9249999999999998</v>
      </c>
      <c r="I134" s="127"/>
      <c r="J134" s="128">
        <f>ROUND(I134*H134,2)</f>
        <v>0</v>
      </c>
      <c r="K134" s="124" t="s">
        <v>189</v>
      </c>
      <c r="L134" s="32"/>
      <c r="M134" s="129" t="s">
        <v>3</v>
      </c>
      <c r="N134" s="130" t="s">
        <v>51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88</v>
      </c>
      <c r="AT134" s="133" t="s">
        <v>185</v>
      </c>
      <c r="AU134" s="133" t="s">
        <v>88</v>
      </c>
      <c r="AY134" s="16" t="s">
        <v>184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6" t="s">
        <v>88</v>
      </c>
      <c r="BK134" s="134">
        <f>ROUND(I134*H134,2)</f>
        <v>0</v>
      </c>
      <c r="BL134" s="16" t="s">
        <v>88</v>
      </c>
      <c r="BM134" s="133" t="s">
        <v>256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808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809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1" customFormat="1" ht="33.75">
      <c r="B137" s="135"/>
      <c r="D137" s="136" t="s">
        <v>190</v>
      </c>
      <c r="E137" s="137" t="s">
        <v>3</v>
      </c>
      <c r="F137" s="138" t="s">
        <v>938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2" customFormat="1" ht="11.25">
      <c r="B138" s="142"/>
      <c r="D138" s="136" t="s">
        <v>190</v>
      </c>
      <c r="E138" s="143" t="s">
        <v>3</v>
      </c>
      <c r="F138" s="144" t="s">
        <v>939</v>
      </c>
      <c r="H138" s="145">
        <v>2.9249999999999998</v>
      </c>
      <c r="I138" s="146"/>
      <c r="L138" s="142"/>
      <c r="M138" s="147"/>
      <c r="T138" s="148"/>
      <c r="AT138" s="143" t="s">
        <v>190</v>
      </c>
      <c r="AU138" s="143" t="s">
        <v>88</v>
      </c>
      <c r="AV138" s="12" t="s">
        <v>90</v>
      </c>
      <c r="AW138" s="12" t="s">
        <v>41</v>
      </c>
      <c r="AX138" s="12" t="s">
        <v>80</v>
      </c>
      <c r="AY138" s="143" t="s">
        <v>184</v>
      </c>
    </row>
    <row r="139" spans="2:65" s="13" customFormat="1" ht="11.25">
      <c r="B139" s="149"/>
      <c r="D139" s="136" t="s">
        <v>190</v>
      </c>
      <c r="E139" s="150" t="s">
        <v>3</v>
      </c>
      <c r="F139" s="151" t="s">
        <v>202</v>
      </c>
      <c r="H139" s="152">
        <v>2.9249999999999998</v>
      </c>
      <c r="I139" s="153"/>
      <c r="L139" s="149"/>
      <c r="M139" s="154"/>
      <c r="T139" s="155"/>
      <c r="AT139" s="150" t="s">
        <v>190</v>
      </c>
      <c r="AU139" s="150" t="s">
        <v>88</v>
      </c>
      <c r="AV139" s="13" t="s">
        <v>203</v>
      </c>
      <c r="AW139" s="13" t="s">
        <v>41</v>
      </c>
      <c r="AX139" s="13" t="s">
        <v>88</v>
      </c>
      <c r="AY139" s="150" t="s">
        <v>184</v>
      </c>
    </row>
    <row r="140" spans="2:65" s="1" customFormat="1" ht="24.2" customHeight="1">
      <c r="B140" s="121"/>
      <c r="C140" s="122" t="s">
        <v>241</v>
      </c>
      <c r="D140" s="122" t="s">
        <v>185</v>
      </c>
      <c r="E140" s="123" t="s">
        <v>946</v>
      </c>
      <c r="F140" s="124" t="s">
        <v>947</v>
      </c>
      <c r="G140" s="125" t="s">
        <v>188</v>
      </c>
      <c r="H140" s="126">
        <v>4.875</v>
      </c>
      <c r="I140" s="127"/>
      <c r="J140" s="128">
        <f>ROUND(I140*H140,2)</f>
        <v>0</v>
      </c>
      <c r="K140" s="124" t="s">
        <v>189</v>
      </c>
      <c r="L140" s="32"/>
      <c r="M140" s="129" t="s">
        <v>3</v>
      </c>
      <c r="N140" s="130" t="s">
        <v>51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88</v>
      </c>
      <c r="AT140" s="133" t="s">
        <v>185</v>
      </c>
      <c r="AU140" s="133" t="s">
        <v>88</v>
      </c>
      <c r="AY140" s="16" t="s">
        <v>184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88</v>
      </c>
      <c r="BK140" s="134">
        <f>ROUND(I140*H140,2)</f>
        <v>0</v>
      </c>
      <c r="BL140" s="16" t="s">
        <v>88</v>
      </c>
      <c r="BM140" s="133" t="s">
        <v>268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808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809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33.75">
      <c r="B143" s="135"/>
      <c r="D143" s="136" t="s">
        <v>190</v>
      </c>
      <c r="E143" s="137" t="s">
        <v>3</v>
      </c>
      <c r="F143" s="138" t="s">
        <v>938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2" customFormat="1" ht="11.25">
      <c r="B144" s="142"/>
      <c r="D144" s="136" t="s">
        <v>190</v>
      </c>
      <c r="E144" s="143" t="s">
        <v>3</v>
      </c>
      <c r="F144" s="144" t="s">
        <v>948</v>
      </c>
      <c r="H144" s="145">
        <v>4.875</v>
      </c>
      <c r="I144" s="146"/>
      <c r="L144" s="142"/>
      <c r="M144" s="147"/>
      <c r="T144" s="148"/>
      <c r="AT144" s="143" t="s">
        <v>190</v>
      </c>
      <c r="AU144" s="143" t="s">
        <v>88</v>
      </c>
      <c r="AV144" s="12" t="s">
        <v>90</v>
      </c>
      <c r="AW144" s="12" t="s">
        <v>41</v>
      </c>
      <c r="AX144" s="12" t="s">
        <v>80</v>
      </c>
      <c r="AY144" s="143" t="s">
        <v>184</v>
      </c>
    </row>
    <row r="145" spans="2:65" s="13" customFormat="1" ht="11.25">
      <c r="B145" s="149"/>
      <c r="D145" s="136" t="s">
        <v>190</v>
      </c>
      <c r="E145" s="150" t="s">
        <v>3</v>
      </c>
      <c r="F145" s="151" t="s">
        <v>202</v>
      </c>
      <c r="H145" s="152">
        <v>4.875</v>
      </c>
      <c r="I145" s="153"/>
      <c r="L145" s="149"/>
      <c r="M145" s="154"/>
      <c r="T145" s="155"/>
      <c r="AT145" s="150" t="s">
        <v>190</v>
      </c>
      <c r="AU145" s="150" t="s">
        <v>88</v>
      </c>
      <c r="AV145" s="13" t="s">
        <v>203</v>
      </c>
      <c r="AW145" s="13" t="s">
        <v>41</v>
      </c>
      <c r="AX145" s="13" t="s">
        <v>88</v>
      </c>
      <c r="AY145" s="150" t="s">
        <v>184</v>
      </c>
    </row>
    <row r="146" spans="2:65" s="1" customFormat="1" ht="24.2" customHeight="1">
      <c r="B146" s="121"/>
      <c r="C146" s="122" t="s">
        <v>247</v>
      </c>
      <c r="D146" s="122" t="s">
        <v>185</v>
      </c>
      <c r="E146" s="123" t="s">
        <v>231</v>
      </c>
      <c r="F146" s="124" t="s">
        <v>232</v>
      </c>
      <c r="G146" s="125" t="s">
        <v>188</v>
      </c>
      <c r="H146" s="126">
        <v>81</v>
      </c>
      <c r="I146" s="127"/>
      <c r="J146" s="128">
        <f>ROUND(I146*H146,2)</f>
        <v>0</v>
      </c>
      <c r="K146" s="124" t="s">
        <v>189</v>
      </c>
      <c r="L146" s="32"/>
      <c r="M146" s="129" t="s">
        <v>3</v>
      </c>
      <c r="N146" s="130" t="s">
        <v>51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88</v>
      </c>
      <c r="AT146" s="133" t="s">
        <v>185</v>
      </c>
      <c r="AU146" s="133" t="s">
        <v>88</v>
      </c>
      <c r="AY146" s="16" t="s">
        <v>184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88</v>
      </c>
      <c r="BK146" s="134">
        <f>ROUND(I146*H146,2)</f>
        <v>0</v>
      </c>
      <c r="BL146" s="16" t="s">
        <v>88</v>
      </c>
      <c r="BM146" s="133" t="s">
        <v>949</v>
      </c>
    </row>
    <row r="147" spans="2:65" s="11" customFormat="1" ht="11.25">
      <c r="B147" s="135"/>
      <c r="D147" s="136" t="s">
        <v>190</v>
      </c>
      <c r="E147" s="137" t="s">
        <v>3</v>
      </c>
      <c r="F147" s="138" t="s">
        <v>808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809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234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950</v>
      </c>
      <c r="H150" s="145">
        <v>81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88</v>
      </c>
      <c r="AY150" s="143" t="s">
        <v>184</v>
      </c>
    </row>
    <row r="151" spans="2:65" s="1" customFormat="1" ht="24.2" customHeight="1">
      <c r="B151" s="121"/>
      <c r="C151" s="122" t="s">
        <v>253</v>
      </c>
      <c r="D151" s="122" t="s">
        <v>185</v>
      </c>
      <c r="E151" s="123" t="s">
        <v>236</v>
      </c>
      <c r="F151" s="124" t="s">
        <v>237</v>
      </c>
      <c r="G151" s="125" t="s">
        <v>238</v>
      </c>
      <c r="H151" s="126">
        <v>1377</v>
      </c>
      <c r="I151" s="127"/>
      <c r="J151" s="128">
        <f>ROUND(I151*H151,2)</f>
        <v>0</v>
      </c>
      <c r="K151" s="124" t="s">
        <v>189</v>
      </c>
      <c r="L151" s="32"/>
      <c r="M151" s="129" t="s">
        <v>3</v>
      </c>
      <c r="N151" s="130" t="s">
        <v>51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88</v>
      </c>
      <c r="AT151" s="133" t="s">
        <v>185</v>
      </c>
      <c r="AU151" s="133" t="s">
        <v>88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951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808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809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234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2" customFormat="1" ht="11.25">
      <c r="B155" s="142"/>
      <c r="D155" s="136" t="s">
        <v>190</v>
      </c>
      <c r="E155" s="143" t="s">
        <v>3</v>
      </c>
      <c r="F155" s="144" t="s">
        <v>952</v>
      </c>
      <c r="H155" s="145">
        <v>1377</v>
      </c>
      <c r="I155" s="146"/>
      <c r="L155" s="142"/>
      <c r="M155" s="147"/>
      <c r="T155" s="148"/>
      <c r="AT155" s="143" t="s">
        <v>190</v>
      </c>
      <c r="AU155" s="143" t="s">
        <v>88</v>
      </c>
      <c r="AV155" s="12" t="s">
        <v>90</v>
      </c>
      <c r="AW155" s="12" t="s">
        <v>41</v>
      </c>
      <c r="AX155" s="12" t="s">
        <v>88</v>
      </c>
      <c r="AY155" s="143" t="s">
        <v>184</v>
      </c>
    </row>
    <row r="156" spans="2:65" s="1" customFormat="1" ht="21.75" customHeight="1">
      <c r="B156" s="121"/>
      <c r="C156" s="122" t="s">
        <v>265</v>
      </c>
      <c r="D156" s="122" t="s">
        <v>185</v>
      </c>
      <c r="E156" s="123" t="s">
        <v>242</v>
      </c>
      <c r="F156" s="124" t="s">
        <v>243</v>
      </c>
      <c r="G156" s="125" t="s">
        <v>188</v>
      </c>
      <c r="H156" s="126">
        <v>114.634</v>
      </c>
      <c r="I156" s="127"/>
      <c r="J156" s="128">
        <f>ROUND(I156*H156,2)</f>
        <v>0</v>
      </c>
      <c r="K156" s="124" t="s">
        <v>189</v>
      </c>
      <c r="L156" s="32"/>
      <c r="M156" s="129" t="s">
        <v>3</v>
      </c>
      <c r="N156" s="130" t="s">
        <v>51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88</v>
      </c>
      <c r="AT156" s="133" t="s">
        <v>185</v>
      </c>
      <c r="AU156" s="133" t="s">
        <v>88</v>
      </c>
      <c r="AY156" s="16" t="s">
        <v>184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88</v>
      </c>
      <c r="BK156" s="134">
        <f>ROUND(I156*H156,2)</f>
        <v>0</v>
      </c>
      <c r="BL156" s="16" t="s">
        <v>88</v>
      </c>
      <c r="BM156" s="133" t="s">
        <v>953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191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192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1" customFormat="1" ht="22.5">
      <c r="B159" s="135"/>
      <c r="D159" s="136" t="s">
        <v>190</v>
      </c>
      <c r="E159" s="137" t="s">
        <v>3</v>
      </c>
      <c r="F159" s="138" t="s">
        <v>245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2" customFormat="1" ht="11.25">
      <c r="B160" s="142"/>
      <c r="D160" s="136" t="s">
        <v>190</v>
      </c>
      <c r="E160" s="143" t="s">
        <v>3</v>
      </c>
      <c r="F160" s="144" t="s">
        <v>954</v>
      </c>
      <c r="H160" s="145">
        <v>114.634</v>
      </c>
      <c r="I160" s="146"/>
      <c r="L160" s="142"/>
      <c r="M160" s="147"/>
      <c r="T160" s="148"/>
      <c r="AT160" s="143" t="s">
        <v>190</v>
      </c>
      <c r="AU160" s="143" t="s">
        <v>88</v>
      </c>
      <c r="AV160" s="12" t="s">
        <v>90</v>
      </c>
      <c r="AW160" s="12" t="s">
        <v>41</v>
      </c>
      <c r="AX160" s="12" t="s">
        <v>88</v>
      </c>
      <c r="AY160" s="143" t="s">
        <v>184</v>
      </c>
    </row>
    <row r="161" spans="2:65" s="1" customFormat="1" ht="16.5" customHeight="1">
      <c r="B161" s="121"/>
      <c r="C161" s="122" t="s">
        <v>274</v>
      </c>
      <c r="D161" s="122" t="s">
        <v>185</v>
      </c>
      <c r="E161" s="123" t="s">
        <v>248</v>
      </c>
      <c r="F161" s="124" t="s">
        <v>249</v>
      </c>
      <c r="G161" s="125" t="s">
        <v>250</v>
      </c>
      <c r="H161" s="126">
        <v>1146.3399999999999</v>
      </c>
      <c r="I161" s="127"/>
      <c r="J161" s="128">
        <f>ROUND(I161*H161,2)</f>
        <v>0</v>
      </c>
      <c r="K161" s="124" t="s">
        <v>189</v>
      </c>
      <c r="L161" s="32"/>
      <c r="M161" s="129" t="s">
        <v>3</v>
      </c>
      <c r="N161" s="130" t="s">
        <v>51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88</v>
      </c>
      <c r="AT161" s="133" t="s">
        <v>185</v>
      </c>
      <c r="AU161" s="133" t="s">
        <v>88</v>
      </c>
      <c r="AY161" s="16" t="s">
        <v>184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88</v>
      </c>
      <c r="BK161" s="134">
        <f>ROUND(I161*H161,2)</f>
        <v>0</v>
      </c>
      <c r="BL161" s="16" t="s">
        <v>88</v>
      </c>
      <c r="BM161" s="133" t="s">
        <v>955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191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192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1" customFormat="1" ht="22.5">
      <c r="B164" s="135"/>
      <c r="D164" s="136" t="s">
        <v>190</v>
      </c>
      <c r="E164" s="137" t="s">
        <v>3</v>
      </c>
      <c r="F164" s="138" t="s">
        <v>245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956</v>
      </c>
      <c r="H165" s="145">
        <v>1146.3399999999999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88</v>
      </c>
      <c r="AY165" s="143" t="s">
        <v>184</v>
      </c>
    </row>
    <row r="166" spans="2:65" s="1" customFormat="1" ht="21.75" customHeight="1">
      <c r="B166" s="121"/>
      <c r="C166" s="122" t="s">
        <v>256</v>
      </c>
      <c r="D166" s="122" t="s">
        <v>185</v>
      </c>
      <c r="E166" s="123" t="s">
        <v>254</v>
      </c>
      <c r="F166" s="124" t="s">
        <v>255</v>
      </c>
      <c r="G166" s="125" t="s">
        <v>188</v>
      </c>
      <c r="H166" s="126">
        <v>200</v>
      </c>
      <c r="I166" s="127"/>
      <c r="J166" s="128">
        <f>ROUND(I166*H166,2)</f>
        <v>0</v>
      </c>
      <c r="K166" s="124" t="s">
        <v>189</v>
      </c>
      <c r="L166" s="32"/>
      <c r="M166" s="129" t="s">
        <v>3</v>
      </c>
      <c r="N166" s="130" t="s">
        <v>51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88</v>
      </c>
      <c r="AT166" s="133" t="s">
        <v>185</v>
      </c>
      <c r="AU166" s="133" t="s">
        <v>88</v>
      </c>
      <c r="AY166" s="16" t="s">
        <v>184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88</v>
      </c>
      <c r="BK166" s="134">
        <f>ROUND(I166*H166,2)</f>
        <v>0</v>
      </c>
      <c r="BL166" s="16" t="s">
        <v>88</v>
      </c>
      <c r="BM166" s="133" t="s">
        <v>957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808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809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257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958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2" customFormat="1" ht="11.25">
      <c r="B171" s="142"/>
      <c r="D171" s="136" t="s">
        <v>190</v>
      </c>
      <c r="E171" s="143" t="s">
        <v>3</v>
      </c>
      <c r="F171" s="144" t="s">
        <v>959</v>
      </c>
      <c r="H171" s="145">
        <v>200</v>
      </c>
      <c r="I171" s="146"/>
      <c r="L171" s="142"/>
      <c r="M171" s="147"/>
      <c r="T171" s="148"/>
      <c r="AT171" s="143" t="s">
        <v>190</v>
      </c>
      <c r="AU171" s="143" t="s">
        <v>88</v>
      </c>
      <c r="AV171" s="12" t="s">
        <v>90</v>
      </c>
      <c r="AW171" s="12" t="s">
        <v>41</v>
      </c>
      <c r="AX171" s="12" t="s">
        <v>88</v>
      </c>
      <c r="AY171" s="143" t="s">
        <v>184</v>
      </c>
    </row>
    <row r="172" spans="2:65" s="1" customFormat="1" ht="21.75" customHeight="1">
      <c r="B172" s="121"/>
      <c r="C172" s="122" t="s">
        <v>9</v>
      </c>
      <c r="D172" s="122" t="s">
        <v>185</v>
      </c>
      <c r="E172" s="123" t="s">
        <v>266</v>
      </c>
      <c r="F172" s="124" t="s">
        <v>267</v>
      </c>
      <c r="G172" s="125" t="s">
        <v>250</v>
      </c>
      <c r="H172" s="126">
        <v>324</v>
      </c>
      <c r="I172" s="127"/>
      <c r="J172" s="128">
        <f>ROUND(I172*H172,2)</f>
        <v>0</v>
      </c>
      <c r="K172" s="124" t="s">
        <v>189</v>
      </c>
      <c r="L172" s="32"/>
      <c r="M172" s="129" t="s">
        <v>3</v>
      </c>
      <c r="N172" s="130" t="s">
        <v>51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88</v>
      </c>
      <c r="AT172" s="133" t="s">
        <v>185</v>
      </c>
      <c r="AU172" s="133" t="s">
        <v>88</v>
      </c>
      <c r="AY172" s="16" t="s">
        <v>184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6" t="s">
        <v>88</v>
      </c>
      <c r="BK172" s="134">
        <f>ROUND(I172*H172,2)</f>
        <v>0</v>
      </c>
      <c r="BL172" s="16" t="s">
        <v>88</v>
      </c>
      <c r="BM172" s="133" t="s">
        <v>960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808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809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22.5">
      <c r="B175" s="135"/>
      <c r="D175" s="136" t="s">
        <v>190</v>
      </c>
      <c r="E175" s="137" t="s">
        <v>3</v>
      </c>
      <c r="F175" s="138" t="s">
        <v>269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22.5">
      <c r="B176" s="135"/>
      <c r="D176" s="136" t="s">
        <v>190</v>
      </c>
      <c r="E176" s="137" t="s">
        <v>3</v>
      </c>
      <c r="F176" s="138" t="s">
        <v>198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961</v>
      </c>
      <c r="H177" s="145">
        <v>324</v>
      </c>
      <c r="I177" s="146"/>
      <c r="L177" s="142"/>
      <c r="M177" s="147"/>
      <c r="T177" s="148"/>
      <c r="AT177" s="143" t="s">
        <v>190</v>
      </c>
      <c r="AU177" s="143" t="s">
        <v>88</v>
      </c>
      <c r="AV177" s="12" t="s">
        <v>90</v>
      </c>
      <c r="AW177" s="12" t="s">
        <v>41</v>
      </c>
      <c r="AX177" s="12" t="s">
        <v>88</v>
      </c>
      <c r="AY177" s="143" t="s">
        <v>184</v>
      </c>
    </row>
    <row r="178" spans="2:65" s="1" customFormat="1" ht="21.75" customHeight="1">
      <c r="B178" s="121"/>
      <c r="C178" s="122" t="s">
        <v>268</v>
      </c>
      <c r="D178" s="122" t="s">
        <v>185</v>
      </c>
      <c r="E178" s="123" t="s">
        <v>275</v>
      </c>
      <c r="F178" s="124" t="s">
        <v>276</v>
      </c>
      <c r="G178" s="125" t="s">
        <v>188</v>
      </c>
      <c r="H178" s="126">
        <v>175</v>
      </c>
      <c r="I178" s="127"/>
      <c r="J178" s="128">
        <f>ROUND(I178*H178,2)</f>
        <v>0</v>
      </c>
      <c r="K178" s="124" t="s">
        <v>189</v>
      </c>
      <c r="L178" s="32"/>
      <c r="M178" s="129" t="s">
        <v>3</v>
      </c>
      <c r="N178" s="130" t="s">
        <v>51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88</v>
      </c>
      <c r="AT178" s="133" t="s">
        <v>185</v>
      </c>
      <c r="AU178" s="133" t="s">
        <v>88</v>
      </c>
      <c r="AY178" s="16" t="s">
        <v>184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6" t="s">
        <v>88</v>
      </c>
      <c r="BK178" s="134">
        <f>ROUND(I178*H178,2)</f>
        <v>0</v>
      </c>
      <c r="BL178" s="16" t="s">
        <v>88</v>
      </c>
      <c r="BM178" s="133" t="s">
        <v>962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808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809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257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963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2" customFormat="1" ht="11.25">
      <c r="B183" s="142"/>
      <c r="D183" s="136" t="s">
        <v>190</v>
      </c>
      <c r="E183" s="143" t="s">
        <v>3</v>
      </c>
      <c r="F183" s="144" t="s">
        <v>933</v>
      </c>
      <c r="H183" s="145">
        <v>175</v>
      </c>
      <c r="I183" s="146"/>
      <c r="L183" s="142"/>
      <c r="M183" s="147"/>
      <c r="T183" s="148"/>
      <c r="AT183" s="143" t="s">
        <v>190</v>
      </c>
      <c r="AU183" s="143" t="s">
        <v>88</v>
      </c>
      <c r="AV183" s="12" t="s">
        <v>90</v>
      </c>
      <c r="AW183" s="12" t="s">
        <v>41</v>
      </c>
      <c r="AX183" s="12" t="s">
        <v>88</v>
      </c>
      <c r="AY183" s="143" t="s">
        <v>184</v>
      </c>
    </row>
    <row r="184" spans="2:65" s="1" customFormat="1" ht="21.75" customHeight="1">
      <c r="B184" s="121"/>
      <c r="C184" s="122" t="s">
        <v>293</v>
      </c>
      <c r="D184" s="122" t="s">
        <v>185</v>
      </c>
      <c r="E184" s="123" t="s">
        <v>279</v>
      </c>
      <c r="F184" s="124" t="s">
        <v>280</v>
      </c>
      <c r="G184" s="125" t="s">
        <v>250</v>
      </c>
      <c r="H184" s="126">
        <v>1750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964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808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809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22.5">
      <c r="B187" s="135"/>
      <c r="D187" s="136" t="s">
        <v>190</v>
      </c>
      <c r="E187" s="137" t="s">
        <v>3</v>
      </c>
      <c r="F187" s="138" t="s">
        <v>269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1" customFormat="1" ht="22.5">
      <c r="B188" s="135"/>
      <c r="D188" s="136" t="s">
        <v>190</v>
      </c>
      <c r="E188" s="137" t="s">
        <v>3</v>
      </c>
      <c r="F188" s="138" t="s">
        <v>198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965</v>
      </c>
      <c r="H189" s="145">
        <v>1750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88</v>
      </c>
      <c r="AY189" s="143" t="s">
        <v>184</v>
      </c>
    </row>
    <row r="190" spans="2:65" s="1" customFormat="1" ht="21.75" customHeight="1">
      <c r="B190" s="121"/>
      <c r="C190" s="122" t="s">
        <v>300</v>
      </c>
      <c r="D190" s="122" t="s">
        <v>185</v>
      </c>
      <c r="E190" s="123" t="s">
        <v>771</v>
      </c>
      <c r="F190" s="124" t="s">
        <v>772</v>
      </c>
      <c r="G190" s="125" t="s">
        <v>188</v>
      </c>
      <c r="H190" s="126">
        <v>31.2</v>
      </c>
      <c r="I190" s="127"/>
      <c r="J190" s="128">
        <f>ROUND(I190*H190,2)</f>
        <v>0</v>
      </c>
      <c r="K190" s="124" t="s">
        <v>189</v>
      </c>
      <c r="L190" s="32"/>
      <c r="M190" s="129" t="s">
        <v>3</v>
      </c>
      <c r="N190" s="130" t="s">
        <v>51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88</v>
      </c>
      <c r="AT190" s="133" t="s">
        <v>185</v>
      </c>
      <c r="AU190" s="133" t="s">
        <v>88</v>
      </c>
      <c r="AY190" s="16" t="s">
        <v>184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88</v>
      </c>
      <c r="BK190" s="134">
        <f>ROUND(I190*H190,2)</f>
        <v>0</v>
      </c>
      <c r="BL190" s="16" t="s">
        <v>88</v>
      </c>
      <c r="BM190" s="133" t="s">
        <v>966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808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809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1" customFormat="1" ht="11.25">
      <c r="B193" s="135"/>
      <c r="D193" s="136" t="s">
        <v>190</v>
      </c>
      <c r="E193" s="137" t="s">
        <v>3</v>
      </c>
      <c r="F193" s="138" t="s">
        <v>257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967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935</v>
      </c>
      <c r="H195" s="145">
        <v>25.2</v>
      </c>
      <c r="I195" s="146"/>
      <c r="L195" s="142"/>
      <c r="M195" s="147"/>
      <c r="T195" s="148"/>
      <c r="AT195" s="143" t="s">
        <v>190</v>
      </c>
      <c r="AU195" s="143" t="s">
        <v>88</v>
      </c>
      <c r="AV195" s="12" t="s">
        <v>90</v>
      </c>
      <c r="AW195" s="12" t="s">
        <v>41</v>
      </c>
      <c r="AX195" s="12" t="s">
        <v>80</v>
      </c>
      <c r="AY195" s="143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968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746</v>
      </c>
      <c r="H197" s="145">
        <v>6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80</v>
      </c>
      <c r="AY197" s="143" t="s">
        <v>184</v>
      </c>
    </row>
    <row r="198" spans="2:65" s="13" customFormat="1" ht="11.25">
      <c r="B198" s="149"/>
      <c r="D198" s="136" t="s">
        <v>190</v>
      </c>
      <c r="E198" s="150" t="s">
        <v>3</v>
      </c>
      <c r="F198" s="151" t="s">
        <v>202</v>
      </c>
      <c r="H198" s="152">
        <v>31.2</v>
      </c>
      <c r="I198" s="153"/>
      <c r="L198" s="149"/>
      <c r="M198" s="154"/>
      <c r="T198" s="155"/>
      <c r="AT198" s="150" t="s">
        <v>190</v>
      </c>
      <c r="AU198" s="150" t="s">
        <v>88</v>
      </c>
      <c r="AV198" s="13" t="s">
        <v>203</v>
      </c>
      <c r="AW198" s="13" t="s">
        <v>41</v>
      </c>
      <c r="AX198" s="13" t="s">
        <v>88</v>
      </c>
      <c r="AY198" s="150" t="s">
        <v>184</v>
      </c>
    </row>
    <row r="199" spans="2:65" s="1" customFormat="1" ht="21.75" customHeight="1">
      <c r="B199" s="121"/>
      <c r="C199" s="122" t="s">
        <v>314</v>
      </c>
      <c r="D199" s="122" t="s">
        <v>185</v>
      </c>
      <c r="E199" s="123" t="s">
        <v>775</v>
      </c>
      <c r="F199" s="124" t="s">
        <v>776</v>
      </c>
      <c r="G199" s="125" t="s">
        <v>250</v>
      </c>
      <c r="H199" s="126">
        <v>154.08000000000001</v>
      </c>
      <c r="I199" s="127"/>
      <c r="J199" s="128">
        <f>ROUND(I199*H199,2)</f>
        <v>0</v>
      </c>
      <c r="K199" s="124" t="s">
        <v>189</v>
      </c>
      <c r="L199" s="32"/>
      <c r="M199" s="129" t="s">
        <v>3</v>
      </c>
      <c r="N199" s="130" t="s">
        <v>51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88</v>
      </c>
      <c r="AT199" s="133" t="s">
        <v>185</v>
      </c>
      <c r="AU199" s="133" t="s">
        <v>88</v>
      </c>
      <c r="AY199" s="16" t="s">
        <v>184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88</v>
      </c>
      <c r="BK199" s="134">
        <f>ROUND(I199*H199,2)</f>
        <v>0</v>
      </c>
      <c r="BL199" s="16" t="s">
        <v>88</v>
      </c>
      <c r="BM199" s="133" t="s">
        <v>969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808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809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22.5">
      <c r="B202" s="135"/>
      <c r="D202" s="136" t="s">
        <v>190</v>
      </c>
      <c r="E202" s="137" t="s">
        <v>3</v>
      </c>
      <c r="F202" s="138" t="s">
        <v>269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1" customFormat="1" ht="22.5">
      <c r="B203" s="135"/>
      <c r="D203" s="136" t="s">
        <v>190</v>
      </c>
      <c r="E203" s="137" t="s">
        <v>3</v>
      </c>
      <c r="F203" s="138" t="s">
        <v>970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2" customFormat="1" ht="11.25">
      <c r="B204" s="142"/>
      <c r="D204" s="136" t="s">
        <v>190</v>
      </c>
      <c r="E204" s="143" t="s">
        <v>3</v>
      </c>
      <c r="F204" s="144" t="s">
        <v>971</v>
      </c>
      <c r="H204" s="145">
        <v>94.08</v>
      </c>
      <c r="I204" s="146"/>
      <c r="L204" s="142"/>
      <c r="M204" s="147"/>
      <c r="T204" s="148"/>
      <c r="AT204" s="143" t="s">
        <v>190</v>
      </c>
      <c r="AU204" s="143" t="s">
        <v>88</v>
      </c>
      <c r="AV204" s="12" t="s">
        <v>90</v>
      </c>
      <c r="AW204" s="12" t="s">
        <v>41</v>
      </c>
      <c r="AX204" s="12" t="s">
        <v>80</v>
      </c>
      <c r="AY204" s="143" t="s">
        <v>184</v>
      </c>
    </row>
    <row r="205" spans="2:65" s="11" customFormat="1" ht="22.5">
      <c r="B205" s="135"/>
      <c r="D205" s="136" t="s">
        <v>190</v>
      </c>
      <c r="E205" s="137" t="s">
        <v>3</v>
      </c>
      <c r="F205" s="138" t="s">
        <v>972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2" customFormat="1" ht="11.25">
      <c r="B206" s="142"/>
      <c r="D206" s="136" t="s">
        <v>190</v>
      </c>
      <c r="E206" s="143" t="s">
        <v>3</v>
      </c>
      <c r="F206" s="144" t="s">
        <v>973</v>
      </c>
      <c r="H206" s="145">
        <v>60</v>
      </c>
      <c r="I206" s="146"/>
      <c r="L206" s="142"/>
      <c r="M206" s="147"/>
      <c r="T206" s="148"/>
      <c r="AT206" s="143" t="s">
        <v>190</v>
      </c>
      <c r="AU206" s="143" t="s">
        <v>88</v>
      </c>
      <c r="AV206" s="12" t="s">
        <v>90</v>
      </c>
      <c r="AW206" s="12" t="s">
        <v>41</v>
      </c>
      <c r="AX206" s="12" t="s">
        <v>80</v>
      </c>
      <c r="AY206" s="143" t="s">
        <v>184</v>
      </c>
    </row>
    <row r="207" spans="2:65" s="13" customFormat="1" ht="11.25">
      <c r="B207" s="149"/>
      <c r="D207" s="136" t="s">
        <v>190</v>
      </c>
      <c r="E207" s="150" t="s">
        <v>3</v>
      </c>
      <c r="F207" s="151" t="s">
        <v>202</v>
      </c>
      <c r="H207" s="152">
        <v>154.07999999999998</v>
      </c>
      <c r="I207" s="153"/>
      <c r="L207" s="149"/>
      <c r="M207" s="154"/>
      <c r="T207" s="155"/>
      <c r="AT207" s="150" t="s">
        <v>190</v>
      </c>
      <c r="AU207" s="150" t="s">
        <v>88</v>
      </c>
      <c r="AV207" s="13" t="s">
        <v>203</v>
      </c>
      <c r="AW207" s="13" t="s">
        <v>41</v>
      </c>
      <c r="AX207" s="13" t="s">
        <v>88</v>
      </c>
      <c r="AY207" s="150" t="s">
        <v>184</v>
      </c>
    </row>
    <row r="208" spans="2:65" s="1" customFormat="1" ht="21.75" customHeight="1">
      <c r="B208" s="121"/>
      <c r="C208" s="122" t="s">
        <v>321</v>
      </c>
      <c r="D208" s="122" t="s">
        <v>185</v>
      </c>
      <c r="E208" s="123" t="s">
        <v>284</v>
      </c>
      <c r="F208" s="124" t="s">
        <v>285</v>
      </c>
      <c r="G208" s="125" t="s">
        <v>188</v>
      </c>
      <c r="H208" s="126">
        <v>25.2</v>
      </c>
      <c r="I208" s="127"/>
      <c r="J208" s="128">
        <f>ROUND(I208*H208,2)</f>
        <v>0</v>
      </c>
      <c r="K208" s="124" t="s">
        <v>189</v>
      </c>
      <c r="L208" s="32"/>
      <c r="M208" s="129" t="s">
        <v>3</v>
      </c>
      <c r="N208" s="130" t="s">
        <v>51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88</v>
      </c>
      <c r="AT208" s="133" t="s">
        <v>185</v>
      </c>
      <c r="AU208" s="133" t="s">
        <v>88</v>
      </c>
      <c r="AY208" s="16" t="s">
        <v>184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6" t="s">
        <v>88</v>
      </c>
      <c r="BK208" s="134">
        <f>ROUND(I208*H208,2)</f>
        <v>0</v>
      </c>
      <c r="BL208" s="16" t="s">
        <v>88</v>
      </c>
      <c r="BM208" s="133" t="s">
        <v>974</v>
      </c>
    </row>
    <row r="209" spans="2:65" s="11" customFormat="1" ht="11.25">
      <c r="B209" s="135"/>
      <c r="D209" s="136" t="s">
        <v>190</v>
      </c>
      <c r="E209" s="137" t="s">
        <v>3</v>
      </c>
      <c r="F209" s="138" t="s">
        <v>808</v>
      </c>
      <c r="H209" s="137" t="s">
        <v>3</v>
      </c>
      <c r="I209" s="139"/>
      <c r="L209" s="135"/>
      <c r="M209" s="140"/>
      <c r="T209" s="141"/>
      <c r="AT209" s="137" t="s">
        <v>190</v>
      </c>
      <c r="AU209" s="137" t="s">
        <v>88</v>
      </c>
      <c r="AV209" s="11" t="s">
        <v>88</v>
      </c>
      <c r="AW209" s="11" t="s">
        <v>41</v>
      </c>
      <c r="AX209" s="11" t="s">
        <v>80</v>
      </c>
      <c r="AY209" s="137" t="s">
        <v>184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809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257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975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935</v>
      </c>
      <c r="H213" s="145">
        <v>25.2</v>
      </c>
      <c r="I213" s="146"/>
      <c r="L213" s="142"/>
      <c r="M213" s="147"/>
      <c r="T213" s="148"/>
      <c r="AT213" s="143" t="s">
        <v>190</v>
      </c>
      <c r="AU213" s="143" t="s">
        <v>88</v>
      </c>
      <c r="AV213" s="12" t="s">
        <v>90</v>
      </c>
      <c r="AW213" s="12" t="s">
        <v>41</v>
      </c>
      <c r="AX213" s="12" t="s">
        <v>88</v>
      </c>
      <c r="AY213" s="143" t="s">
        <v>184</v>
      </c>
    </row>
    <row r="214" spans="2:65" s="1" customFormat="1" ht="21.75" customHeight="1">
      <c r="B214" s="121"/>
      <c r="C214" s="122" t="s">
        <v>8</v>
      </c>
      <c r="D214" s="122" t="s">
        <v>185</v>
      </c>
      <c r="E214" s="123" t="s">
        <v>288</v>
      </c>
      <c r="F214" s="124" t="s">
        <v>289</v>
      </c>
      <c r="G214" s="125" t="s">
        <v>250</v>
      </c>
      <c r="H214" s="126">
        <v>252</v>
      </c>
      <c r="I214" s="127"/>
      <c r="J214" s="128">
        <f>ROUND(I214*H214,2)</f>
        <v>0</v>
      </c>
      <c r="K214" s="124" t="s">
        <v>189</v>
      </c>
      <c r="L214" s="32"/>
      <c r="M214" s="129" t="s">
        <v>3</v>
      </c>
      <c r="N214" s="130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88</v>
      </c>
      <c r="AT214" s="133" t="s">
        <v>185</v>
      </c>
      <c r="AU214" s="133" t="s">
        <v>88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976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808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809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22.5">
      <c r="B217" s="135"/>
      <c r="D217" s="136" t="s">
        <v>190</v>
      </c>
      <c r="E217" s="137" t="s">
        <v>3</v>
      </c>
      <c r="F217" s="138" t="s">
        <v>269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1" customFormat="1" ht="22.5">
      <c r="B218" s="135"/>
      <c r="D218" s="136" t="s">
        <v>190</v>
      </c>
      <c r="E218" s="137" t="s">
        <v>3</v>
      </c>
      <c r="F218" s="138" t="s">
        <v>977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2" customFormat="1" ht="11.25">
      <c r="B219" s="142"/>
      <c r="D219" s="136" t="s">
        <v>190</v>
      </c>
      <c r="E219" s="143" t="s">
        <v>3</v>
      </c>
      <c r="F219" s="144" t="s">
        <v>978</v>
      </c>
      <c r="H219" s="145">
        <v>252</v>
      </c>
      <c r="I219" s="146"/>
      <c r="L219" s="142"/>
      <c r="M219" s="147"/>
      <c r="T219" s="148"/>
      <c r="AT219" s="143" t="s">
        <v>190</v>
      </c>
      <c r="AU219" s="143" t="s">
        <v>88</v>
      </c>
      <c r="AV219" s="12" t="s">
        <v>90</v>
      </c>
      <c r="AW219" s="12" t="s">
        <v>41</v>
      </c>
      <c r="AX219" s="12" t="s">
        <v>88</v>
      </c>
      <c r="AY219" s="143" t="s">
        <v>184</v>
      </c>
    </row>
    <row r="220" spans="2:65" s="1" customFormat="1" ht="24.2" customHeight="1">
      <c r="B220" s="121"/>
      <c r="C220" s="122" t="s">
        <v>339</v>
      </c>
      <c r="D220" s="122" t="s">
        <v>185</v>
      </c>
      <c r="E220" s="123" t="s">
        <v>294</v>
      </c>
      <c r="F220" s="124" t="s">
        <v>295</v>
      </c>
      <c r="G220" s="125" t="s">
        <v>296</v>
      </c>
      <c r="H220" s="126">
        <v>393.04</v>
      </c>
      <c r="I220" s="127"/>
      <c r="J220" s="128">
        <f>ROUND(I220*H220,2)</f>
        <v>0</v>
      </c>
      <c r="K220" s="124" t="s">
        <v>189</v>
      </c>
      <c r="L220" s="32"/>
      <c r="M220" s="129" t="s">
        <v>3</v>
      </c>
      <c r="N220" s="130" t="s">
        <v>51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88</v>
      </c>
      <c r="AT220" s="133" t="s">
        <v>185</v>
      </c>
      <c r="AU220" s="133" t="s">
        <v>88</v>
      </c>
      <c r="AY220" s="16" t="s">
        <v>184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88</v>
      </c>
      <c r="BK220" s="134">
        <f>ROUND(I220*H220,2)</f>
        <v>0</v>
      </c>
      <c r="BL220" s="16" t="s">
        <v>88</v>
      </c>
      <c r="BM220" s="133" t="s">
        <v>979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808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809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843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980</v>
      </c>
      <c r="H224" s="145">
        <v>340</v>
      </c>
      <c r="I224" s="146"/>
      <c r="L224" s="142"/>
      <c r="M224" s="147"/>
      <c r="T224" s="148"/>
      <c r="AT224" s="143" t="s">
        <v>190</v>
      </c>
      <c r="AU224" s="143" t="s">
        <v>88</v>
      </c>
      <c r="AV224" s="12" t="s">
        <v>90</v>
      </c>
      <c r="AW224" s="12" t="s">
        <v>41</v>
      </c>
      <c r="AX224" s="12" t="s">
        <v>80</v>
      </c>
      <c r="AY224" s="143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981</v>
      </c>
      <c r="H225" s="145">
        <v>53.04</v>
      </c>
      <c r="I225" s="146"/>
      <c r="L225" s="142"/>
      <c r="M225" s="147"/>
      <c r="T225" s="148"/>
      <c r="AT225" s="143" t="s">
        <v>190</v>
      </c>
      <c r="AU225" s="143" t="s">
        <v>88</v>
      </c>
      <c r="AV225" s="12" t="s">
        <v>90</v>
      </c>
      <c r="AW225" s="12" t="s">
        <v>41</v>
      </c>
      <c r="AX225" s="12" t="s">
        <v>80</v>
      </c>
      <c r="AY225" s="143" t="s">
        <v>184</v>
      </c>
    </row>
    <row r="226" spans="2:65" s="13" customFormat="1" ht="11.25">
      <c r="B226" s="149"/>
      <c r="D226" s="136" t="s">
        <v>190</v>
      </c>
      <c r="E226" s="150" t="s">
        <v>3</v>
      </c>
      <c r="F226" s="151" t="s">
        <v>202</v>
      </c>
      <c r="H226" s="152">
        <v>393.04</v>
      </c>
      <c r="I226" s="153"/>
      <c r="L226" s="149"/>
      <c r="M226" s="154"/>
      <c r="T226" s="155"/>
      <c r="AT226" s="150" t="s">
        <v>190</v>
      </c>
      <c r="AU226" s="150" t="s">
        <v>88</v>
      </c>
      <c r="AV226" s="13" t="s">
        <v>203</v>
      </c>
      <c r="AW226" s="13" t="s">
        <v>41</v>
      </c>
      <c r="AX226" s="13" t="s">
        <v>88</v>
      </c>
      <c r="AY226" s="150" t="s">
        <v>184</v>
      </c>
    </row>
    <row r="227" spans="2:65" s="1" customFormat="1" ht="16.5" customHeight="1">
      <c r="B227" s="121"/>
      <c r="C227" s="122" t="s">
        <v>345</v>
      </c>
      <c r="D227" s="122" t="s">
        <v>185</v>
      </c>
      <c r="E227" s="123" t="s">
        <v>301</v>
      </c>
      <c r="F227" s="124" t="s">
        <v>302</v>
      </c>
      <c r="G227" s="125" t="s">
        <v>188</v>
      </c>
      <c r="H227" s="126">
        <v>345.834</v>
      </c>
      <c r="I227" s="127"/>
      <c r="J227" s="128">
        <f>ROUND(I227*H227,2)</f>
        <v>0</v>
      </c>
      <c r="K227" s="124" t="s">
        <v>189</v>
      </c>
      <c r="L227" s="32"/>
      <c r="M227" s="129" t="s">
        <v>3</v>
      </c>
      <c r="N227" s="130" t="s">
        <v>51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88</v>
      </c>
      <c r="AT227" s="133" t="s">
        <v>185</v>
      </c>
      <c r="AU227" s="133" t="s">
        <v>88</v>
      </c>
      <c r="AY227" s="16" t="s">
        <v>184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88</v>
      </c>
      <c r="BK227" s="134">
        <f>ROUND(I227*H227,2)</f>
        <v>0</v>
      </c>
      <c r="BL227" s="16" t="s">
        <v>88</v>
      </c>
      <c r="BM227" s="133" t="s">
        <v>317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808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809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304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22.5">
      <c r="B231" s="135"/>
      <c r="D231" s="136" t="s">
        <v>190</v>
      </c>
      <c r="E231" s="137" t="s">
        <v>3</v>
      </c>
      <c r="F231" s="138" t="s">
        <v>305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2" customFormat="1" ht="11.25">
      <c r="B232" s="142"/>
      <c r="D232" s="136" t="s">
        <v>190</v>
      </c>
      <c r="E232" s="143" t="s">
        <v>3</v>
      </c>
      <c r="F232" s="144" t="s">
        <v>982</v>
      </c>
      <c r="H232" s="145">
        <v>200</v>
      </c>
      <c r="I232" s="146"/>
      <c r="L232" s="142"/>
      <c r="M232" s="147"/>
      <c r="T232" s="148"/>
      <c r="AT232" s="143" t="s">
        <v>190</v>
      </c>
      <c r="AU232" s="143" t="s">
        <v>88</v>
      </c>
      <c r="AV232" s="12" t="s">
        <v>90</v>
      </c>
      <c r="AW232" s="12" t="s">
        <v>41</v>
      </c>
      <c r="AX232" s="12" t="s">
        <v>80</v>
      </c>
      <c r="AY232" s="143" t="s">
        <v>184</v>
      </c>
    </row>
    <row r="233" spans="2:65" s="11" customFormat="1" ht="22.5">
      <c r="B233" s="135"/>
      <c r="D233" s="136" t="s">
        <v>190</v>
      </c>
      <c r="E233" s="137" t="s">
        <v>3</v>
      </c>
      <c r="F233" s="138" t="s">
        <v>307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2" customFormat="1" ht="11.25">
      <c r="B234" s="142"/>
      <c r="D234" s="136" t="s">
        <v>190</v>
      </c>
      <c r="E234" s="143" t="s">
        <v>3</v>
      </c>
      <c r="F234" s="144" t="s">
        <v>983</v>
      </c>
      <c r="H234" s="145">
        <v>-32.4</v>
      </c>
      <c r="I234" s="146"/>
      <c r="L234" s="142"/>
      <c r="M234" s="147"/>
      <c r="T234" s="148"/>
      <c r="AT234" s="143" t="s">
        <v>190</v>
      </c>
      <c r="AU234" s="143" t="s">
        <v>88</v>
      </c>
      <c r="AV234" s="12" t="s">
        <v>90</v>
      </c>
      <c r="AW234" s="12" t="s">
        <v>41</v>
      </c>
      <c r="AX234" s="12" t="s">
        <v>80</v>
      </c>
      <c r="AY234" s="143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848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984</v>
      </c>
      <c r="H236" s="145">
        <v>31.2</v>
      </c>
      <c r="I236" s="146"/>
      <c r="L236" s="142"/>
      <c r="M236" s="147"/>
      <c r="T236" s="148"/>
      <c r="AT236" s="143" t="s">
        <v>190</v>
      </c>
      <c r="AU236" s="143" t="s">
        <v>88</v>
      </c>
      <c r="AV236" s="12" t="s">
        <v>90</v>
      </c>
      <c r="AW236" s="12" t="s">
        <v>41</v>
      </c>
      <c r="AX236" s="12" t="s">
        <v>80</v>
      </c>
      <c r="AY236" s="143" t="s">
        <v>184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850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985</v>
      </c>
      <c r="H238" s="145">
        <v>-15.407999999999999</v>
      </c>
      <c r="I238" s="146"/>
      <c r="L238" s="142"/>
      <c r="M238" s="147"/>
      <c r="T238" s="148"/>
      <c r="AT238" s="143" t="s">
        <v>190</v>
      </c>
      <c r="AU238" s="143" t="s">
        <v>88</v>
      </c>
      <c r="AV238" s="12" t="s">
        <v>90</v>
      </c>
      <c r="AW238" s="12" t="s">
        <v>41</v>
      </c>
      <c r="AX238" s="12" t="s">
        <v>80</v>
      </c>
      <c r="AY238" s="143" t="s">
        <v>184</v>
      </c>
    </row>
    <row r="239" spans="2:65" s="11" customFormat="1" ht="22.5">
      <c r="B239" s="135"/>
      <c r="D239" s="136" t="s">
        <v>190</v>
      </c>
      <c r="E239" s="137" t="s">
        <v>3</v>
      </c>
      <c r="F239" s="138" t="s">
        <v>309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88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2" customFormat="1" ht="11.25">
      <c r="B240" s="142"/>
      <c r="D240" s="136" t="s">
        <v>190</v>
      </c>
      <c r="E240" s="143" t="s">
        <v>3</v>
      </c>
      <c r="F240" s="144" t="s">
        <v>986</v>
      </c>
      <c r="H240" s="145">
        <v>146.65</v>
      </c>
      <c r="I240" s="146"/>
      <c r="L240" s="142"/>
      <c r="M240" s="147"/>
      <c r="T240" s="148"/>
      <c r="AT240" s="143" t="s">
        <v>190</v>
      </c>
      <c r="AU240" s="143" t="s">
        <v>88</v>
      </c>
      <c r="AV240" s="12" t="s">
        <v>90</v>
      </c>
      <c r="AW240" s="12" t="s">
        <v>41</v>
      </c>
      <c r="AX240" s="12" t="s">
        <v>80</v>
      </c>
      <c r="AY240" s="143" t="s">
        <v>184</v>
      </c>
    </row>
    <row r="241" spans="2:65" s="11" customFormat="1" ht="22.5">
      <c r="B241" s="135"/>
      <c r="D241" s="136" t="s">
        <v>190</v>
      </c>
      <c r="E241" s="137" t="s">
        <v>3</v>
      </c>
      <c r="F241" s="138" t="s">
        <v>311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2" customFormat="1" ht="11.25">
      <c r="B242" s="142"/>
      <c r="D242" s="136" t="s">
        <v>190</v>
      </c>
      <c r="E242" s="143" t="s">
        <v>3</v>
      </c>
      <c r="F242" s="144" t="s">
        <v>987</v>
      </c>
      <c r="H242" s="145">
        <v>15.792</v>
      </c>
      <c r="I242" s="146"/>
      <c r="L242" s="142"/>
      <c r="M242" s="147"/>
      <c r="T242" s="148"/>
      <c r="AT242" s="143" t="s">
        <v>190</v>
      </c>
      <c r="AU242" s="143" t="s">
        <v>88</v>
      </c>
      <c r="AV242" s="12" t="s">
        <v>90</v>
      </c>
      <c r="AW242" s="12" t="s">
        <v>41</v>
      </c>
      <c r="AX242" s="12" t="s">
        <v>80</v>
      </c>
      <c r="AY242" s="143" t="s">
        <v>184</v>
      </c>
    </row>
    <row r="243" spans="2:65" s="13" customFormat="1" ht="11.25">
      <c r="B243" s="149"/>
      <c r="D243" s="136" t="s">
        <v>190</v>
      </c>
      <c r="E243" s="150" t="s">
        <v>3</v>
      </c>
      <c r="F243" s="151" t="s">
        <v>202</v>
      </c>
      <c r="H243" s="152">
        <v>345.834</v>
      </c>
      <c r="I243" s="153"/>
      <c r="L243" s="149"/>
      <c r="M243" s="154"/>
      <c r="T243" s="155"/>
      <c r="AT243" s="150" t="s">
        <v>190</v>
      </c>
      <c r="AU243" s="150" t="s">
        <v>88</v>
      </c>
      <c r="AV243" s="13" t="s">
        <v>203</v>
      </c>
      <c r="AW243" s="13" t="s">
        <v>41</v>
      </c>
      <c r="AX243" s="13" t="s">
        <v>88</v>
      </c>
      <c r="AY243" s="150" t="s">
        <v>184</v>
      </c>
    </row>
    <row r="244" spans="2:65" s="10" customFormat="1" ht="25.9" customHeight="1">
      <c r="B244" s="111"/>
      <c r="D244" s="112" t="s">
        <v>79</v>
      </c>
      <c r="E244" s="113" t="s">
        <v>210</v>
      </c>
      <c r="F244" s="113" t="s">
        <v>320</v>
      </c>
      <c r="I244" s="114"/>
      <c r="J244" s="115">
        <f>BK244</f>
        <v>0</v>
      </c>
      <c r="L244" s="111"/>
      <c r="M244" s="116"/>
      <c r="P244" s="117">
        <f>SUM(P245:P255)</f>
        <v>0</v>
      </c>
      <c r="R244" s="117">
        <f>SUM(R245:R255)</f>
        <v>0</v>
      </c>
      <c r="T244" s="118">
        <f>SUM(T245:T255)</f>
        <v>0</v>
      </c>
      <c r="AR244" s="112" t="s">
        <v>88</v>
      </c>
      <c r="AT244" s="119" t="s">
        <v>79</v>
      </c>
      <c r="AU244" s="119" t="s">
        <v>80</v>
      </c>
      <c r="AY244" s="112" t="s">
        <v>184</v>
      </c>
      <c r="BK244" s="120">
        <f>SUM(BK245:BK255)</f>
        <v>0</v>
      </c>
    </row>
    <row r="245" spans="2:65" s="1" customFormat="1" ht="24.2" customHeight="1">
      <c r="B245" s="121"/>
      <c r="C245" s="122" t="s">
        <v>350</v>
      </c>
      <c r="D245" s="122" t="s">
        <v>185</v>
      </c>
      <c r="E245" s="123" t="s">
        <v>322</v>
      </c>
      <c r="F245" s="124" t="s">
        <v>323</v>
      </c>
      <c r="G245" s="125" t="s">
        <v>324</v>
      </c>
      <c r="H245" s="126">
        <v>285</v>
      </c>
      <c r="I245" s="127"/>
      <c r="J245" s="128">
        <f>ROUND(I245*H245,2)</f>
        <v>0</v>
      </c>
      <c r="K245" s="124" t="s">
        <v>189</v>
      </c>
      <c r="L245" s="32"/>
      <c r="M245" s="129" t="s">
        <v>3</v>
      </c>
      <c r="N245" s="130" t="s">
        <v>51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88</v>
      </c>
      <c r="AT245" s="133" t="s">
        <v>185</v>
      </c>
      <c r="AU245" s="133" t="s">
        <v>88</v>
      </c>
      <c r="AY245" s="16" t="s">
        <v>184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88</v>
      </c>
      <c r="BK245" s="134">
        <f>ROUND(I245*H245,2)</f>
        <v>0</v>
      </c>
      <c r="BL245" s="16" t="s">
        <v>88</v>
      </c>
      <c r="BM245" s="133" t="s">
        <v>410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808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809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22.5">
      <c r="B248" s="135"/>
      <c r="D248" s="136" t="s">
        <v>190</v>
      </c>
      <c r="E248" s="137" t="s">
        <v>3</v>
      </c>
      <c r="F248" s="138" t="s">
        <v>988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2" customFormat="1" ht="11.25">
      <c r="B249" s="142"/>
      <c r="D249" s="136" t="s">
        <v>190</v>
      </c>
      <c r="E249" s="143" t="s">
        <v>3</v>
      </c>
      <c r="F249" s="144" t="s">
        <v>665</v>
      </c>
      <c r="H249" s="145">
        <v>150</v>
      </c>
      <c r="I249" s="146"/>
      <c r="L249" s="142"/>
      <c r="M249" s="147"/>
      <c r="T249" s="148"/>
      <c r="AT249" s="143" t="s">
        <v>190</v>
      </c>
      <c r="AU249" s="143" t="s">
        <v>88</v>
      </c>
      <c r="AV249" s="12" t="s">
        <v>90</v>
      </c>
      <c r="AW249" s="12" t="s">
        <v>41</v>
      </c>
      <c r="AX249" s="12" t="s">
        <v>80</v>
      </c>
      <c r="AY249" s="143" t="s">
        <v>184</v>
      </c>
    </row>
    <row r="250" spans="2:65" s="11" customFormat="1" ht="33.75">
      <c r="B250" s="135"/>
      <c r="D250" s="136" t="s">
        <v>190</v>
      </c>
      <c r="E250" s="137" t="s">
        <v>3</v>
      </c>
      <c r="F250" s="138" t="s">
        <v>989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2" customFormat="1" ht="11.25">
      <c r="B251" s="142"/>
      <c r="D251" s="136" t="s">
        <v>190</v>
      </c>
      <c r="E251" s="143" t="s">
        <v>3</v>
      </c>
      <c r="F251" s="144" t="s">
        <v>990</v>
      </c>
      <c r="H251" s="145">
        <v>135</v>
      </c>
      <c r="I251" s="146"/>
      <c r="L251" s="142"/>
      <c r="M251" s="147"/>
      <c r="T251" s="148"/>
      <c r="AT251" s="143" t="s">
        <v>190</v>
      </c>
      <c r="AU251" s="143" t="s">
        <v>88</v>
      </c>
      <c r="AV251" s="12" t="s">
        <v>90</v>
      </c>
      <c r="AW251" s="12" t="s">
        <v>41</v>
      </c>
      <c r="AX251" s="12" t="s">
        <v>80</v>
      </c>
      <c r="AY251" s="143" t="s">
        <v>184</v>
      </c>
    </row>
    <row r="252" spans="2:65" s="11" customFormat="1" ht="22.5">
      <c r="B252" s="135"/>
      <c r="D252" s="136" t="s">
        <v>190</v>
      </c>
      <c r="E252" s="137" t="s">
        <v>3</v>
      </c>
      <c r="F252" s="138" t="s">
        <v>991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1" customFormat="1" ht="22.5">
      <c r="B253" s="135"/>
      <c r="D253" s="136" t="s">
        <v>190</v>
      </c>
      <c r="E253" s="137" t="s">
        <v>3</v>
      </c>
      <c r="F253" s="138" t="s">
        <v>992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33.75">
      <c r="B254" s="135"/>
      <c r="D254" s="136" t="s">
        <v>190</v>
      </c>
      <c r="E254" s="137" t="s">
        <v>3</v>
      </c>
      <c r="F254" s="138" t="s">
        <v>993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88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3" customFormat="1" ht="11.25">
      <c r="B255" s="149"/>
      <c r="D255" s="136" t="s">
        <v>190</v>
      </c>
      <c r="E255" s="150" t="s">
        <v>3</v>
      </c>
      <c r="F255" s="151" t="s">
        <v>202</v>
      </c>
      <c r="H255" s="152">
        <v>285</v>
      </c>
      <c r="I255" s="153"/>
      <c r="L255" s="149"/>
      <c r="M255" s="154"/>
      <c r="T255" s="155"/>
      <c r="AT255" s="150" t="s">
        <v>190</v>
      </c>
      <c r="AU255" s="150" t="s">
        <v>88</v>
      </c>
      <c r="AV255" s="13" t="s">
        <v>203</v>
      </c>
      <c r="AW255" s="13" t="s">
        <v>41</v>
      </c>
      <c r="AX255" s="13" t="s">
        <v>88</v>
      </c>
      <c r="AY255" s="150" t="s">
        <v>184</v>
      </c>
    </row>
    <row r="256" spans="2:65" s="10" customFormat="1" ht="25.9" customHeight="1">
      <c r="B256" s="111"/>
      <c r="D256" s="112" t="s">
        <v>79</v>
      </c>
      <c r="E256" s="113" t="s">
        <v>221</v>
      </c>
      <c r="F256" s="113" t="s">
        <v>994</v>
      </c>
      <c r="I256" s="114"/>
      <c r="J256" s="115">
        <f>BK256</f>
        <v>0</v>
      </c>
      <c r="L256" s="111"/>
      <c r="M256" s="116"/>
      <c r="P256" s="117">
        <f>SUM(P257:P280)</f>
        <v>0</v>
      </c>
      <c r="R256" s="117">
        <f>SUM(R257:R280)</f>
        <v>0</v>
      </c>
      <c r="T256" s="118">
        <f>SUM(T257:T280)</f>
        <v>0</v>
      </c>
      <c r="AR256" s="112" t="s">
        <v>88</v>
      </c>
      <c r="AT256" s="119" t="s">
        <v>79</v>
      </c>
      <c r="AU256" s="119" t="s">
        <v>80</v>
      </c>
      <c r="AY256" s="112" t="s">
        <v>184</v>
      </c>
      <c r="BK256" s="120">
        <f>SUM(BK257:BK280)</f>
        <v>0</v>
      </c>
    </row>
    <row r="257" spans="2:65" s="1" customFormat="1" ht="24.2" customHeight="1">
      <c r="B257" s="121"/>
      <c r="C257" s="122" t="s">
        <v>332</v>
      </c>
      <c r="D257" s="122" t="s">
        <v>185</v>
      </c>
      <c r="E257" s="123" t="s">
        <v>995</v>
      </c>
      <c r="F257" s="124" t="s">
        <v>996</v>
      </c>
      <c r="G257" s="125" t="s">
        <v>188</v>
      </c>
      <c r="H257" s="126">
        <v>6.8250000000000002</v>
      </c>
      <c r="I257" s="127"/>
      <c r="J257" s="128">
        <f>ROUND(I257*H257,2)</f>
        <v>0</v>
      </c>
      <c r="K257" s="124" t="s">
        <v>189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88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336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808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809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33.75">
      <c r="B260" s="135"/>
      <c r="D260" s="136" t="s">
        <v>190</v>
      </c>
      <c r="E260" s="137" t="s">
        <v>3</v>
      </c>
      <c r="F260" s="138" t="s">
        <v>997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2" customFormat="1" ht="11.25">
      <c r="B261" s="142"/>
      <c r="D261" s="136" t="s">
        <v>190</v>
      </c>
      <c r="E261" s="143" t="s">
        <v>3</v>
      </c>
      <c r="F261" s="144" t="s">
        <v>998</v>
      </c>
      <c r="H261" s="145">
        <v>6.8250000000000002</v>
      </c>
      <c r="I261" s="146"/>
      <c r="L261" s="142"/>
      <c r="M261" s="147"/>
      <c r="T261" s="148"/>
      <c r="AT261" s="143" t="s">
        <v>190</v>
      </c>
      <c r="AU261" s="143" t="s">
        <v>88</v>
      </c>
      <c r="AV261" s="12" t="s">
        <v>90</v>
      </c>
      <c r="AW261" s="12" t="s">
        <v>41</v>
      </c>
      <c r="AX261" s="12" t="s">
        <v>80</v>
      </c>
      <c r="AY261" s="143" t="s">
        <v>184</v>
      </c>
    </row>
    <row r="262" spans="2:65" s="13" customFormat="1" ht="11.25">
      <c r="B262" s="149"/>
      <c r="D262" s="136" t="s">
        <v>190</v>
      </c>
      <c r="E262" s="150" t="s">
        <v>3</v>
      </c>
      <c r="F262" s="151" t="s">
        <v>202</v>
      </c>
      <c r="H262" s="152">
        <v>6.8250000000000002</v>
      </c>
      <c r="I262" s="153"/>
      <c r="L262" s="149"/>
      <c r="M262" s="154"/>
      <c r="T262" s="155"/>
      <c r="AT262" s="150" t="s">
        <v>190</v>
      </c>
      <c r="AU262" s="150" t="s">
        <v>88</v>
      </c>
      <c r="AV262" s="13" t="s">
        <v>203</v>
      </c>
      <c r="AW262" s="13" t="s">
        <v>41</v>
      </c>
      <c r="AX262" s="13" t="s">
        <v>88</v>
      </c>
      <c r="AY262" s="150" t="s">
        <v>184</v>
      </c>
    </row>
    <row r="263" spans="2:65" s="1" customFormat="1" ht="16.5" customHeight="1">
      <c r="B263" s="121"/>
      <c r="C263" s="122" t="s">
        <v>365</v>
      </c>
      <c r="D263" s="122" t="s">
        <v>185</v>
      </c>
      <c r="E263" s="123" t="s">
        <v>999</v>
      </c>
      <c r="F263" s="124" t="s">
        <v>1000</v>
      </c>
      <c r="G263" s="125" t="s">
        <v>1001</v>
      </c>
      <c r="H263" s="126">
        <v>19.5</v>
      </c>
      <c r="I263" s="127"/>
      <c r="J263" s="128">
        <f>ROUND(I263*H263,2)</f>
        <v>0</v>
      </c>
      <c r="K263" s="124" t="s">
        <v>189</v>
      </c>
      <c r="L263" s="32"/>
      <c r="M263" s="129" t="s">
        <v>3</v>
      </c>
      <c r="N263" s="130" t="s">
        <v>51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88</v>
      </c>
      <c r="AT263" s="133" t="s">
        <v>185</v>
      </c>
      <c r="AU263" s="133" t="s">
        <v>88</v>
      </c>
      <c r="AY263" s="16" t="s">
        <v>184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88</v>
      </c>
      <c r="BK263" s="134">
        <f>ROUND(I263*H263,2)</f>
        <v>0</v>
      </c>
      <c r="BL263" s="16" t="s">
        <v>88</v>
      </c>
      <c r="BM263" s="133" t="s">
        <v>342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808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809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88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1" customFormat="1" ht="33.75">
      <c r="B266" s="135"/>
      <c r="D266" s="136" t="s">
        <v>190</v>
      </c>
      <c r="E266" s="137" t="s">
        <v>3</v>
      </c>
      <c r="F266" s="138" t="s">
        <v>997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2" customFormat="1" ht="11.25">
      <c r="B267" s="142"/>
      <c r="D267" s="136" t="s">
        <v>190</v>
      </c>
      <c r="E267" s="143" t="s">
        <v>3</v>
      </c>
      <c r="F267" s="144" t="s">
        <v>1002</v>
      </c>
      <c r="H267" s="145">
        <v>19.5</v>
      </c>
      <c r="I267" s="146"/>
      <c r="L267" s="142"/>
      <c r="M267" s="147"/>
      <c r="T267" s="148"/>
      <c r="AT267" s="143" t="s">
        <v>190</v>
      </c>
      <c r="AU267" s="143" t="s">
        <v>88</v>
      </c>
      <c r="AV267" s="12" t="s">
        <v>90</v>
      </c>
      <c r="AW267" s="12" t="s">
        <v>41</v>
      </c>
      <c r="AX267" s="12" t="s">
        <v>80</v>
      </c>
      <c r="AY267" s="143" t="s">
        <v>184</v>
      </c>
    </row>
    <row r="268" spans="2:65" s="13" customFormat="1" ht="11.25">
      <c r="B268" s="149"/>
      <c r="D268" s="136" t="s">
        <v>190</v>
      </c>
      <c r="E268" s="150" t="s">
        <v>3</v>
      </c>
      <c r="F268" s="151" t="s">
        <v>202</v>
      </c>
      <c r="H268" s="152">
        <v>19.5</v>
      </c>
      <c r="I268" s="153"/>
      <c r="L268" s="149"/>
      <c r="M268" s="154"/>
      <c r="T268" s="155"/>
      <c r="AT268" s="150" t="s">
        <v>190</v>
      </c>
      <c r="AU268" s="150" t="s">
        <v>88</v>
      </c>
      <c r="AV268" s="13" t="s">
        <v>203</v>
      </c>
      <c r="AW268" s="13" t="s">
        <v>41</v>
      </c>
      <c r="AX268" s="13" t="s">
        <v>88</v>
      </c>
      <c r="AY268" s="150" t="s">
        <v>184</v>
      </c>
    </row>
    <row r="269" spans="2:65" s="1" customFormat="1" ht="16.5" customHeight="1">
      <c r="B269" s="121"/>
      <c r="C269" s="122" t="s">
        <v>370</v>
      </c>
      <c r="D269" s="122" t="s">
        <v>185</v>
      </c>
      <c r="E269" s="123" t="s">
        <v>1003</v>
      </c>
      <c r="F269" s="124" t="s">
        <v>1004</v>
      </c>
      <c r="G269" s="125" t="s">
        <v>188</v>
      </c>
      <c r="H269" s="126">
        <v>0.78</v>
      </c>
      <c r="I269" s="127"/>
      <c r="J269" s="128">
        <f>ROUND(I269*H269,2)</f>
        <v>0</v>
      </c>
      <c r="K269" s="124" t="s">
        <v>189</v>
      </c>
      <c r="L269" s="32"/>
      <c r="M269" s="129" t="s">
        <v>3</v>
      </c>
      <c r="N269" s="130" t="s">
        <v>51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88</v>
      </c>
      <c r="AT269" s="133" t="s">
        <v>185</v>
      </c>
      <c r="AU269" s="133" t="s">
        <v>88</v>
      </c>
      <c r="AY269" s="16" t="s">
        <v>184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88</v>
      </c>
      <c r="BK269" s="134">
        <f>ROUND(I269*H269,2)</f>
        <v>0</v>
      </c>
      <c r="BL269" s="16" t="s">
        <v>88</v>
      </c>
      <c r="BM269" s="133" t="s">
        <v>353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808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1" customFormat="1" ht="11.25">
      <c r="B271" s="135"/>
      <c r="D271" s="136" t="s">
        <v>190</v>
      </c>
      <c r="E271" s="137" t="s">
        <v>3</v>
      </c>
      <c r="F271" s="138" t="s">
        <v>809</v>
      </c>
      <c r="H271" s="137" t="s">
        <v>3</v>
      </c>
      <c r="I271" s="139"/>
      <c r="L271" s="135"/>
      <c r="M271" s="140"/>
      <c r="T271" s="141"/>
      <c r="AT271" s="137" t="s">
        <v>190</v>
      </c>
      <c r="AU271" s="137" t="s">
        <v>88</v>
      </c>
      <c r="AV271" s="11" t="s">
        <v>88</v>
      </c>
      <c r="AW271" s="11" t="s">
        <v>41</v>
      </c>
      <c r="AX271" s="11" t="s">
        <v>80</v>
      </c>
      <c r="AY271" s="137" t="s">
        <v>184</v>
      </c>
    </row>
    <row r="272" spans="2:65" s="11" customFormat="1" ht="33.75">
      <c r="B272" s="135"/>
      <c r="D272" s="136" t="s">
        <v>190</v>
      </c>
      <c r="E272" s="137" t="s">
        <v>3</v>
      </c>
      <c r="F272" s="138" t="s">
        <v>997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2" customFormat="1" ht="11.25">
      <c r="B273" s="142"/>
      <c r="D273" s="136" t="s">
        <v>190</v>
      </c>
      <c r="E273" s="143" t="s">
        <v>3</v>
      </c>
      <c r="F273" s="144" t="s">
        <v>1005</v>
      </c>
      <c r="H273" s="145">
        <v>0.78</v>
      </c>
      <c r="I273" s="146"/>
      <c r="L273" s="142"/>
      <c r="M273" s="147"/>
      <c r="T273" s="148"/>
      <c r="AT273" s="143" t="s">
        <v>190</v>
      </c>
      <c r="AU273" s="143" t="s">
        <v>88</v>
      </c>
      <c r="AV273" s="12" t="s">
        <v>90</v>
      </c>
      <c r="AW273" s="12" t="s">
        <v>41</v>
      </c>
      <c r="AX273" s="12" t="s">
        <v>80</v>
      </c>
      <c r="AY273" s="143" t="s">
        <v>184</v>
      </c>
    </row>
    <row r="274" spans="2:65" s="13" customFormat="1" ht="11.25">
      <c r="B274" s="149"/>
      <c r="D274" s="136" t="s">
        <v>190</v>
      </c>
      <c r="E274" s="150" t="s">
        <v>3</v>
      </c>
      <c r="F274" s="151" t="s">
        <v>202</v>
      </c>
      <c r="H274" s="152">
        <v>0.78</v>
      </c>
      <c r="I274" s="153"/>
      <c r="L274" s="149"/>
      <c r="M274" s="154"/>
      <c r="T274" s="155"/>
      <c r="AT274" s="150" t="s">
        <v>190</v>
      </c>
      <c r="AU274" s="150" t="s">
        <v>88</v>
      </c>
      <c r="AV274" s="13" t="s">
        <v>203</v>
      </c>
      <c r="AW274" s="13" t="s">
        <v>41</v>
      </c>
      <c r="AX274" s="13" t="s">
        <v>88</v>
      </c>
      <c r="AY274" s="150" t="s">
        <v>184</v>
      </c>
    </row>
    <row r="275" spans="2:65" s="1" customFormat="1" ht="21.75" customHeight="1">
      <c r="B275" s="121"/>
      <c r="C275" s="122" t="s">
        <v>303</v>
      </c>
      <c r="D275" s="122" t="s">
        <v>185</v>
      </c>
      <c r="E275" s="123" t="s">
        <v>1006</v>
      </c>
      <c r="F275" s="124" t="s">
        <v>1007</v>
      </c>
      <c r="G275" s="125" t="s">
        <v>188</v>
      </c>
      <c r="H275" s="126">
        <v>1.365</v>
      </c>
      <c r="I275" s="127"/>
      <c r="J275" s="128">
        <f>ROUND(I275*H275,2)</f>
        <v>0</v>
      </c>
      <c r="K275" s="124" t="s">
        <v>189</v>
      </c>
      <c r="L275" s="32"/>
      <c r="M275" s="129" t="s">
        <v>3</v>
      </c>
      <c r="N275" s="130" t="s">
        <v>51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88</v>
      </c>
      <c r="AT275" s="133" t="s">
        <v>185</v>
      </c>
      <c r="AU275" s="133" t="s">
        <v>88</v>
      </c>
      <c r="AY275" s="16" t="s">
        <v>184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88</v>
      </c>
      <c r="BK275" s="134">
        <f>ROUND(I275*H275,2)</f>
        <v>0</v>
      </c>
      <c r="BL275" s="16" t="s">
        <v>88</v>
      </c>
      <c r="BM275" s="133" t="s">
        <v>361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808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88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809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88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1" customFormat="1" ht="33.75">
      <c r="B278" s="135"/>
      <c r="D278" s="136" t="s">
        <v>190</v>
      </c>
      <c r="E278" s="137" t="s">
        <v>3</v>
      </c>
      <c r="F278" s="138" t="s">
        <v>997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2" customFormat="1" ht="11.25">
      <c r="B279" s="142"/>
      <c r="D279" s="136" t="s">
        <v>190</v>
      </c>
      <c r="E279" s="143" t="s">
        <v>3</v>
      </c>
      <c r="F279" s="144" t="s">
        <v>1008</v>
      </c>
      <c r="H279" s="145">
        <v>1.365</v>
      </c>
      <c r="I279" s="146"/>
      <c r="L279" s="142"/>
      <c r="M279" s="147"/>
      <c r="T279" s="148"/>
      <c r="AT279" s="143" t="s">
        <v>190</v>
      </c>
      <c r="AU279" s="143" t="s">
        <v>88</v>
      </c>
      <c r="AV279" s="12" t="s">
        <v>90</v>
      </c>
      <c r="AW279" s="12" t="s">
        <v>41</v>
      </c>
      <c r="AX279" s="12" t="s">
        <v>80</v>
      </c>
      <c r="AY279" s="143" t="s">
        <v>184</v>
      </c>
    </row>
    <row r="280" spans="2:65" s="13" customFormat="1" ht="11.25">
      <c r="B280" s="149"/>
      <c r="D280" s="136" t="s">
        <v>190</v>
      </c>
      <c r="E280" s="150" t="s">
        <v>3</v>
      </c>
      <c r="F280" s="151" t="s">
        <v>202</v>
      </c>
      <c r="H280" s="152">
        <v>1.365</v>
      </c>
      <c r="I280" s="153"/>
      <c r="L280" s="149"/>
      <c r="M280" s="154"/>
      <c r="T280" s="155"/>
      <c r="AT280" s="150" t="s">
        <v>190</v>
      </c>
      <c r="AU280" s="150" t="s">
        <v>88</v>
      </c>
      <c r="AV280" s="13" t="s">
        <v>203</v>
      </c>
      <c r="AW280" s="13" t="s">
        <v>41</v>
      </c>
      <c r="AX280" s="13" t="s">
        <v>88</v>
      </c>
      <c r="AY280" s="150" t="s">
        <v>184</v>
      </c>
    </row>
    <row r="281" spans="2:65" s="10" customFormat="1" ht="25.9" customHeight="1">
      <c r="B281" s="111"/>
      <c r="D281" s="112" t="s">
        <v>79</v>
      </c>
      <c r="E281" s="113" t="s">
        <v>230</v>
      </c>
      <c r="F281" s="113" t="s">
        <v>333</v>
      </c>
      <c r="I281" s="114"/>
      <c r="J281" s="115">
        <f>BK281</f>
        <v>0</v>
      </c>
      <c r="L281" s="111"/>
      <c r="M281" s="116"/>
      <c r="P281" s="117">
        <f>SUM(P282:P285)</f>
        <v>0</v>
      </c>
      <c r="R281" s="117">
        <f>SUM(R282:R285)</f>
        <v>0</v>
      </c>
      <c r="T281" s="118">
        <f>SUM(T282:T285)</f>
        <v>0</v>
      </c>
      <c r="AR281" s="112" t="s">
        <v>88</v>
      </c>
      <c r="AT281" s="119" t="s">
        <v>79</v>
      </c>
      <c r="AU281" s="119" t="s">
        <v>80</v>
      </c>
      <c r="AY281" s="112" t="s">
        <v>184</v>
      </c>
      <c r="BK281" s="120">
        <f>SUM(BK282:BK285)</f>
        <v>0</v>
      </c>
    </row>
    <row r="282" spans="2:65" s="1" customFormat="1" ht="24.2" customHeight="1">
      <c r="B282" s="121"/>
      <c r="C282" s="122" t="s">
        <v>383</v>
      </c>
      <c r="D282" s="122" t="s">
        <v>185</v>
      </c>
      <c r="E282" s="123" t="s">
        <v>346</v>
      </c>
      <c r="F282" s="124" t="s">
        <v>347</v>
      </c>
      <c r="G282" s="125" t="s">
        <v>348</v>
      </c>
      <c r="H282" s="126">
        <v>8</v>
      </c>
      <c r="I282" s="127"/>
      <c r="J282" s="128">
        <f>ROUND(I282*H282,2)</f>
        <v>0</v>
      </c>
      <c r="K282" s="124" t="s">
        <v>189</v>
      </c>
      <c r="L282" s="32"/>
      <c r="M282" s="129" t="s">
        <v>3</v>
      </c>
      <c r="N282" s="130" t="s">
        <v>51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88</v>
      </c>
      <c r="AT282" s="133" t="s">
        <v>185</v>
      </c>
      <c r="AU282" s="133" t="s">
        <v>88</v>
      </c>
      <c r="AY282" s="16" t="s">
        <v>184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6" t="s">
        <v>88</v>
      </c>
      <c r="BK282" s="134">
        <f>ROUND(I282*H282,2)</f>
        <v>0</v>
      </c>
      <c r="BL282" s="16" t="s">
        <v>88</v>
      </c>
      <c r="BM282" s="133" t="s">
        <v>1009</v>
      </c>
    </row>
    <row r="283" spans="2:65" s="11" customFormat="1" ht="11.25">
      <c r="B283" s="135"/>
      <c r="D283" s="136" t="s">
        <v>190</v>
      </c>
      <c r="E283" s="137" t="s">
        <v>3</v>
      </c>
      <c r="F283" s="138" t="s">
        <v>808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809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2" customFormat="1" ht="11.25">
      <c r="B285" s="142"/>
      <c r="D285" s="136" t="s">
        <v>190</v>
      </c>
      <c r="E285" s="143" t="s">
        <v>3</v>
      </c>
      <c r="F285" s="144" t="s">
        <v>228</v>
      </c>
      <c r="H285" s="145">
        <v>8</v>
      </c>
      <c r="I285" s="146"/>
      <c r="L285" s="142"/>
      <c r="M285" s="147"/>
      <c r="T285" s="148"/>
      <c r="AT285" s="143" t="s">
        <v>190</v>
      </c>
      <c r="AU285" s="143" t="s">
        <v>88</v>
      </c>
      <c r="AV285" s="12" t="s">
        <v>90</v>
      </c>
      <c r="AW285" s="12" t="s">
        <v>41</v>
      </c>
      <c r="AX285" s="12" t="s">
        <v>88</v>
      </c>
      <c r="AY285" s="143" t="s">
        <v>184</v>
      </c>
    </row>
    <row r="286" spans="2:65" s="10" customFormat="1" ht="25.9" customHeight="1">
      <c r="B286" s="111"/>
      <c r="D286" s="112" t="s">
        <v>79</v>
      </c>
      <c r="E286" s="113" t="s">
        <v>228</v>
      </c>
      <c r="F286" s="113" t="s">
        <v>729</v>
      </c>
      <c r="I286" s="114"/>
      <c r="J286" s="115">
        <f>BK286</f>
        <v>0</v>
      </c>
      <c r="L286" s="111"/>
      <c r="M286" s="116"/>
      <c r="P286" s="117">
        <f>SUM(P287:P310)</f>
        <v>0</v>
      </c>
      <c r="R286" s="117">
        <f>SUM(R287:R310)</f>
        <v>0</v>
      </c>
      <c r="T286" s="118">
        <f>SUM(T287:T310)</f>
        <v>0</v>
      </c>
      <c r="AR286" s="112" t="s">
        <v>88</v>
      </c>
      <c r="AT286" s="119" t="s">
        <v>79</v>
      </c>
      <c r="AU286" s="119" t="s">
        <v>80</v>
      </c>
      <c r="AY286" s="112" t="s">
        <v>184</v>
      </c>
      <c r="BK286" s="120">
        <f>SUM(BK287:BK310)</f>
        <v>0</v>
      </c>
    </row>
    <row r="287" spans="2:65" s="1" customFormat="1" ht="16.5" customHeight="1">
      <c r="B287" s="121"/>
      <c r="C287" s="122" t="s">
        <v>387</v>
      </c>
      <c r="D287" s="122" t="s">
        <v>185</v>
      </c>
      <c r="E287" s="123" t="s">
        <v>731</v>
      </c>
      <c r="F287" s="124" t="s">
        <v>732</v>
      </c>
      <c r="G287" s="125" t="s">
        <v>348</v>
      </c>
      <c r="H287" s="126">
        <v>2</v>
      </c>
      <c r="I287" s="127"/>
      <c r="J287" s="128">
        <f>ROUND(I287*H287,2)</f>
        <v>0</v>
      </c>
      <c r="K287" s="124" t="s">
        <v>189</v>
      </c>
      <c r="L287" s="32"/>
      <c r="M287" s="129" t="s">
        <v>3</v>
      </c>
      <c r="N287" s="130" t="s">
        <v>51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88</v>
      </c>
      <c r="AT287" s="133" t="s">
        <v>185</v>
      </c>
      <c r="AU287" s="133" t="s">
        <v>88</v>
      </c>
      <c r="AY287" s="16" t="s">
        <v>184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6" t="s">
        <v>88</v>
      </c>
      <c r="BK287" s="134">
        <f>ROUND(I287*H287,2)</f>
        <v>0</v>
      </c>
      <c r="BL287" s="16" t="s">
        <v>88</v>
      </c>
      <c r="BM287" s="133" t="s">
        <v>368</v>
      </c>
    </row>
    <row r="288" spans="2:65" s="11" customFormat="1" ht="11.25">
      <c r="B288" s="135"/>
      <c r="D288" s="136" t="s">
        <v>190</v>
      </c>
      <c r="E288" s="137" t="s">
        <v>3</v>
      </c>
      <c r="F288" s="138" t="s">
        <v>808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88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1" customFormat="1" ht="11.25">
      <c r="B289" s="135"/>
      <c r="D289" s="136" t="s">
        <v>190</v>
      </c>
      <c r="E289" s="137" t="s">
        <v>3</v>
      </c>
      <c r="F289" s="138" t="s">
        <v>809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1010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90</v>
      </c>
      <c r="H291" s="145">
        <v>2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3" customFormat="1" ht="11.25">
      <c r="B292" s="149"/>
      <c r="D292" s="136" t="s">
        <v>190</v>
      </c>
      <c r="E292" s="150" t="s">
        <v>3</v>
      </c>
      <c r="F292" s="151" t="s">
        <v>202</v>
      </c>
      <c r="H292" s="152">
        <v>2</v>
      </c>
      <c r="I292" s="153"/>
      <c r="L292" s="149"/>
      <c r="M292" s="154"/>
      <c r="T292" s="155"/>
      <c r="AT292" s="150" t="s">
        <v>190</v>
      </c>
      <c r="AU292" s="150" t="s">
        <v>88</v>
      </c>
      <c r="AV292" s="13" t="s">
        <v>203</v>
      </c>
      <c r="AW292" s="13" t="s">
        <v>41</v>
      </c>
      <c r="AX292" s="13" t="s">
        <v>88</v>
      </c>
      <c r="AY292" s="150" t="s">
        <v>184</v>
      </c>
    </row>
    <row r="293" spans="2:65" s="1" customFormat="1" ht="16.5" customHeight="1">
      <c r="B293" s="121"/>
      <c r="C293" s="122" t="s">
        <v>394</v>
      </c>
      <c r="D293" s="122" t="s">
        <v>185</v>
      </c>
      <c r="E293" s="123" t="s">
        <v>802</v>
      </c>
      <c r="F293" s="124" t="s">
        <v>803</v>
      </c>
      <c r="G293" s="125" t="s">
        <v>348</v>
      </c>
      <c r="H293" s="126">
        <v>2</v>
      </c>
      <c r="I293" s="127"/>
      <c r="J293" s="128">
        <f>ROUND(I293*H293,2)</f>
        <v>0</v>
      </c>
      <c r="K293" s="124" t="s">
        <v>189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88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373</v>
      </c>
    </row>
    <row r="294" spans="2:65" s="11" customFormat="1" ht="11.25">
      <c r="B294" s="135"/>
      <c r="D294" s="136" t="s">
        <v>190</v>
      </c>
      <c r="E294" s="137" t="s">
        <v>3</v>
      </c>
      <c r="F294" s="138" t="s">
        <v>808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809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22.5">
      <c r="B296" s="135"/>
      <c r="D296" s="136" t="s">
        <v>190</v>
      </c>
      <c r="E296" s="137" t="s">
        <v>3</v>
      </c>
      <c r="F296" s="138" t="s">
        <v>1011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90</v>
      </c>
      <c r="H297" s="145">
        <v>2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2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16.5" customHeight="1">
      <c r="B299" s="121"/>
      <c r="C299" s="122" t="s">
        <v>317</v>
      </c>
      <c r="D299" s="122" t="s">
        <v>185</v>
      </c>
      <c r="E299" s="123" t="s">
        <v>735</v>
      </c>
      <c r="F299" s="124" t="s">
        <v>736</v>
      </c>
      <c r="G299" s="125" t="s">
        <v>348</v>
      </c>
      <c r="H299" s="126">
        <v>2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379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808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809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1012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88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90</v>
      </c>
      <c r="H303" s="145">
        <v>2</v>
      </c>
      <c r="I303" s="146"/>
      <c r="L303" s="142"/>
      <c r="M303" s="147"/>
      <c r="T303" s="148"/>
      <c r="AT303" s="143" t="s">
        <v>190</v>
      </c>
      <c r="AU303" s="143" t="s">
        <v>88</v>
      </c>
      <c r="AV303" s="12" t="s">
        <v>90</v>
      </c>
      <c r="AW303" s="12" t="s">
        <v>41</v>
      </c>
      <c r="AX303" s="12" t="s">
        <v>80</v>
      </c>
      <c r="AY303" s="143" t="s">
        <v>184</v>
      </c>
    </row>
    <row r="304" spans="2:65" s="13" customFormat="1" ht="11.25">
      <c r="B304" s="149"/>
      <c r="D304" s="136" t="s">
        <v>190</v>
      </c>
      <c r="E304" s="150" t="s">
        <v>3</v>
      </c>
      <c r="F304" s="151" t="s">
        <v>202</v>
      </c>
      <c r="H304" s="152">
        <v>2</v>
      </c>
      <c r="I304" s="153"/>
      <c r="L304" s="149"/>
      <c r="M304" s="154"/>
      <c r="T304" s="155"/>
      <c r="AT304" s="150" t="s">
        <v>190</v>
      </c>
      <c r="AU304" s="150" t="s">
        <v>88</v>
      </c>
      <c r="AV304" s="13" t="s">
        <v>203</v>
      </c>
      <c r="AW304" s="13" t="s">
        <v>41</v>
      </c>
      <c r="AX304" s="13" t="s">
        <v>88</v>
      </c>
      <c r="AY304" s="150" t="s">
        <v>184</v>
      </c>
    </row>
    <row r="305" spans="2:65" s="1" customFormat="1" ht="16.5" customHeight="1">
      <c r="B305" s="121"/>
      <c r="C305" s="122" t="s">
        <v>405</v>
      </c>
      <c r="D305" s="122" t="s">
        <v>185</v>
      </c>
      <c r="E305" s="123" t="s">
        <v>739</v>
      </c>
      <c r="F305" s="124" t="s">
        <v>740</v>
      </c>
      <c r="G305" s="125" t="s">
        <v>348</v>
      </c>
      <c r="H305" s="126">
        <v>2</v>
      </c>
      <c r="I305" s="127"/>
      <c r="J305" s="128">
        <f>ROUND(I305*H305,2)</f>
        <v>0</v>
      </c>
      <c r="K305" s="124" t="s">
        <v>189</v>
      </c>
      <c r="L305" s="32"/>
      <c r="M305" s="129" t="s">
        <v>3</v>
      </c>
      <c r="N305" s="130" t="s">
        <v>51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88</v>
      </c>
      <c r="AT305" s="133" t="s">
        <v>185</v>
      </c>
      <c r="AU305" s="133" t="s">
        <v>88</v>
      </c>
      <c r="AY305" s="16" t="s">
        <v>184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88</v>
      </c>
      <c r="BK305" s="134">
        <f>ROUND(I305*H305,2)</f>
        <v>0</v>
      </c>
      <c r="BL305" s="16" t="s">
        <v>88</v>
      </c>
      <c r="BM305" s="133" t="s">
        <v>386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808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809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1012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2" customFormat="1" ht="11.25">
      <c r="B309" s="142"/>
      <c r="D309" s="136" t="s">
        <v>190</v>
      </c>
      <c r="E309" s="143" t="s">
        <v>3</v>
      </c>
      <c r="F309" s="144" t="s">
        <v>90</v>
      </c>
      <c r="H309" s="145">
        <v>2</v>
      </c>
      <c r="I309" s="146"/>
      <c r="L309" s="142"/>
      <c r="M309" s="147"/>
      <c r="T309" s="148"/>
      <c r="AT309" s="143" t="s">
        <v>190</v>
      </c>
      <c r="AU309" s="143" t="s">
        <v>88</v>
      </c>
      <c r="AV309" s="12" t="s">
        <v>90</v>
      </c>
      <c r="AW309" s="12" t="s">
        <v>41</v>
      </c>
      <c r="AX309" s="12" t="s">
        <v>80</v>
      </c>
      <c r="AY309" s="143" t="s">
        <v>184</v>
      </c>
    </row>
    <row r="310" spans="2:65" s="13" customFormat="1" ht="11.25">
      <c r="B310" s="149"/>
      <c r="D310" s="136" t="s">
        <v>190</v>
      </c>
      <c r="E310" s="150" t="s">
        <v>3</v>
      </c>
      <c r="F310" s="151" t="s">
        <v>202</v>
      </c>
      <c r="H310" s="152">
        <v>2</v>
      </c>
      <c r="I310" s="153"/>
      <c r="L310" s="149"/>
      <c r="M310" s="156"/>
      <c r="N310" s="157"/>
      <c r="O310" s="157"/>
      <c r="P310" s="157"/>
      <c r="Q310" s="157"/>
      <c r="R310" s="157"/>
      <c r="S310" s="157"/>
      <c r="T310" s="158"/>
      <c r="AT310" s="150" t="s">
        <v>190</v>
      </c>
      <c r="AU310" s="150" t="s">
        <v>88</v>
      </c>
      <c r="AV310" s="13" t="s">
        <v>203</v>
      </c>
      <c r="AW310" s="13" t="s">
        <v>41</v>
      </c>
      <c r="AX310" s="13" t="s">
        <v>88</v>
      </c>
      <c r="AY310" s="150" t="s">
        <v>184</v>
      </c>
    </row>
    <row r="311" spans="2:65" s="1" customFormat="1" ht="6.95" customHeight="1">
      <c r="B311" s="41"/>
      <c r="C311" s="42"/>
      <c r="D311" s="42"/>
      <c r="E311" s="42"/>
      <c r="F311" s="42"/>
      <c r="G311" s="42"/>
      <c r="H311" s="42"/>
      <c r="I311" s="42"/>
      <c r="J311" s="42"/>
      <c r="K311" s="42"/>
      <c r="L311" s="32"/>
    </row>
  </sheetData>
  <autoFilter ref="C84:K310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5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1013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1014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ROUND((SUM(BE85:BE596)),  2)</f>
        <v>0</v>
      </c>
      <c r="I33" s="89">
        <v>0.21</v>
      </c>
      <c r="J33" s="88">
        <f>ROUND(((SUM(BE85:BE596))*I33),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ROUND((SUM(BF85:BF596)),  2)</f>
        <v>0</v>
      </c>
      <c r="I34" s="89">
        <v>0.15</v>
      </c>
      <c r="J34" s="88">
        <f>ROUND(((SUM(BF85:BF596))*I34),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ROUND((SUM(BG85:BG596)),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ROUND((SUM(BH85:BH596)),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ROUND((SUM(BI85:BI596)),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PS470 - Přeložka koordinačního kabelu spojujícího R406 a R407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Husovice, Brno - Malomeřice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J129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J203</f>
        <v>0</v>
      </c>
      <c r="L62" s="99"/>
    </row>
    <row r="63" spans="2:47" s="8" customFormat="1" ht="24.95" customHeight="1">
      <c r="B63" s="99"/>
      <c r="D63" s="100" t="s">
        <v>167</v>
      </c>
      <c r="E63" s="101"/>
      <c r="F63" s="101"/>
      <c r="G63" s="101"/>
      <c r="H63" s="101"/>
      <c r="I63" s="101"/>
      <c r="J63" s="102">
        <f>J212</f>
        <v>0</v>
      </c>
      <c r="L63" s="99"/>
    </row>
    <row r="64" spans="2:47" s="8" customFormat="1" ht="24.95" customHeight="1">
      <c r="B64" s="99"/>
      <c r="D64" s="100" t="s">
        <v>168</v>
      </c>
      <c r="E64" s="101"/>
      <c r="F64" s="101"/>
      <c r="G64" s="101"/>
      <c r="H64" s="101"/>
      <c r="I64" s="101"/>
      <c r="J64" s="102">
        <f>J222</f>
        <v>0</v>
      </c>
      <c r="L64" s="99"/>
    </row>
    <row r="65" spans="2:12" s="8" customFormat="1" ht="24.95" customHeight="1">
      <c r="B65" s="99"/>
      <c r="D65" s="100" t="s">
        <v>169</v>
      </c>
      <c r="E65" s="101"/>
      <c r="F65" s="101"/>
      <c r="G65" s="101"/>
      <c r="H65" s="101"/>
      <c r="I65" s="101"/>
      <c r="J65" s="102">
        <f>J565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30" customHeight="1">
      <c r="B77" s="32"/>
      <c r="E77" s="209" t="str">
        <f>E9</f>
        <v>PS470 - Přeložka koordinačního kabelu spojujícího R406 a R407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Husovice, Brno - Malomeřice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P86+P129+P203+P212+P222+P565</f>
        <v>0</v>
      </c>
      <c r="Q85" s="50"/>
      <c r="R85" s="108">
        <f>R86+R129+R203+R212+R222+R565</f>
        <v>0</v>
      </c>
      <c r="S85" s="50"/>
      <c r="T85" s="109">
        <f>T86+T129+T203+T212+T222+T565</f>
        <v>0</v>
      </c>
      <c r="AT85" s="16" t="s">
        <v>79</v>
      </c>
      <c r="AU85" s="16" t="s">
        <v>163</v>
      </c>
      <c r="BK85" s="110">
        <f>BK86+BK129+BK203+BK212+BK222+BK565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SUM(P87:P128)</f>
        <v>0</v>
      </c>
      <c r="R86" s="117">
        <f>SUM(R87:R128)</f>
        <v>0</v>
      </c>
      <c r="T86" s="118">
        <f>SUM(T87:T128)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SUM(BK87:BK128)</f>
        <v>0</v>
      </c>
    </row>
    <row r="87" spans="2:65" s="1" customFormat="1" ht="21.75" customHeight="1">
      <c r="B87" s="121"/>
      <c r="C87" s="122" t="s">
        <v>88</v>
      </c>
      <c r="D87" s="122" t="s">
        <v>185</v>
      </c>
      <c r="E87" s="123" t="s">
        <v>186</v>
      </c>
      <c r="F87" s="124" t="s">
        <v>187</v>
      </c>
      <c r="G87" s="125" t="s">
        <v>188</v>
      </c>
      <c r="H87" s="126">
        <v>57.012999999999998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90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743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194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2" customFormat="1" ht="11.25">
      <c r="B90" s="142"/>
      <c r="D90" s="136" t="s">
        <v>190</v>
      </c>
      <c r="E90" s="143" t="s">
        <v>3</v>
      </c>
      <c r="F90" s="144" t="s">
        <v>1015</v>
      </c>
      <c r="H90" s="145">
        <v>9.8000000000000007</v>
      </c>
      <c r="I90" s="146"/>
      <c r="L90" s="142"/>
      <c r="M90" s="147"/>
      <c r="T90" s="148"/>
      <c r="AT90" s="143" t="s">
        <v>190</v>
      </c>
      <c r="AU90" s="143" t="s">
        <v>88</v>
      </c>
      <c r="AV90" s="12" t="s">
        <v>90</v>
      </c>
      <c r="AW90" s="12" t="s">
        <v>41</v>
      </c>
      <c r="AX90" s="12" t="s">
        <v>80</v>
      </c>
      <c r="AY90" s="143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196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1016</v>
      </c>
      <c r="H92" s="145">
        <v>1.5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812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813</v>
      </c>
      <c r="H94" s="145">
        <v>6</v>
      </c>
      <c r="I94" s="146"/>
      <c r="L94" s="142"/>
      <c r="M94" s="147"/>
      <c r="T94" s="148"/>
      <c r="AT94" s="143" t="s">
        <v>190</v>
      </c>
      <c r="AU94" s="143" t="s">
        <v>88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1" customFormat="1" ht="22.5">
      <c r="B95" s="135"/>
      <c r="D95" s="136" t="s">
        <v>190</v>
      </c>
      <c r="E95" s="137" t="s">
        <v>3</v>
      </c>
      <c r="F95" s="138" t="s">
        <v>198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1017</v>
      </c>
      <c r="H96" s="145">
        <v>25.312999999999999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1" customFormat="1" ht="22.5">
      <c r="B97" s="135"/>
      <c r="D97" s="136" t="s">
        <v>190</v>
      </c>
      <c r="E97" s="137" t="s">
        <v>3</v>
      </c>
      <c r="F97" s="138" t="s">
        <v>1018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319</v>
      </c>
      <c r="H98" s="145">
        <v>1.2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1" customFormat="1" ht="22.5">
      <c r="B99" s="135"/>
      <c r="D99" s="136" t="s">
        <v>190</v>
      </c>
      <c r="E99" s="137" t="s">
        <v>3</v>
      </c>
      <c r="F99" s="138" t="s">
        <v>1019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2" customFormat="1" ht="11.25">
      <c r="B100" s="142"/>
      <c r="D100" s="136" t="s">
        <v>190</v>
      </c>
      <c r="E100" s="143" t="s">
        <v>3</v>
      </c>
      <c r="F100" s="144" t="s">
        <v>319</v>
      </c>
      <c r="H100" s="145">
        <v>1.2</v>
      </c>
      <c r="I100" s="146"/>
      <c r="L100" s="142"/>
      <c r="M100" s="147"/>
      <c r="T100" s="148"/>
      <c r="AT100" s="143" t="s">
        <v>190</v>
      </c>
      <c r="AU100" s="143" t="s">
        <v>88</v>
      </c>
      <c r="AV100" s="12" t="s">
        <v>90</v>
      </c>
      <c r="AW100" s="12" t="s">
        <v>41</v>
      </c>
      <c r="AX100" s="12" t="s">
        <v>80</v>
      </c>
      <c r="AY100" s="143" t="s">
        <v>184</v>
      </c>
    </row>
    <row r="101" spans="2:65" s="11" customFormat="1" ht="22.5">
      <c r="B101" s="135"/>
      <c r="D101" s="136" t="s">
        <v>190</v>
      </c>
      <c r="E101" s="137" t="s">
        <v>3</v>
      </c>
      <c r="F101" s="138" t="s">
        <v>1020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1021</v>
      </c>
      <c r="H102" s="145">
        <v>12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3" customFormat="1" ht="11.25">
      <c r="B103" s="149"/>
      <c r="D103" s="136" t="s">
        <v>190</v>
      </c>
      <c r="E103" s="150" t="s">
        <v>3</v>
      </c>
      <c r="F103" s="151" t="s">
        <v>202</v>
      </c>
      <c r="H103" s="152">
        <v>57.013000000000005</v>
      </c>
      <c r="I103" s="153"/>
      <c r="L103" s="149"/>
      <c r="M103" s="154"/>
      <c r="T103" s="155"/>
      <c r="AT103" s="150" t="s">
        <v>190</v>
      </c>
      <c r="AU103" s="150" t="s">
        <v>88</v>
      </c>
      <c r="AV103" s="13" t="s">
        <v>203</v>
      </c>
      <c r="AW103" s="13" t="s">
        <v>41</v>
      </c>
      <c r="AX103" s="13" t="s">
        <v>88</v>
      </c>
      <c r="AY103" s="150" t="s">
        <v>184</v>
      </c>
    </row>
    <row r="104" spans="2:65" s="1" customFormat="1" ht="24.2" customHeight="1">
      <c r="B104" s="121"/>
      <c r="C104" s="122" t="s">
        <v>90</v>
      </c>
      <c r="D104" s="122" t="s">
        <v>185</v>
      </c>
      <c r="E104" s="123" t="s">
        <v>1022</v>
      </c>
      <c r="F104" s="124" t="s">
        <v>1023</v>
      </c>
      <c r="G104" s="125" t="s">
        <v>188</v>
      </c>
      <c r="H104" s="126">
        <v>2.4</v>
      </c>
      <c r="I104" s="127"/>
      <c r="J104" s="128">
        <f>ROUND(I104*H104,2)</f>
        <v>0</v>
      </c>
      <c r="K104" s="124" t="s">
        <v>189</v>
      </c>
      <c r="L104" s="32"/>
      <c r="M104" s="129" t="s">
        <v>3</v>
      </c>
      <c r="N104" s="130" t="s">
        <v>51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88</v>
      </c>
      <c r="AT104" s="133" t="s">
        <v>185</v>
      </c>
      <c r="AU104" s="133" t="s">
        <v>88</v>
      </c>
      <c r="AY104" s="16" t="s">
        <v>184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88</v>
      </c>
      <c r="BK104" s="134">
        <f>ROUND(I104*H104,2)</f>
        <v>0</v>
      </c>
      <c r="BL104" s="16" t="s">
        <v>88</v>
      </c>
      <c r="BM104" s="133" t="s">
        <v>203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1024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1025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1" customFormat="1" ht="22.5">
      <c r="B107" s="135"/>
      <c r="D107" s="136" t="s">
        <v>190</v>
      </c>
      <c r="E107" s="137" t="s">
        <v>3</v>
      </c>
      <c r="F107" s="138" t="s">
        <v>1026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2" customFormat="1" ht="11.25">
      <c r="B108" s="142"/>
      <c r="D108" s="136" t="s">
        <v>190</v>
      </c>
      <c r="E108" s="143" t="s">
        <v>3</v>
      </c>
      <c r="F108" s="144" t="s">
        <v>1027</v>
      </c>
      <c r="H108" s="145">
        <v>1.2</v>
      </c>
      <c r="I108" s="146"/>
      <c r="L108" s="142"/>
      <c r="M108" s="147"/>
      <c r="T108" s="148"/>
      <c r="AT108" s="143" t="s">
        <v>190</v>
      </c>
      <c r="AU108" s="143" t="s">
        <v>88</v>
      </c>
      <c r="AV108" s="12" t="s">
        <v>90</v>
      </c>
      <c r="AW108" s="12" t="s">
        <v>41</v>
      </c>
      <c r="AX108" s="12" t="s">
        <v>80</v>
      </c>
      <c r="AY108" s="143" t="s">
        <v>184</v>
      </c>
    </row>
    <row r="109" spans="2:65" s="11" customFormat="1" ht="22.5">
      <c r="B109" s="135"/>
      <c r="D109" s="136" t="s">
        <v>190</v>
      </c>
      <c r="E109" s="137" t="s">
        <v>3</v>
      </c>
      <c r="F109" s="138" t="s">
        <v>1028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88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2" customFormat="1" ht="11.25">
      <c r="B110" s="142"/>
      <c r="D110" s="136" t="s">
        <v>190</v>
      </c>
      <c r="E110" s="143" t="s">
        <v>3</v>
      </c>
      <c r="F110" s="144" t="s">
        <v>319</v>
      </c>
      <c r="H110" s="145">
        <v>1.2</v>
      </c>
      <c r="I110" s="146"/>
      <c r="L110" s="142"/>
      <c r="M110" s="147"/>
      <c r="T110" s="148"/>
      <c r="AT110" s="143" t="s">
        <v>190</v>
      </c>
      <c r="AU110" s="143" t="s">
        <v>88</v>
      </c>
      <c r="AV110" s="12" t="s">
        <v>90</v>
      </c>
      <c r="AW110" s="12" t="s">
        <v>41</v>
      </c>
      <c r="AX110" s="12" t="s">
        <v>80</v>
      </c>
      <c r="AY110" s="143" t="s">
        <v>184</v>
      </c>
    </row>
    <row r="111" spans="2:65" s="13" customFormat="1" ht="11.25">
      <c r="B111" s="149"/>
      <c r="D111" s="136" t="s">
        <v>190</v>
      </c>
      <c r="E111" s="150" t="s">
        <v>3</v>
      </c>
      <c r="F111" s="151" t="s">
        <v>202</v>
      </c>
      <c r="H111" s="152">
        <v>2.4</v>
      </c>
      <c r="I111" s="153"/>
      <c r="L111" s="149"/>
      <c r="M111" s="154"/>
      <c r="T111" s="155"/>
      <c r="AT111" s="150" t="s">
        <v>190</v>
      </c>
      <c r="AU111" s="150" t="s">
        <v>88</v>
      </c>
      <c r="AV111" s="13" t="s">
        <v>203</v>
      </c>
      <c r="AW111" s="13" t="s">
        <v>41</v>
      </c>
      <c r="AX111" s="13" t="s">
        <v>88</v>
      </c>
      <c r="AY111" s="150" t="s">
        <v>184</v>
      </c>
    </row>
    <row r="112" spans="2:65" s="1" customFormat="1" ht="16.5" customHeight="1">
      <c r="B112" s="121"/>
      <c r="C112" s="122" t="s">
        <v>210</v>
      </c>
      <c r="D112" s="122" t="s">
        <v>185</v>
      </c>
      <c r="E112" s="123" t="s">
        <v>211</v>
      </c>
      <c r="F112" s="124" t="s">
        <v>212</v>
      </c>
      <c r="G112" s="125" t="s">
        <v>213</v>
      </c>
      <c r="H112" s="126">
        <v>1</v>
      </c>
      <c r="I112" s="127"/>
      <c r="J112" s="128">
        <f>ROUND(I112*H112,2)</f>
        <v>0</v>
      </c>
      <c r="K112" s="124" t="s">
        <v>189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88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224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1029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1030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1031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88</v>
      </c>
      <c r="H116" s="145">
        <v>1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80</v>
      </c>
      <c r="AY116" s="143" t="s">
        <v>184</v>
      </c>
    </row>
    <row r="117" spans="2:65" s="13" customFormat="1" ht="11.25">
      <c r="B117" s="149"/>
      <c r="D117" s="136" t="s">
        <v>190</v>
      </c>
      <c r="E117" s="150" t="s">
        <v>3</v>
      </c>
      <c r="F117" s="151" t="s">
        <v>202</v>
      </c>
      <c r="H117" s="152">
        <v>1</v>
      </c>
      <c r="I117" s="153"/>
      <c r="L117" s="149"/>
      <c r="M117" s="154"/>
      <c r="T117" s="155"/>
      <c r="AT117" s="150" t="s">
        <v>190</v>
      </c>
      <c r="AU117" s="150" t="s">
        <v>88</v>
      </c>
      <c r="AV117" s="13" t="s">
        <v>203</v>
      </c>
      <c r="AW117" s="13" t="s">
        <v>41</v>
      </c>
      <c r="AX117" s="13" t="s">
        <v>88</v>
      </c>
      <c r="AY117" s="150" t="s">
        <v>184</v>
      </c>
    </row>
    <row r="118" spans="2:65" s="1" customFormat="1" ht="21.75" customHeight="1">
      <c r="B118" s="121"/>
      <c r="C118" s="122" t="s">
        <v>203</v>
      </c>
      <c r="D118" s="122" t="s">
        <v>185</v>
      </c>
      <c r="E118" s="123" t="s">
        <v>217</v>
      </c>
      <c r="F118" s="124" t="s">
        <v>218</v>
      </c>
      <c r="G118" s="125" t="s">
        <v>213</v>
      </c>
      <c r="H118" s="126">
        <v>1</v>
      </c>
      <c r="I118" s="127"/>
      <c r="J118" s="128">
        <f>ROUND(I118*H118,2)</f>
        <v>0</v>
      </c>
      <c r="K118" s="124" t="s">
        <v>189</v>
      </c>
      <c r="L118" s="32"/>
      <c r="M118" s="129" t="s">
        <v>3</v>
      </c>
      <c r="N118" s="130" t="s">
        <v>51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88</v>
      </c>
      <c r="AT118" s="133" t="s">
        <v>185</v>
      </c>
      <c r="AU118" s="133" t="s">
        <v>88</v>
      </c>
      <c r="AY118" s="16" t="s">
        <v>184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88</v>
      </c>
      <c r="BK118" s="134">
        <f>ROUND(I118*H118,2)</f>
        <v>0</v>
      </c>
      <c r="BL118" s="16" t="s">
        <v>88</v>
      </c>
      <c r="BM118" s="133" t="s">
        <v>1032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1029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1030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1033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2" customFormat="1" ht="11.25">
      <c r="B122" s="142"/>
      <c r="D122" s="136" t="s">
        <v>190</v>
      </c>
      <c r="E122" s="143" t="s">
        <v>3</v>
      </c>
      <c r="F122" s="144" t="s">
        <v>88</v>
      </c>
      <c r="H122" s="145">
        <v>1</v>
      </c>
      <c r="I122" s="146"/>
      <c r="L122" s="142"/>
      <c r="M122" s="147"/>
      <c r="T122" s="148"/>
      <c r="AT122" s="143" t="s">
        <v>190</v>
      </c>
      <c r="AU122" s="143" t="s">
        <v>88</v>
      </c>
      <c r="AV122" s="12" t="s">
        <v>90</v>
      </c>
      <c r="AW122" s="12" t="s">
        <v>41</v>
      </c>
      <c r="AX122" s="12" t="s">
        <v>88</v>
      </c>
      <c r="AY122" s="143" t="s">
        <v>184</v>
      </c>
    </row>
    <row r="123" spans="2:65" s="1" customFormat="1" ht="24.2" customHeight="1">
      <c r="B123" s="121"/>
      <c r="C123" s="122" t="s">
        <v>221</v>
      </c>
      <c r="D123" s="122" t="s">
        <v>185</v>
      </c>
      <c r="E123" s="123" t="s">
        <v>222</v>
      </c>
      <c r="F123" s="124" t="s">
        <v>223</v>
      </c>
      <c r="G123" s="125" t="s">
        <v>213</v>
      </c>
      <c r="H123" s="126">
        <v>1</v>
      </c>
      <c r="I123" s="127"/>
      <c r="J123" s="128">
        <f>ROUND(I123*H123,2)</f>
        <v>0</v>
      </c>
      <c r="K123" s="124" t="s">
        <v>189</v>
      </c>
      <c r="L123" s="32"/>
      <c r="M123" s="129" t="s">
        <v>3</v>
      </c>
      <c r="N123" s="130" t="s">
        <v>51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88</v>
      </c>
      <c r="AT123" s="133" t="s">
        <v>185</v>
      </c>
      <c r="AU123" s="133" t="s">
        <v>88</v>
      </c>
      <c r="AY123" s="16" t="s">
        <v>184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88</v>
      </c>
      <c r="BK123" s="134">
        <f>ROUND(I123*H123,2)</f>
        <v>0</v>
      </c>
      <c r="BL123" s="16" t="s">
        <v>88</v>
      </c>
      <c r="BM123" s="133" t="s">
        <v>228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1029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1030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1034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2" customFormat="1" ht="11.25">
      <c r="B127" s="142"/>
      <c r="D127" s="136" t="s">
        <v>190</v>
      </c>
      <c r="E127" s="143" t="s">
        <v>3</v>
      </c>
      <c r="F127" s="144" t="s">
        <v>88</v>
      </c>
      <c r="H127" s="145">
        <v>1</v>
      </c>
      <c r="I127" s="146"/>
      <c r="L127" s="142"/>
      <c r="M127" s="147"/>
      <c r="T127" s="148"/>
      <c r="AT127" s="143" t="s">
        <v>190</v>
      </c>
      <c r="AU127" s="143" t="s">
        <v>88</v>
      </c>
      <c r="AV127" s="12" t="s">
        <v>90</v>
      </c>
      <c r="AW127" s="12" t="s">
        <v>41</v>
      </c>
      <c r="AX127" s="12" t="s">
        <v>80</v>
      </c>
      <c r="AY127" s="143" t="s">
        <v>184</v>
      </c>
    </row>
    <row r="128" spans="2:65" s="13" customFormat="1" ht="11.25">
      <c r="B128" s="149"/>
      <c r="D128" s="136" t="s">
        <v>190</v>
      </c>
      <c r="E128" s="150" t="s">
        <v>3</v>
      </c>
      <c r="F128" s="151" t="s">
        <v>202</v>
      </c>
      <c r="H128" s="152">
        <v>1</v>
      </c>
      <c r="I128" s="153"/>
      <c r="L128" s="149"/>
      <c r="M128" s="154"/>
      <c r="T128" s="155"/>
      <c r="AT128" s="150" t="s">
        <v>190</v>
      </c>
      <c r="AU128" s="150" t="s">
        <v>88</v>
      </c>
      <c r="AV128" s="13" t="s">
        <v>203</v>
      </c>
      <c r="AW128" s="13" t="s">
        <v>41</v>
      </c>
      <c r="AX128" s="13" t="s">
        <v>88</v>
      </c>
      <c r="AY128" s="150" t="s">
        <v>184</v>
      </c>
    </row>
    <row r="129" spans="2:65" s="10" customFormat="1" ht="25.9" customHeight="1">
      <c r="B129" s="111"/>
      <c r="D129" s="112" t="s">
        <v>79</v>
      </c>
      <c r="E129" s="113" t="s">
        <v>88</v>
      </c>
      <c r="F129" s="113" t="s">
        <v>229</v>
      </c>
      <c r="I129" s="114"/>
      <c r="J129" s="115">
        <f>BK129</f>
        <v>0</v>
      </c>
      <c r="L129" s="111"/>
      <c r="M129" s="116"/>
      <c r="P129" s="117">
        <f>SUM(P130:P202)</f>
        <v>0</v>
      </c>
      <c r="R129" s="117">
        <f>SUM(R130:R202)</f>
        <v>0</v>
      </c>
      <c r="T129" s="118">
        <f>SUM(T130:T202)</f>
        <v>0</v>
      </c>
      <c r="AR129" s="112" t="s">
        <v>88</v>
      </c>
      <c r="AT129" s="119" t="s">
        <v>79</v>
      </c>
      <c r="AU129" s="119" t="s">
        <v>80</v>
      </c>
      <c r="AY129" s="112" t="s">
        <v>184</v>
      </c>
      <c r="BK129" s="120">
        <f>SUM(BK130:BK202)</f>
        <v>0</v>
      </c>
    </row>
    <row r="130" spans="2:65" s="1" customFormat="1" ht="24.2" customHeight="1">
      <c r="B130" s="121"/>
      <c r="C130" s="122" t="s">
        <v>224</v>
      </c>
      <c r="D130" s="122" t="s">
        <v>185</v>
      </c>
      <c r="E130" s="123" t="s">
        <v>231</v>
      </c>
      <c r="F130" s="124" t="s">
        <v>232</v>
      </c>
      <c r="G130" s="125" t="s">
        <v>188</v>
      </c>
      <c r="H130" s="126">
        <v>75</v>
      </c>
      <c r="I130" s="127"/>
      <c r="J130" s="128">
        <f>ROUND(I130*H130,2)</f>
        <v>0</v>
      </c>
      <c r="K130" s="124" t="s">
        <v>189</v>
      </c>
      <c r="L130" s="32"/>
      <c r="M130" s="129" t="s">
        <v>3</v>
      </c>
      <c r="N130" s="130" t="s">
        <v>51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88</v>
      </c>
      <c r="AT130" s="133" t="s">
        <v>185</v>
      </c>
      <c r="AU130" s="133" t="s">
        <v>88</v>
      </c>
      <c r="AY130" s="16" t="s">
        <v>184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88</v>
      </c>
      <c r="BK130" s="134">
        <f>ROUND(I130*H130,2)</f>
        <v>0</v>
      </c>
      <c r="BL130" s="16" t="s">
        <v>88</v>
      </c>
      <c r="BM130" s="133" t="s">
        <v>1035</v>
      </c>
    </row>
    <row r="131" spans="2:65" s="11" customFormat="1" ht="11.25">
      <c r="B131" s="135"/>
      <c r="D131" s="136" t="s">
        <v>190</v>
      </c>
      <c r="E131" s="137" t="s">
        <v>3</v>
      </c>
      <c r="F131" s="138" t="s">
        <v>1024</v>
      </c>
      <c r="H131" s="137" t="s">
        <v>3</v>
      </c>
      <c r="I131" s="139"/>
      <c r="L131" s="135"/>
      <c r="M131" s="140"/>
      <c r="T131" s="141"/>
      <c r="AT131" s="137" t="s">
        <v>190</v>
      </c>
      <c r="AU131" s="137" t="s">
        <v>88</v>
      </c>
      <c r="AV131" s="11" t="s">
        <v>88</v>
      </c>
      <c r="AW131" s="11" t="s">
        <v>41</v>
      </c>
      <c r="AX131" s="11" t="s">
        <v>80</v>
      </c>
      <c r="AY131" s="137" t="s">
        <v>184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1025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809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234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1036</v>
      </c>
      <c r="H135" s="145">
        <v>75</v>
      </c>
      <c r="I135" s="146"/>
      <c r="L135" s="142"/>
      <c r="M135" s="147"/>
      <c r="T135" s="148"/>
      <c r="AT135" s="143" t="s">
        <v>190</v>
      </c>
      <c r="AU135" s="143" t="s">
        <v>88</v>
      </c>
      <c r="AV135" s="12" t="s">
        <v>90</v>
      </c>
      <c r="AW135" s="12" t="s">
        <v>41</v>
      </c>
      <c r="AX135" s="12" t="s">
        <v>88</v>
      </c>
      <c r="AY135" s="143" t="s">
        <v>184</v>
      </c>
    </row>
    <row r="136" spans="2:65" s="1" customFormat="1" ht="24.2" customHeight="1">
      <c r="B136" s="121"/>
      <c r="C136" s="122" t="s">
        <v>230</v>
      </c>
      <c r="D136" s="122" t="s">
        <v>185</v>
      </c>
      <c r="E136" s="123" t="s">
        <v>236</v>
      </c>
      <c r="F136" s="124" t="s">
        <v>237</v>
      </c>
      <c r="G136" s="125" t="s">
        <v>238</v>
      </c>
      <c r="H136" s="126">
        <v>1275</v>
      </c>
      <c r="I136" s="127"/>
      <c r="J136" s="128">
        <f>ROUND(I136*H136,2)</f>
        <v>0</v>
      </c>
      <c r="K136" s="124" t="s">
        <v>189</v>
      </c>
      <c r="L136" s="32"/>
      <c r="M136" s="129" t="s">
        <v>3</v>
      </c>
      <c r="N136" s="130" t="s">
        <v>51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88</v>
      </c>
      <c r="AT136" s="133" t="s">
        <v>185</v>
      </c>
      <c r="AU136" s="133" t="s">
        <v>88</v>
      </c>
      <c r="AY136" s="16" t="s">
        <v>184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88</v>
      </c>
      <c r="BK136" s="134">
        <f>ROUND(I136*H136,2)</f>
        <v>0</v>
      </c>
      <c r="BL136" s="16" t="s">
        <v>88</v>
      </c>
      <c r="BM136" s="133" t="s">
        <v>1037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1024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1025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234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2" customFormat="1" ht="11.25">
      <c r="B140" s="142"/>
      <c r="D140" s="136" t="s">
        <v>190</v>
      </c>
      <c r="E140" s="143" t="s">
        <v>3</v>
      </c>
      <c r="F140" s="144" t="s">
        <v>1038</v>
      </c>
      <c r="H140" s="145">
        <v>1275</v>
      </c>
      <c r="I140" s="146"/>
      <c r="L140" s="142"/>
      <c r="M140" s="147"/>
      <c r="T140" s="148"/>
      <c r="AT140" s="143" t="s">
        <v>190</v>
      </c>
      <c r="AU140" s="143" t="s">
        <v>88</v>
      </c>
      <c r="AV140" s="12" t="s">
        <v>90</v>
      </c>
      <c r="AW140" s="12" t="s">
        <v>41</v>
      </c>
      <c r="AX140" s="12" t="s">
        <v>88</v>
      </c>
      <c r="AY140" s="143" t="s">
        <v>184</v>
      </c>
    </row>
    <row r="141" spans="2:65" s="1" customFormat="1" ht="21.75" customHeight="1">
      <c r="B141" s="121"/>
      <c r="C141" s="122" t="s">
        <v>228</v>
      </c>
      <c r="D141" s="122" t="s">
        <v>185</v>
      </c>
      <c r="E141" s="123" t="s">
        <v>254</v>
      </c>
      <c r="F141" s="124" t="s">
        <v>255</v>
      </c>
      <c r="G141" s="125" t="s">
        <v>188</v>
      </c>
      <c r="H141" s="126">
        <v>374.3</v>
      </c>
      <c r="I141" s="127"/>
      <c r="J141" s="128">
        <f>ROUND(I141*H141,2)</f>
        <v>0</v>
      </c>
      <c r="K141" s="124" t="s">
        <v>189</v>
      </c>
      <c r="L141" s="32"/>
      <c r="M141" s="129" t="s">
        <v>3</v>
      </c>
      <c r="N141" s="130" t="s">
        <v>51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88</v>
      </c>
      <c r="AT141" s="133" t="s">
        <v>185</v>
      </c>
      <c r="AU141" s="133" t="s">
        <v>88</v>
      </c>
      <c r="AY141" s="16" t="s">
        <v>184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88</v>
      </c>
      <c r="BK141" s="134">
        <f>ROUND(I141*H141,2)</f>
        <v>0</v>
      </c>
      <c r="BL141" s="16" t="s">
        <v>88</v>
      </c>
      <c r="BM141" s="133" t="s">
        <v>256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1024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1025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257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258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2" customFormat="1" ht="11.25">
      <c r="B146" s="142"/>
      <c r="D146" s="136" t="s">
        <v>190</v>
      </c>
      <c r="E146" s="143" t="s">
        <v>3</v>
      </c>
      <c r="F146" s="144" t="s">
        <v>1039</v>
      </c>
      <c r="H146" s="145">
        <v>29.4</v>
      </c>
      <c r="I146" s="146"/>
      <c r="L146" s="142"/>
      <c r="M146" s="147"/>
      <c r="T146" s="148"/>
      <c r="AT146" s="143" t="s">
        <v>190</v>
      </c>
      <c r="AU146" s="143" t="s">
        <v>88</v>
      </c>
      <c r="AV146" s="12" t="s">
        <v>90</v>
      </c>
      <c r="AW146" s="12" t="s">
        <v>41</v>
      </c>
      <c r="AX146" s="12" t="s">
        <v>80</v>
      </c>
      <c r="AY146" s="143" t="s">
        <v>184</v>
      </c>
    </row>
    <row r="147" spans="2:65" s="11" customFormat="1" ht="11.25">
      <c r="B147" s="135"/>
      <c r="D147" s="136" t="s">
        <v>190</v>
      </c>
      <c r="E147" s="137" t="s">
        <v>3</v>
      </c>
      <c r="F147" s="138" t="s">
        <v>260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2" customFormat="1" ht="11.25">
      <c r="B148" s="142"/>
      <c r="D148" s="136" t="s">
        <v>190</v>
      </c>
      <c r="E148" s="143" t="s">
        <v>3</v>
      </c>
      <c r="F148" s="144" t="s">
        <v>1040</v>
      </c>
      <c r="H148" s="145">
        <v>6</v>
      </c>
      <c r="I148" s="146"/>
      <c r="L148" s="142"/>
      <c r="M148" s="147"/>
      <c r="T148" s="148"/>
      <c r="AT148" s="143" t="s">
        <v>190</v>
      </c>
      <c r="AU148" s="143" t="s">
        <v>88</v>
      </c>
      <c r="AV148" s="12" t="s">
        <v>90</v>
      </c>
      <c r="AW148" s="12" t="s">
        <v>41</v>
      </c>
      <c r="AX148" s="12" t="s">
        <v>80</v>
      </c>
      <c r="AY148" s="143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828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829</v>
      </c>
      <c r="H150" s="145">
        <v>24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80</v>
      </c>
      <c r="AY150" s="143" t="s">
        <v>184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958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2" customFormat="1" ht="11.25">
      <c r="B152" s="142"/>
      <c r="D152" s="136" t="s">
        <v>190</v>
      </c>
      <c r="E152" s="143" t="s">
        <v>3</v>
      </c>
      <c r="F152" s="144" t="s">
        <v>1041</v>
      </c>
      <c r="H152" s="145">
        <v>312.5</v>
      </c>
      <c r="I152" s="146"/>
      <c r="L152" s="142"/>
      <c r="M152" s="147"/>
      <c r="T152" s="148"/>
      <c r="AT152" s="143" t="s">
        <v>190</v>
      </c>
      <c r="AU152" s="143" t="s">
        <v>88</v>
      </c>
      <c r="AV152" s="12" t="s">
        <v>90</v>
      </c>
      <c r="AW152" s="12" t="s">
        <v>41</v>
      </c>
      <c r="AX152" s="12" t="s">
        <v>80</v>
      </c>
      <c r="AY152" s="143" t="s">
        <v>184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1042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2" customFormat="1" ht="11.25">
      <c r="B154" s="142"/>
      <c r="D154" s="136" t="s">
        <v>190</v>
      </c>
      <c r="E154" s="143" t="s">
        <v>3</v>
      </c>
      <c r="F154" s="144" t="s">
        <v>319</v>
      </c>
      <c r="H154" s="145">
        <v>1.2</v>
      </c>
      <c r="I154" s="146"/>
      <c r="L154" s="142"/>
      <c r="M154" s="147"/>
      <c r="T154" s="148"/>
      <c r="AT154" s="143" t="s">
        <v>190</v>
      </c>
      <c r="AU154" s="143" t="s">
        <v>88</v>
      </c>
      <c r="AV154" s="12" t="s">
        <v>90</v>
      </c>
      <c r="AW154" s="12" t="s">
        <v>41</v>
      </c>
      <c r="AX154" s="12" t="s">
        <v>80</v>
      </c>
      <c r="AY154" s="143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1043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2" customFormat="1" ht="11.25">
      <c r="B156" s="142"/>
      <c r="D156" s="136" t="s">
        <v>190</v>
      </c>
      <c r="E156" s="143" t="s">
        <v>3</v>
      </c>
      <c r="F156" s="144" t="s">
        <v>319</v>
      </c>
      <c r="H156" s="145">
        <v>1.2</v>
      </c>
      <c r="I156" s="146"/>
      <c r="L156" s="142"/>
      <c r="M156" s="147"/>
      <c r="T156" s="148"/>
      <c r="AT156" s="143" t="s">
        <v>190</v>
      </c>
      <c r="AU156" s="143" t="s">
        <v>88</v>
      </c>
      <c r="AV156" s="12" t="s">
        <v>90</v>
      </c>
      <c r="AW156" s="12" t="s">
        <v>41</v>
      </c>
      <c r="AX156" s="12" t="s">
        <v>80</v>
      </c>
      <c r="AY156" s="143" t="s">
        <v>184</v>
      </c>
    </row>
    <row r="157" spans="2:65" s="13" customFormat="1" ht="11.25">
      <c r="B157" s="149"/>
      <c r="D157" s="136" t="s">
        <v>190</v>
      </c>
      <c r="E157" s="150" t="s">
        <v>3</v>
      </c>
      <c r="F157" s="151" t="s">
        <v>202</v>
      </c>
      <c r="H157" s="152">
        <v>374.29999999999995</v>
      </c>
      <c r="I157" s="153"/>
      <c r="L157" s="149"/>
      <c r="M157" s="154"/>
      <c r="T157" s="155"/>
      <c r="AT157" s="150" t="s">
        <v>190</v>
      </c>
      <c r="AU157" s="150" t="s">
        <v>88</v>
      </c>
      <c r="AV157" s="13" t="s">
        <v>203</v>
      </c>
      <c r="AW157" s="13" t="s">
        <v>41</v>
      </c>
      <c r="AX157" s="13" t="s">
        <v>88</v>
      </c>
      <c r="AY157" s="150" t="s">
        <v>184</v>
      </c>
    </row>
    <row r="158" spans="2:65" s="1" customFormat="1" ht="21.75" customHeight="1">
      <c r="B158" s="121"/>
      <c r="C158" s="122" t="s">
        <v>241</v>
      </c>
      <c r="D158" s="122" t="s">
        <v>185</v>
      </c>
      <c r="E158" s="123" t="s">
        <v>266</v>
      </c>
      <c r="F158" s="124" t="s">
        <v>267</v>
      </c>
      <c r="G158" s="125" t="s">
        <v>250</v>
      </c>
      <c r="H158" s="126">
        <v>450.125</v>
      </c>
      <c r="I158" s="127"/>
      <c r="J158" s="128">
        <f>ROUND(I158*H158,2)</f>
        <v>0</v>
      </c>
      <c r="K158" s="124" t="s">
        <v>189</v>
      </c>
      <c r="L158" s="32"/>
      <c r="M158" s="129" t="s">
        <v>3</v>
      </c>
      <c r="N158" s="130" t="s">
        <v>51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88</v>
      </c>
      <c r="AT158" s="133" t="s">
        <v>185</v>
      </c>
      <c r="AU158" s="133" t="s">
        <v>88</v>
      </c>
      <c r="AY158" s="16" t="s">
        <v>184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88</v>
      </c>
      <c r="BK158" s="134">
        <f>ROUND(I158*H158,2)</f>
        <v>0</v>
      </c>
      <c r="BL158" s="16" t="s">
        <v>88</v>
      </c>
      <c r="BM158" s="133" t="s">
        <v>268</v>
      </c>
    </row>
    <row r="159" spans="2:65" s="11" customFormat="1" ht="11.25">
      <c r="B159" s="135"/>
      <c r="D159" s="136" t="s">
        <v>190</v>
      </c>
      <c r="E159" s="137" t="s">
        <v>3</v>
      </c>
      <c r="F159" s="138" t="s">
        <v>1024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1025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22.5">
      <c r="B161" s="135"/>
      <c r="D161" s="136" t="s">
        <v>190</v>
      </c>
      <c r="E161" s="137" t="s">
        <v>3</v>
      </c>
      <c r="F161" s="138" t="s">
        <v>269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194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2" customFormat="1" ht="11.25">
      <c r="B163" s="142"/>
      <c r="D163" s="136" t="s">
        <v>190</v>
      </c>
      <c r="E163" s="143" t="s">
        <v>3</v>
      </c>
      <c r="F163" s="144" t="s">
        <v>1044</v>
      </c>
      <c r="H163" s="145">
        <v>98</v>
      </c>
      <c r="I163" s="146"/>
      <c r="L163" s="142"/>
      <c r="M163" s="147"/>
      <c r="T163" s="148"/>
      <c r="AT163" s="143" t="s">
        <v>190</v>
      </c>
      <c r="AU163" s="143" t="s">
        <v>88</v>
      </c>
      <c r="AV163" s="12" t="s">
        <v>90</v>
      </c>
      <c r="AW163" s="12" t="s">
        <v>41</v>
      </c>
      <c r="AX163" s="12" t="s">
        <v>80</v>
      </c>
      <c r="AY163" s="143" t="s">
        <v>184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196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1045</v>
      </c>
      <c r="H165" s="145">
        <v>15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80</v>
      </c>
      <c r="AY165" s="143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812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834</v>
      </c>
      <c r="H167" s="145">
        <v>60</v>
      </c>
      <c r="I167" s="146"/>
      <c r="L167" s="142"/>
      <c r="M167" s="147"/>
      <c r="T167" s="148"/>
      <c r="AT167" s="143" t="s">
        <v>190</v>
      </c>
      <c r="AU167" s="143" t="s">
        <v>88</v>
      </c>
      <c r="AV167" s="12" t="s">
        <v>90</v>
      </c>
      <c r="AW167" s="12" t="s">
        <v>41</v>
      </c>
      <c r="AX167" s="12" t="s">
        <v>80</v>
      </c>
      <c r="AY167" s="143" t="s">
        <v>184</v>
      </c>
    </row>
    <row r="168" spans="2:65" s="11" customFormat="1" ht="22.5">
      <c r="B168" s="135"/>
      <c r="D168" s="136" t="s">
        <v>190</v>
      </c>
      <c r="E168" s="137" t="s">
        <v>3</v>
      </c>
      <c r="F168" s="138" t="s">
        <v>198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2" customFormat="1" ht="11.25">
      <c r="B169" s="142"/>
      <c r="D169" s="136" t="s">
        <v>190</v>
      </c>
      <c r="E169" s="143" t="s">
        <v>3</v>
      </c>
      <c r="F169" s="144" t="s">
        <v>1046</v>
      </c>
      <c r="H169" s="145">
        <v>253.125</v>
      </c>
      <c r="I169" s="146"/>
      <c r="L169" s="142"/>
      <c r="M169" s="147"/>
      <c r="T169" s="148"/>
      <c r="AT169" s="143" t="s">
        <v>190</v>
      </c>
      <c r="AU169" s="143" t="s">
        <v>88</v>
      </c>
      <c r="AV169" s="12" t="s">
        <v>90</v>
      </c>
      <c r="AW169" s="12" t="s">
        <v>41</v>
      </c>
      <c r="AX169" s="12" t="s">
        <v>80</v>
      </c>
      <c r="AY169" s="143" t="s">
        <v>184</v>
      </c>
    </row>
    <row r="170" spans="2:65" s="11" customFormat="1" ht="22.5">
      <c r="B170" s="135"/>
      <c r="D170" s="136" t="s">
        <v>190</v>
      </c>
      <c r="E170" s="137" t="s">
        <v>3</v>
      </c>
      <c r="F170" s="138" t="s">
        <v>1018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2" customFormat="1" ht="11.25">
      <c r="B171" s="142"/>
      <c r="D171" s="136" t="s">
        <v>190</v>
      </c>
      <c r="E171" s="143" t="s">
        <v>3</v>
      </c>
      <c r="F171" s="144" t="s">
        <v>835</v>
      </c>
      <c r="H171" s="145">
        <v>12</v>
      </c>
      <c r="I171" s="146"/>
      <c r="L171" s="142"/>
      <c r="M171" s="147"/>
      <c r="T171" s="148"/>
      <c r="AT171" s="143" t="s">
        <v>190</v>
      </c>
      <c r="AU171" s="143" t="s">
        <v>88</v>
      </c>
      <c r="AV171" s="12" t="s">
        <v>90</v>
      </c>
      <c r="AW171" s="12" t="s">
        <v>41</v>
      </c>
      <c r="AX171" s="12" t="s">
        <v>80</v>
      </c>
      <c r="AY171" s="143" t="s">
        <v>184</v>
      </c>
    </row>
    <row r="172" spans="2:65" s="11" customFormat="1" ht="22.5">
      <c r="B172" s="135"/>
      <c r="D172" s="136" t="s">
        <v>190</v>
      </c>
      <c r="E172" s="137" t="s">
        <v>3</v>
      </c>
      <c r="F172" s="138" t="s">
        <v>1019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2" customFormat="1" ht="11.25">
      <c r="B173" s="142"/>
      <c r="D173" s="136" t="s">
        <v>190</v>
      </c>
      <c r="E173" s="143" t="s">
        <v>3</v>
      </c>
      <c r="F173" s="144" t="s">
        <v>835</v>
      </c>
      <c r="H173" s="145">
        <v>12</v>
      </c>
      <c r="I173" s="146"/>
      <c r="L173" s="142"/>
      <c r="M173" s="147"/>
      <c r="T173" s="148"/>
      <c r="AT173" s="143" t="s">
        <v>190</v>
      </c>
      <c r="AU173" s="143" t="s">
        <v>88</v>
      </c>
      <c r="AV173" s="12" t="s">
        <v>90</v>
      </c>
      <c r="AW173" s="12" t="s">
        <v>41</v>
      </c>
      <c r="AX173" s="12" t="s">
        <v>80</v>
      </c>
      <c r="AY173" s="143" t="s">
        <v>184</v>
      </c>
    </row>
    <row r="174" spans="2:65" s="13" customFormat="1" ht="11.25">
      <c r="B174" s="149"/>
      <c r="D174" s="136" t="s">
        <v>190</v>
      </c>
      <c r="E174" s="150" t="s">
        <v>3</v>
      </c>
      <c r="F174" s="151" t="s">
        <v>202</v>
      </c>
      <c r="H174" s="152">
        <v>450.125</v>
      </c>
      <c r="I174" s="153"/>
      <c r="L174" s="149"/>
      <c r="M174" s="154"/>
      <c r="T174" s="155"/>
      <c r="AT174" s="150" t="s">
        <v>190</v>
      </c>
      <c r="AU174" s="150" t="s">
        <v>88</v>
      </c>
      <c r="AV174" s="13" t="s">
        <v>203</v>
      </c>
      <c r="AW174" s="13" t="s">
        <v>41</v>
      </c>
      <c r="AX174" s="13" t="s">
        <v>88</v>
      </c>
      <c r="AY174" s="150" t="s">
        <v>184</v>
      </c>
    </row>
    <row r="175" spans="2:65" s="1" customFormat="1" ht="21.75" customHeight="1">
      <c r="B175" s="121"/>
      <c r="C175" s="122" t="s">
        <v>247</v>
      </c>
      <c r="D175" s="122" t="s">
        <v>185</v>
      </c>
      <c r="E175" s="123" t="s">
        <v>771</v>
      </c>
      <c r="F175" s="124" t="s">
        <v>772</v>
      </c>
      <c r="G175" s="125" t="s">
        <v>188</v>
      </c>
      <c r="H175" s="126">
        <v>12</v>
      </c>
      <c r="I175" s="127"/>
      <c r="J175" s="128">
        <f>ROUND(I175*H175,2)</f>
        <v>0</v>
      </c>
      <c r="K175" s="124" t="s">
        <v>189</v>
      </c>
      <c r="L175" s="32"/>
      <c r="M175" s="129" t="s">
        <v>3</v>
      </c>
      <c r="N175" s="130" t="s">
        <v>51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88</v>
      </c>
      <c r="AT175" s="133" t="s">
        <v>185</v>
      </c>
      <c r="AU175" s="133" t="s">
        <v>88</v>
      </c>
      <c r="AY175" s="16" t="s">
        <v>184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88</v>
      </c>
      <c r="BK175" s="134">
        <f>ROUND(I175*H175,2)</f>
        <v>0</v>
      </c>
      <c r="BL175" s="16" t="s">
        <v>88</v>
      </c>
      <c r="BM175" s="133" t="s">
        <v>1047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1024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1" customFormat="1" ht="11.25">
      <c r="B177" s="135"/>
      <c r="D177" s="136" t="s">
        <v>190</v>
      </c>
      <c r="E177" s="137" t="s">
        <v>3</v>
      </c>
      <c r="F177" s="138" t="s">
        <v>1025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257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1048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2" customFormat="1" ht="11.25">
      <c r="B180" s="142"/>
      <c r="D180" s="136" t="s">
        <v>190</v>
      </c>
      <c r="E180" s="143" t="s">
        <v>3</v>
      </c>
      <c r="F180" s="144" t="s">
        <v>1021</v>
      </c>
      <c r="H180" s="145">
        <v>12</v>
      </c>
      <c r="I180" s="146"/>
      <c r="L180" s="142"/>
      <c r="M180" s="147"/>
      <c r="T180" s="148"/>
      <c r="AT180" s="143" t="s">
        <v>190</v>
      </c>
      <c r="AU180" s="143" t="s">
        <v>88</v>
      </c>
      <c r="AV180" s="12" t="s">
        <v>90</v>
      </c>
      <c r="AW180" s="12" t="s">
        <v>41</v>
      </c>
      <c r="AX180" s="12" t="s">
        <v>88</v>
      </c>
      <c r="AY180" s="143" t="s">
        <v>184</v>
      </c>
    </row>
    <row r="181" spans="2:65" s="1" customFormat="1" ht="21.75" customHeight="1">
      <c r="B181" s="121"/>
      <c r="C181" s="122" t="s">
        <v>253</v>
      </c>
      <c r="D181" s="122" t="s">
        <v>185</v>
      </c>
      <c r="E181" s="123" t="s">
        <v>775</v>
      </c>
      <c r="F181" s="124" t="s">
        <v>776</v>
      </c>
      <c r="G181" s="125" t="s">
        <v>250</v>
      </c>
      <c r="H181" s="126">
        <v>120</v>
      </c>
      <c r="I181" s="127"/>
      <c r="J181" s="128">
        <f>ROUND(I181*H181,2)</f>
        <v>0</v>
      </c>
      <c r="K181" s="124" t="s">
        <v>189</v>
      </c>
      <c r="L181" s="32"/>
      <c r="M181" s="129" t="s">
        <v>3</v>
      </c>
      <c r="N181" s="130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88</v>
      </c>
      <c r="AT181" s="133" t="s">
        <v>185</v>
      </c>
      <c r="AU181" s="133" t="s">
        <v>88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1049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1024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1025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1" customFormat="1" ht="22.5">
      <c r="B184" s="135"/>
      <c r="D184" s="136" t="s">
        <v>190</v>
      </c>
      <c r="E184" s="137" t="s">
        <v>3</v>
      </c>
      <c r="F184" s="138" t="s">
        <v>269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88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1" customFormat="1" ht="22.5">
      <c r="B185" s="135"/>
      <c r="D185" s="136" t="s">
        <v>190</v>
      </c>
      <c r="E185" s="137" t="s">
        <v>3</v>
      </c>
      <c r="F185" s="138" t="s">
        <v>1020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2" customFormat="1" ht="11.25">
      <c r="B186" s="142"/>
      <c r="D186" s="136" t="s">
        <v>190</v>
      </c>
      <c r="E186" s="143" t="s">
        <v>3</v>
      </c>
      <c r="F186" s="144" t="s">
        <v>1050</v>
      </c>
      <c r="H186" s="145">
        <v>120</v>
      </c>
      <c r="I186" s="146"/>
      <c r="L186" s="142"/>
      <c r="M186" s="147"/>
      <c r="T186" s="148"/>
      <c r="AT186" s="143" t="s">
        <v>190</v>
      </c>
      <c r="AU186" s="143" t="s">
        <v>88</v>
      </c>
      <c r="AV186" s="12" t="s">
        <v>90</v>
      </c>
      <c r="AW186" s="12" t="s">
        <v>41</v>
      </c>
      <c r="AX186" s="12" t="s">
        <v>88</v>
      </c>
      <c r="AY186" s="143" t="s">
        <v>184</v>
      </c>
    </row>
    <row r="187" spans="2:65" s="1" customFormat="1" ht="24.2" customHeight="1">
      <c r="B187" s="121"/>
      <c r="C187" s="122" t="s">
        <v>265</v>
      </c>
      <c r="D187" s="122" t="s">
        <v>185</v>
      </c>
      <c r="E187" s="123" t="s">
        <v>294</v>
      </c>
      <c r="F187" s="124" t="s">
        <v>295</v>
      </c>
      <c r="G187" s="125" t="s">
        <v>296</v>
      </c>
      <c r="H187" s="126">
        <v>656.71</v>
      </c>
      <c r="I187" s="127"/>
      <c r="J187" s="128">
        <f>ROUND(I187*H187,2)</f>
        <v>0</v>
      </c>
      <c r="K187" s="124" t="s">
        <v>189</v>
      </c>
      <c r="L187" s="32"/>
      <c r="M187" s="129" t="s">
        <v>3</v>
      </c>
      <c r="N187" s="130" t="s">
        <v>51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88</v>
      </c>
      <c r="AT187" s="133" t="s">
        <v>185</v>
      </c>
      <c r="AU187" s="133" t="s">
        <v>88</v>
      </c>
      <c r="AY187" s="16" t="s">
        <v>184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88</v>
      </c>
      <c r="BK187" s="134">
        <f>ROUND(I187*H187,2)</f>
        <v>0</v>
      </c>
      <c r="BL187" s="16" t="s">
        <v>88</v>
      </c>
      <c r="BM187" s="133" t="s">
        <v>1051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1024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1025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843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1052</v>
      </c>
      <c r="H191" s="145">
        <v>636.30999999999995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65" s="12" customFormat="1" ht="11.25">
      <c r="B192" s="142"/>
      <c r="D192" s="136" t="s">
        <v>190</v>
      </c>
      <c r="E192" s="143" t="s">
        <v>3</v>
      </c>
      <c r="F192" s="144" t="s">
        <v>1053</v>
      </c>
      <c r="H192" s="145">
        <v>20.399999999999999</v>
      </c>
      <c r="I192" s="146"/>
      <c r="L192" s="142"/>
      <c r="M192" s="147"/>
      <c r="T192" s="148"/>
      <c r="AT192" s="143" t="s">
        <v>190</v>
      </c>
      <c r="AU192" s="143" t="s">
        <v>88</v>
      </c>
      <c r="AV192" s="12" t="s">
        <v>90</v>
      </c>
      <c r="AW192" s="12" t="s">
        <v>41</v>
      </c>
      <c r="AX192" s="12" t="s">
        <v>80</v>
      </c>
      <c r="AY192" s="143" t="s">
        <v>184</v>
      </c>
    </row>
    <row r="193" spans="2:65" s="13" customFormat="1" ht="11.25">
      <c r="B193" s="149"/>
      <c r="D193" s="136" t="s">
        <v>190</v>
      </c>
      <c r="E193" s="150" t="s">
        <v>3</v>
      </c>
      <c r="F193" s="151" t="s">
        <v>202</v>
      </c>
      <c r="H193" s="152">
        <v>656.70999999999992</v>
      </c>
      <c r="I193" s="153"/>
      <c r="L193" s="149"/>
      <c r="M193" s="154"/>
      <c r="T193" s="155"/>
      <c r="AT193" s="150" t="s">
        <v>190</v>
      </c>
      <c r="AU193" s="150" t="s">
        <v>88</v>
      </c>
      <c r="AV193" s="13" t="s">
        <v>203</v>
      </c>
      <c r="AW193" s="13" t="s">
        <v>41</v>
      </c>
      <c r="AX193" s="13" t="s">
        <v>88</v>
      </c>
      <c r="AY193" s="150" t="s">
        <v>184</v>
      </c>
    </row>
    <row r="194" spans="2:65" s="1" customFormat="1" ht="16.5" customHeight="1">
      <c r="B194" s="121"/>
      <c r="C194" s="122" t="s">
        <v>274</v>
      </c>
      <c r="D194" s="122" t="s">
        <v>185</v>
      </c>
      <c r="E194" s="123" t="s">
        <v>301</v>
      </c>
      <c r="F194" s="124" t="s">
        <v>302</v>
      </c>
      <c r="G194" s="125" t="s">
        <v>188</v>
      </c>
      <c r="H194" s="126">
        <v>329.28800000000001</v>
      </c>
      <c r="I194" s="127"/>
      <c r="J194" s="128">
        <f>ROUND(I194*H194,2)</f>
        <v>0</v>
      </c>
      <c r="K194" s="124" t="s">
        <v>189</v>
      </c>
      <c r="L194" s="32"/>
      <c r="M194" s="129" t="s">
        <v>3</v>
      </c>
      <c r="N194" s="130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88</v>
      </c>
      <c r="AT194" s="133" t="s">
        <v>185</v>
      </c>
      <c r="AU194" s="133" t="s">
        <v>88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303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1024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1025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304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22.5">
      <c r="B198" s="135"/>
      <c r="D198" s="136" t="s">
        <v>190</v>
      </c>
      <c r="E198" s="137" t="s">
        <v>3</v>
      </c>
      <c r="F198" s="138" t="s">
        <v>305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1054</v>
      </c>
      <c r="H199" s="145">
        <v>374.3</v>
      </c>
      <c r="I199" s="146"/>
      <c r="L199" s="142"/>
      <c r="M199" s="147"/>
      <c r="T199" s="148"/>
      <c r="AT199" s="143" t="s">
        <v>190</v>
      </c>
      <c r="AU199" s="143" t="s">
        <v>88</v>
      </c>
      <c r="AV199" s="12" t="s">
        <v>90</v>
      </c>
      <c r="AW199" s="12" t="s">
        <v>41</v>
      </c>
      <c r="AX199" s="12" t="s">
        <v>80</v>
      </c>
      <c r="AY199" s="143" t="s">
        <v>184</v>
      </c>
    </row>
    <row r="200" spans="2:65" s="11" customFormat="1" ht="22.5">
      <c r="B200" s="135"/>
      <c r="D200" s="136" t="s">
        <v>190</v>
      </c>
      <c r="E200" s="137" t="s">
        <v>3</v>
      </c>
      <c r="F200" s="138" t="s">
        <v>307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2" customFormat="1" ht="11.25">
      <c r="B201" s="142"/>
      <c r="D201" s="136" t="s">
        <v>190</v>
      </c>
      <c r="E201" s="143" t="s">
        <v>3</v>
      </c>
      <c r="F201" s="144" t="s">
        <v>1055</v>
      </c>
      <c r="H201" s="145">
        <v>-45.012</v>
      </c>
      <c r="I201" s="146"/>
      <c r="L201" s="142"/>
      <c r="M201" s="147"/>
      <c r="T201" s="148"/>
      <c r="AT201" s="143" t="s">
        <v>190</v>
      </c>
      <c r="AU201" s="143" t="s">
        <v>88</v>
      </c>
      <c r="AV201" s="12" t="s">
        <v>90</v>
      </c>
      <c r="AW201" s="12" t="s">
        <v>41</v>
      </c>
      <c r="AX201" s="12" t="s">
        <v>80</v>
      </c>
      <c r="AY201" s="143" t="s">
        <v>184</v>
      </c>
    </row>
    <row r="202" spans="2:65" s="13" customFormat="1" ht="11.25">
      <c r="B202" s="149"/>
      <c r="D202" s="136" t="s">
        <v>190</v>
      </c>
      <c r="E202" s="150" t="s">
        <v>3</v>
      </c>
      <c r="F202" s="151" t="s">
        <v>202</v>
      </c>
      <c r="H202" s="152">
        <v>329.28800000000001</v>
      </c>
      <c r="I202" s="153"/>
      <c r="L202" s="149"/>
      <c r="M202" s="154"/>
      <c r="T202" s="155"/>
      <c r="AT202" s="150" t="s">
        <v>190</v>
      </c>
      <c r="AU202" s="150" t="s">
        <v>88</v>
      </c>
      <c r="AV202" s="13" t="s">
        <v>203</v>
      </c>
      <c r="AW202" s="13" t="s">
        <v>41</v>
      </c>
      <c r="AX202" s="13" t="s">
        <v>88</v>
      </c>
      <c r="AY202" s="150" t="s">
        <v>184</v>
      </c>
    </row>
    <row r="203" spans="2:65" s="10" customFormat="1" ht="25.9" customHeight="1">
      <c r="B203" s="111"/>
      <c r="D203" s="112" t="s">
        <v>79</v>
      </c>
      <c r="E203" s="113" t="s">
        <v>90</v>
      </c>
      <c r="F203" s="113" t="s">
        <v>313</v>
      </c>
      <c r="I203" s="114"/>
      <c r="J203" s="115">
        <f>BK203</f>
        <v>0</v>
      </c>
      <c r="L203" s="111"/>
      <c r="M203" s="116"/>
      <c r="P203" s="117">
        <f>SUM(P204:P211)</f>
        <v>0</v>
      </c>
      <c r="R203" s="117">
        <f>SUM(R204:R211)</f>
        <v>0</v>
      </c>
      <c r="T203" s="118">
        <f>SUM(T204:T211)</f>
        <v>0</v>
      </c>
      <c r="AR203" s="112" t="s">
        <v>88</v>
      </c>
      <c r="AT203" s="119" t="s">
        <v>79</v>
      </c>
      <c r="AU203" s="119" t="s">
        <v>80</v>
      </c>
      <c r="AY203" s="112" t="s">
        <v>184</v>
      </c>
      <c r="BK203" s="120">
        <f>SUM(BK204:BK211)</f>
        <v>0</v>
      </c>
    </row>
    <row r="204" spans="2:65" s="1" customFormat="1" ht="16.5" customHeight="1">
      <c r="B204" s="121"/>
      <c r="C204" s="122" t="s">
        <v>256</v>
      </c>
      <c r="D204" s="122" t="s">
        <v>185</v>
      </c>
      <c r="E204" s="123" t="s">
        <v>315</v>
      </c>
      <c r="F204" s="124" t="s">
        <v>316</v>
      </c>
      <c r="G204" s="125" t="s">
        <v>188</v>
      </c>
      <c r="H204" s="126">
        <v>2.4</v>
      </c>
      <c r="I204" s="127"/>
      <c r="J204" s="128">
        <f>ROUND(I204*H204,2)</f>
        <v>0</v>
      </c>
      <c r="K204" s="124" t="s">
        <v>189</v>
      </c>
      <c r="L204" s="32"/>
      <c r="M204" s="129" t="s">
        <v>3</v>
      </c>
      <c r="N204" s="130" t="s">
        <v>51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88</v>
      </c>
      <c r="AT204" s="133" t="s">
        <v>185</v>
      </c>
      <c r="AU204" s="133" t="s">
        <v>88</v>
      </c>
      <c r="AY204" s="16" t="s">
        <v>184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88</v>
      </c>
      <c r="BK204" s="134">
        <f>ROUND(I204*H204,2)</f>
        <v>0</v>
      </c>
      <c r="BL204" s="16" t="s">
        <v>88</v>
      </c>
      <c r="BM204" s="133" t="s">
        <v>387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1024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1025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1056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2" customFormat="1" ht="11.25">
      <c r="B208" s="142"/>
      <c r="D208" s="136" t="s">
        <v>190</v>
      </c>
      <c r="E208" s="143" t="s">
        <v>3</v>
      </c>
      <c r="F208" s="144" t="s">
        <v>319</v>
      </c>
      <c r="H208" s="145">
        <v>1.2</v>
      </c>
      <c r="I208" s="146"/>
      <c r="L208" s="142"/>
      <c r="M208" s="147"/>
      <c r="T208" s="148"/>
      <c r="AT208" s="143" t="s">
        <v>190</v>
      </c>
      <c r="AU208" s="143" t="s">
        <v>88</v>
      </c>
      <c r="AV208" s="12" t="s">
        <v>90</v>
      </c>
      <c r="AW208" s="12" t="s">
        <v>41</v>
      </c>
      <c r="AX208" s="12" t="s">
        <v>80</v>
      </c>
      <c r="AY208" s="143" t="s">
        <v>184</v>
      </c>
    </row>
    <row r="209" spans="2:65" s="11" customFormat="1" ht="11.25">
      <c r="B209" s="135"/>
      <c r="D209" s="136" t="s">
        <v>190</v>
      </c>
      <c r="E209" s="137" t="s">
        <v>3</v>
      </c>
      <c r="F209" s="138" t="s">
        <v>1057</v>
      </c>
      <c r="H209" s="137" t="s">
        <v>3</v>
      </c>
      <c r="I209" s="139"/>
      <c r="L209" s="135"/>
      <c r="M209" s="140"/>
      <c r="T209" s="141"/>
      <c r="AT209" s="137" t="s">
        <v>190</v>
      </c>
      <c r="AU209" s="137" t="s">
        <v>88</v>
      </c>
      <c r="AV209" s="11" t="s">
        <v>88</v>
      </c>
      <c r="AW209" s="11" t="s">
        <v>41</v>
      </c>
      <c r="AX209" s="11" t="s">
        <v>80</v>
      </c>
      <c r="AY209" s="137" t="s">
        <v>184</v>
      </c>
    </row>
    <row r="210" spans="2:65" s="12" customFormat="1" ht="11.25">
      <c r="B210" s="142"/>
      <c r="D210" s="136" t="s">
        <v>190</v>
      </c>
      <c r="E210" s="143" t="s">
        <v>3</v>
      </c>
      <c r="F210" s="144" t="s">
        <v>319</v>
      </c>
      <c r="H210" s="145">
        <v>1.2</v>
      </c>
      <c r="I210" s="146"/>
      <c r="L210" s="142"/>
      <c r="M210" s="147"/>
      <c r="T210" s="148"/>
      <c r="AT210" s="143" t="s">
        <v>190</v>
      </c>
      <c r="AU210" s="143" t="s">
        <v>88</v>
      </c>
      <c r="AV210" s="12" t="s">
        <v>90</v>
      </c>
      <c r="AW210" s="12" t="s">
        <v>41</v>
      </c>
      <c r="AX210" s="12" t="s">
        <v>80</v>
      </c>
      <c r="AY210" s="143" t="s">
        <v>184</v>
      </c>
    </row>
    <row r="211" spans="2:65" s="13" customFormat="1" ht="11.25">
      <c r="B211" s="149"/>
      <c r="D211" s="136" t="s">
        <v>190</v>
      </c>
      <c r="E211" s="150" t="s">
        <v>3</v>
      </c>
      <c r="F211" s="151" t="s">
        <v>202</v>
      </c>
      <c r="H211" s="152">
        <v>2.4</v>
      </c>
      <c r="I211" s="153"/>
      <c r="L211" s="149"/>
      <c r="M211" s="154"/>
      <c r="T211" s="155"/>
      <c r="AT211" s="150" t="s">
        <v>190</v>
      </c>
      <c r="AU211" s="150" t="s">
        <v>88</v>
      </c>
      <c r="AV211" s="13" t="s">
        <v>203</v>
      </c>
      <c r="AW211" s="13" t="s">
        <v>41</v>
      </c>
      <c r="AX211" s="13" t="s">
        <v>88</v>
      </c>
      <c r="AY211" s="150" t="s">
        <v>184</v>
      </c>
    </row>
    <row r="212" spans="2:65" s="10" customFormat="1" ht="25.9" customHeight="1">
      <c r="B212" s="111"/>
      <c r="D212" s="112" t="s">
        <v>79</v>
      </c>
      <c r="E212" s="113" t="s">
        <v>210</v>
      </c>
      <c r="F212" s="113" t="s">
        <v>320</v>
      </c>
      <c r="I212" s="114"/>
      <c r="J212" s="115">
        <f>BK212</f>
        <v>0</v>
      </c>
      <c r="L212" s="111"/>
      <c r="M212" s="116"/>
      <c r="P212" s="117">
        <f>SUM(P213:P221)</f>
        <v>0</v>
      </c>
      <c r="R212" s="117">
        <f>SUM(R213:R221)</f>
        <v>0</v>
      </c>
      <c r="T212" s="118">
        <f>SUM(T213:T221)</f>
        <v>0</v>
      </c>
      <c r="AR212" s="112" t="s">
        <v>88</v>
      </c>
      <c r="AT212" s="119" t="s">
        <v>79</v>
      </c>
      <c r="AU212" s="119" t="s">
        <v>80</v>
      </c>
      <c r="AY212" s="112" t="s">
        <v>184</v>
      </c>
      <c r="BK212" s="120">
        <f>SUM(BK213:BK221)</f>
        <v>0</v>
      </c>
    </row>
    <row r="213" spans="2:65" s="1" customFormat="1" ht="24.2" customHeight="1">
      <c r="B213" s="121"/>
      <c r="C213" s="122" t="s">
        <v>9</v>
      </c>
      <c r="D213" s="122" t="s">
        <v>185</v>
      </c>
      <c r="E213" s="123" t="s">
        <v>322</v>
      </c>
      <c r="F213" s="124" t="s">
        <v>323</v>
      </c>
      <c r="G213" s="125" t="s">
        <v>324</v>
      </c>
      <c r="H213" s="126">
        <v>106</v>
      </c>
      <c r="I213" s="127"/>
      <c r="J213" s="128">
        <f>ROUND(I213*H213,2)</f>
        <v>0</v>
      </c>
      <c r="K213" s="124" t="s">
        <v>189</v>
      </c>
      <c r="L213" s="32"/>
      <c r="M213" s="129" t="s">
        <v>3</v>
      </c>
      <c r="N213" s="130" t="s">
        <v>51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88</v>
      </c>
      <c r="AT213" s="133" t="s">
        <v>185</v>
      </c>
      <c r="AU213" s="133" t="s">
        <v>88</v>
      </c>
      <c r="AY213" s="16" t="s">
        <v>184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88</v>
      </c>
      <c r="BK213" s="134">
        <f>ROUND(I213*H213,2)</f>
        <v>0</v>
      </c>
      <c r="BL213" s="16" t="s">
        <v>88</v>
      </c>
      <c r="BM213" s="133" t="s">
        <v>317</v>
      </c>
    </row>
    <row r="214" spans="2:65" s="11" customFormat="1" ht="11.25">
      <c r="B214" s="135"/>
      <c r="D214" s="136" t="s">
        <v>190</v>
      </c>
      <c r="E214" s="137" t="s">
        <v>3</v>
      </c>
      <c r="F214" s="138" t="s">
        <v>1024</v>
      </c>
      <c r="H214" s="137" t="s">
        <v>3</v>
      </c>
      <c r="I214" s="139"/>
      <c r="L214" s="135"/>
      <c r="M214" s="140"/>
      <c r="T214" s="141"/>
      <c r="AT214" s="137" t="s">
        <v>190</v>
      </c>
      <c r="AU214" s="137" t="s">
        <v>88</v>
      </c>
      <c r="AV214" s="11" t="s">
        <v>88</v>
      </c>
      <c r="AW214" s="11" t="s">
        <v>41</v>
      </c>
      <c r="AX214" s="11" t="s">
        <v>80</v>
      </c>
      <c r="AY214" s="137" t="s">
        <v>184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1025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22.5">
      <c r="B216" s="135"/>
      <c r="D216" s="136" t="s">
        <v>190</v>
      </c>
      <c r="E216" s="137" t="s">
        <v>3</v>
      </c>
      <c r="F216" s="138" t="s">
        <v>1058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1059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1" customFormat="1" ht="22.5">
      <c r="B218" s="135"/>
      <c r="D218" s="136" t="s">
        <v>190</v>
      </c>
      <c r="E218" s="137" t="s">
        <v>3</v>
      </c>
      <c r="F218" s="138" t="s">
        <v>1060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1" customFormat="1" ht="22.5">
      <c r="B219" s="135"/>
      <c r="D219" s="136" t="s">
        <v>190</v>
      </c>
      <c r="E219" s="137" t="s">
        <v>3</v>
      </c>
      <c r="F219" s="138" t="s">
        <v>1061</v>
      </c>
      <c r="H219" s="137" t="s">
        <v>3</v>
      </c>
      <c r="I219" s="139"/>
      <c r="L219" s="135"/>
      <c r="M219" s="140"/>
      <c r="T219" s="141"/>
      <c r="AT219" s="137" t="s">
        <v>190</v>
      </c>
      <c r="AU219" s="137" t="s">
        <v>88</v>
      </c>
      <c r="AV219" s="11" t="s">
        <v>88</v>
      </c>
      <c r="AW219" s="11" t="s">
        <v>41</v>
      </c>
      <c r="AX219" s="11" t="s">
        <v>80</v>
      </c>
      <c r="AY219" s="137" t="s">
        <v>184</v>
      </c>
    </row>
    <row r="220" spans="2:65" s="12" customFormat="1" ht="11.25">
      <c r="B220" s="142"/>
      <c r="D220" s="136" t="s">
        <v>190</v>
      </c>
      <c r="E220" s="143" t="s">
        <v>3</v>
      </c>
      <c r="F220" s="144" t="s">
        <v>562</v>
      </c>
      <c r="H220" s="145">
        <v>106</v>
      </c>
      <c r="I220" s="146"/>
      <c r="L220" s="142"/>
      <c r="M220" s="147"/>
      <c r="T220" s="148"/>
      <c r="AT220" s="143" t="s">
        <v>190</v>
      </c>
      <c r="AU220" s="143" t="s">
        <v>88</v>
      </c>
      <c r="AV220" s="12" t="s">
        <v>90</v>
      </c>
      <c r="AW220" s="12" t="s">
        <v>41</v>
      </c>
      <c r="AX220" s="12" t="s">
        <v>80</v>
      </c>
      <c r="AY220" s="143" t="s">
        <v>184</v>
      </c>
    </row>
    <row r="221" spans="2:65" s="13" customFormat="1" ht="11.25">
      <c r="B221" s="149"/>
      <c r="D221" s="136" t="s">
        <v>190</v>
      </c>
      <c r="E221" s="150" t="s">
        <v>3</v>
      </c>
      <c r="F221" s="151" t="s">
        <v>202</v>
      </c>
      <c r="H221" s="152">
        <v>106</v>
      </c>
      <c r="I221" s="153"/>
      <c r="L221" s="149"/>
      <c r="M221" s="154"/>
      <c r="T221" s="155"/>
      <c r="AT221" s="150" t="s">
        <v>190</v>
      </c>
      <c r="AU221" s="150" t="s">
        <v>88</v>
      </c>
      <c r="AV221" s="13" t="s">
        <v>203</v>
      </c>
      <c r="AW221" s="13" t="s">
        <v>41</v>
      </c>
      <c r="AX221" s="13" t="s">
        <v>88</v>
      </c>
      <c r="AY221" s="150" t="s">
        <v>184</v>
      </c>
    </row>
    <row r="222" spans="2:65" s="10" customFormat="1" ht="25.9" customHeight="1">
      <c r="B222" s="111"/>
      <c r="D222" s="112" t="s">
        <v>79</v>
      </c>
      <c r="E222" s="113" t="s">
        <v>230</v>
      </c>
      <c r="F222" s="113" t="s">
        <v>333</v>
      </c>
      <c r="I222" s="114"/>
      <c r="J222" s="115">
        <f>BK222</f>
        <v>0</v>
      </c>
      <c r="L222" s="111"/>
      <c r="M222" s="116"/>
      <c r="P222" s="117">
        <f>SUM(P223:P564)</f>
        <v>0</v>
      </c>
      <c r="R222" s="117">
        <f>SUM(R223:R564)</f>
        <v>0</v>
      </c>
      <c r="T222" s="118">
        <f>SUM(T223:T564)</f>
        <v>0</v>
      </c>
      <c r="AR222" s="112" t="s">
        <v>88</v>
      </c>
      <c r="AT222" s="119" t="s">
        <v>79</v>
      </c>
      <c r="AU222" s="119" t="s">
        <v>80</v>
      </c>
      <c r="AY222" s="112" t="s">
        <v>184</v>
      </c>
      <c r="BK222" s="120">
        <f>SUM(BK223:BK564)</f>
        <v>0</v>
      </c>
    </row>
    <row r="223" spans="2:65" s="1" customFormat="1" ht="21.75" customHeight="1">
      <c r="B223" s="121"/>
      <c r="C223" s="122" t="s">
        <v>268</v>
      </c>
      <c r="D223" s="122" t="s">
        <v>185</v>
      </c>
      <c r="E223" s="123" t="s">
        <v>334</v>
      </c>
      <c r="F223" s="124" t="s">
        <v>335</v>
      </c>
      <c r="G223" s="125" t="s">
        <v>324</v>
      </c>
      <c r="H223" s="126">
        <v>365</v>
      </c>
      <c r="I223" s="127"/>
      <c r="J223" s="128">
        <f>ROUND(I223*H223,2)</f>
        <v>0</v>
      </c>
      <c r="K223" s="124" t="s">
        <v>189</v>
      </c>
      <c r="L223" s="32"/>
      <c r="M223" s="129" t="s">
        <v>3</v>
      </c>
      <c r="N223" s="130" t="s">
        <v>51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88</v>
      </c>
      <c r="AT223" s="133" t="s">
        <v>185</v>
      </c>
      <c r="AU223" s="133" t="s">
        <v>88</v>
      </c>
      <c r="AY223" s="16" t="s">
        <v>184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6" t="s">
        <v>88</v>
      </c>
      <c r="BK223" s="134">
        <f>ROUND(I223*H223,2)</f>
        <v>0</v>
      </c>
      <c r="BL223" s="16" t="s">
        <v>88</v>
      </c>
      <c r="BM223" s="133" t="s">
        <v>410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1024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1" customFormat="1" ht="11.25">
      <c r="B225" s="135"/>
      <c r="D225" s="136" t="s">
        <v>190</v>
      </c>
      <c r="E225" s="137" t="s">
        <v>3</v>
      </c>
      <c r="F225" s="138" t="s">
        <v>1025</v>
      </c>
      <c r="H225" s="137" t="s">
        <v>3</v>
      </c>
      <c r="I225" s="139"/>
      <c r="L225" s="135"/>
      <c r="M225" s="140"/>
      <c r="T225" s="141"/>
      <c r="AT225" s="137" t="s">
        <v>190</v>
      </c>
      <c r="AU225" s="137" t="s">
        <v>88</v>
      </c>
      <c r="AV225" s="11" t="s">
        <v>88</v>
      </c>
      <c r="AW225" s="11" t="s">
        <v>41</v>
      </c>
      <c r="AX225" s="11" t="s">
        <v>80</v>
      </c>
      <c r="AY225" s="137" t="s">
        <v>184</v>
      </c>
    </row>
    <row r="226" spans="2:65" s="11" customFormat="1" ht="11.25">
      <c r="B226" s="135"/>
      <c r="D226" s="136" t="s">
        <v>190</v>
      </c>
      <c r="E226" s="137" t="s">
        <v>3</v>
      </c>
      <c r="F226" s="138" t="s">
        <v>337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2" customFormat="1" ht="11.25">
      <c r="B227" s="142"/>
      <c r="D227" s="136" t="s">
        <v>190</v>
      </c>
      <c r="E227" s="143" t="s">
        <v>3</v>
      </c>
      <c r="F227" s="144" t="s">
        <v>1062</v>
      </c>
      <c r="H227" s="145">
        <v>365</v>
      </c>
      <c r="I227" s="146"/>
      <c r="L227" s="142"/>
      <c r="M227" s="147"/>
      <c r="T227" s="148"/>
      <c r="AT227" s="143" t="s">
        <v>190</v>
      </c>
      <c r="AU227" s="143" t="s">
        <v>88</v>
      </c>
      <c r="AV227" s="12" t="s">
        <v>90</v>
      </c>
      <c r="AW227" s="12" t="s">
        <v>41</v>
      </c>
      <c r="AX227" s="12" t="s">
        <v>80</v>
      </c>
      <c r="AY227" s="143" t="s">
        <v>184</v>
      </c>
    </row>
    <row r="228" spans="2:65" s="13" customFormat="1" ht="11.25">
      <c r="B228" s="149"/>
      <c r="D228" s="136" t="s">
        <v>190</v>
      </c>
      <c r="E228" s="150" t="s">
        <v>3</v>
      </c>
      <c r="F228" s="151" t="s">
        <v>202</v>
      </c>
      <c r="H228" s="152">
        <v>365</v>
      </c>
      <c r="I228" s="153"/>
      <c r="L228" s="149"/>
      <c r="M228" s="154"/>
      <c r="T228" s="155"/>
      <c r="AT228" s="150" t="s">
        <v>190</v>
      </c>
      <c r="AU228" s="150" t="s">
        <v>88</v>
      </c>
      <c r="AV228" s="13" t="s">
        <v>203</v>
      </c>
      <c r="AW228" s="13" t="s">
        <v>41</v>
      </c>
      <c r="AX228" s="13" t="s">
        <v>88</v>
      </c>
      <c r="AY228" s="150" t="s">
        <v>184</v>
      </c>
    </row>
    <row r="229" spans="2:65" s="1" customFormat="1" ht="21.75" customHeight="1">
      <c r="B229" s="121"/>
      <c r="C229" s="122" t="s">
        <v>293</v>
      </c>
      <c r="D229" s="122" t="s">
        <v>185</v>
      </c>
      <c r="E229" s="123" t="s">
        <v>340</v>
      </c>
      <c r="F229" s="124" t="s">
        <v>341</v>
      </c>
      <c r="G229" s="125" t="s">
        <v>324</v>
      </c>
      <c r="H229" s="126">
        <v>365</v>
      </c>
      <c r="I229" s="127"/>
      <c r="J229" s="128">
        <f>ROUND(I229*H229,2)</f>
        <v>0</v>
      </c>
      <c r="K229" s="124" t="s">
        <v>189</v>
      </c>
      <c r="L229" s="32"/>
      <c r="M229" s="129" t="s">
        <v>3</v>
      </c>
      <c r="N229" s="130" t="s">
        <v>51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88</v>
      </c>
      <c r="AT229" s="133" t="s">
        <v>185</v>
      </c>
      <c r="AU229" s="133" t="s">
        <v>88</v>
      </c>
      <c r="AY229" s="16" t="s">
        <v>184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88</v>
      </c>
      <c r="BK229" s="134">
        <f>ROUND(I229*H229,2)</f>
        <v>0</v>
      </c>
      <c r="BL229" s="16" t="s">
        <v>88</v>
      </c>
      <c r="BM229" s="133" t="s">
        <v>336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1024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11.25">
      <c r="B231" s="135"/>
      <c r="D231" s="136" t="s">
        <v>190</v>
      </c>
      <c r="E231" s="137" t="s">
        <v>3</v>
      </c>
      <c r="F231" s="138" t="s">
        <v>1025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343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2" customFormat="1" ht="11.25">
      <c r="B233" s="142"/>
      <c r="D233" s="136" t="s">
        <v>190</v>
      </c>
      <c r="E233" s="143" t="s">
        <v>3</v>
      </c>
      <c r="F233" s="144" t="s">
        <v>1062</v>
      </c>
      <c r="H233" s="145">
        <v>365</v>
      </c>
      <c r="I233" s="146"/>
      <c r="L233" s="142"/>
      <c r="M233" s="147"/>
      <c r="T233" s="148"/>
      <c r="AT233" s="143" t="s">
        <v>190</v>
      </c>
      <c r="AU233" s="143" t="s">
        <v>88</v>
      </c>
      <c r="AV233" s="12" t="s">
        <v>90</v>
      </c>
      <c r="AW233" s="12" t="s">
        <v>41</v>
      </c>
      <c r="AX233" s="12" t="s">
        <v>80</v>
      </c>
      <c r="AY233" s="143" t="s">
        <v>184</v>
      </c>
    </row>
    <row r="234" spans="2:65" s="13" customFormat="1" ht="11.25">
      <c r="B234" s="149"/>
      <c r="D234" s="136" t="s">
        <v>190</v>
      </c>
      <c r="E234" s="150" t="s">
        <v>3</v>
      </c>
      <c r="F234" s="151" t="s">
        <v>202</v>
      </c>
      <c r="H234" s="152">
        <v>365</v>
      </c>
      <c r="I234" s="153"/>
      <c r="L234" s="149"/>
      <c r="M234" s="154"/>
      <c r="T234" s="155"/>
      <c r="AT234" s="150" t="s">
        <v>190</v>
      </c>
      <c r="AU234" s="150" t="s">
        <v>88</v>
      </c>
      <c r="AV234" s="13" t="s">
        <v>203</v>
      </c>
      <c r="AW234" s="13" t="s">
        <v>41</v>
      </c>
      <c r="AX234" s="13" t="s">
        <v>88</v>
      </c>
      <c r="AY234" s="150" t="s">
        <v>184</v>
      </c>
    </row>
    <row r="235" spans="2:65" s="1" customFormat="1" ht="24.2" customHeight="1">
      <c r="B235" s="121"/>
      <c r="C235" s="122" t="s">
        <v>300</v>
      </c>
      <c r="D235" s="122" t="s">
        <v>185</v>
      </c>
      <c r="E235" s="123" t="s">
        <v>346</v>
      </c>
      <c r="F235" s="124" t="s">
        <v>347</v>
      </c>
      <c r="G235" s="125" t="s">
        <v>348</v>
      </c>
      <c r="H235" s="126">
        <v>9</v>
      </c>
      <c r="I235" s="127"/>
      <c r="J235" s="128">
        <f>ROUND(I235*H235,2)</f>
        <v>0</v>
      </c>
      <c r="K235" s="124" t="s">
        <v>189</v>
      </c>
      <c r="L235" s="32"/>
      <c r="M235" s="129" t="s">
        <v>3</v>
      </c>
      <c r="N235" s="130" t="s">
        <v>51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88</v>
      </c>
      <c r="AT235" s="133" t="s">
        <v>185</v>
      </c>
      <c r="AU235" s="133" t="s">
        <v>88</v>
      </c>
      <c r="AY235" s="16" t="s">
        <v>184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88</v>
      </c>
      <c r="BK235" s="134">
        <f>ROUND(I235*H235,2)</f>
        <v>0</v>
      </c>
      <c r="BL235" s="16" t="s">
        <v>88</v>
      </c>
      <c r="BM235" s="133" t="s">
        <v>1063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1024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1025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241</v>
      </c>
      <c r="H238" s="145">
        <v>9</v>
      </c>
      <c r="I238" s="146"/>
      <c r="L238" s="142"/>
      <c r="M238" s="147"/>
      <c r="T238" s="148"/>
      <c r="AT238" s="143" t="s">
        <v>190</v>
      </c>
      <c r="AU238" s="143" t="s">
        <v>88</v>
      </c>
      <c r="AV238" s="12" t="s">
        <v>90</v>
      </c>
      <c r="AW238" s="12" t="s">
        <v>41</v>
      </c>
      <c r="AX238" s="12" t="s">
        <v>88</v>
      </c>
      <c r="AY238" s="143" t="s">
        <v>184</v>
      </c>
    </row>
    <row r="239" spans="2:65" s="1" customFormat="1" ht="16.5" customHeight="1">
      <c r="B239" s="121"/>
      <c r="C239" s="122" t="s">
        <v>314</v>
      </c>
      <c r="D239" s="122" t="s">
        <v>185</v>
      </c>
      <c r="E239" s="123" t="s">
        <v>351</v>
      </c>
      <c r="F239" s="124" t="s">
        <v>352</v>
      </c>
      <c r="G239" s="125" t="s">
        <v>324</v>
      </c>
      <c r="H239" s="126">
        <v>1436</v>
      </c>
      <c r="I239" s="127"/>
      <c r="J239" s="128">
        <f>ROUND(I239*H239,2)</f>
        <v>0</v>
      </c>
      <c r="K239" s="124" t="s">
        <v>189</v>
      </c>
      <c r="L239" s="32"/>
      <c r="M239" s="129" t="s">
        <v>3</v>
      </c>
      <c r="N239" s="130" t="s">
        <v>51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88</v>
      </c>
      <c r="AT239" s="133" t="s">
        <v>185</v>
      </c>
      <c r="AU239" s="133" t="s">
        <v>88</v>
      </c>
      <c r="AY239" s="16" t="s">
        <v>184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88</v>
      </c>
      <c r="BK239" s="134">
        <f>ROUND(I239*H239,2)</f>
        <v>0</v>
      </c>
      <c r="BL239" s="16" t="s">
        <v>88</v>
      </c>
      <c r="BM239" s="133" t="s">
        <v>342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1024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1025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354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355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2" customFormat="1" ht="11.25">
      <c r="B244" s="142"/>
      <c r="D244" s="136" t="s">
        <v>190</v>
      </c>
      <c r="E244" s="143" t="s">
        <v>3</v>
      </c>
      <c r="F244" s="144" t="s">
        <v>1064</v>
      </c>
      <c r="H244" s="145">
        <v>356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80</v>
      </c>
      <c r="AY244" s="143" t="s">
        <v>184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1065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2" customFormat="1" ht="11.25">
      <c r="B246" s="142"/>
      <c r="D246" s="136" t="s">
        <v>190</v>
      </c>
      <c r="E246" s="143" t="s">
        <v>3</v>
      </c>
      <c r="F246" s="144" t="s">
        <v>1066</v>
      </c>
      <c r="H246" s="145">
        <v>1080</v>
      </c>
      <c r="I246" s="146"/>
      <c r="L246" s="142"/>
      <c r="M246" s="147"/>
      <c r="T246" s="148"/>
      <c r="AT246" s="143" t="s">
        <v>190</v>
      </c>
      <c r="AU246" s="143" t="s">
        <v>88</v>
      </c>
      <c r="AV246" s="12" t="s">
        <v>90</v>
      </c>
      <c r="AW246" s="12" t="s">
        <v>41</v>
      </c>
      <c r="AX246" s="12" t="s">
        <v>80</v>
      </c>
      <c r="AY246" s="143" t="s">
        <v>184</v>
      </c>
    </row>
    <row r="247" spans="2:65" s="13" customFormat="1" ht="11.25">
      <c r="B247" s="149"/>
      <c r="D247" s="136" t="s">
        <v>190</v>
      </c>
      <c r="E247" s="150" t="s">
        <v>3</v>
      </c>
      <c r="F247" s="151" t="s">
        <v>202</v>
      </c>
      <c r="H247" s="152">
        <v>1436</v>
      </c>
      <c r="I247" s="153"/>
      <c r="L247" s="149"/>
      <c r="M247" s="154"/>
      <c r="T247" s="155"/>
      <c r="AT247" s="150" t="s">
        <v>190</v>
      </c>
      <c r="AU247" s="150" t="s">
        <v>88</v>
      </c>
      <c r="AV247" s="13" t="s">
        <v>203</v>
      </c>
      <c r="AW247" s="13" t="s">
        <v>41</v>
      </c>
      <c r="AX247" s="13" t="s">
        <v>88</v>
      </c>
      <c r="AY247" s="150" t="s">
        <v>184</v>
      </c>
    </row>
    <row r="248" spans="2:65" s="1" customFormat="1" ht="21.75" customHeight="1">
      <c r="B248" s="121"/>
      <c r="C248" s="122" t="s">
        <v>321</v>
      </c>
      <c r="D248" s="122" t="s">
        <v>185</v>
      </c>
      <c r="E248" s="123" t="s">
        <v>371</v>
      </c>
      <c r="F248" s="124" t="s">
        <v>372</v>
      </c>
      <c r="G248" s="125" t="s">
        <v>324</v>
      </c>
      <c r="H248" s="126">
        <v>660</v>
      </c>
      <c r="I248" s="127"/>
      <c r="J248" s="128">
        <f>ROUND(I248*H248,2)</f>
        <v>0</v>
      </c>
      <c r="K248" s="124" t="s">
        <v>189</v>
      </c>
      <c r="L248" s="32"/>
      <c r="M248" s="129" t="s">
        <v>3</v>
      </c>
      <c r="N248" s="130" t="s">
        <v>51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88</v>
      </c>
      <c r="AT248" s="133" t="s">
        <v>185</v>
      </c>
      <c r="AU248" s="133" t="s">
        <v>88</v>
      </c>
      <c r="AY248" s="16" t="s">
        <v>184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6" t="s">
        <v>88</v>
      </c>
      <c r="BK248" s="134">
        <f>ROUND(I248*H248,2)</f>
        <v>0</v>
      </c>
      <c r="BL248" s="16" t="s">
        <v>88</v>
      </c>
      <c r="BM248" s="133" t="s">
        <v>353</v>
      </c>
    </row>
    <row r="249" spans="2:65" s="11" customFormat="1" ht="11.25">
      <c r="B249" s="135"/>
      <c r="D249" s="136" t="s">
        <v>190</v>
      </c>
      <c r="E249" s="137" t="s">
        <v>3</v>
      </c>
      <c r="F249" s="138" t="s">
        <v>1024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88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1025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1" customFormat="1" ht="22.5">
      <c r="B251" s="135"/>
      <c r="D251" s="136" t="s">
        <v>190</v>
      </c>
      <c r="E251" s="137" t="s">
        <v>3</v>
      </c>
      <c r="F251" s="138" t="s">
        <v>862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2" customFormat="1" ht="11.25">
      <c r="B252" s="142"/>
      <c r="D252" s="136" t="s">
        <v>190</v>
      </c>
      <c r="E252" s="143" t="s">
        <v>3</v>
      </c>
      <c r="F252" s="144" t="s">
        <v>1067</v>
      </c>
      <c r="H252" s="145">
        <v>660</v>
      </c>
      <c r="I252" s="146"/>
      <c r="L252" s="142"/>
      <c r="M252" s="147"/>
      <c r="T252" s="148"/>
      <c r="AT252" s="143" t="s">
        <v>190</v>
      </c>
      <c r="AU252" s="143" t="s">
        <v>88</v>
      </c>
      <c r="AV252" s="12" t="s">
        <v>90</v>
      </c>
      <c r="AW252" s="12" t="s">
        <v>41</v>
      </c>
      <c r="AX252" s="12" t="s">
        <v>80</v>
      </c>
      <c r="AY252" s="143" t="s">
        <v>184</v>
      </c>
    </row>
    <row r="253" spans="2:65" s="13" customFormat="1" ht="11.25">
      <c r="B253" s="149"/>
      <c r="D253" s="136" t="s">
        <v>190</v>
      </c>
      <c r="E253" s="150" t="s">
        <v>3</v>
      </c>
      <c r="F253" s="151" t="s">
        <v>202</v>
      </c>
      <c r="H253" s="152">
        <v>660</v>
      </c>
      <c r="I253" s="153"/>
      <c r="L253" s="149"/>
      <c r="M253" s="154"/>
      <c r="T253" s="155"/>
      <c r="AT253" s="150" t="s">
        <v>190</v>
      </c>
      <c r="AU253" s="150" t="s">
        <v>88</v>
      </c>
      <c r="AV253" s="13" t="s">
        <v>203</v>
      </c>
      <c r="AW253" s="13" t="s">
        <v>41</v>
      </c>
      <c r="AX253" s="13" t="s">
        <v>88</v>
      </c>
      <c r="AY253" s="150" t="s">
        <v>184</v>
      </c>
    </row>
    <row r="254" spans="2:65" s="1" customFormat="1" ht="16.5" customHeight="1">
      <c r="B254" s="121"/>
      <c r="C254" s="122" t="s">
        <v>8</v>
      </c>
      <c r="D254" s="122" t="s">
        <v>185</v>
      </c>
      <c r="E254" s="123" t="s">
        <v>377</v>
      </c>
      <c r="F254" s="124" t="s">
        <v>378</v>
      </c>
      <c r="G254" s="125" t="s">
        <v>348</v>
      </c>
      <c r="H254" s="126">
        <v>27</v>
      </c>
      <c r="I254" s="127"/>
      <c r="J254" s="128">
        <f>ROUND(I254*H254,2)</f>
        <v>0</v>
      </c>
      <c r="K254" s="124" t="s">
        <v>189</v>
      </c>
      <c r="L254" s="32"/>
      <c r="M254" s="129" t="s">
        <v>3</v>
      </c>
      <c r="N254" s="130" t="s">
        <v>51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88</v>
      </c>
      <c r="AT254" s="133" t="s">
        <v>185</v>
      </c>
      <c r="AU254" s="133" t="s">
        <v>88</v>
      </c>
      <c r="AY254" s="16" t="s">
        <v>184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6" t="s">
        <v>88</v>
      </c>
      <c r="BK254" s="134">
        <f>ROUND(I254*H254,2)</f>
        <v>0</v>
      </c>
      <c r="BL254" s="16" t="s">
        <v>88</v>
      </c>
      <c r="BM254" s="133" t="s">
        <v>361</v>
      </c>
    </row>
    <row r="255" spans="2:65" s="11" customFormat="1" ht="11.25">
      <c r="B255" s="135"/>
      <c r="D255" s="136" t="s">
        <v>190</v>
      </c>
      <c r="E255" s="137" t="s">
        <v>3</v>
      </c>
      <c r="F255" s="138" t="s">
        <v>1068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88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1" customFormat="1" ht="22.5">
      <c r="B256" s="135"/>
      <c r="D256" s="136" t="s">
        <v>190</v>
      </c>
      <c r="E256" s="137" t="s">
        <v>3</v>
      </c>
      <c r="F256" s="138" t="s">
        <v>1069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2" customFormat="1" ht="11.25">
      <c r="B257" s="142"/>
      <c r="D257" s="136" t="s">
        <v>190</v>
      </c>
      <c r="E257" s="143" t="s">
        <v>3</v>
      </c>
      <c r="F257" s="144" t="s">
        <v>1070</v>
      </c>
      <c r="H257" s="145">
        <v>27</v>
      </c>
      <c r="I257" s="146"/>
      <c r="L257" s="142"/>
      <c r="M257" s="147"/>
      <c r="T257" s="148"/>
      <c r="AT257" s="143" t="s">
        <v>190</v>
      </c>
      <c r="AU257" s="143" t="s">
        <v>88</v>
      </c>
      <c r="AV257" s="12" t="s">
        <v>90</v>
      </c>
      <c r="AW257" s="12" t="s">
        <v>41</v>
      </c>
      <c r="AX257" s="12" t="s">
        <v>80</v>
      </c>
      <c r="AY257" s="143" t="s">
        <v>184</v>
      </c>
    </row>
    <row r="258" spans="2:65" s="13" customFormat="1" ht="11.25">
      <c r="B258" s="149"/>
      <c r="D258" s="136" t="s">
        <v>190</v>
      </c>
      <c r="E258" s="150" t="s">
        <v>3</v>
      </c>
      <c r="F258" s="151" t="s">
        <v>202</v>
      </c>
      <c r="H258" s="152">
        <v>27</v>
      </c>
      <c r="I258" s="153"/>
      <c r="L258" s="149"/>
      <c r="M258" s="154"/>
      <c r="T258" s="155"/>
      <c r="AT258" s="150" t="s">
        <v>190</v>
      </c>
      <c r="AU258" s="150" t="s">
        <v>88</v>
      </c>
      <c r="AV258" s="13" t="s">
        <v>203</v>
      </c>
      <c r="AW258" s="13" t="s">
        <v>41</v>
      </c>
      <c r="AX258" s="13" t="s">
        <v>88</v>
      </c>
      <c r="AY258" s="150" t="s">
        <v>184</v>
      </c>
    </row>
    <row r="259" spans="2:65" s="1" customFormat="1" ht="16.5" customHeight="1">
      <c r="B259" s="121"/>
      <c r="C259" s="122" t="s">
        <v>339</v>
      </c>
      <c r="D259" s="122" t="s">
        <v>185</v>
      </c>
      <c r="E259" s="123" t="s">
        <v>384</v>
      </c>
      <c r="F259" s="124" t="s">
        <v>385</v>
      </c>
      <c r="G259" s="125" t="s">
        <v>348</v>
      </c>
      <c r="H259" s="126">
        <v>27</v>
      </c>
      <c r="I259" s="127"/>
      <c r="J259" s="128">
        <f>ROUND(I259*H259,2)</f>
        <v>0</v>
      </c>
      <c r="K259" s="124" t="s">
        <v>189</v>
      </c>
      <c r="L259" s="32"/>
      <c r="M259" s="129" t="s">
        <v>3</v>
      </c>
      <c r="N259" s="130" t="s">
        <v>51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88</v>
      </c>
      <c r="AT259" s="133" t="s">
        <v>185</v>
      </c>
      <c r="AU259" s="133" t="s">
        <v>88</v>
      </c>
      <c r="AY259" s="16" t="s">
        <v>184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6" t="s">
        <v>88</v>
      </c>
      <c r="BK259" s="134">
        <f>ROUND(I259*H259,2)</f>
        <v>0</v>
      </c>
      <c r="BL259" s="16" t="s">
        <v>88</v>
      </c>
      <c r="BM259" s="133" t="s">
        <v>368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1068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22.5">
      <c r="B261" s="135"/>
      <c r="D261" s="136" t="s">
        <v>190</v>
      </c>
      <c r="E261" s="137" t="s">
        <v>3</v>
      </c>
      <c r="F261" s="138" t="s">
        <v>1069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88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2" customFormat="1" ht="11.25">
      <c r="B262" s="142"/>
      <c r="D262" s="136" t="s">
        <v>190</v>
      </c>
      <c r="E262" s="143" t="s">
        <v>3</v>
      </c>
      <c r="F262" s="144" t="s">
        <v>1070</v>
      </c>
      <c r="H262" s="145">
        <v>27</v>
      </c>
      <c r="I262" s="146"/>
      <c r="L262" s="142"/>
      <c r="M262" s="147"/>
      <c r="T262" s="148"/>
      <c r="AT262" s="143" t="s">
        <v>190</v>
      </c>
      <c r="AU262" s="143" t="s">
        <v>88</v>
      </c>
      <c r="AV262" s="12" t="s">
        <v>90</v>
      </c>
      <c r="AW262" s="12" t="s">
        <v>41</v>
      </c>
      <c r="AX262" s="12" t="s">
        <v>80</v>
      </c>
      <c r="AY262" s="143" t="s">
        <v>184</v>
      </c>
    </row>
    <row r="263" spans="2:65" s="13" customFormat="1" ht="11.25">
      <c r="B263" s="149"/>
      <c r="D263" s="136" t="s">
        <v>190</v>
      </c>
      <c r="E263" s="150" t="s">
        <v>3</v>
      </c>
      <c r="F263" s="151" t="s">
        <v>202</v>
      </c>
      <c r="H263" s="152">
        <v>27</v>
      </c>
      <c r="I263" s="153"/>
      <c r="L263" s="149"/>
      <c r="M263" s="154"/>
      <c r="T263" s="155"/>
      <c r="AT263" s="150" t="s">
        <v>190</v>
      </c>
      <c r="AU263" s="150" t="s">
        <v>88</v>
      </c>
      <c r="AV263" s="13" t="s">
        <v>203</v>
      </c>
      <c r="AW263" s="13" t="s">
        <v>41</v>
      </c>
      <c r="AX263" s="13" t="s">
        <v>88</v>
      </c>
      <c r="AY263" s="150" t="s">
        <v>184</v>
      </c>
    </row>
    <row r="264" spans="2:65" s="1" customFormat="1" ht="33" customHeight="1">
      <c r="B264" s="121"/>
      <c r="C264" s="122" t="s">
        <v>345</v>
      </c>
      <c r="D264" s="122" t="s">
        <v>185</v>
      </c>
      <c r="E264" s="123" t="s">
        <v>388</v>
      </c>
      <c r="F264" s="124" t="s">
        <v>389</v>
      </c>
      <c r="G264" s="125" t="s">
        <v>390</v>
      </c>
      <c r="H264" s="126">
        <v>0.06</v>
      </c>
      <c r="I264" s="127"/>
      <c r="J264" s="128">
        <f>ROUND(I264*H264,2)</f>
        <v>0</v>
      </c>
      <c r="K264" s="124" t="s">
        <v>189</v>
      </c>
      <c r="L264" s="32"/>
      <c r="M264" s="129" t="s">
        <v>3</v>
      </c>
      <c r="N264" s="130" t="s">
        <v>51</v>
      </c>
      <c r="P264" s="131">
        <f>O264*H264</f>
        <v>0</v>
      </c>
      <c r="Q264" s="131">
        <v>0</v>
      </c>
      <c r="R264" s="131">
        <f>Q264*H264</f>
        <v>0</v>
      </c>
      <c r="S264" s="131">
        <v>0</v>
      </c>
      <c r="T264" s="132">
        <f>S264*H264</f>
        <v>0</v>
      </c>
      <c r="AR264" s="133" t="s">
        <v>88</v>
      </c>
      <c r="AT264" s="133" t="s">
        <v>185</v>
      </c>
      <c r="AU264" s="133" t="s">
        <v>88</v>
      </c>
      <c r="AY264" s="16" t="s">
        <v>184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6" t="s">
        <v>88</v>
      </c>
      <c r="BK264" s="134">
        <f>ROUND(I264*H264,2)</f>
        <v>0</v>
      </c>
      <c r="BL264" s="16" t="s">
        <v>88</v>
      </c>
      <c r="BM264" s="133" t="s">
        <v>373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1024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88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1025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1068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392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1071</v>
      </c>
      <c r="H269" s="145">
        <v>0.06</v>
      </c>
      <c r="I269" s="146"/>
      <c r="L269" s="142"/>
      <c r="M269" s="147"/>
      <c r="T269" s="148"/>
      <c r="AT269" s="143" t="s">
        <v>190</v>
      </c>
      <c r="AU269" s="143" t="s">
        <v>88</v>
      </c>
      <c r="AV269" s="12" t="s">
        <v>90</v>
      </c>
      <c r="AW269" s="12" t="s">
        <v>41</v>
      </c>
      <c r="AX269" s="12" t="s">
        <v>80</v>
      </c>
      <c r="AY269" s="143" t="s">
        <v>184</v>
      </c>
    </row>
    <row r="270" spans="2:65" s="13" customFormat="1" ht="11.25">
      <c r="B270" s="149"/>
      <c r="D270" s="136" t="s">
        <v>190</v>
      </c>
      <c r="E270" s="150" t="s">
        <v>3</v>
      </c>
      <c r="F270" s="151" t="s">
        <v>202</v>
      </c>
      <c r="H270" s="152">
        <v>0.06</v>
      </c>
      <c r="I270" s="153"/>
      <c r="L270" s="149"/>
      <c r="M270" s="154"/>
      <c r="T270" s="155"/>
      <c r="AT270" s="150" t="s">
        <v>190</v>
      </c>
      <c r="AU270" s="150" t="s">
        <v>88</v>
      </c>
      <c r="AV270" s="13" t="s">
        <v>203</v>
      </c>
      <c r="AW270" s="13" t="s">
        <v>41</v>
      </c>
      <c r="AX270" s="13" t="s">
        <v>88</v>
      </c>
      <c r="AY270" s="150" t="s">
        <v>184</v>
      </c>
    </row>
    <row r="271" spans="2:65" s="1" customFormat="1" ht="37.9" customHeight="1">
      <c r="B271" s="121"/>
      <c r="C271" s="122" t="s">
        <v>350</v>
      </c>
      <c r="D271" s="122" t="s">
        <v>185</v>
      </c>
      <c r="E271" s="123" t="s">
        <v>395</v>
      </c>
      <c r="F271" s="124" t="s">
        <v>396</v>
      </c>
      <c r="G271" s="125" t="s">
        <v>390</v>
      </c>
      <c r="H271" s="126">
        <v>16.5</v>
      </c>
      <c r="I271" s="127"/>
      <c r="J271" s="128">
        <f>ROUND(I271*H271,2)</f>
        <v>0</v>
      </c>
      <c r="K271" s="124" t="s">
        <v>189</v>
      </c>
      <c r="L271" s="32"/>
      <c r="M271" s="129" t="s">
        <v>3</v>
      </c>
      <c r="N271" s="130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88</v>
      </c>
      <c r="AT271" s="133" t="s">
        <v>185</v>
      </c>
      <c r="AU271" s="133" t="s">
        <v>88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379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1024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1025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1" customFormat="1" ht="11.25">
      <c r="B274" s="135"/>
      <c r="D274" s="136" t="s">
        <v>190</v>
      </c>
      <c r="E274" s="137" t="s">
        <v>3</v>
      </c>
      <c r="F274" s="138" t="s">
        <v>1068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398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2" customFormat="1" ht="11.25">
      <c r="B276" s="142"/>
      <c r="D276" s="136" t="s">
        <v>190</v>
      </c>
      <c r="E276" s="143" t="s">
        <v>3</v>
      </c>
      <c r="F276" s="144" t="s">
        <v>1072</v>
      </c>
      <c r="H276" s="145">
        <v>16.5</v>
      </c>
      <c r="I276" s="146"/>
      <c r="L276" s="142"/>
      <c r="M276" s="147"/>
      <c r="T276" s="148"/>
      <c r="AT276" s="143" t="s">
        <v>190</v>
      </c>
      <c r="AU276" s="143" t="s">
        <v>88</v>
      </c>
      <c r="AV276" s="12" t="s">
        <v>90</v>
      </c>
      <c r="AW276" s="12" t="s">
        <v>41</v>
      </c>
      <c r="AX276" s="12" t="s">
        <v>80</v>
      </c>
      <c r="AY276" s="143" t="s">
        <v>184</v>
      </c>
    </row>
    <row r="277" spans="2:65" s="13" customFormat="1" ht="11.25">
      <c r="B277" s="149"/>
      <c r="D277" s="136" t="s">
        <v>190</v>
      </c>
      <c r="E277" s="150" t="s">
        <v>3</v>
      </c>
      <c r="F277" s="151" t="s">
        <v>202</v>
      </c>
      <c r="H277" s="152">
        <v>16.5</v>
      </c>
      <c r="I277" s="153"/>
      <c r="L277" s="149"/>
      <c r="M277" s="154"/>
      <c r="T277" s="155"/>
      <c r="AT277" s="150" t="s">
        <v>190</v>
      </c>
      <c r="AU277" s="150" t="s">
        <v>88</v>
      </c>
      <c r="AV277" s="13" t="s">
        <v>203</v>
      </c>
      <c r="AW277" s="13" t="s">
        <v>41</v>
      </c>
      <c r="AX277" s="13" t="s">
        <v>88</v>
      </c>
      <c r="AY277" s="150" t="s">
        <v>184</v>
      </c>
    </row>
    <row r="278" spans="2:65" s="1" customFormat="1" ht="24.2" customHeight="1">
      <c r="B278" s="121"/>
      <c r="C278" s="122" t="s">
        <v>332</v>
      </c>
      <c r="D278" s="122" t="s">
        <v>185</v>
      </c>
      <c r="E278" s="123" t="s">
        <v>406</v>
      </c>
      <c r="F278" s="124" t="s">
        <v>407</v>
      </c>
      <c r="G278" s="125" t="s">
        <v>324</v>
      </c>
      <c r="H278" s="126">
        <v>680</v>
      </c>
      <c r="I278" s="127"/>
      <c r="J278" s="128">
        <f>ROUND(I278*H278,2)</f>
        <v>0</v>
      </c>
      <c r="K278" s="124" t="s">
        <v>189</v>
      </c>
      <c r="L278" s="32"/>
      <c r="M278" s="129" t="s">
        <v>3</v>
      </c>
      <c r="N278" s="130" t="s">
        <v>51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88</v>
      </c>
      <c r="AT278" s="133" t="s">
        <v>185</v>
      </c>
      <c r="AU278" s="133" t="s">
        <v>88</v>
      </c>
      <c r="AY278" s="16" t="s">
        <v>184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88</v>
      </c>
      <c r="BK278" s="134">
        <f>ROUND(I278*H278,2)</f>
        <v>0</v>
      </c>
      <c r="BL278" s="16" t="s">
        <v>88</v>
      </c>
      <c r="BM278" s="133" t="s">
        <v>386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1024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1025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88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1068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88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392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88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321</v>
      </c>
      <c r="H283" s="145">
        <v>20</v>
      </c>
      <c r="I283" s="146"/>
      <c r="L283" s="142"/>
      <c r="M283" s="147"/>
      <c r="T283" s="148"/>
      <c r="AT283" s="143" t="s">
        <v>190</v>
      </c>
      <c r="AU283" s="143" t="s">
        <v>88</v>
      </c>
      <c r="AV283" s="12" t="s">
        <v>90</v>
      </c>
      <c r="AW283" s="12" t="s">
        <v>41</v>
      </c>
      <c r="AX283" s="12" t="s">
        <v>80</v>
      </c>
      <c r="AY283" s="143" t="s">
        <v>184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398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2" customFormat="1" ht="11.25">
      <c r="B285" s="142"/>
      <c r="D285" s="136" t="s">
        <v>190</v>
      </c>
      <c r="E285" s="143" t="s">
        <v>3</v>
      </c>
      <c r="F285" s="144" t="s">
        <v>1073</v>
      </c>
      <c r="H285" s="145">
        <v>660</v>
      </c>
      <c r="I285" s="146"/>
      <c r="L285" s="142"/>
      <c r="M285" s="147"/>
      <c r="T285" s="148"/>
      <c r="AT285" s="143" t="s">
        <v>190</v>
      </c>
      <c r="AU285" s="143" t="s">
        <v>88</v>
      </c>
      <c r="AV285" s="12" t="s">
        <v>90</v>
      </c>
      <c r="AW285" s="12" t="s">
        <v>41</v>
      </c>
      <c r="AX285" s="12" t="s">
        <v>80</v>
      </c>
      <c r="AY285" s="143" t="s">
        <v>184</v>
      </c>
    </row>
    <row r="286" spans="2:65" s="13" customFormat="1" ht="11.25">
      <c r="B286" s="149"/>
      <c r="D286" s="136" t="s">
        <v>190</v>
      </c>
      <c r="E286" s="150" t="s">
        <v>3</v>
      </c>
      <c r="F286" s="151" t="s">
        <v>202</v>
      </c>
      <c r="H286" s="152">
        <v>680</v>
      </c>
      <c r="I286" s="153"/>
      <c r="L286" s="149"/>
      <c r="M286" s="154"/>
      <c r="T286" s="155"/>
      <c r="AT286" s="150" t="s">
        <v>190</v>
      </c>
      <c r="AU286" s="150" t="s">
        <v>88</v>
      </c>
      <c r="AV286" s="13" t="s">
        <v>203</v>
      </c>
      <c r="AW286" s="13" t="s">
        <v>41</v>
      </c>
      <c r="AX286" s="13" t="s">
        <v>88</v>
      </c>
      <c r="AY286" s="150" t="s">
        <v>184</v>
      </c>
    </row>
    <row r="287" spans="2:65" s="1" customFormat="1" ht="24.2" customHeight="1">
      <c r="B287" s="121"/>
      <c r="C287" s="122" t="s">
        <v>365</v>
      </c>
      <c r="D287" s="122" t="s">
        <v>185</v>
      </c>
      <c r="E287" s="123" t="s">
        <v>411</v>
      </c>
      <c r="F287" s="124" t="s">
        <v>412</v>
      </c>
      <c r="G287" s="125" t="s">
        <v>324</v>
      </c>
      <c r="H287" s="126">
        <v>330</v>
      </c>
      <c r="I287" s="127"/>
      <c r="J287" s="128">
        <f>ROUND(I287*H287,2)</f>
        <v>0</v>
      </c>
      <c r="K287" s="124" t="s">
        <v>189</v>
      </c>
      <c r="L287" s="32"/>
      <c r="M287" s="129" t="s">
        <v>3</v>
      </c>
      <c r="N287" s="130" t="s">
        <v>51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88</v>
      </c>
      <c r="AT287" s="133" t="s">
        <v>185</v>
      </c>
      <c r="AU287" s="133" t="s">
        <v>88</v>
      </c>
      <c r="AY287" s="16" t="s">
        <v>184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6" t="s">
        <v>88</v>
      </c>
      <c r="BK287" s="134">
        <f>ROUND(I287*H287,2)</f>
        <v>0</v>
      </c>
      <c r="BL287" s="16" t="s">
        <v>88</v>
      </c>
      <c r="BM287" s="133" t="s">
        <v>391</v>
      </c>
    </row>
    <row r="288" spans="2:65" s="11" customFormat="1" ht="11.25">
      <c r="B288" s="135"/>
      <c r="D288" s="136" t="s">
        <v>190</v>
      </c>
      <c r="E288" s="137" t="s">
        <v>3</v>
      </c>
      <c r="F288" s="138" t="s">
        <v>1024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88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1" customFormat="1" ht="11.25">
      <c r="B289" s="135"/>
      <c r="D289" s="136" t="s">
        <v>190</v>
      </c>
      <c r="E289" s="137" t="s">
        <v>3</v>
      </c>
      <c r="F289" s="138" t="s">
        <v>1025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414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321</v>
      </c>
      <c r="H291" s="145">
        <v>20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1" customFormat="1" ht="11.25">
      <c r="B292" s="135"/>
      <c r="D292" s="136" t="s">
        <v>190</v>
      </c>
      <c r="E292" s="137" t="s">
        <v>3</v>
      </c>
      <c r="F292" s="138" t="s">
        <v>415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88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2" customFormat="1" ht="11.25">
      <c r="B293" s="142"/>
      <c r="D293" s="136" t="s">
        <v>190</v>
      </c>
      <c r="E293" s="143" t="s">
        <v>3</v>
      </c>
      <c r="F293" s="144" t="s">
        <v>247</v>
      </c>
      <c r="H293" s="145">
        <v>10</v>
      </c>
      <c r="I293" s="146"/>
      <c r="L293" s="142"/>
      <c r="M293" s="147"/>
      <c r="T293" s="148"/>
      <c r="AT293" s="143" t="s">
        <v>190</v>
      </c>
      <c r="AU293" s="143" t="s">
        <v>88</v>
      </c>
      <c r="AV293" s="12" t="s">
        <v>90</v>
      </c>
      <c r="AW293" s="12" t="s">
        <v>41</v>
      </c>
      <c r="AX293" s="12" t="s">
        <v>80</v>
      </c>
      <c r="AY293" s="143" t="s">
        <v>184</v>
      </c>
    </row>
    <row r="294" spans="2:65" s="11" customFormat="1" ht="11.25">
      <c r="B294" s="135"/>
      <c r="D294" s="136" t="s">
        <v>190</v>
      </c>
      <c r="E294" s="137" t="s">
        <v>3</v>
      </c>
      <c r="F294" s="138" t="s">
        <v>416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2" customFormat="1" ht="11.25">
      <c r="B295" s="142"/>
      <c r="D295" s="136" t="s">
        <v>190</v>
      </c>
      <c r="E295" s="143" t="s">
        <v>3</v>
      </c>
      <c r="F295" s="144" t="s">
        <v>1074</v>
      </c>
      <c r="H295" s="145">
        <v>300</v>
      </c>
      <c r="I295" s="146"/>
      <c r="L295" s="142"/>
      <c r="M295" s="147"/>
      <c r="T295" s="148"/>
      <c r="AT295" s="143" t="s">
        <v>190</v>
      </c>
      <c r="AU295" s="143" t="s">
        <v>88</v>
      </c>
      <c r="AV295" s="12" t="s">
        <v>90</v>
      </c>
      <c r="AW295" s="12" t="s">
        <v>41</v>
      </c>
      <c r="AX295" s="12" t="s">
        <v>80</v>
      </c>
      <c r="AY295" s="143" t="s">
        <v>184</v>
      </c>
    </row>
    <row r="296" spans="2:65" s="13" customFormat="1" ht="11.25">
      <c r="B296" s="149"/>
      <c r="D296" s="136" t="s">
        <v>190</v>
      </c>
      <c r="E296" s="150" t="s">
        <v>3</v>
      </c>
      <c r="F296" s="151" t="s">
        <v>202</v>
      </c>
      <c r="H296" s="152">
        <v>330</v>
      </c>
      <c r="I296" s="153"/>
      <c r="L296" s="149"/>
      <c r="M296" s="154"/>
      <c r="T296" s="155"/>
      <c r="AT296" s="150" t="s">
        <v>190</v>
      </c>
      <c r="AU296" s="150" t="s">
        <v>88</v>
      </c>
      <c r="AV296" s="13" t="s">
        <v>203</v>
      </c>
      <c r="AW296" s="13" t="s">
        <v>41</v>
      </c>
      <c r="AX296" s="13" t="s">
        <v>88</v>
      </c>
      <c r="AY296" s="150" t="s">
        <v>184</v>
      </c>
    </row>
    <row r="297" spans="2:65" s="1" customFormat="1" ht="33" customHeight="1">
      <c r="B297" s="121"/>
      <c r="C297" s="122" t="s">
        <v>370</v>
      </c>
      <c r="D297" s="122" t="s">
        <v>185</v>
      </c>
      <c r="E297" s="123" t="s">
        <v>1075</v>
      </c>
      <c r="F297" s="124" t="s">
        <v>1076</v>
      </c>
      <c r="G297" s="125" t="s">
        <v>422</v>
      </c>
      <c r="H297" s="126">
        <v>0.36</v>
      </c>
      <c r="I297" s="127"/>
      <c r="J297" s="128">
        <f>ROUND(I297*H297,2)</f>
        <v>0</v>
      </c>
      <c r="K297" s="124" t="s">
        <v>189</v>
      </c>
      <c r="L297" s="32"/>
      <c r="M297" s="129" t="s">
        <v>3</v>
      </c>
      <c r="N297" s="130" t="s">
        <v>51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88</v>
      </c>
      <c r="AT297" s="133" t="s">
        <v>185</v>
      </c>
      <c r="AU297" s="133" t="s">
        <v>88</v>
      </c>
      <c r="AY297" s="16" t="s">
        <v>184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6" t="s">
        <v>88</v>
      </c>
      <c r="BK297" s="134">
        <f>ROUND(I297*H297,2)</f>
        <v>0</v>
      </c>
      <c r="BL297" s="16" t="s">
        <v>88</v>
      </c>
      <c r="BM297" s="133" t="s">
        <v>397</v>
      </c>
    </row>
    <row r="298" spans="2:65" s="11" customFormat="1" ht="11.25">
      <c r="B298" s="135"/>
      <c r="D298" s="136" t="s">
        <v>190</v>
      </c>
      <c r="E298" s="137" t="s">
        <v>3</v>
      </c>
      <c r="F298" s="138" t="s">
        <v>1024</v>
      </c>
      <c r="H298" s="137" t="s">
        <v>3</v>
      </c>
      <c r="I298" s="139"/>
      <c r="L298" s="135"/>
      <c r="M298" s="140"/>
      <c r="T298" s="141"/>
      <c r="AT298" s="137" t="s">
        <v>190</v>
      </c>
      <c r="AU298" s="137" t="s">
        <v>88</v>
      </c>
      <c r="AV298" s="11" t="s">
        <v>88</v>
      </c>
      <c r="AW298" s="11" t="s">
        <v>41</v>
      </c>
      <c r="AX298" s="11" t="s">
        <v>80</v>
      </c>
      <c r="AY298" s="137" t="s">
        <v>184</v>
      </c>
    </row>
    <row r="299" spans="2:65" s="11" customFormat="1" ht="11.25">
      <c r="B299" s="135"/>
      <c r="D299" s="136" t="s">
        <v>190</v>
      </c>
      <c r="E299" s="137" t="s">
        <v>3</v>
      </c>
      <c r="F299" s="138" t="s">
        <v>1025</v>
      </c>
      <c r="H299" s="137" t="s">
        <v>3</v>
      </c>
      <c r="I299" s="139"/>
      <c r="L299" s="135"/>
      <c r="M299" s="140"/>
      <c r="T299" s="141"/>
      <c r="AT299" s="137" t="s">
        <v>190</v>
      </c>
      <c r="AU299" s="137" t="s">
        <v>88</v>
      </c>
      <c r="AV299" s="11" t="s">
        <v>88</v>
      </c>
      <c r="AW299" s="11" t="s">
        <v>41</v>
      </c>
      <c r="AX299" s="11" t="s">
        <v>80</v>
      </c>
      <c r="AY299" s="137" t="s">
        <v>184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1068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22.5">
      <c r="B301" s="135"/>
      <c r="D301" s="136" t="s">
        <v>190</v>
      </c>
      <c r="E301" s="137" t="s">
        <v>3</v>
      </c>
      <c r="F301" s="138" t="s">
        <v>1077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1078</v>
      </c>
      <c r="H302" s="145">
        <v>0.24</v>
      </c>
      <c r="I302" s="146"/>
      <c r="L302" s="142"/>
      <c r="M302" s="147"/>
      <c r="T302" s="148"/>
      <c r="AT302" s="143" t="s">
        <v>190</v>
      </c>
      <c r="AU302" s="143" t="s">
        <v>88</v>
      </c>
      <c r="AV302" s="12" t="s">
        <v>90</v>
      </c>
      <c r="AW302" s="12" t="s">
        <v>41</v>
      </c>
      <c r="AX302" s="12" t="s">
        <v>80</v>
      </c>
      <c r="AY302" s="143" t="s">
        <v>184</v>
      </c>
    </row>
    <row r="303" spans="2:65" s="11" customFormat="1" ht="22.5">
      <c r="B303" s="135"/>
      <c r="D303" s="136" t="s">
        <v>190</v>
      </c>
      <c r="E303" s="137" t="s">
        <v>3</v>
      </c>
      <c r="F303" s="138" t="s">
        <v>1079</v>
      </c>
      <c r="H303" s="137" t="s">
        <v>3</v>
      </c>
      <c r="I303" s="139"/>
      <c r="L303" s="135"/>
      <c r="M303" s="140"/>
      <c r="T303" s="141"/>
      <c r="AT303" s="137" t="s">
        <v>190</v>
      </c>
      <c r="AU303" s="137" t="s">
        <v>88</v>
      </c>
      <c r="AV303" s="11" t="s">
        <v>88</v>
      </c>
      <c r="AW303" s="11" t="s">
        <v>41</v>
      </c>
      <c r="AX303" s="11" t="s">
        <v>80</v>
      </c>
      <c r="AY303" s="137" t="s">
        <v>184</v>
      </c>
    </row>
    <row r="304" spans="2:65" s="12" customFormat="1" ht="11.25">
      <c r="B304" s="142"/>
      <c r="D304" s="136" t="s">
        <v>190</v>
      </c>
      <c r="E304" s="143" t="s">
        <v>3</v>
      </c>
      <c r="F304" s="144" t="s">
        <v>1080</v>
      </c>
      <c r="H304" s="145">
        <v>0.12</v>
      </c>
      <c r="I304" s="146"/>
      <c r="L304" s="142"/>
      <c r="M304" s="147"/>
      <c r="T304" s="148"/>
      <c r="AT304" s="143" t="s">
        <v>190</v>
      </c>
      <c r="AU304" s="143" t="s">
        <v>88</v>
      </c>
      <c r="AV304" s="12" t="s">
        <v>90</v>
      </c>
      <c r="AW304" s="12" t="s">
        <v>41</v>
      </c>
      <c r="AX304" s="12" t="s">
        <v>80</v>
      </c>
      <c r="AY304" s="143" t="s">
        <v>184</v>
      </c>
    </row>
    <row r="305" spans="2:65" s="13" customFormat="1" ht="11.25">
      <c r="B305" s="149"/>
      <c r="D305" s="136" t="s">
        <v>190</v>
      </c>
      <c r="E305" s="150" t="s">
        <v>3</v>
      </c>
      <c r="F305" s="151" t="s">
        <v>202</v>
      </c>
      <c r="H305" s="152">
        <v>0.36</v>
      </c>
      <c r="I305" s="153"/>
      <c r="L305" s="149"/>
      <c r="M305" s="154"/>
      <c r="T305" s="155"/>
      <c r="AT305" s="150" t="s">
        <v>190</v>
      </c>
      <c r="AU305" s="150" t="s">
        <v>88</v>
      </c>
      <c r="AV305" s="13" t="s">
        <v>203</v>
      </c>
      <c r="AW305" s="13" t="s">
        <v>41</v>
      </c>
      <c r="AX305" s="13" t="s">
        <v>88</v>
      </c>
      <c r="AY305" s="150" t="s">
        <v>184</v>
      </c>
    </row>
    <row r="306" spans="2:65" s="1" customFormat="1" ht="33" customHeight="1">
      <c r="B306" s="121"/>
      <c r="C306" s="122" t="s">
        <v>303</v>
      </c>
      <c r="D306" s="122" t="s">
        <v>185</v>
      </c>
      <c r="E306" s="123" t="s">
        <v>1081</v>
      </c>
      <c r="F306" s="124" t="s">
        <v>1082</v>
      </c>
      <c r="G306" s="125" t="s">
        <v>422</v>
      </c>
      <c r="H306" s="126">
        <v>172.8</v>
      </c>
      <c r="I306" s="127"/>
      <c r="J306" s="128">
        <f>ROUND(I306*H306,2)</f>
        <v>0</v>
      </c>
      <c r="K306" s="124" t="s">
        <v>189</v>
      </c>
      <c r="L306" s="32"/>
      <c r="M306" s="129" t="s">
        <v>3</v>
      </c>
      <c r="N306" s="130" t="s">
        <v>51</v>
      </c>
      <c r="P306" s="131">
        <f>O306*H306</f>
        <v>0</v>
      </c>
      <c r="Q306" s="131">
        <v>0</v>
      </c>
      <c r="R306" s="131">
        <f>Q306*H306</f>
        <v>0</v>
      </c>
      <c r="S306" s="131">
        <v>0</v>
      </c>
      <c r="T306" s="132">
        <f>S306*H306</f>
        <v>0</v>
      </c>
      <c r="AR306" s="133" t="s">
        <v>88</v>
      </c>
      <c r="AT306" s="133" t="s">
        <v>185</v>
      </c>
      <c r="AU306" s="133" t="s">
        <v>88</v>
      </c>
      <c r="AY306" s="16" t="s">
        <v>184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6" t="s">
        <v>88</v>
      </c>
      <c r="BK306" s="134">
        <f>ROUND(I306*H306,2)</f>
        <v>0</v>
      </c>
      <c r="BL306" s="16" t="s">
        <v>88</v>
      </c>
      <c r="BM306" s="133" t="s">
        <v>402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1024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1025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1" customFormat="1" ht="11.25">
      <c r="B309" s="135"/>
      <c r="D309" s="136" t="s">
        <v>190</v>
      </c>
      <c r="E309" s="137" t="s">
        <v>3</v>
      </c>
      <c r="F309" s="138" t="s">
        <v>1068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88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1" customFormat="1" ht="22.5">
      <c r="B310" s="135"/>
      <c r="D310" s="136" t="s">
        <v>190</v>
      </c>
      <c r="E310" s="137" t="s">
        <v>3</v>
      </c>
      <c r="F310" s="138" t="s">
        <v>1083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88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2" customFormat="1" ht="11.25">
      <c r="B311" s="142"/>
      <c r="D311" s="136" t="s">
        <v>190</v>
      </c>
      <c r="E311" s="143" t="s">
        <v>3</v>
      </c>
      <c r="F311" s="144" t="s">
        <v>1084</v>
      </c>
      <c r="H311" s="145">
        <v>172.8</v>
      </c>
      <c r="I311" s="146"/>
      <c r="L311" s="142"/>
      <c r="M311" s="147"/>
      <c r="T311" s="148"/>
      <c r="AT311" s="143" t="s">
        <v>190</v>
      </c>
      <c r="AU311" s="143" t="s">
        <v>88</v>
      </c>
      <c r="AV311" s="12" t="s">
        <v>90</v>
      </c>
      <c r="AW311" s="12" t="s">
        <v>41</v>
      </c>
      <c r="AX311" s="12" t="s">
        <v>80</v>
      </c>
      <c r="AY311" s="143" t="s">
        <v>184</v>
      </c>
    </row>
    <row r="312" spans="2:65" s="13" customFormat="1" ht="11.25">
      <c r="B312" s="149"/>
      <c r="D312" s="136" t="s">
        <v>190</v>
      </c>
      <c r="E312" s="150" t="s">
        <v>3</v>
      </c>
      <c r="F312" s="151" t="s">
        <v>202</v>
      </c>
      <c r="H312" s="152">
        <v>172.8</v>
      </c>
      <c r="I312" s="153"/>
      <c r="L312" s="149"/>
      <c r="M312" s="154"/>
      <c r="T312" s="155"/>
      <c r="AT312" s="150" t="s">
        <v>190</v>
      </c>
      <c r="AU312" s="150" t="s">
        <v>88</v>
      </c>
      <c r="AV312" s="13" t="s">
        <v>203</v>
      </c>
      <c r="AW312" s="13" t="s">
        <v>41</v>
      </c>
      <c r="AX312" s="13" t="s">
        <v>88</v>
      </c>
      <c r="AY312" s="150" t="s">
        <v>184</v>
      </c>
    </row>
    <row r="313" spans="2:65" s="1" customFormat="1" ht="21.75" customHeight="1">
      <c r="B313" s="121"/>
      <c r="C313" s="122" t="s">
        <v>383</v>
      </c>
      <c r="D313" s="122" t="s">
        <v>185</v>
      </c>
      <c r="E313" s="123" t="s">
        <v>428</v>
      </c>
      <c r="F313" s="124" t="s">
        <v>429</v>
      </c>
      <c r="G313" s="125" t="s">
        <v>324</v>
      </c>
      <c r="H313" s="126">
        <v>1230</v>
      </c>
      <c r="I313" s="127"/>
      <c r="J313" s="128">
        <f>ROUND(I313*H313,2)</f>
        <v>0</v>
      </c>
      <c r="K313" s="124" t="s">
        <v>189</v>
      </c>
      <c r="L313" s="32"/>
      <c r="M313" s="129" t="s">
        <v>3</v>
      </c>
      <c r="N313" s="130" t="s">
        <v>51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88</v>
      </c>
      <c r="AT313" s="133" t="s">
        <v>185</v>
      </c>
      <c r="AU313" s="133" t="s">
        <v>88</v>
      </c>
      <c r="AY313" s="16" t="s">
        <v>184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6" t="s">
        <v>88</v>
      </c>
      <c r="BK313" s="134">
        <f>ROUND(I313*H313,2)</f>
        <v>0</v>
      </c>
      <c r="BL313" s="16" t="s">
        <v>88</v>
      </c>
      <c r="BM313" s="133" t="s">
        <v>408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1024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1068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88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1" customFormat="1" ht="22.5">
      <c r="B316" s="135"/>
      <c r="D316" s="136" t="s">
        <v>190</v>
      </c>
      <c r="E316" s="137" t="s">
        <v>3</v>
      </c>
      <c r="F316" s="138" t="s">
        <v>1077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88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2" customFormat="1" ht="11.25">
      <c r="B317" s="142"/>
      <c r="D317" s="136" t="s">
        <v>190</v>
      </c>
      <c r="E317" s="143" t="s">
        <v>3</v>
      </c>
      <c r="F317" s="144" t="s">
        <v>247</v>
      </c>
      <c r="H317" s="145">
        <v>10</v>
      </c>
      <c r="I317" s="146"/>
      <c r="L317" s="142"/>
      <c r="M317" s="147"/>
      <c r="T317" s="148"/>
      <c r="AT317" s="143" t="s">
        <v>190</v>
      </c>
      <c r="AU317" s="143" t="s">
        <v>88</v>
      </c>
      <c r="AV317" s="12" t="s">
        <v>90</v>
      </c>
      <c r="AW317" s="12" t="s">
        <v>41</v>
      </c>
      <c r="AX317" s="12" t="s">
        <v>80</v>
      </c>
      <c r="AY317" s="143" t="s">
        <v>184</v>
      </c>
    </row>
    <row r="318" spans="2:65" s="11" customFormat="1" ht="22.5">
      <c r="B318" s="135"/>
      <c r="D318" s="136" t="s">
        <v>190</v>
      </c>
      <c r="E318" s="137" t="s">
        <v>3</v>
      </c>
      <c r="F318" s="138" t="s">
        <v>1079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2" customFormat="1" ht="11.25">
      <c r="B319" s="142"/>
      <c r="D319" s="136" t="s">
        <v>190</v>
      </c>
      <c r="E319" s="143" t="s">
        <v>3</v>
      </c>
      <c r="F319" s="144" t="s">
        <v>321</v>
      </c>
      <c r="H319" s="145">
        <v>20</v>
      </c>
      <c r="I319" s="146"/>
      <c r="L319" s="142"/>
      <c r="M319" s="147"/>
      <c r="T319" s="148"/>
      <c r="AT319" s="143" t="s">
        <v>190</v>
      </c>
      <c r="AU319" s="143" t="s">
        <v>88</v>
      </c>
      <c r="AV319" s="12" t="s">
        <v>90</v>
      </c>
      <c r="AW319" s="12" t="s">
        <v>41</v>
      </c>
      <c r="AX319" s="12" t="s">
        <v>80</v>
      </c>
      <c r="AY319" s="143" t="s">
        <v>184</v>
      </c>
    </row>
    <row r="320" spans="2:65" s="11" customFormat="1" ht="22.5">
      <c r="B320" s="135"/>
      <c r="D320" s="136" t="s">
        <v>190</v>
      </c>
      <c r="E320" s="137" t="s">
        <v>3</v>
      </c>
      <c r="F320" s="138" t="s">
        <v>1083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2" customFormat="1" ht="11.25">
      <c r="B321" s="142"/>
      <c r="D321" s="136" t="s">
        <v>190</v>
      </c>
      <c r="E321" s="143" t="s">
        <v>3</v>
      </c>
      <c r="F321" s="144" t="s">
        <v>1085</v>
      </c>
      <c r="H321" s="145">
        <v>1200</v>
      </c>
      <c r="I321" s="146"/>
      <c r="L321" s="142"/>
      <c r="M321" s="147"/>
      <c r="T321" s="148"/>
      <c r="AT321" s="143" t="s">
        <v>190</v>
      </c>
      <c r="AU321" s="143" t="s">
        <v>88</v>
      </c>
      <c r="AV321" s="12" t="s">
        <v>90</v>
      </c>
      <c r="AW321" s="12" t="s">
        <v>41</v>
      </c>
      <c r="AX321" s="12" t="s">
        <v>80</v>
      </c>
      <c r="AY321" s="143" t="s">
        <v>184</v>
      </c>
    </row>
    <row r="322" spans="2:65" s="13" customFormat="1" ht="11.25">
      <c r="B322" s="149"/>
      <c r="D322" s="136" t="s">
        <v>190</v>
      </c>
      <c r="E322" s="150" t="s">
        <v>3</v>
      </c>
      <c r="F322" s="151" t="s">
        <v>202</v>
      </c>
      <c r="H322" s="152">
        <v>1230</v>
      </c>
      <c r="I322" s="153"/>
      <c r="L322" s="149"/>
      <c r="M322" s="154"/>
      <c r="T322" s="155"/>
      <c r="AT322" s="150" t="s">
        <v>190</v>
      </c>
      <c r="AU322" s="150" t="s">
        <v>88</v>
      </c>
      <c r="AV322" s="13" t="s">
        <v>203</v>
      </c>
      <c r="AW322" s="13" t="s">
        <v>41</v>
      </c>
      <c r="AX322" s="13" t="s">
        <v>88</v>
      </c>
      <c r="AY322" s="150" t="s">
        <v>184</v>
      </c>
    </row>
    <row r="323" spans="2:65" s="1" customFormat="1" ht="24.2" customHeight="1">
      <c r="B323" s="121"/>
      <c r="C323" s="122" t="s">
        <v>387</v>
      </c>
      <c r="D323" s="122" t="s">
        <v>185</v>
      </c>
      <c r="E323" s="123" t="s">
        <v>451</v>
      </c>
      <c r="F323" s="124" t="s">
        <v>452</v>
      </c>
      <c r="G323" s="125" t="s">
        <v>324</v>
      </c>
      <c r="H323" s="126">
        <v>585</v>
      </c>
      <c r="I323" s="127"/>
      <c r="J323" s="128">
        <f>ROUND(I323*H323,2)</f>
        <v>0</v>
      </c>
      <c r="K323" s="124" t="s">
        <v>189</v>
      </c>
      <c r="L323" s="32"/>
      <c r="M323" s="129" t="s">
        <v>3</v>
      </c>
      <c r="N323" s="130" t="s">
        <v>51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88</v>
      </c>
      <c r="AT323" s="133" t="s">
        <v>185</v>
      </c>
      <c r="AU323" s="133" t="s">
        <v>88</v>
      </c>
      <c r="AY323" s="16" t="s">
        <v>184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88</v>
      </c>
      <c r="BK323" s="134">
        <f>ROUND(I323*H323,2)</f>
        <v>0</v>
      </c>
      <c r="BL323" s="16" t="s">
        <v>88</v>
      </c>
      <c r="BM323" s="133" t="s">
        <v>413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1068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1" customFormat="1" ht="11.25">
      <c r="B325" s="135"/>
      <c r="D325" s="136" t="s">
        <v>190</v>
      </c>
      <c r="E325" s="137" t="s">
        <v>3</v>
      </c>
      <c r="F325" s="138" t="s">
        <v>454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2" customFormat="1" ht="11.25">
      <c r="B326" s="142"/>
      <c r="D326" s="136" t="s">
        <v>190</v>
      </c>
      <c r="E326" s="143" t="s">
        <v>3</v>
      </c>
      <c r="F326" s="144" t="s">
        <v>1086</v>
      </c>
      <c r="H326" s="145">
        <v>585</v>
      </c>
      <c r="I326" s="146"/>
      <c r="L326" s="142"/>
      <c r="M326" s="147"/>
      <c r="T326" s="148"/>
      <c r="AT326" s="143" t="s">
        <v>190</v>
      </c>
      <c r="AU326" s="143" t="s">
        <v>88</v>
      </c>
      <c r="AV326" s="12" t="s">
        <v>90</v>
      </c>
      <c r="AW326" s="12" t="s">
        <v>41</v>
      </c>
      <c r="AX326" s="12" t="s">
        <v>80</v>
      </c>
      <c r="AY326" s="143" t="s">
        <v>184</v>
      </c>
    </row>
    <row r="327" spans="2:65" s="13" customFormat="1" ht="11.25">
      <c r="B327" s="149"/>
      <c r="D327" s="136" t="s">
        <v>190</v>
      </c>
      <c r="E327" s="150" t="s">
        <v>3</v>
      </c>
      <c r="F327" s="151" t="s">
        <v>202</v>
      </c>
      <c r="H327" s="152">
        <v>585</v>
      </c>
      <c r="I327" s="153"/>
      <c r="L327" s="149"/>
      <c r="M327" s="154"/>
      <c r="T327" s="155"/>
      <c r="AT327" s="150" t="s">
        <v>190</v>
      </c>
      <c r="AU327" s="150" t="s">
        <v>88</v>
      </c>
      <c r="AV327" s="13" t="s">
        <v>203</v>
      </c>
      <c r="AW327" s="13" t="s">
        <v>41</v>
      </c>
      <c r="AX327" s="13" t="s">
        <v>88</v>
      </c>
      <c r="AY327" s="150" t="s">
        <v>184</v>
      </c>
    </row>
    <row r="328" spans="2:65" s="1" customFormat="1" ht="37.9" customHeight="1">
      <c r="B328" s="121"/>
      <c r="C328" s="122" t="s">
        <v>394</v>
      </c>
      <c r="D328" s="122" t="s">
        <v>185</v>
      </c>
      <c r="E328" s="123" t="s">
        <v>460</v>
      </c>
      <c r="F328" s="124" t="s">
        <v>461</v>
      </c>
      <c r="G328" s="125" t="s">
        <v>324</v>
      </c>
      <c r="H328" s="126">
        <v>605</v>
      </c>
      <c r="I328" s="127"/>
      <c r="J328" s="128">
        <f>ROUND(I328*H328,2)</f>
        <v>0</v>
      </c>
      <c r="K328" s="124" t="s">
        <v>189</v>
      </c>
      <c r="L328" s="32"/>
      <c r="M328" s="129" t="s">
        <v>3</v>
      </c>
      <c r="N328" s="130" t="s">
        <v>51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88</v>
      </c>
      <c r="AT328" s="133" t="s">
        <v>185</v>
      </c>
      <c r="AU328" s="133" t="s">
        <v>88</v>
      </c>
      <c r="AY328" s="16" t="s">
        <v>184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6" t="s">
        <v>88</v>
      </c>
      <c r="BK328" s="134">
        <f>ROUND(I328*H328,2)</f>
        <v>0</v>
      </c>
      <c r="BL328" s="16" t="s">
        <v>88</v>
      </c>
      <c r="BM328" s="133" t="s">
        <v>423</v>
      </c>
    </row>
    <row r="329" spans="2:65" s="11" customFormat="1" ht="11.25">
      <c r="B329" s="135"/>
      <c r="D329" s="136" t="s">
        <v>190</v>
      </c>
      <c r="E329" s="137" t="s">
        <v>3</v>
      </c>
      <c r="F329" s="138" t="s">
        <v>1068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88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874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88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2" customFormat="1" ht="11.25">
      <c r="B331" s="142"/>
      <c r="D331" s="136" t="s">
        <v>190</v>
      </c>
      <c r="E331" s="143" t="s">
        <v>3</v>
      </c>
      <c r="F331" s="144" t="s">
        <v>1087</v>
      </c>
      <c r="H331" s="145">
        <v>605</v>
      </c>
      <c r="I331" s="146"/>
      <c r="L331" s="142"/>
      <c r="M331" s="147"/>
      <c r="T331" s="148"/>
      <c r="AT331" s="143" t="s">
        <v>190</v>
      </c>
      <c r="AU331" s="143" t="s">
        <v>88</v>
      </c>
      <c r="AV331" s="12" t="s">
        <v>90</v>
      </c>
      <c r="AW331" s="12" t="s">
        <v>41</v>
      </c>
      <c r="AX331" s="12" t="s">
        <v>80</v>
      </c>
      <c r="AY331" s="143" t="s">
        <v>184</v>
      </c>
    </row>
    <row r="332" spans="2:65" s="13" customFormat="1" ht="11.25">
      <c r="B332" s="149"/>
      <c r="D332" s="136" t="s">
        <v>190</v>
      </c>
      <c r="E332" s="150" t="s">
        <v>3</v>
      </c>
      <c r="F332" s="151" t="s">
        <v>202</v>
      </c>
      <c r="H332" s="152">
        <v>605</v>
      </c>
      <c r="I332" s="153"/>
      <c r="L332" s="149"/>
      <c r="M332" s="154"/>
      <c r="T332" s="155"/>
      <c r="AT332" s="150" t="s">
        <v>190</v>
      </c>
      <c r="AU332" s="150" t="s">
        <v>88</v>
      </c>
      <c r="AV332" s="13" t="s">
        <v>203</v>
      </c>
      <c r="AW332" s="13" t="s">
        <v>41</v>
      </c>
      <c r="AX332" s="13" t="s">
        <v>88</v>
      </c>
      <c r="AY332" s="150" t="s">
        <v>184</v>
      </c>
    </row>
    <row r="333" spans="2:65" s="1" customFormat="1" ht="16.5" customHeight="1">
      <c r="B333" s="121"/>
      <c r="C333" s="122" t="s">
        <v>317</v>
      </c>
      <c r="D333" s="122" t="s">
        <v>185</v>
      </c>
      <c r="E333" s="123" t="s">
        <v>486</v>
      </c>
      <c r="F333" s="124" t="s">
        <v>487</v>
      </c>
      <c r="G333" s="125" t="s">
        <v>324</v>
      </c>
      <c r="H333" s="126">
        <v>550</v>
      </c>
      <c r="I333" s="127"/>
      <c r="J333" s="128">
        <f>ROUND(I333*H333,2)</f>
        <v>0</v>
      </c>
      <c r="K333" s="124" t="s">
        <v>189</v>
      </c>
      <c r="L333" s="32"/>
      <c r="M333" s="129" t="s">
        <v>3</v>
      </c>
      <c r="N333" s="130" t="s">
        <v>51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88</v>
      </c>
      <c r="AT333" s="133" t="s">
        <v>185</v>
      </c>
      <c r="AU333" s="133" t="s">
        <v>88</v>
      </c>
      <c r="AY333" s="16" t="s">
        <v>184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88</v>
      </c>
      <c r="BK333" s="134">
        <f>ROUND(I333*H333,2)</f>
        <v>0</v>
      </c>
      <c r="BL333" s="16" t="s">
        <v>88</v>
      </c>
      <c r="BM333" s="133" t="s">
        <v>430</v>
      </c>
    </row>
    <row r="334" spans="2:65" s="11" customFormat="1" ht="11.25">
      <c r="B334" s="135"/>
      <c r="D334" s="136" t="s">
        <v>190</v>
      </c>
      <c r="E334" s="137" t="s">
        <v>3</v>
      </c>
      <c r="F334" s="138" t="s">
        <v>1024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1025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876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88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2" customFormat="1" ht="11.25">
      <c r="B337" s="142"/>
      <c r="D337" s="136" t="s">
        <v>190</v>
      </c>
      <c r="E337" s="143" t="s">
        <v>3</v>
      </c>
      <c r="F337" s="144" t="s">
        <v>1088</v>
      </c>
      <c r="H337" s="145">
        <v>550</v>
      </c>
      <c r="I337" s="146"/>
      <c r="L337" s="142"/>
      <c r="M337" s="147"/>
      <c r="T337" s="148"/>
      <c r="AT337" s="143" t="s">
        <v>190</v>
      </c>
      <c r="AU337" s="143" t="s">
        <v>88</v>
      </c>
      <c r="AV337" s="12" t="s">
        <v>90</v>
      </c>
      <c r="AW337" s="12" t="s">
        <v>41</v>
      </c>
      <c r="AX337" s="12" t="s">
        <v>80</v>
      </c>
      <c r="AY337" s="143" t="s">
        <v>184</v>
      </c>
    </row>
    <row r="338" spans="2:65" s="13" customFormat="1" ht="11.25">
      <c r="B338" s="149"/>
      <c r="D338" s="136" t="s">
        <v>190</v>
      </c>
      <c r="E338" s="150" t="s">
        <v>3</v>
      </c>
      <c r="F338" s="151" t="s">
        <v>202</v>
      </c>
      <c r="H338" s="152">
        <v>550</v>
      </c>
      <c r="I338" s="153"/>
      <c r="L338" s="149"/>
      <c r="M338" s="154"/>
      <c r="T338" s="155"/>
      <c r="AT338" s="150" t="s">
        <v>190</v>
      </c>
      <c r="AU338" s="150" t="s">
        <v>88</v>
      </c>
      <c r="AV338" s="13" t="s">
        <v>203</v>
      </c>
      <c r="AW338" s="13" t="s">
        <v>41</v>
      </c>
      <c r="AX338" s="13" t="s">
        <v>88</v>
      </c>
      <c r="AY338" s="150" t="s">
        <v>184</v>
      </c>
    </row>
    <row r="339" spans="2:65" s="1" customFormat="1" ht="16.5" customHeight="1">
      <c r="B339" s="121"/>
      <c r="C339" s="122" t="s">
        <v>405</v>
      </c>
      <c r="D339" s="122" t="s">
        <v>185</v>
      </c>
      <c r="E339" s="123" t="s">
        <v>494</v>
      </c>
      <c r="F339" s="124" t="s">
        <v>495</v>
      </c>
      <c r="G339" s="125" t="s">
        <v>496</v>
      </c>
      <c r="H339" s="126">
        <v>29</v>
      </c>
      <c r="I339" s="127"/>
      <c r="J339" s="128">
        <f>ROUND(I339*H339,2)</f>
        <v>0</v>
      </c>
      <c r="K339" s="124" t="s">
        <v>189</v>
      </c>
      <c r="L339" s="32"/>
      <c r="M339" s="129" t="s">
        <v>3</v>
      </c>
      <c r="N339" s="130" t="s">
        <v>51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88</v>
      </c>
      <c r="AT339" s="133" t="s">
        <v>185</v>
      </c>
      <c r="AU339" s="133" t="s">
        <v>88</v>
      </c>
      <c r="AY339" s="16" t="s">
        <v>184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6" t="s">
        <v>88</v>
      </c>
      <c r="BK339" s="134">
        <f>ROUND(I339*H339,2)</f>
        <v>0</v>
      </c>
      <c r="BL339" s="16" t="s">
        <v>88</v>
      </c>
      <c r="BM339" s="133" t="s">
        <v>444</v>
      </c>
    </row>
    <row r="340" spans="2:65" s="11" customFormat="1" ht="11.25">
      <c r="B340" s="135"/>
      <c r="D340" s="136" t="s">
        <v>190</v>
      </c>
      <c r="E340" s="137" t="s">
        <v>3</v>
      </c>
      <c r="F340" s="138" t="s">
        <v>1068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88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498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2" customFormat="1" ht="11.25">
      <c r="B342" s="142"/>
      <c r="D342" s="136" t="s">
        <v>190</v>
      </c>
      <c r="E342" s="143" t="s">
        <v>3</v>
      </c>
      <c r="F342" s="144" t="s">
        <v>1089</v>
      </c>
      <c r="H342" s="145">
        <v>29</v>
      </c>
      <c r="I342" s="146"/>
      <c r="L342" s="142"/>
      <c r="M342" s="147"/>
      <c r="T342" s="148"/>
      <c r="AT342" s="143" t="s">
        <v>190</v>
      </c>
      <c r="AU342" s="143" t="s">
        <v>88</v>
      </c>
      <c r="AV342" s="12" t="s">
        <v>90</v>
      </c>
      <c r="AW342" s="12" t="s">
        <v>41</v>
      </c>
      <c r="AX342" s="12" t="s">
        <v>80</v>
      </c>
      <c r="AY342" s="143" t="s">
        <v>184</v>
      </c>
    </row>
    <row r="343" spans="2:65" s="13" customFormat="1" ht="11.25">
      <c r="B343" s="149"/>
      <c r="D343" s="136" t="s">
        <v>190</v>
      </c>
      <c r="E343" s="150" t="s">
        <v>3</v>
      </c>
      <c r="F343" s="151" t="s">
        <v>202</v>
      </c>
      <c r="H343" s="152">
        <v>29</v>
      </c>
      <c r="I343" s="153"/>
      <c r="L343" s="149"/>
      <c r="M343" s="154"/>
      <c r="T343" s="155"/>
      <c r="AT343" s="150" t="s">
        <v>190</v>
      </c>
      <c r="AU343" s="150" t="s">
        <v>88</v>
      </c>
      <c r="AV343" s="13" t="s">
        <v>203</v>
      </c>
      <c r="AW343" s="13" t="s">
        <v>41</v>
      </c>
      <c r="AX343" s="13" t="s">
        <v>88</v>
      </c>
      <c r="AY343" s="150" t="s">
        <v>184</v>
      </c>
    </row>
    <row r="344" spans="2:65" s="1" customFormat="1" ht="16.5" customHeight="1">
      <c r="B344" s="121"/>
      <c r="C344" s="122" t="s">
        <v>410</v>
      </c>
      <c r="D344" s="122" t="s">
        <v>185</v>
      </c>
      <c r="E344" s="123" t="s">
        <v>501</v>
      </c>
      <c r="F344" s="124" t="s">
        <v>502</v>
      </c>
      <c r="G344" s="125" t="s">
        <v>324</v>
      </c>
      <c r="H344" s="126">
        <v>5025</v>
      </c>
      <c r="I344" s="127"/>
      <c r="J344" s="128">
        <f>ROUND(I344*H344,2)</f>
        <v>0</v>
      </c>
      <c r="K344" s="124" t="s">
        <v>189</v>
      </c>
      <c r="L344" s="32"/>
      <c r="M344" s="129" t="s">
        <v>3</v>
      </c>
      <c r="N344" s="130" t="s">
        <v>51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88</v>
      </c>
      <c r="AT344" s="133" t="s">
        <v>185</v>
      </c>
      <c r="AU344" s="133" t="s">
        <v>88</v>
      </c>
      <c r="AY344" s="16" t="s">
        <v>184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6" t="s">
        <v>88</v>
      </c>
      <c r="BK344" s="134">
        <f>ROUND(I344*H344,2)</f>
        <v>0</v>
      </c>
      <c r="BL344" s="16" t="s">
        <v>88</v>
      </c>
      <c r="BM344" s="133" t="s">
        <v>453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1068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1" customFormat="1" ht="11.25">
      <c r="B346" s="135"/>
      <c r="D346" s="136" t="s">
        <v>190</v>
      </c>
      <c r="E346" s="137" t="s">
        <v>3</v>
      </c>
      <c r="F346" s="138" t="s">
        <v>454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88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2" customFormat="1" ht="11.25">
      <c r="B347" s="142"/>
      <c r="D347" s="136" t="s">
        <v>190</v>
      </c>
      <c r="E347" s="143" t="s">
        <v>3</v>
      </c>
      <c r="F347" s="144" t="s">
        <v>1086</v>
      </c>
      <c r="H347" s="145">
        <v>585</v>
      </c>
      <c r="I347" s="146"/>
      <c r="L347" s="142"/>
      <c r="M347" s="147"/>
      <c r="T347" s="148"/>
      <c r="AT347" s="143" t="s">
        <v>190</v>
      </c>
      <c r="AU347" s="143" t="s">
        <v>88</v>
      </c>
      <c r="AV347" s="12" t="s">
        <v>90</v>
      </c>
      <c r="AW347" s="12" t="s">
        <v>41</v>
      </c>
      <c r="AX347" s="12" t="s">
        <v>80</v>
      </c>
      <c r="AY347" s="143" t="s">
        <v>184</v>
      </c>
    </row>
    <row r="348" spans="2:65" s="11" customFormat="1" ht="11.25">
      <c r="B348" s="135"/>
      <c r="D348" s="136" t="s">
        <v>190</v>
      </c>
      <c r="E348" s="137" t="s">
        <v>3</v>
      </c>
      <c r="F348" s="138" t="s">
        <v>1090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88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65" s="12" customFormat="1" ht="11.25">
      <c r="B349" s="142"/>
      <c r="D349" s="136" t="s">
        <v>190</v>
      </c>
      <c r="E349" s="143" t="s">
        <v>3</v>
      </c>
      <c r="F349" s="144" t="s">
        <v>1091</v>
      </c>
      <c r="H349" s="145">
        <v>4440</v>
      </c>
      <c r="I349" s="146"/>
      <c r="L349" s="142"/>
      <c r="M349" s="147"/>
      <c r="T349" s="148"/>
      <c r="AT349" s="143" t="s">
        <v>190</v>
      </c>
      <c r="AU349" s="143" t="s">
        <v>88</v>
      </c>
      <c r="AV349" s="12" t="s">
        <v>90</v>
      </c>
      <c r="AW349" s="12" t="s">
        <v>41</v>
      </c>
      <c r="AX349" s="12" t="s">
        <v>80</v>
      </c>
      <c r="AY349" s="143" t="s">
        <v>184</v>
      </c>
    </row>
    <row r="350" spans="2:65" s="13" customFormat="1" ht="11.25">
      <c r="B350" s="149"/>
      <c r="D350" s="136" t="s">
        <v>190</v>
      </c>
      <c r="E350" s="150" t="s">
        <v>3</v>
      </c>
      <c r="F350" s="151" t="s">
        <v>202</v>
      </c>
      <c r="H350" s="152">
        <v>5025</v>
      </c>
      <c r="I350" s="153"/>
      <c r="L350" s="149"/>
      <c r="M350" s="154"/>
      <c r="T350" s="155"/>
      <c r="AT350" s="150" t="s">
        <v>190</v>
      </c>
      <c r="AU350" s="150" t="s">
        <v>88</v>
      </c>
      <c r="AV350" s="13" t="s">
        <v>203</v>
      </c>
      <c r="AW350" s="13" t="s">
        <v>41</v>
      </c>
      <c r="AX350" s="13" t="s">
        <v>88</v>
      </c>
      <c r="AY350" s="150" t="s">
        <v>184</v>
      </c>
    </row>
    <row r="351" spans="2:65" s="1" customFormat="1" ht="24.2" customHeight="1">
      <c r="B351" s="121"/>
      <c r="C351" s="122" t="s">
        <v>419</v>
      </c>
      <c r="D351" s="122" t="s">
        <v>185</v>
      </c>
      <c r="E351" s="123" t="s">
        <v>510</v>
      </c>
      <c r="F351" s="124" t="s">
        <v>511</v>
      </c>
      <c r="G351" s="125" t="s">
        <v>348</v>
      </c>
      <c r="H351" s="126">
        <v>2</v>
      </c>
      <c r="I351" s="127"/>
      <c r="J351" s="128">
        <f>ROUND(I351*H351,2)</f>
        <v>0</v>
      </c>
      <c r="K351" s="124" t="s">
        <v>189</v>
      </c>
      <c r="L351" s="32"/>
      <c r="M351" s="129" t="s">
        <v>3</v>
      </c>
      <c r="N351" s="130" t="s">
        <v>51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88</v>
      </c>
      <c r="AT351" s="133" t="s">
        <v>185</v>
      </c>
      <c r="AU351" s="133" t="s">
        <v>88</v>
      </c>
      <c r="AY351" s="16" t="s">
        <v>184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6" t="s">
        <v>88</v>
      </c>
      <c r="BK351" s="134">
        <f>ROUND(I351*H351,2)</f>
        <v>0</v>
      </c>
      <c r="BL351" s="16" t="s">
        <v>88</v>
      </c>
      <c r="BM351" s="133" t="s">
        <v>459</v>
      </c>
    </row>
    <row r="352" spans="2:65" s="11" customFormat="1" ht="11.25">
      <c r="B352" s="135"/>
      <c r="D352" s="136" t="s">
        <v>190</v>
      </c>
      <c r="E352" s="137" t="s">
        <v>3</v>
      </c>
      <c r="F352" s="138" t="s">
        <v>1068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88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513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2" customFormat="1" ht="11.25">
      <c r="B354" s="142"/>
      <c r="D354" s="136" t="s">
        <v>190</v>
      </c>
      <c r="E354" s="143" t="s">
        <v>3</v>
      </c>
      <c r="F354" s="144" t="s">
        <v>90</v>
      </c>
      <c r="H354" s="145">
        <v>2</v>
      </c>
      <c r="I354" s="146"/>
      <c r="L354" s="142"/>
      <c r="M354" s="147"/>
      <c r="T354" s="148"/>
      <c r="AT354" s="143" t="s">
        <v>190</v>
      </c>
      <c r="AU354" s="143" t="s">
        <v>88</v>
      </c>
      <c r="AV354" s="12" t="s">
        <v>90</v>
      </c>
      <c r="AW354" s="12" t="s">
        <v>41</v>
      </c>
      <c r="AX354" s="12" t="s">
        <v>80</v>
      </c>
      <c r="AY354" s="143" t="s">
        <v>184</v>
      </c>
    </row>
    <row r="355" spans="2:65" s="13" customFormat="1" ht="11.25">
      <c r="B355" s="149"/>
      <c r="D355" s="136" t="s">
        <v>190</v>
      </c>
      <c r="E355" s="150" t="s">
        <v>3</v>
      </c>
      <c r="F355" s="151" t="s">
        <v>202</v>
      </c>
      <c r="H355" s="152">
        <v>2</v>
      </c>
      <c r="I355" s="153"/>
      <c r="L355" s="149"/>
      <c r="M355" s="154"/>
      <c r="T355" s="155"/>
      <c r="AT355" s="150" t="s">
        <v>190</v>
      </c>
      <c r="AU355" s="150" t="s">
        <v>88</v>
      </c>
      <c r="AV355" s="13" t="s">
        <v>203</v>
      </c>
      <c r="AW355" s="13" t="s">
        <v>41</v>
      </c>
      <c r="AX355" s="13" t="s">
        <v>88</v>
      </c>
      <c r="AY355" s="150" t="s">
        <v>184</v>
      </c>
    </row>
    <row r="356" spans="2:65" s="1" customFormat="1" ht="24.2" customHeight="1">
      <c r="B356" s="121"/>
      <c r="C356" s="122" t="s">
        <v>336</v>
      </c>
      <c r="D356" s="122" t="s">
        <v>185</v>
      </c>
      <c r="E356" s="123" t="s">
        <v>1092</v>
      </c>
      <c r="F356" s="124" t="s">
        <v>1093</v>
      </c>
      <c r="G356" s="125" t="s">
        <v>348</v>
      </c>
      <c r="H356" s="126">
        <v>2</v>
      </c>
      <c r="I356" s="127"/>
      <c r="J356" s="128">
        <f>ROUND(I356*H356,2)</f>
        <v>0</v>
      </c>
      <c r="K356" s="124" t="s">
        <v>189</v>
      </c>
      <c r="L356" s="32"/>
      <c r="M356" s="129" t="s">
        <v>3</v>
      </c>
      <c r="N356" s="130" t="s">
        <v>51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88</v>
      </c>
      <c r="AT356" s="133" t="s">
        <v>185</v>
      </c>
      <c r="AU356" s="133" t="s">
        <v>88</v>
      </c>
      <c r="AY356" s="16" t="s">
        <v>184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6" t="s">
        <v>88</v>
      </c>
      <c r="BK356" s="134">
        <f>ROUND(I356*H356,2)</f>
        <v>0</v>
      </c>
      <c r="BL356" s="16" t="s">
        <v>88</v>
      </c>
      <c r="BM356" s="133" t="s">
        <v>462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1068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1" customFormat="1" ht="22.5">
      <c r="B358" s="135"/>
      <c r="D358" s="136" t="s">
        <v>190</v>
      </c>
      <c r="E358" s="137" t="s">
        <v>3</v>
      </c>
      <c r="F358" s="138" t="s">
        <v>1094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88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2" customFormat="1" ht="11.25">
      <c r="B359" s="142"/>
      <c r="D359" s="136" t="s">
        <v>190</v>
      </c>
      <c r="E359" s="143" t="s">
        <v>3</v>
      </c>
      <c r="F359" s="144" t="s">
        <v>90</v>
      </c>
      <c r="H359" s="145">
        <v>2</v>
      </c>
      <c r="I359" s="146"/>
      <c r="L359" s="142"/>
      <c r="M359" s="147"/>
      <c r="T359" s="148"/>
      <c r="AT359" s="143" t="s">
        <v>190</v>
      </c>
      <c r="AU359" s="143" t="s">
        <v>88</v>
      </c>
      <c r="AV359" s="12" t="s">
        <v>90</v>
      </c>
      <c r="AW359" s="12" t="s">
        <v>41</v>
      </c>
      <c r="AX359" s="12" t="s">
        <v>80</v>
      </c>
      <c r="AY359" s="143" t="s">
        <v>184</v>
      </c>
    </row>
    <row r="360" spans="2:65" s="13" customFormat="1" ht="11.25">
      <c r="B360" s="149"/>
      <c r="D360" s="136" t="s">
        <v>190</v>
      </c>
      <c r="E360" s="150" t="s">
        <v>3</v>
      </c>
      <c r="F360" s="151" t="s">
        <v>202</v>
      </c>
      <c r="H360" s="152">
        <v>2</v>
      </c>
      <c r="I360" s="153"/>
      <c r="L360" s="149"/>
      <c r="M360" s="154"/>
      <c r="T360" s="155"/>
      <c r="AT360" s="150" t="s">
        <v>190</v>
      </c>
      <c r="AU360" s="150" t="s">
        <v>88</v>
      </c>
      <c r="AV360" s="13" t="s">
        <v>203</v>
      </c>
      <c r="AW360" s="13" t="s">
        <v>41</v>
      </c>
      <c r="AX360" s="13" t="s">
        <v>88</v>
      </c>
      <c r="AY360" s="150" t="s">
        <v>184</v>
      </c>
    </row>
    <row r="361" spans="2:65" s="1" customFormat="1" ht="21.75" customHeight="1">
      <c r="B361" s="121"/>
      <c r="C361" s="122" t="s">
        <v>441</v>
      </c>
      <c r="D361" s="122" t="s">
        <v>185</v>
      </c>
      <c r="E361" s="123" t="s">
        <v>1095</v>
      </c>
      <c r="F361" s="124" t="s">
        <v>1096</v>
      </c>
      <c r="G361" s="125" t="s">
        <v>348</v>
      </c>
      <c r="H361" s="126">
        <v>1</v>
      </c>
      <c r="I361" s="127"/>
      <c r="J361" s="128">
        <f>ROUND(I361*H361,2)</f>
        <v>0</v>
      </c>
      <c r="K361" s="124" t="s">
        <v>189</v>
      </c>
      <c r="L361" s="32"/>
      <c r="M361" s="129" t="s">
        <v>3</v>
      </c>
      <c r="N361" s="130" t="s">
        <v>51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88</v>
      </c>
      <c r="AT361" s="133" t="s">
        <v>185</v>
      </c>
      <c r="AU361" s="133" t="s">
        <v>88</v>
      </c>
      <c r="AY361" s="16" t="s">
        <v>184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6" t="s">
        <v>88</v>
      </c>
      <c r="BK361" s="134">
        <f>ROUND(I361*H361,2)</f>
        <v>0</v>
      </c>
      <c r="BL361" s="16" t="s">
        <v>88</v>
      </c>
      <c r="BM361" s="133" t="s">
        <v>468</v>
      </c>
    </row>
    <row r="362" spans="2:65" s="11" customFormat="1" ht="11.25">
      <c r="B362" s="135"/>
      <c r="D362" s="136" t="s">
        <v>190</v>
      </c>
      <c r="E362" s="137" t="s">
        <v>3</v>
      </c>
      <c r="F362" s="138" t="s">
        <v>1068</v>
      </c>
      <c r="H362" s="137" t="s">
        <v>3</v>
      </c>
      <c r="I362" s="139"/>
      <c r="L362" s="135"/>
      <c r="M362" s="140"/>
      <c r="T362" s="141"/>
      <c r="AT362" s="137" t="s">
        <v>190</v>
      </c>
      <c r="AU362" s="137" t="s">
        <v>88</v>
      </c>
      <c r="AV362" s="11" t="s">
        <v>88</v>
      </c>
      <c r="AW362" s="11" t="s">
        <v>41</v>
      </c>
      <c r="AX362" s="11" t="s">
        <v>80</v>
      </c>
      <c r="AY362" s="137" t="s">
        <v>184</v>
      </c>
    </row>
    <row r="363" spans="2:65" s="11" customFormat="1" ht="22.5">
      <c r="B363" s="135"/>
      <c r="D363" s="136" t="s">
        <v>190</v>
      </c>
      <c r="E363" s="137" t="s">
        <v>3</v>
      </c>
      <c r="F363" s="138" t="s">
        <v>1097</v>
      </c>
      <c r="H363" s="137" t="s">
        <v>3</v>
      </c>
      <c r="I363" s="139"/>
      <c r="L363" s="135"/>
      <c r="M363" s="140"/>
      <c r="T363" s="141"/>
      <c r="AT363" s="137" t="s">
        <v>190</v>
      </c>
      <c r="AU363" s="137" t="s">
        <v>88</v>
      </c>
      <c r="AV363" s="11" t="s">
        <v>88</v>
      </c>
      <c r="AW363" s="11" t="s">
        <v>41</v>
      </c>
      <c r="AX363" s="11" t="s">
        <v>80</v>
      </c>
      <c r="AY363" s="137" t="s">
        <v>184</v>
      </c>
    </row>
    <row r="364" spans="2:65" s="12" customFormat="1" ht="11.25">
      <c r="B364" s="142"/>
      <c r="D364" s="136" t="s">
        <v>190</v>
      </c>
      <c r="E364" s="143" t="s">
        <v>3</v>
      </c>
      <c r="F364" s="144" t="s">
        <v>88</v>
      </c>
      <c r="H364" s="145">
        <v>1</v>
      </c>
      <c r="I364" s="146"/>
      <c r="L364" s="142"/>
      <c r="M364" s="147"/>
      <c r="T364" s="148"/>
      <c r="AT364" s="143" t="s">
        <v>190</v>
      </c>
      <c r="AU364" s="143" t="s">
        <v>88</v>
      </c>
      <c r="AV364" s="12" t="s">
        <v>90</v>
      </c>
      <c r="AW364" s="12" t="s">
        <v>41</v>
      </c>
      <c r="AX364" s="12" t="s">
        <v>80</v>
      </c>
      <c r="AY364" s="143" t="s">
        <v>184</v>
      </c>
    </row>
    <row r="365" spans="2:65" s="13" customFormat="1" ht="11.25">
      <c r="B365" s="149"/>
      <c r="D365" s="136" t="s">
        <v>190</v>
      </c>
      <c r="E365" s="150" t="s">
        <v>3</v>
      </c>
      <c r="F365" s="151" t="s">
        <v>202</v>
      </c>
      <c r="H365" s="152">
        <v>1</v>
      </c>
      <c r="I365" s="153"/>
      <c r="L365" s="149"/>
      <c r="M365" s="154"/>
      <c r="T365" s="155"/>
      <c r="AT365" s="150" t="s">
        <v>190</v>
      </c>
      <c r="AU365" s="150" t="s">
        <v>88</v>
      </c>
      <c r="AV365" s="13" t="s">
        <v>203</v>
      </c>
      <c r="AW365" s="13" t="s">
        <v>41</v>
      </c>
      <c r="AX365" s="13" t="s">
        <v>88</v>
      </c>
      <c r="AY365" s="150" t="s">
        <v>184</v>
      </c>
    </row>
    <row r="366" spans="2:65" s="1" customFormat="1" ht="24.2" customHeight="1">
      <c r="B366" s="121"/>
      <c r="C366" s="122" t="s">
        <v>342</v>
      </c>
      <c r="D366" s="122" t="s">
        <v>185</v>
      </c>
      <c r="E366" s="123" t="s">
        <v>1098</v>
      </c>
      <c r="F366" s="124" t="s">
        <v>1099</v>
      </c>
      <c r="G366" s="125" t="s">
        <v>348</v>
      </c>
      <c r="H366" s="126">
        <v>1</v>
      </c>
      <c r="I366" s="127"/>
      <c r="J366" s="128">
        <f>ROUND(I366*H366,2)</f>
        <v>0</v>
      </c>
      <c r="K366" s="124" t="s">
        <v>189</v>
      </c>
      <c r="L366" s="32"/>
      <c r="M366" s="129" t="s">
        <v>3</v>
      </c>
      <c r="N366" s="130" t="s">
        <v>51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88</v>
      </c>
      <c r="AT366" s="133" t="s">
        <v>185</v>
      </c>
      <c r="AU366" s="133" t="s">
        <v>88</v>
      </c>
      <c r="AY366" s="16" t="s">
        <v>184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6" t="s">
        <v>88</v>
      </c>
      <c r="BK366" s="134">
        <f>ROUND(I366*H366,2)</f>
        <v>0</v>
      </c>
      <c r="BL366" s="16" t="s">
        <v>88</v>
      </c>
      <c r="BM366" s="133" t="s">
        <v>481</v>
      </c>
    </row>
    <row r="367" spans="2:65" s="11" customFormat="1" ht="11.25">
      <c r="B367" s="135"/>
      <c r="D367" s="136" t="s">
        <v>190</v>
      </c>
      <c r="E367" s="137" t="s">
        <v>3</v>
      </c>
      <c r="F367" s="138" t="s">
        <v>1068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88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1" customFormat="1" ht="22.5">
      <c r="B368" s="135"/>
      <c r="D368" s="136" t="s">
        <v>190</v>
      </c>
      <c r="E368" s="137" t="s">
        <v>3</v>
      </c>
      <c r="F368" s="138" t="s">
        <v>1100</v>
      </c>
      <c r="H368" s="137" t="s">
        <v>3</v>
      </c>
      <c r="I368" s="139"/>
      <c r="L368" s="135"/>
      <c r="M368" s="140"/>
      <c r="T368" s="141"/>
      <c r="AT368" s="137" t="s">
        <v>190</v>
      </c>
      <c r="AU368" s="137" t="s">
        <v>88</v>
      </c>
      <c r="AV368" s="11" t="s">
        <v>88</v>
      </c>
      <c r="AW368" s="11" t="s">
        <v>41</v>
      </c>
      <c r="AX368" s="11" t="s">
        <v>80</v>
      </c>
      <c r="AY368" s="137" t="s">
        <v>184</v>
      </c>
    </row>
    <row r="369" spans="2:65" s="12" customFormat="1" ht="11.25">
      <c r="B369" s="142"/>
      <c r="D369" s="136" t="s">
        <v>190</v>
      </c>
      <c r="E369" s="143" t="s">
        <v>3</v>
      </c>
      <c r="F369" s="144" t="s">
        <v>88</v>
      </c>
      <c r="H369" s="145">
        <v>1</v>
      </c>
      <c r="I369" s="146"/>
      <c r="L369" s="142"/>
      <c r="M369" s="147"/>
      <c r="T369" s="148"/>
      <c r="AT369" s="143" t="s">
        <v>190</v>
      </c>
      <c r="AU369" s="143" t="s">
        <v>88</v>
      </c>
      <c r="AV369" s="12" t="s">
        <v>90</v>
      </c>
      <c r="AW369" s="12" t="s">
        <v>41</v>
      </c>
      <c r="AX369" s="12" t="s">
        <v>80</v>
      </c>
      <c r="AY369" s="143" t="s">
        <v>184</v>
      </c>
    </row>
    <row r="370" spans="2:65" s="13" customFormat="1" ht="11.25">
      <c r="B370" s="149"/>
      <c r="D370" s="136" t="s">
        <v>190</v>
      </c>
      <c r="E370" s="150" t="s">
        <v>3</v>
      </c>
      <c r="F370" s="151" t="s">
        <v>202</v>
      </c>
      <c r="H370" s="152">
        <v>1</v>
      </c>
      <c r="I370" s="153"/>
      <c r="L370" s="149"/>
      <c r="M370" s="154"/>
      <c r="T370" s="155"/>
      <c r="AT370" s="150" t="s">
        <v>190</v>
      </c>
      <c r="AU370" s="150" t="s">
        <v>88</v>
      </c>
      <c r="AV370" s="13" t="s">
        <v>203</v>
      </c>
      <c r="AW370" s="13" t="s">
        <v>41</v>
      </c>
      <c r="AX370" s="13" t="s">
        <v>88</v>
      </c>
      <c r="AY370" s="150" t="s">
        <v>184</v>
      </c>
    </row>
    <row r="371" spans="2:65" s="1" customFormat="1" ht="24.2" customHeight="1">
      <c r="B371" s="121"/>
      <c r="C371" s="122" t="s">
        <v>456</v>
      </c>
      <c r="D371" s="122" t="s">
        <v>185</v>
      </c>
      <c r="E371" s="123" t="s">
        <v>522</v>
      </c>
      <c r="F371" s="124" t="s">
        <v>523</v>
      </c>
      <c r="G371" s="125" t="s">
        <v>348</v>
      </c>
      <c r="H371" s="126">
        <v>4</v>
      </c>
      <c r="I371" s="127"/>
      <c r="J371" s="128">
        <f>ROUND(I371*H371,2)</f>
        <v>0</v>
      </c>
      <c r="K371" s="124" t="s">
        <v>189</v>
      </c>
      <c r="L371" s="32"/>
      <c r="M371" s="129" t="s">
        <v>3</v>
      </c>
      <c r="N371" s="130" t="s">
        <v>51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88</v>
      </c>
      <c r="AT371" s="133" t="s">
        <v>185</v>
      </c>
      <c r="AU371" s="133" t="s">
        <v>88</v>
      </c>
      <c r="AY371" s="16" t="s">
        <v>184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6" t="s">
        <v>88</v>
      </c>
      <c r="BK371" s="134">
        <f>ROUND(I371*H371,2)</f>
        <v>0</v>
      </c>
      <c r="BL371" s="16" t="s">
        <v>88</v>
      </c>
      <c r="BM371" s="133" t="s">
        <v>485</v>
      </c>
    </row>
    <row r="372" spans="2:65" s="11" customFormat="1" ht="11.25">
      <c r="B372" s="135"/>
      <c r="D372" s="136" t="s">
        <v>190</v>
      </c>
      <c r="E372" s="137" t="s">
        <v>3</v>
      </c>
      <c r="F372" s="138" t="s">
        <v>1068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88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1" customFormat="1" ht="33.75">
      <c r="B373" s="135"/>
      <c r="D373" s="136" t="s">
        <v>190</v>
      </c>
      <c r="E373" s="137" t="s">
        <v>3</v>
      </c>
      <c r="F373" s="138" t="s">
        <v>1101</v>
      </c>
      <c r="H373" s="137" t="s">
        <v>3</v>
      </c>
      <c r="I373" s="139"/>
      <c r="L373" s="135"/>
      <c r="M373" s="140"/>
      <c r="T373" s="141"/>
      <c r="AT373" s="137" t="s">
        <v>190</v>
      </c>
      <c r="AU373" s="137" t="s">
        <v>88</v>
      </c>
      <c r="AV373" s="11" t="s">
        <v>88</v>
      </c>
      <c r="AW373" s="11" t="s">
        <v>41</v>
      </c>
      <c r="AX373" s="11" t="s">
        <v>80</v>
      </c>
      <c r="AY373" s="137" t="s">
        <v>184</v>
      </c>
    </row>
    <row r="374" spans="2:65" s="12" customFormat="1" ht="11.25">
      <c r="B374" s="142"/>
      <c r="D374" s="136" t="s">
        <v>190</v>
      </c>
      <c r="E374" s="143" t="s">
        <v>3</v>
      </c>
      <c r="F374" s="144" t="s">
        <v>90</v>
      </c>
      <c r="H374" s="145">
        <v>2</v>
      </c>
      <c r="I374" s="146"/>
      <c r="L374" s="142"/>
      <c r="M374" s="147"/>
      <c r="T374" s="148"/>
      <c r="AT374" s="143" t="s">
        <v>190</v>
      </c>
      <c r="AU374" s="143" t="s">
        <v>88</v>
      </c>
      <c r="AV374" s="12" t="s">
        <v>90</v>
      </c>
      <c r="AW374" s="12" t="s">
        <v>41</v>
      </c>
      <c r="AX374" s="12" t="s">
        <v>80</v>
      </c>
      <c r="AY374" s="143" t="s">
        <v>184</v>
      </c>
    </row>
    <row r="375" spans="2:65" s="11" customFormat="1" ht="33.75">
      <c r="B375" s="135"/>
      <c r="D375" s="136" t="s">
        <v>190</v>
      </c>
      <c r="E375" s="137" t="s">
        <v>3</v>
      </c>
      <c r="F375" s="138" t="s">
        <v>1102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90</v>
      </c>
      <c r="H376" s="145">
        <v>2</v>
      </c>
      <c r="I376" s="146"/>
      <c r="L376" s="142"/>
      <c r="M376" s="147"/>
      <c r="T376" s="148"/>
      <c r="AT376" s="143" t="s">
        <v>190</v>
      </c>
      <c r="AU376" s="143" t="s">
        <v>88</v>
      </c>
      <c r="AV376" s="12" t="s">
        <v>90</v>
      </c>
      <c r="AW376" s="12" t="s">
        <v>41</v>
      </c>
      <c r="AX376" s="12" t="s">
        <v>80</v>
      </c>
      <c r="AY376" s="143" t="s">
        <v>184</v>
      </c>
    </row>
    <row r="377" spans="2:65" s="13" customFormat="1" ht="11.25">
      <c r="B377" s="149"/>
      <c r="D377" s="136" t="s">
        <v>190</v>
      </c>
      <c r="E377" s="150" t="s">
        <v>3</v>
      </c>
      <c r="F377" s="151" t="s">
        <v>202</v>
      </c>
      <c r="H377" s="152">
        <v>4</v>
      </c>
      <c r="I377" s="153"/>
      <c r="L377" s="149"/>
      <c r="M377" s="154"/>
      <c r="T377" s="155"/>
      <c r="AT377" s="150" t="s">
        <v>190</v>
      </c>
      <c r="AU377" s="150" t="s">
        <v>88</v>
      </c>
      <c r="AV377" s="13" t="s">
        <v>203</v>
      </c>
      <c r="AW377" s="13" t="s">
        <v>41</v>
      </c>
      <c r="AX377" s="13" t="s">
        <v>88</v>
      </c>
      <c r="AY377" s="150" t="s">
        <v>184</v>
      </c>
    </row>
    <row r="378" spans="2:65" s="1" customFormat="1" ht="16.5" customHeight="1">
      <c r="B378" s="121"/>
      <c r="C378" s="122" t="s">
        <v>353</v>
      </c>
      <c r="D378" s="122" t="s">
        <v>185</v>
      </c>
      <c r="E378" s="123" t="s">
        <v>528</v>
      </c>
      <c r="F378" s="124" t="s">
        <v>529</v>
      </c>
      <c r="G378" s="125" t="s">
        <v>324</v>
      </c>
      <c r="H378" s="126">
        <v>4440</v>
      </c>
      <c r="I378" s="127"/>
      <c r="J378" s="128">
        <f>ROUND(I378*H378,2)</f>
        <v>0</v>
      </c>
      <c r="K378" s="124" t="s">
        <v>189</v>
      </c>
      <c r="L378" s="32"/>
      <c r="M378" s="129" t="s">
        <v>3</v>
      </c>
      <c r="N378" s="130" t="s">
        <v>51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88</v>
      </c>
      <c r="AT378" s="133" t="s">
        <v>185</v>
      </c>
      <c r="AU378" s="133" t="s">
        <v>88</v>
      </c>
      <c r="AY378" s="16" t="s">
        <v>184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88</v>
      </c>
      <c r="BK378" s="134">
        <f>ROUND(I378*H378,2)</f>
        <v>0</v>
      </c>
      <c r="BL378" s="16" t="s">
        <v>88</v>
      </c>
      <c r="BM378" s="133" t="s">
        <v>488</v>
      </c>
    </row>
    <row r="379" spans="2:65" s="11" customFormat="1" ht="11.25">
      <c r="B379" s="135"/>
      <c r="D379" s="136" t="s">
        <v>190</v>
      </c>
      <c r="E379" s="137" t="s">
        <v>3</v>
      </c>
      <c r="F379" s="138" t="s">
        <v>1068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1" customFormat="1" ht="11.25">
      <c r="B380" s="135"/>
      <c r="D380" s="136" t="s">
        <v>190</v>
      </c>
      <c r="E380" s="137" t="s">
        <v>3</v>
      </c>
      <c r="F380" s="138" t="s">
        <v>1090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2" customFormat="1" ht="11.25">
      <c r="B381" s="142"/>
      <c r="D381" s="136" t="s">
        <v>190</v>
      </c>
      <c r="E381" s="143" t="s">
        <v>3</v>
      </c>
      <c r="F381" s="144" t="s">
        <v>1091</v>
      </c>
      <c r="H381" s="145">
        <v>4440</v>
      </c>
      <c r="I381" s="146"/>
      <c r="L381" s="142"/>
      <c r="M381" s="147"/>
      <c r="T381" s="148"/>
      <c r="AT381" s="143" t="s">
        <v>190</v>
      </c>
      <c r="AU381" s="143" t="s">
        <v>88</v>
      </c>
      <c r="AV381" s="12" t="s">
        <v>90</v>
      </c>
      <c r="AW381" s="12" t="s">
        <v>41</v>
      </c>
      <c r="AX381" s="12" t="s">
        <v>80</v>
      </c>
      <c r="AY381" s="143" t="s">
        <v>184</v>
      </c>
    </row>
    <row r="382" spans="2:65" s="13" customFormat="1" ht="11.25">
      <c r="B382" s="149"/>
      <c r="D382" s="136" t="s">
        <v>190</v>
      </c>
      <c r="E382" s="150" t="s">
        <v>3</v>
      </c>
      <c r="F382" s="151" t="s">
        <v>202</v>
      </c>
      <c r="H382" s="152">
        <v>4440</v>
      </c>
      <c r="I382" s="153"/>
      <c r="L382" s="149"/>
      <c r="M382" s="154"/>
      <c r="T382" s="155"/>
      <c r="AT382" s="150" t="s">
        <v>190</v>
      </c>
      <c r="AU382" s="150" t="s">
        <v>88</v>
      </c>
      <c r="AV382" s="13" t="s">
        <v>203</v>
      </c>
      <c r="AW382" s="13" t="s">
        <v>41</v>
      </c>
      <c r="AX382" s="13" t="s">
        <v>88</v>
      </c>
      <c r="AY382" s="150" t="s">
        <v>184</v>
      </c>
    </row>
    <row r="383" spans="2:65" s="1" customFormat="1" ht="16.5" customHeight="1">
      <c r="B383" s="121"/>
      <c r="C383" s="122" t="s">
        <v>465</v>
      </c>
      <c r="D383" s="122" t="s">
        <v>185</v>
      </c>
      <c r="E383" s="123" t="s">
        <v>532</v>
      </c>
      <c r="F383" s="124" t="s">
        <v>533</v>
      </c>
      <c r="G383" s="125" t="s">
        <v>324</v>
      </c>
      <c r="H383" s="126">
        <v>4440</v>
      </c>
      <c r="I383" s="127"/>
      <c r="J383" s="128">
        <f>ROUND(I383*H383,2)</f>
        <v>0</v>
      </c>
      <c r="K383" s="124" t="s">
        <v>189</v>
      </c>
      <c r="L383" s="32"/>
      <c r="M383" s="129" t="s">
        <v>3</v>
      </c>
      <c r="N383" s="130" t="s">
        <v>51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88</v>
      </c>
      <c r="AT383" s="133" t="s">
        <v>185</v>
      </c>
      <c r="AU383" s="133" t="s">
        <v>88</v>
      </c>
      <c r="AY383" s="16" t="s">
        <v>184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6" t="s">
        <v>88</v>
      </c>
      <c r="BK383" s="134">
        <f>ROUND(I383*H383,2)</f>
        <v>0</v>
      </c>
      <c r="BL383" s="16" t="s">
        <v>88</v>
      </c>
      <c r="BM383" s="133" t="s">
        <v>497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1068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1" customFormat="1" ht="11.25">
      <c r="B385" s="135"/>
      <c r="D385" s="136" t="s">
        <v>190</v>
      </c>
      <c r="E385" s="137" t="s">
        <v>3</v>
      </c>
      <c r="F385" s="138" t="s">
        <v>1090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2" customFormat="1" ht="11.25">
      <c r="B386" s="142"/>
      <c r="D386" s="136" t="s">
        <v>190</v>
      </c>
      <c r="E386" s="143" t="s">
        <v>3</v>
      </c>
      <c r="F386" s="144" t="s">
        <v>1091</v>
      </c>
      <c r="H386" s="145">
        <v>4440</v>
      </c>
      <c r="I386" s="146"/>
      <c r="L386" s="142"/>
      <c r="M386" s="147"/>
      <c r="T386" s="148"/>
      <c r="AT386" s="143" t="s">
        <v>190</v>
      </c>
      <c r="AU386" s="143" t="s">
        <v>88</v>
      </c>
      <c r="AV386" s="12" t="s">
        <v>90</v>
      </c>
      <c r="AW386" s="12" t="s">
        <v>41</v>
      </c>
      <c r="AX386" s="12" t="s">
        <v>80</v>
      </c>
      <c r="AY386" s="143" t="s">
        <v>184</v>
      </c>
    </row>
    <row r="387" spans="2:65" s="13" customFormat="1" ht="11.25">
      <c r="B387" s="149"/>
      <c r="D387" s="136" t="s">
        <v>190</v>
      </c>
      <c r="E387" s="150" t="s">
        <v>3</v>
      </c>
      <c r="F387" s="151" t="s">
        <v>202</v>
      </c>
      <c r="H387" s="152">
        <v>4440</v>
      </c>
      <c r="I387" s="153"/>
      <c r="L387" s="149"/>
      <c r="M387" s="154"/>
      <c r="T387" s="155"/>
      <c r="AT387" s="150" t="s">
        <v>190</v>
      </c>
      <c r="AU387" s="150" t="s">
        <v>88</v>
      </c>
      <c r="AV387" s="13" t="s">
        <v>203</v>
      </c>
      <c r="AW387" s="13" t="s">
        <v>41</v>
      </c>
      <c r="AX387" s="13" t="s">
        <v>88</v>
      </c>
      <c r="AY387" s="150" t="s">
        <v>184</v>
      </c>
    </row>
    <row r="388" spans="2:65" s="1" customFormat="1" ht="16.5" customHeight="1">
      <c r="B388" s="121"/>
      <c r="C388" s="122" t="s">
        <v>361</v>
      </c>
      <c r="D388" s="122" t="s">
        <v>185</v>
      </c>
      <c r="E388" s="123" t="s">
        <v>535</v>
      </c>
      <c r="F388" s="124" t="s">
        <v>536</v>
      </c>
      <c r="G388" s="125" t="s">
        <v>348</v>
      </c>
      <c r="H388" s="126">
        <v>16</v>
      </c>
      <c r="I388" s="127"/>
      <c r="J388" s="128">
        <f>ROUND(I388*H388,2)</f>
        <v>0</v>
      </c>
      <c r="K388" s="124" t="s">
        <v>189</v>
      </c>
      <c r="L388" s="32"/>
      <c r="M388" s="129" t="s">
        <v>3</v>
      </c>
      <c r="N388" s="130" t="s">
        <v>51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88</v>
      </c>
      <c r="AT388" s="133" t="s">
        <v>185</v>
      </c>
      <c r="AU388" s="133" t="s">
        <v>88</v>
      </c>
      <c r="AY388" s="16" t="s">
        <v>184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88</v>
      </c>
      <c r="BK388" s="134">
        <f>ROUND(I388*H388,2)</f>
        <v>0</v>
      </c>
      <c r="BL388" s="16" t="s">
        <v>88</v>
      </c>
      <c r="BM388" s="133" t="s">
        <v>503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1068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22.5">
      <c r="B390" s="135"/>
      <c r="D390" s="136" t="s">
        <v>190</v>
      </c>
      <c r="E390" s="137" t="s">
        <v>3</v>
      </c>
      <c r="F390" s="138" t="s">
        <v>1103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2" customFormat="1" ht="11.25">
      <c r="B391" s="142"/>
      <c r="D391" s="136" t="s">
        <v>190</v>
      </c>
      <c r="E391" s="143" t="s">
        <v>3</v>
      </c>
      <c r="F391" s="144" t="s">
        <v>1104</v>
      </c>
      <c r="H391" s="145">
        <v>16</v>
      </c>
      <c r="I391" s="146"/>
      <c r="L391" s="142"/>
      <c r="M391" s="147"/>
      <c r="T391" s="148"/>
      <c r="AT391" s="143" t="s">
        <v>190</v>
      </c>
      <c r="AU391" s="143" t="s">
        <v>88</v>
      </c>
      <c r="AV391" s="12" t="s">
        <v>90</v>
      </c>
      <c r="AW391" s="12" t="s">
        <v>41</v>
      </c>
      <c r="AX391" s="12" t="s">
        <v>80</v>
      </c>
      <c r="AY391" s="143" t="s">
        <v>184</v>
      </c>
    </row>
    <row r="392" spans="2:65" s="13" customFormat="1" ht="11.25">
      <c r="B392" s="149"/>
      <c r="D392" s="136" t="s">
        <v>190</v>
      </c>
      <c r="E392" s="150" t="s">
        <v>3</v>
      </c>
      <c r="F392" s="151" t="s">
        <v>202</v>
      </c>
      <c r="H392" s="152">
        <v>16</v>
      </c>
      <c r="I392" s="153"/>
      <c r="L392" s="149"/>
      <c r="M392" s="154"/>
      <c r="T392" s="155"/>
      <c r="AT392" s="150" t="s">
        <v>190</v>
      </c>
      <c r="AU392" s="150" t="s">
        <v>88</v>
      </c>
      <c r="AV392" s="13" t="s">
        <v>203</v>
      </c>
      <c r="AW392" s="13" t="s">
        <v>41</v>
      </c>
      <c r="AX392" s="13" t="s">
        <v>88</v>
      </c>
      <c r="AY392" s="150" t="s">
        <v>184</v>
      </c>
    </row>
    <row r="393" spans="2:65" s="1" customFormat="1" ht="16.5" customHeight="1">
      <c r="B393" s="121"/>
      <c r="C393" s="122" t="s">
        <v>482</v>
      </c>
      <c r="D393" s="122" t="s">
        <v>185</v>
      </c>
      <c r="E393" s="123" t="s">
        <v>541</v>
      </c>
      <c r="F393" s="124" t="s">
        <v>542</v>
      </c>
      <c r="G393" s="125" t="s">
        <v>348</v>
      </c>
      <c r="H393" s="126">
        <v>42</v>
      </c>
      <c r="I393" s="127"/>
      <c r="J393" s="128">
        <f>ROUND(I393*H393,2)</f>
        <v>0</v>
      </c>
      <c r="K393" s="124" t="s">
        <v>189</v>
      </c>
      <c r="L393" s="32"/>
      <c r="M393" s="129" t="s">
        <v>3</v>
      </c>
      <c r="N393" s="130" t="s">
        <v>51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88</v>
      </c>
      <c r="AT393" s="133" t="s">
        <v>185</v>
      </c>
      <c r="AU393" s="133" t="s">
        <v>88</v>
      </c>
      <c r="AY393" s="16" t="s">
        <v>184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6" t="s">
        <v>88</v>
      </c>
      <c r="BK393" s="134">
        <f>ROUND(I393*H393,2)</f>
        <v>0</v>
      </c>
      <c r="BL393" s="16" t="s">
        <v>88</v>
      </c>
      <c r="BM393" s="133" t="s">
        <v>512</v>
      </c>
    </row>
    <row r="394" spans="2:65" s="11" customFormat="1" ht="11.25">
      <c r="B394" s="135"/>
      <c r="D394" s="136" t="s">
        <v>190</v>
      </c>
      <c r="E394" s="137" t="s">
        <v>3</v>
      </c>
      <c r="F394" s="138" t="s">
        <v>864</v>
      </c>
      <c r="H394" s="137" t="s">
        <v>3</v>
      </c>
      <c r="I394" s="139"/>
      <c r="L394" s="135"/>
      <c r="M394" s="140"/>
      <c r="T394" s="141"/>
      <c r="AT394" s="137" t="s">
        <v>190</v>
      </c>
      <c r="AU394" s="137" t="s">
        <v>88</v>
      </c>
      <c r="AV394" s="11" t="s">
        <v>88</v>
      </c>
      <c r="AW394" s="11" t="s">
        <v>41</v>
      </c>
      <c r="AX394" s="11" t="s">
        <v>80</v>
      </c>
      <c r="AY394" s="137" t="s">
        <v>184</v>
      </c>
    </row>
    <row r="395" spans="2:65" s="11" customFormat="1" ht="22.5">
      <c r="B395" s="135"/>
      <c r="D395" s="136" t="s">
        <v>190</v>
      </c>
      <c r="E395" s="137" t="s">
        <v>3</v>
      </c>
      <c r="F395" s="138" t="s">
        <v>1105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88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2" customFormat="1" ht="11.25">
      <c r="B396" s="142"/>
      <c r="D396" s="136" t="s">
        <v>190</v>
      </c>
      <c r="E396" s="143" t="s">
        <v>3</v>
      </c>
      <c r="F396" s="144" t="s">
        <v>1106</v>
      </c>
      <c r="H396" s="145">
        <v>42</v>
      </c>
      <c r="I396" s="146"/>
      <c r="L396" s="142"/>
      <c r="M396" s="147"/>
      <c r="T396" s="148"/>
      <c r="AT396" s="143" t="s">
        <v>190</v>
      </c>
      <c r="AU396" s="143" t="s">
        <v>88</v>
      </c>
      <c r="AV396" s="12" t="s">
        <v>90</v>
      </c>
      <c r="AW396" s="12" t="s">
        <v>41</v>
      </c>
      <c r="AX396" s="12" t="s">
        <v>80</v>
      </c>
      <c r="AY396" s="143" t="s">
        <v>184</v>
      </c>
    </row>
    <row r="397" spans="2:65" s="13" customFormat="1" ht="11.25">
      <c r="B397" s="149"/>
      <c r="D397" s="136" t="s">
        <v>190</v>
      </c>
      <c r="E397" s="150" t="s">
        <v>3</v>
      </c>
      <c r="F397" s="151" t="s">
        <v>202</v>
      </c>
      <c r="H397" s="152">
        <v>42</v>
      </c>
      <c r="I397" s="153"/>
      <c r="L397" s="149"/>
      <c r="M397" s="154"/>
      <c r="T397" s="155"/>
      <c r="AT397" s="150" t="s">
        <v>190</v>
      </c>
      <c r="AU397" s="150" t="s">
        <v>88</v>
      </c>
      <c r="AV397" s="13" t="s">
        <v>203</v>
      </c>
      <c r="AW397" s="13" t="s">
        <v>41</v>
      </c>
      <c r="AX397" s="13" t="s">
        <v>88</v>
      </c>
      <c r="AY397" s="150" t="s">
        <v>184</v>
      </c>
    </row>
    <row r="398" spans="2:65" s="1" customFormat="1" ht="16.5" customHeight="1">
      <c r="B398" s="121"/>
      <c r="C398" s="122" t="s">
        <v>368</v>
      </c>
      <c r="D398" s="122" t="s">
        <v>185</v>
      </c>
      <c r="E398" s="123" t="s">
        <v>546</v>
      </c>
      <c r="F398" s="124" t="s">
        <v>547</v>
      </c>
      <c r="G398" s="125" t="s">
        <v>348</v>
      </c>
      <c r="H398" s="126">
        <v>58</v>
      </c>
      <c r="I398" s="127"/>
      <c r="J398" s="128">
        <f>ROUND(I398*H398,2)</f>
        <v>0</v>
      </c>
      <c r="K398" s="124" t="s">
        <v>189</v>
      </c>
      <c r="L398" s="32"/>
      <c r="M398" s="129" t="s">
        <v>3</v>
      </c>
      <c r="N398" s="130" t="s">
        <v>51</v>
      </c>
      <c r="P398" s="131">
        <f>O398*H398</f>
        <v>0</v>
      </c>
      <c r="Q398" s="131">
        <v>0</v>
      </c>
      <c r="R398" s="131">
        <f>Q398*H398</f>
        <v>0</v>
      </c>
      <c r="S398" s="131">
        <v>0</v>
      </c>
      <c r="T398" s="132">
        <f>S398*H398</f>
        <v>0</v>
      </c>
      <c r="AR398" s="133" t="s">
        <v>88</v>
      </c>
      <c r="AT398" s="133" t="s">
        <v>185</v>
      </c>
      <c r="AU398" s="133" t="s">
        <v>88</v>
      </c>
      <c r="AY398" s="16" t="s">
        <v>184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6" t="s">
        <v>88</v>
      </c>
      <c r="BK398" s="134">
        <f>ROUND(I398*H398,2)</f>
        <v>0</v>
      </c>
      <c r="BL398" s="16" t="s">
        <v>88</v>
      </c>
      <c r="BM398" s="133" t="s">
        <v>519</v>
      </c>
    </row>
    <row r="399" spans="2:65" s="11" customFormat="1" ht="11.25">
      <c r="B399" s="135"/>
      <c r="D399" s="136" t="s">
        <v>190</v>
      </c>
      <c r="E399" s="137" t="s">
        <v>3</v>
      </c>
      <c r="F399" s="138" t="s">
        <v>1068</v>
      </c>
      <c r="H399" s="137" t="s">
        <v>3</v>
      </c>
      <c r="I399" s="139"/>
      <c r="L399" s="135"/>
      <c r="M399" s="140"/>
      <c r="T399" s="141"/>
      <c r="AT399" s="137" t="s">
        <v>190</v>
      </c>
      <c r="AU399" s="137" t="s">
        <v>88</v>
      </c>
      <c r="AV399" s="11" t="s">
        <v>88</v>
      </c>
      <c r="AW399" s="11" t="s">
        <v>41</v>
      </c>
      <c r="AX399" s="11" t="s">
        <v>80</v>
      </c>
      <c r="AY399" s="137" t="s">
        <v>184</v>
      </c>
    </row>
    <row r="400" spans="2:65" s="11" customFormat="1" ht="22.5">
      <c r="B400" s="135"/>
      <c r="D400" s="136" t="s">
        <v>190</v>
      </c>
      <c r="E400" s="137" t="s">
        <v>3</v>
      </c>
      <c r="F400" s="138" t="s">
        <v>1107</v>
      </c>
      <c r="H400" s="137" t="s">
        <v>3</v>
      </c>
      <c r="I400" s="139"/>
      <c r="L400" s="135"/>
      <c r="M400" s="140"/>
      <c r="T400" s="141"/>
      <c r="AT400" s="137" t="s">
        <v>190</v>
      </c>
      <c r="AU400" s="137" t="s">
        <v>88</v>
      </c>
      <c r="AV400" s="11" t="s">
        <v>88</v>
      </c>
      <c r="AW400" s="11" t="s">
        <v>41</v>
      </c>
      <c r="AX400" s="11" t="s">
        <v>80</v>
      </c>
      <c r="AY400" s="137" t="s">
        <v>184</v>
      </c>
    </row>
    <row r="401" spans="2:65" s="12" customFormat="1" ht="11.25">
      <c r="B401" s="142"/>
      <c r="D401" s="136" t="s">
        <v>190</v>
      </c>
      <c r="E401" s="143" t="s">
        <v>3</v>
      </c>
      <c r="F401" s="144" t="s">
        <v>1104</v>
      </c>
      <c r="H401" s="145">
        <v>16</v>
      </c>
      <c r="I401" s="146"/>
      <c r="L401" s="142"/>
      <c r="M401" s="147"/>
      <c r="T401" s="148"/>
      <c r="AT401" s="143" t="s">
        <v>190</v>
      </c>
      <c r="AU401" s="143" t="s">
        <v>88</v>
      </c>
      <c r="AV401" s="12" t="s">
        <v>90</v>
      </c>
      <c r="AW401" s="12" t="s">
        <v>41</v>
      </c>
      <c r="AX401" s="12" t="s">
        <v>80</v>
      </c>
      <c r="AY401" s="143" t="s">
        <v>184</v>
      </c>
    </row>
    <row r="402" spans="2:65" s="11" customFormat="1" ht="22.5">
      <c r="B402" s="135"/>
      <c r="D402" s="136" t="s">
        <v>190</v>
      </c>
      <c r="E402" s="137" t="s">
        <v>3</v>
      </c>
      <c r="F402" s="138" t="s">
        <v>1108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88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65" s="12" customFormat="1" ht="11.25">
      <c r="B403" s="142"/>
      <c r="D403" s="136" t="s">
        <v>190</v>
      </c>
      <c r="E403" s="143" t="s">
        <v>3</v>
      </c>
      <c r="F403" s="144" t="s">
        <v>1106</v>
      </c>
      <c r="H403" s="145">
        <v>42</v>
      </c>
      <c r="I403" s="146"/>
      <c r="L403" s="142"/>
      <c r="M403" s="147"/>
      <c r="T403" s="148"/>
      <c r="AT403" s="143" t="s">
        <v>190</v>
      </c>
      <c r="AU403" s="143" t="s">
        <v>88</v>
      </c>
      <c r="AV403" s="12" t="s">
        <v>90</v>
      </c>
      <c r="AW403" s="12" t="s">
        <v>41</v>
      </c>
      <c r="AX403" s="12" t="s">
        <v>80</v>
      </c>
      <c r="AY403" s="143" t="s">
        <v>184</v>
      </c>
    </row>
    <row r="404" spans="2:65" s="13" customFormat="1" ht="11.25">
      <c r="B404" s="149"/>
      <c r="D404" s="136" t="s">
        <v>190</v>
      </c>
      <c r="E404" s="150" t="s">
        <v>3</v>
      </c>
      <c r="F404" s="151" t="s">
        <v>202</v>
      </c>
      <c r="H404" s="152">
        <v>58</v>
      </c>
      <c r="I404" s="153"/>
      <c r="L404" s="149"/>
      <c r="M404" s="154"/>
      <c r="T404" s="155"/>
      <c r="AT404" s="150" t="s">
        <v>190</v>
      </c>
      <c r="AU404" s="150" t="s">
        <v>88</v>
      </c>
      <c r="AV404" s="13" t="s">
        <v>203</v>
      </c>
      <c r="AW404" s="13" t="s">
        <v>41</v>
      </c>
      <c r="AX404" s="13" t="s">
        <v>88</v>
      </c>
      <c r="AY404" s="150" t="s">
        <v>184</v>
      </c>
    </row>
    <row r="405" spans="2:65" s="1" customFormat="1" ht="16.5" customHeight="1">
      <c r="B405" s="121"/>
      <c r="C405" s="122" t="s">
        <v>493</v>
      </c>
      <c r="D405" s="122" t="s">
        <v>185</v>
      </c>
      <c r="E405" s="123" t="s">
        <v>1109</v>
      </c>
      <c r="F405" s="124" t="s">
        <v>1110</v>
      </c>
      <c r="G405" s="125" t="s">
        <v>348</v>
      </c>
      <c r="H405" s="126">
        <v>2</v>
      </c>
      <c r="I405" s="127"/>
      <c r="J405" s="128">
        <f>ROUND(I405*H405,2)</f>
        <v>0</v>
      </c>
      <c r="K405" s="124" t="s">
        <v>189</v>
      </c>
      <c r="L405" s="32"/>
      <c r="M405" s="129" t="s">
        <v>3</v>
      </c>
      <c r="N405" s="130" t="s">
        <v>51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88</v>
      </c>
      <c r="AT405" s="133" t="s">
        <v>185</v>
      </c>
      <c r="AU405" s="133" t="s">
        <v>88</v>
      </c>
      <c r="AY405" s="16" t="s">
        <v>184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6" t="s">
        <v>88</v>
      </c>
      <c r="BK405" s="134">
        <f>ROUND(I405*H405,2)</f>
        <v>0</v>
      </c>
      <c r="BL405" s="16" t="s">
        <v>88</v>
      </c>
      <c r="BM405" s="133" t="s">
        <v>364</v>
      </c>
    </row>
    <row r="406" spans="2:65" s="11" customFormat="1" ht="11.25">
      <c r="B406" s="135"/>
      <c r="D406" s="136" t="s">
        <v>190</v>
      </c>
      <c r="E406" s="137" t="s">
        <v>3</v>
      </c>
      <c r="F406" s="138" t="s">
        <v>1068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1" customFormat="1" ht="22.5">
      <c r="B407" s="135"/>
      <c r="D407" s="136" t="s">
        <v>190</v>
      </c>
      <c r="E407" s="137" t="s">
        <v>3</v>
      </c>
      <c r="F407" s="138" t="s">
        <v>1111</v>
      </c>
      <c r="H407" s="137" t="s">
        <v>3</v>
      </c>
      <c r="I407" s="139"/>
      <c r="L407" s="135"/>
      <c r="M407" s="140"/>
      <c r="T407" s="141"/>
      <c r="AT407" s="137" t="s">
        <v>190</v>
      </c>
      <c r="AU407" s="137" t="s">
        <v>88</v>
      </c>
      <c r="AV407" s="11" t="s">
        <v>88</v>
      </c>
      <c r="AW407" s="11" t="s">
        <v>41</v>
      </c>
      <c r="AX407" s="11" t="s">
        <v>80</v>
      </c>
      <c r="AY407" s="137" t="s">
        <v>184</v>
      </c>
    </row>
    <row r="408" spans="2:65" s="12" customFormat="1" ht="11.25">
      <c r="B408" s="142"/>
      <c r="D408" s="136" t="s">
        <v>190</v>
      </c>
      <c r="E408" s="143" t="s">
        <v>3</v>
      </c>
      <c r="F408" s="144" t="s">
        <v>1112</v>
      </c>
      <c r="H408" s="145">
        <v>2</v>
      </c>
      <c r="I408" s="146"/>
      <c r="L408" s="142"/>
      <c r="M408" s="147"/>
      <c r="T408" s="148"/>
      <c r="AT408" s="143" t="s">
        <v>190</v>
      </c>
      <c r="AU408" s="143" t="s">
        <v>88</v>
      </c>
      <c r="AV408" s="12" t="s">
        <v>90</v>
      </c>
      <c r="AW408" s="12" t="s">
        <v>41</v>
      </c>
      <c r="AX408" s="12" t="s">
        <v>80</v>
      </c>
      <c r="AY408" s="143" t="s">
        <v>184</v>
      </c>
    </row>
    <row r="409" spans="2:65" s="13" customFormat="1" ht="11.25">
      <c r="B409" s="149"/>
      <c r="D409" s="136" t="s">
        <v>190</v>
      </c>
      <c r="E409" s="150" t="s">
        <v>3</v>
      </c>
      <c r="F409" s="151" t="s">
        <v>202</v>
      </c>
      <c r="H409" s="152">
        <v>2</v>
      </c>
      <c r="I409" s="153"/>
      <c r="L409" s="149"/>
      <c r="M409" s="154"/>
      <c r="T409" s="155"/>
      <c r="AT409" s="150" t="s">
        <v>190</v>
      </c>
      <c r="AU409" s="150" t="s">
        <v>88</v>
      </c>
      <c r="AV409" s="13" t="s">
        <v>203</v>
      </c>
      <c r="AW409" s="13" t="s">
        <v>41</v>
      </c>
      <c r="AX409" s="13" t="s">
        <v>88</v>
      </c>
      <c r="AY409" s="150" t="s">
        <v>184</v>
      </c>
    </row>
    <row r="410" spans="2:65" s="1" customFormat="1" ht="16.5" customHeight="1">
      <c r="B410" s="121"/>
      <c r="C410" s="122" t="s">
        <v>373</v>
      </c>
      <c r="D410" s="122" t="s">
        <v>185</v>
      </c>
      <c r="E410" s="123" t="s">
        <v>555</v>
      </c>
      <c r="F410" s="124" t="s">
        <v>556</v>
      </c>
      <c r="G410" s="125" t="s">
        <v>348</v>
      </c>
      <c r="H410" s="126">
        <v>2</v>
      </c>
      <c r="I410" s="127"/>
      <c r="J410" s="128">
        <f>ROUND(I410*H410,2)</f>
        <v>0</v>
      </c>
      <c r="K410" s="124" t="s">
        <v>189</v>
      </c>
      <c r="L410" s="32"/>
      <c r="M410" s="129" t="s">
        <v>3</v>
      </c>
      <c r="N410" s="130" t="s">
        <v>51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88</v>
      </c>
      <c r="AT410" s="133" t="s">
        <v>185</v>
      </c>
      <c r="AU410" s="133" t="s">
        <v>88</v>
      </c>
      <c r="AY410" s="16" t="s">
        <v>184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6" t="s">
        <v>88</v>
      </c>
      <c r="BK410" s="134">
        <f>ROUND(I410*H410,2)</f>
        <v>0</v>
      </c>
      <c r="BL410" s="16" t="s">
        <v>88</v>
      </c>
      <c r="BM410" s="133" t="s">
        <v>530</v>
      </c>
    </row>
    <row r="411" spans="2:65" s="11" customFormat="1" ht="11.25">
      <c r="B411" s="135"/>
      <c r="D411" s="136" t="s">
        <v>190</v>
      </c>
      <c r="E411" s="137" t="s">
        <v>3</v>
      </c>
      <c r="F411" s="138" t="s">
        <v>1024</v>
      </c>
      <c r="H411" s="137" t="s">
        <v>3</v>
      </c>
      <c r="I411" s="139"/>
      <c r="L411" s="135"/>
      <c r="M411" s="140"/>
      <c r="T411" s="141"/>
      <c r="AT411" s="137" t="s">
        <v>190</v>
      </c>
      <c r="AU411" s="137" t="s">
        <v>88</v>
      </c>
      <c r="AV411" s="11" t="s">
        <v>88</v>
      </c>
      <c r="AW411" s="11" t="s">
        <v>41</v>
      </c>
      <c r="AX411" s="11" t="s">
        <v>80</v>
      </c>
      <c r="AY411" s="137" t="s">
        <v>184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1025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1" customFormat="1" ht="11.25">
      <c r="B413" s="135"/>
      <c r="D413" s="136" t="s">
        <v>190</v>
      </c>
      <c r="E413" s="137" t="s">
        <v>3</v>
      </c>
      <c r="F413" s="138" t="s">
        <v>1068</v>
      </c>
      <c r="H413" s="137" t="s">
        <v>3</v>
      </c>
      <c r="I413" s="139"/>
      <c r="L413" s="135"/>
      <c r="M413" s="140"/>
      <c r="T413" s="141"/>
      <c r="AT413" s="137" t="s">
        <v>190</v>
      </c>
      <c r="AU413" s="137" t="s">
        <v>88</v>
      </c>
      <c r="AV413" s="11" t="s">
        <v>88</v>
      </c>
      <c r="AW413" s="11" t="s">
        <v>41</v>
      </c>
      <c r="AX413" s="11" t="s">
        <v>80</v>
      </c>
      <c r="AY413" s="137" t="s">
        <v>184</v>
      </c>
    </row>
    <row r="414" spans="2:65" s="11" customFormat="1" ht="22.5">
      <c r="B414" s="135"/>
      <c r="D414" s="136" t="s">
        <v>190</v>
      </c>
      <c r="E414" s="137" t="s">
        <v>3</v>
      </c>
      <c r="F414" s="138" t="s">
        <v>1113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65" s="12" customFormat="1" ht="11.25">
      <c r="B415" s="142"/>
      <c r="D415" s="136" t="s">
        <v>190</v>
      </c>
      <c r="E415" s="143" t="s">
        <v>3</v>
      </c>
      <c r="F415" s="144" t="s">
        <v>88</v>
      </c>
      <c r="H415" s="145">
        <v>1</v>
      </c>
      <c r="I415" s="146"/>
      <c r="L415" s="142"/>
      <c r="M415" s="147"/>
      <c r="T415" s="148"/>
      <c r="AT415" s="143" t="s">
        <v>190</v>
      </c>
      <c r="AU415" s="143" t="s">
        <v>88</v>
      </c>
      <c r="AV415" s="12" t="s">
        <v>90</v>
      </c>
      <c r="AW415" s="12" t="s">
        <v>41</v>
      </c>
      <c r="AX415" s="12" t="s">
        <v>80</v>
      </c>
      <c r="AY415" s="143" t="s">
        <v>184</v>
      </c>
    </row>
    <row r="416" spans="2:65" s="11" customFormat="1" ht="22.5">
      <c r="B416" s="135"/>
      <c r="D416" s="136" t="s">
        <v>190</v>
      </c>
      <c r="E416" s="137" t="s">
        <v>3</v>
      </c>
      <c r="F416" s="138" t="s">
        <v>1114</v>
      </c>
      <c r="H416" s="137" t="s">
        <v>3</v>
      </c>
      <c r="I416" s="139"/>
      <c r="L416" s="135"/>
      <c r="M416" s="140"/>
      <c r="T416" s="141"/>
      <c r="AT416" s="137" t="s">
        <v>190</v>
      </c>
      <c r="AU416" s="137" t="s">
        <v>88</v>
      </c>
      <c r="AV416" s="11" t="s">
        <v>88</v>
      </c>
      <c r="AW416" s="11" t="s">
        <v>41</v>
      </c>
      <c r="AX416" s="11" t="s">
        <v>80</v>
      </c>
      <c r="AY416" s="137" t="s">
        <v>184</v>
      </c>
    </row>
    <row r="417" spans="2:65" s="12" customFormat="1" ht="11.25">
      <c r="B417" s="142"/>
      <c r="D417" s="136" t="s">
        <v>190</v>
      </c>
      <c r="E417" s="143" t="s">
        <v>3</v>
      </c>
      <c r="F417" s="144" t="s">
        <v>88</v>
      </c>
      <c r="H417" s="145">
        <v>1</v>
      </c>
      <c r="I417" s="146"/>
      <c r="L417" s="142"/>
      <c r="M417" s="147"/>
      <c r="T417" s="148"/>
      <c r="AT417" s="143" t="s">
        <v>190</v>
      </c>
      <c r="AU417" s="143" t="s">
        <v>88</v>
      </c>
      <c r="AV417" s="12" t="s">
        <v>90</v>
      </c>
      <c r="AW417" s="12" t="s">
        <v>41</v>
      </c>
      <c r="AX417" s="12" t="s">
        <v>80</v>
      </c>
      <c r="AY417" s="143" t="s">
        <v>184</v>
      </c>
    </row>
    <row r="418" spans="2:65" s="13" customFormat="1" ht="11.25">
      <c r="B418" s="149"/>
      <c r="D418" s="136" t="s">
        <v>190</v>
      </c>
      <c r="E418" s="150" t="s">
        <v>3</v>
      </c>
      <c r="F418" s="151" t="s">
        <v>202</v>
      </c>
      <c r="H418" s="152">
        <v>2</v>
      </c>
      <c r="I418" s="153"/>
      <c r="L418" s="149"/>
      <c r="M418" s="154"/>
      <c r="T418" s="155"/>
      <c r="AT418" s="150" t="s">
        <v>190</v>
      </c>
      <c r="AU418" s="150" t="s">
        <v>88</v>
      </c>
      <c r="AV418" s="13" t="s">
        <v>203</v>
      </c>
      <c r="AW418" s="13" t="s">
        <v>41</v>
      </c>
      <c r="AX418" s="13" t="s">
        <v>88</v>
      </c>
      <c r="AY418" s="150" t="s">
        <v>184</v>
      </c>
    </row>
    <row r="419" spans="2:65" s="1" customFormat="1" ht="16.5" customHeight="1">
      <c r="B419" s="121"/>
      <c r="C419" s="122" t="s">
        <v>509</v>
      </c>
      <c r="D419" s="122" t="s">
        <v>185</v>
      </c>
      <c r="E419" s="123" t="s">
        <v>560</v>
      </c>
      <c r="F419" s="124" t="s">
        <v>561</v>
      </c>
      <c r="G419" s="125" t="s">
        <v>348</v>
      </c>
      <c r="H419" s="126">
        <v>2</v>
      </c>
      <c r="I419" s="127"/>
      <c r="J419" s="128">
        <f>ROUND(I419*H419,2)</f>
        <v>0</v>
      </c>
      <c r="K419" s="124" t="s">
        <v>189</v>
      </c>
      <c r="L419" s="32"/>
      <c r="M419" s="129" t="s">
        <v>3</v>
      </c>
      <c r="N419" s="130" t="s">
        <v>51</v>
      </c>
      <c r="P419" s="131">
        <f>O419*H419</f>
        <v>0</v>
      </c>
      <c r="Q419" s="131">
        <v>0</v>
      </c>
      <c r="R419" s="131">
        <f>Q419*H419</f>
        <v>0</v>
      </c>
      <c r="S419" s="131">
        <v>0</v>
      </c>
      <c r="T419" s="132">
        <f>S419*H419</f>
        <v>0</v>
      </c>
      <c r="AR419" s="133" t="s">
        <v>88</v>
      </c>
      <c r="AT419" s="133" t="s">
        <v>185</v>
      </c>
      <c r="AU419" s="133" t="s">
        <v>88</v>
      </c>
      <c r="AY419" s="16" t="s">
        <v>184</v>
      </c>
      <c r="BE419" s="134">
        <f>IF(N419="základní",J419,0)</f>
        <v>0</v>
      </c>
      <c r="BF419" s="134">
        <f>IF(N419="snížená",J419,0)</f>
        <v>0</v>
      </c>
      <c r="BG419" s="134">
        <f>IF(N419="zákl. přenesená",J419,0)</f>
        <v>0</v>
      </c>
      <c r="BH419" s="134">
        <f>IF(N419="sníž. přenesená",J419,0)</f>
        <v>0</v>
      </c>
      <c r="BI419" s="134">
        <f>IF(N419="nulová",J419,0)</f>
        <v>0</v>
      </c>
      <c r="BJ419" s="16" t="s">
        <v>88</v>
      </c>
      <c r="BK419" s="134">
        <f>ROUND(I419*H419,2)</f>
        <v>0</v>
      </c>
      <c r="BL419" s="16" t="s">
        <v>88</v>
      </c>
      <c r="BM419" s="133" t="s">
        <v>534</v>
      </c>
    </row>
    <row r="420" spans="2:65" s="11" customFormat="1" ht="11.25">
      <c r="B420" s="135"/>
      <c r="D420" s="136" t="s">
        <v>190</v>
      </c>
      <c r="E420" s="137" t="s">
        <v>3</v>
      </c>
      <c r="F420" s="138" t="s">
        <v>1024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1" customFormat="1" ht="11.25">
      <c r="B421" s="135"/>
      <c r="D421" s="136" t="s">
        <v>190</v>
      </c>
      <c r="E421" s="137" t="s">
        <v>3</v>
      </c>
      <c r="F421" s="138" t="s">
        <v>1025</v>
      </c>
      <c r="H421" s="137" t="s">
        <v>3</v>
      </c>
      <c r="I421" s="139"/>
      <c r="L421" s="135"/>
      <c r="M421" s="140"/>
      <c r="T421" s="141"/>
      <c r="AT421" s="137" t="s">
        <v>190</v>
      </c>
      <c r="AU421" s="137" t="s">
        <v>88</v>
      </c>
      <c r="AV421" s="11" t="s">
        <v>88</v>
      </c>
      <c r="AW421" s="11" t="s">
        <v>41</v>
      </c>
      <c r="AX421" s="11" t="s">
        <v>80</v>
      </c>
      <c r="AY421" s="137" t="s">
        <v>184</v>
      </c>
    </row>
    <row r="422" spans="2:65" s="11" customFormat="1" ht="11.25">
      <c r="B422" s="135"/>
      <c r="D422" s="136" t="s">
        <v>190</v>
      </c>
      <c r="E422" s="137" t="s">
        <v>3</v>
      </c>
      <c r="F422" s="138" t="s">
        <v>1068</v>
      </c>
      <c r="H422" s="137" t="s">
        <v>3</v>
      </c>
      <c r="I422" s="139"/>
      <c r="L422" s="135"/>
      <c r="M422" s="140"/>
      <c r="T422" s="141"/>
      <c r="AT422" s="137" t="s">
        <v>190</v>
      </c>
      <c r="AU422" s="137" t="s">
        <v>88</v>
      </c>
      <c r="AV422" s="11" t="s">
        <v>88</v>
      </c>
      <c r="AW422" s="11" t="s">
        <v>41</v>
      </c>
      <c r="AX422" s="11" t="s">
        <v>80</v>
      </c>
      <c r="AY422" s="137" t="s">
        <v>184</v>
      </c>
    </row>
    <row r="423" spans="2:65" s="11" customFormat="1" ht="11.25">
      <c r="B423" s="135"/>
      <c r="D423" s="136" t="s">
        <v>190</v>
      </c>
      <c r="E423" s="137" t="s">
        <v>3</v>
      </c>
      <c r="F423" s="138" t="s">
        <v>1115</v>
      </c>
      <c r="H423" s="137" t="s">
        <v>3</v>
      </c>
      <c r="I423" s="139"/>
      <c r="L423" s="135"/>
      <c r="M423" s="140"/>
      <c r="T423" s="141"/>
      <c r="AT423" s="137" t="s">
        <v>190</v>
      </c>
      <c r="AU423" s="137" t="s">
        <v>88</v>
      </c>
      <c r="AV423" s="11" t="s">
        <v>88</v>
      </c>
      <c r="AW423" s="11" t="s">
        <v>41</v>
      </c>
      <c r="AX423" s="11" t="s">
        <v>80</v>
      </c>
      <c r="AY423" s="137" t="s">
        <v>184</v>
      </c>
    </row>
    <row r="424" spans="2:65" s="12" customFormat="1" ht="11.25">
      <c r="B424" s="142"/>
      <c r="D424" s="136" t="s">
        <v>190</v>
      </c>
      <c r="E424" s="143" t="s">
        <v>3</v>
      </c>
      <c r="F424" s="144" t="s">
        <v>88</v>
      </c>
      <c r="H424" s="145">
        <v>1</v>
      </c>
      <c r="I424" s="146"/>
      <c r="L424" s="142"/>
      <c r="M424" s="147"/>
      <c r="T424" s="148"/>
      <c r="AT424" s="143" t="s">
        <v>190</v>
      </c>
      <c r="AU424" s="143" t="s">
        <v>88</v>
      </c>
      <c r="AV424" s="12" t="s">
        <v>90</v>
      </c>
      <c r="AW424" s="12" t="s">
        <v>41</v>
      </c>
      <c r="AX424" s="12" t="s">
        <v>80</v>
      </c>
      <c r="AY424" s="143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1116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2" customFormat="1" ht="11.25">
      <c r="B426" s="142"/>
      <c r="D426" s="136" t="s">
        <v>190</v>
      </c>
      <c r="E426" s="143" t="s">
        <v>3</v>
      </c>
      <c r="F426" s="144" t="s">
        <v>88</v>
      </c>
      <c r="H426" s="145">
        <v>1</v>
      </c>
      <c r="I426" s="146"/>
      <c r="L426" s="142"/>
      <c r="M426" s="147"/>
      <c r="T426" s="148"/>
      <c r="AT426" s="143" t="s">
        <v>190</v>
      </c>
      <c r="AU426" s="143" t="s">
        <v>88</v>
      </c>
      <c r="AV426" s="12" t="s">
        <v>90</v>
      </c>
      <c r="AW426" s="12" t="s">
        <v>41</v>
      </c>
      <c r="AX426" s="12" t="s">
        <v>80</v>
      </c>
      <c r="AY426" s="143" t="s">
        <v>184</v>
      </c>
    </row>
    <row r="427" spans="2:65" s="13" customFormat="1" ht="11.25">
      <c r="B427" s="149"/>
      <c r="D427" s="136" t="s">
        <v>190</v>
      </c>
      <c r="E427" s="150" t="s">
        <v>3</v>
      </c>
      <c r="F427" s="151" t="s">
        <v>202</v>
      </c>
      <c r="H427" s="152">
        <v>2</v>
      </c>
      <c r="I427" s="153"/>
      <c r="L427" s="149"/>
      <c r="M427" s="154"/>
      <c r="T427" s="155"/>
      <c r="AT427" s="150" t="s">
        <v>190</v>
      </c>
      <c r="AU427" s="150" t="s">
        <v>88</v>
      </c>
      <c r="AV427" s="13" t="s">
        <v>203</v>
      </c>
      <c r="AW427" s="13" t="s">
        <v>41</v>
      </c>
      <c r="AX427" s="13" t="s">
        <v>88</v>
      </c>
      <c r="AY427" s="150" t="s">
        <v>184</v>
      </c>
    </row>
    <row r="428" spans="2:65" s="1" customFormat="1" ht="16.5" customHeight="1">
      <c r="B428" s="121"/>
      <c r="C428" s="122" t="s">
        <v>379</v>
      </c>
      <c r="D428" s="122" t="s">
        <v>185</v>
      </c>
      <c r="E428" s="123" t="s">
        <v>564</v>
      </c>
      <c r="F428" s="124" t="s">
        <v>565</v>
      </c>
      <c r="G428" s="125" t="s">
        <v>348</v>
      </c>
      <c r="H428" s="126">
        <v>2</v>
      </c>
      <c r="I428" s="127"/>
      <c r="J428" s="128">
        <f>ROUND(I428*H428,2)</f>
        <v>0</v>
      </c>
      <c r="K428" s="124" t="s">
        <v>189</v>
      </c>
      <c r="L428" s="32"/>
      <c r="M428" s="129" t="s">
        <v>3</v>
      </c>
      <c r="N428" s="130" t="s">
        <v>51</v>
      </c>
      <c r="P428" s="131">
        <f>O428*H428</f>
        <v>0</v>
      </c>
      <c r="Q428" s="131">
        <v>0</v>
      </c>
      <c r="R428" s="131">
        <f>Q428*H428</f>
        <v>0</v>
      </c>
      <c r="S428" s="131">
        <v>0</v>
      </c>
      <c r="T428" s="132">
        <f>S428*H428</f>
        <v>0</v>
      </c>
      <c r="AR428" s="133" t="s">
        <v>88</v>
      </c>
      <c r="AT428" s="133" t="s">
        <v>185</v>
      </c>
      <c r="AU428" s="133" t="s">
        <v>88</v>
      </c>
      <c r="AY428" s="16" t="s">
        <v>184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6" t="s">
        <v>88</v>
      </c>
      <c r="BK428" s="134">
        <f>ROUND(I428*H428,2)</f>
        <v>0</v>
      </c>
      <c r="BL428" s="16" t="s">
        <v>88</v>
      </c>
      <c r="BM428" s="133" t="s">
        <v>537</v>
      </c>
    </row>
    <row r="429" spans="2:65" s="11" customFormat="1" ht="11.25">
      <c r="B429" s="135"/>
      <c r="D429" s="136" t="s">
        <v>190</v>
      </c>
      <c r="E429" s="137" t="s">
        <v>3</v>
      </c>
      <c r="F429" s="138" t="s">
        <v>1024</v>
      </c>
      <c r="H429" s="137" t="s">
        <v>3</v>
      </c>
      <c r="I429" s="139"/>
      <c r="L429" s="135"/>
      <c r="M429" s="140"/>
      <c r="T429" s="141"/>
      <c r="AT429" s="137" t="s">
        <v>190</v>
      </c>
      <c r="AU429" s="137" t="s">
        <v>88</v>
      </c>
      <c r="AV429" s="11" t="s">
        <v>88</v>
      </c>
      <c r="AW429" s="11" t="s">
        <v>41</v>
      </c>
      <c r="AX429" s="11" t="s">
        <v>80</v>
      </c>
      <c r="AY429" s="137" t="s">
        <v>184</v>
      </c>
    </row>
    <row r="430" spans="2:65" s="11" customFormat="1" ht="11.25">
      <c r="B430" s="135"/>
      <c r="D430" s="136" t="s">
        <v>190</v>
      </c>
      <c r="E430" s="137" t="s">
        <v>3</v>
      </c>
      <c r="F430" s="138" t="s">
        <v>1025</v>
      </c>
      <c r="H430" s="137" t="s">
        <v>3</v>
      </c>
      <c r="I430" s="139"/>
      <c r="L430" s="135"/>
      <c r="M430" s="140"/>
      <c r="T430" s="141"/>
      <c r="AT430" s="137" t="s">
        <v>190</v>
      </c>
      <c r="AU430" s="137" t="s">
        <v>88</v>
      </c>
      <c r="AV430" s="11" t="s">
        <v>88</v>
      </c>
      <c r="AW430" s="11" t="s">
        <v>41</v>
      </c>
      <c r="AX430" s="11" t="s">
        <v>80</v>
      </c>
      <c r="AY430" s="137" t="s">
        <v>184</v>
      </c>
    </row>
    <row r="431" spans="2:65" s="11" customFormat="1" ht="22.5">
      <c r="B431" s="135"/>
      <c r="D431" s="136" t="s">
        <v>190</v>
      </c>
      <c r="E431" s="137" t="s">
        <v>3</v>
      </c>
      <c r="F431" s="138" t="s">
        <v>1117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2" customFormat="1" ht="11.25">
      <c r="B432" s="142"/>
      <c r="D432" s="136" t="s">
        <v>190</v>
      </c>
      <c r="E432" s="143" t="s">
        <v>3</v>
      </c>
      <c r="F432" s="144" t="s">
        <v>88</v>
      </c>
      <c r="H432" s="145">
        <v>1</v>
      </c>
      <c r="I432" s="146"/>
      <c r="L432" s="142"/>
      <c r="M432" s="147"/>
      <c r="T432" s="148"/>
      <c r="AT432" s="143" t="s">
        <v>190</v>
      </c>
      <c r="AU432" s="143" t="s">
        <v>88</v>
      </c>
      <c r="AV432" s="12" t="s">
        <v>90</v>
      </c>
      <c r="AW432" s="12" t="s">
        <v>41</v>
      </c>
      <c r="AX432" s="12" t="s">
        <v>80</v>
      </c>
      <c r="AY432" s="143" t="s">
        <v>184</v>
      </c>
    </row>
    <row r="433" spans="2:65" s="11" customFormat="1" ht="22.5">
      <c r="B433" s="135"/>
      <c r="D433" s="136" t="s">
        <v>190</v>
      </c>
      <c r="E433" s="137" t="s">
        <v>3</v>
      </c>
      <c r="F433" s="138" t="s">
        <v>1118</v>
      </c>
      <c r="H433" s="137" t="s">
        <v>3</v>
      </c>
      <c r="I433" s="139"/>
      <c r="L433" s="135"/>
      <c r="M433" s="140"/>
      <c r="T433" s="141"/>
      <c r="AT433" s="137" t="s">
        <v>190</v>
      </c>
      <c r="AU433" s="137" t="s">
        <v>88</v>
      </c>
      <c r="AV433" s="11" t="s">
        <v>88</v>
      </c>
      <c r="AW433" s="11" t="s">
        <v>41</v>
      </c>
      <c r="AX433" s="11" t="s">
        <v>80</v>
      </c>
      <c r="AY433" s="137" t="s">
        <v>184</v>
      </c>
    </row>
    <row r="434" spans="2:65" s="12" customFormat="1" ht="11.25">
      <c r="B434" s="142"/>
      <c r="D434" s="136" t="s">
        <v>190</v>
      </c>
      <c r="E434" s="143" t="s">
        <v>3</v>
      </c>
      <c r="F434" s="144" t="s">
        <v>88</v>
      </c>
      <c r="H434" s="145">
        <v>1</v>
      </c>
      <c r="I434" s="146"/>
      <c r="L434" s="142"/>
      <c r="M434" s="147"/>
      <c r="T434" s="148"/>
      <c r="AT434" s="143" t="s">
        <v>190</v>
      </c>
      <c r="AU434" s="143" t="s">
        <v>88</v>
      </c>
      <c r="AV434" s="12" t="s">
        <v>90</v>
      </c>
      <c r="AW434" s="12" t="s">
        <v>41</v>
      </c>
      <c r="AX434" s="12" t="s">
        <v>80</v>
      </c>
      <c r="AY434" s="143" t="s">
        <v>184</v>
      </c>
    </row>
    <row r="435" spans="2:65" s="13" customFormat="1" ht="11.25">
      <c r="B435" s="149"/>
      <c r="D435" s="136" t="s">
        <v>190</v>
      </c>
      <c r="E435" s="150" t="s">
        <v>3</v>
      </c>
      <c r="F435" s="151" t="s">
        <v>202</v>
      </c>
      <c r="H435" s="152">
        <v>2</v>
      </c>
      <c r="I435" s="153"/>
      <c r="L435" s="149"/>
      <c r="M435" s="154"/>
      <c r="T435" s="155"/>
      <c r="AT435" s="150" t="s">
        <v>190</v>
      </c>
      <c r="AU435" s="150" t="s">
        <v>88</v>
      </c>
      <c r="AV435" s="13" t="s">
        <v>203</v>
      </c>
      <c r="AW435" s="13" t="s">
        <v>41</v>
      </c>
      <c r="AX435" s="13" t="s">
        <v>88</v>
      </c>
      <c r="AY435" s="150" t="s">
        <v>184</v>
      </c>
    </row>
    <row r="436" spans="2:65" s="1" customFormat="1" ht="16.5" customHeight="1">
      <c r="B436" s="121"/>
      <c r="C436" s="122" t="s">
        <v>521</v>
      </c>
      <c r="D436" s="122" t="s">
        <v>185</v>
      </c>
      <c r="E436" s="123" t="s">
        <v>578</v>
      </c>
      <c r="F436" s="124" t="s">
        <v>579</v>
      </c>
      <c r="G436" s="125" t="s">
        <v>348</v>
      </c>
      <c r="H436" s="126">
        <v>1</v>
      </c>
      <c r="I436" s="127"/>
      <c r="J436" s="128">
        <f>ROUND(I436*H436,2)</f>
        <v>0</v>
      </c>
      <c r="K436" s="124" t="s">
        <v>189</v>
      </c>
      <c r="L436" s="32"/>
      <c r="M436" s="129" t="s">
        <v>3</v>
      </c>
      <c r="N436" s="130" t="s">
        <v>51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88</v>
      </c>
      <c r="AT436" s="133" t="s">
        <v>185</v>
      </c>
      <c r="AU436" s="133" t="s">
        <v>88</v>
      </c>
      <c r="AY436" s="16" t="s">
        <v>184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6" t="s">
        <v>88</v>
      </c>
      <c r="BK436" s="134">
        <f>ROUND(I436*H436,2)</f>
        <v>0</v>
      </c>
      <c r="BL436" s="16" t="s">
        <v>88</v>
      </c>
      <c r="BM436" s="133" t="s">
        <v>543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1119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1" customFormat="1" ht="22.5">
      <c r="B438" s="135"/>
      <c r="D438" s="136" t="s">
        <v>190</v>
      </c>
      <c r="E438" s="137" t="s">
        <v>3</v>
      </c>
      <c r="F438" s="138" t="s">
        <v>1120</v>
      </c>
      <c r="H438" s="137" t="s">
        <v>3</v>
      </c>
      <c r="I438" s="139"/>
      <c r="L438" s="135"/>
      <c r="M438" s="140"/>
      <c r="T438" s="141"/>
      <c r="AT438" s="137" t="s">
        <v>190</v>
      </c>
      <c r="AU438" s="137" t="s">
        <v>88</v>
      </c>
      <c r="AV438" s="11" t="s">
        <v>88</v>
      </c>
      <c r="AW438" s="11" t="s">
        <v>41</v>
      </c>
      <c r="AX438" s="11" t="s">
        <v>80</v>
      </c>
      <c r="AY438" s="137" t="s">
        <v>184</v>
      </c>
    </row>
    <row r="439" spans="2:65" s="12" customFormat="1" ht="11.25">
      <c r="B439" s="142"/>
      <c r="D439" s="136" t="s">
        <v>190</v>
      </c>
      <c r="E439" s="143" t="s">
        <v>3</v>
      </c>
      <c r="F439" s="144" t="s">
        <v>88</v>
      </c>
      <c r="H439" s="145">
        <v>1</v>
      </c>
      <c r="I439" s="146"/>
      <c r="L439" s="142"/>
      <c r="M439" s="147"/>
      <c r="T439" s="148"/>
      <c r="AT439" s="143" t="s">
        <v>190</v>
      </c>
      <c r="AU439" s="143" t="s">
        <v>88</v>
      </c>
      <c r="AV439" s="12" t="s">
        <v>90</v>
      </c>
      <c r="AW439" s="12" t="s">
        <v>41</v>
      </c>
      <c r="AX439" s="12" t="s">
        <v>80</v>
      </c>
      <c r="AY439" s="143" t="s">
        <v>184</v>
      </c>
    </row>
    <row r="440" spans="2:65" s="13" customFormat="1" ht="11.25">
      <c r="B440" s="149"/>
      <c r="D440" s="136" t="s">
        <v>190</v>
      </c>
      <c r="E440" s="150" t="s">
        <v>3</v>
      </c>
      <c r="F440" s="151" t="s">
        <v>202</v>
      </c>
      <c r="H440" s="152">
        <v>1</v>
      </c>
      <c r="I440" s="153"/>
      <c r="L440" s="149"/>
      <c r="M440" s="154"/>
      <c r="T440" s="155"/>
      <c r="AT440" s="150" t="s">
        <v>190</v>
      </c>
      <c r="AU440" s="150" t="s">
        <v>88</v>
      </c>
      <c r="AV440" s="13" t="s">
        <v>203</v>
      </c>
      <c r="AW440" s="13" t="s">
        <v>41</v>
      </c>
      <c r="AX440" s="13" t="s">
        <v>88</v>
      </c>
      <c r="AY440" s="150" t="s">
        <v>184</v>
      </c>
    </row>
    <row r="441" spans="2:65" s="1" customFormat="1" ht="16.5" customHeight="1">
      <c r="B441" s="121"/>
      <c r="C441" s="122" t="s">
        <v>386</v>
      </c>
      <c r="D441" s="122" t="s">
        <v>185</v>
      </c>
      <c r="E441" s="123" t="s">
        <v>585</v>
      </c>
      <c r="F441" s="124" t="s">
        <v>586</v>
      </c>
      <c r="G441" s="125" t="s">
        <v>348</v>
      </c>
      <c r="H441" s="126">
        <v>1</v>
      </c>
      <c r="I441" s="127"/>
      <c r="J441" s="128">
        <f>ROUND(I441*H441,2)</f>
        <v>0</v>
      </c>
      <c r="K441" s="124" t="s">
        <v>189</v>
      </c>
      <c r="L441" s="32"/>
      <c r="M441" s="129" t="s">
        <v>3</v>
      </c>
      <c r="N441" s="130" t="s">
        <v>51</v>
      </c>
      <c r="P441" s="131">
        <f>O441*H441</f>
        <v>0</v>
      </c>
      <c r="Q441" s="131">
        <v>0</v>
      </c>
      <c r="R441" s="131">
        <f>Q441*H441</f>
        <v>0</v>
      </c>
      <c r="S441" s="131">
        <v>0</v>
      </c>
      <c r="T441" s="132">
        <f>S441*H441</f>
        <v>0</v>
      </c>
      <c r="AR441" s="133" t="s">
        <v>88</v>
      </c>
      <c r="AT441" s="133" t="s">
        <v>185</v>
      </c>
      <c r="AU441" s="133" t="s">
        <v>88</v>
      </c>
      <c r="AY441" s="16" t="s">
        <v>184</v>
      </c>
      <c r="BE441" s="134">
        <f>IF(N441="základní",J441,0)</f>
        <v>0</v>
      </c>
      <c r="BF441" s="134">
        <f>IF(N441="snížená",J441,0)</f>
        <v>0</v>
      </c>
      <c r="BG441" s="134">
        <f>IF(N441="zákl. přenesená",J441,0)</f>
        <v>0</v>
      </c>
      <c r="BH441" s="134">
        <f>IF(N441="sníž. přenesená",J441,0)</f>
        <v>0</v>
      </c>
      <c r="BI441" s="134">
        <f>IF(N441="nulová",J441,0)</f>
        <v>0</v>
      </c>
      <c r="BJ441" s="16" t="s">
        <v>88</v>
      </c>
      <c r="BK441" s="134">
        <f>ROUND(I441*H441,2)</f>
        <v>0</v>
      </c>
      <c r="BL441" s="16" t="s">
        <v>88</v>
      </c>
      <c r="BM441" s="133" t="s">
        <v>548</v>
      </c>
    </row>
    <row r="442" spans="2:65" s="11" customFormat="1" ht="11.25">
      <c r="B442" s="135"/>
      <c r="D442" s="136" t="s">
        <v>190</v>
      </c>
      <c r="E442" s="137" t="s">
        <v>3</v>
      </c>
      <c r="F442" s="138" t="s">
        <v>1119</v>
      </c>
      <c r="H442" s="137" t="s">
        <v>3</v>
      </c>
      <c r="I442" s="139"/>
      <c r="L442" s="135"/>
      <c r="M442" s="140"/>
      <c r="T442" s="141"/>
      <c r="AT442" s="137" t="s">
        <v>190</v>
      </c>
      <c r="AU442" s="137" t="s">
        <v>88</v>
      </c>
      <c r="AV442" s="11" t="s">
        <v>88</v>
      </c>
      <c r="AW442" s="11" t="s">
        <v>41</v>
      </c>
      <c r="AX442" s="11" t="s">
        <v>80</v>
      </c>
      <c r="AY442" s="137" t="s">
        <v>184</v>
      </c>
    </row>
    <row r="443" spans="2:65" s="11" customFormat="1" ht="22.5">
      <c r="B443" s="135"/>
      <c r="D443" s="136" t="s">
        <v>190</v>
      </c>
      <c r="E443" s="137" t="s">
        <v>3</v>
      </c>
      <c r="F443" s="138" t="s">
        <v>1120</v>
      </c>
      <c r="H443" s="137" t="s">
        <v>3</v>
      </c>
      <c r="I443" s="139"/>
      <c r="L443" s="135"/>
      <c r="M443" s="140"/>
      <c r="T443" s="141"/>
      <c r="AT443" s="137" t="s">
        <v>190</v>
      </c>
      <c r="AU443" s="137" t="s">
        <v>88</v>
      </c>
      <c r="AV443" s="11" t="s">
        <v>88</v>
      </c>
      <c r="AW443" s="11" t="s">
        <v>41</v>
      </c>
      <c r="AX443" s="11" t="s">
        <v>80</v>
      </c>
      <c r="AY443" s="137" t="s">
        <v>184</v>
      </c>
    </row>
    <row r="444" spans="2:65" s="12" customFormat="1" ht="11.25">
      <c r="B444" s="142"/>
      <c r="D444" s="136" t="s">
        <v>190</v>
      </c>
      <c r="E444" s="143" t="s">
        <v>3</v>
      </c>
      <c r="F444" s="144" t="s">
        <v>88</v>
      </c>
      <c r="H444" s="145">
        <v>1</v>
      </c>
      <c r="I444" s="146"/>
      <c r="L444" s="142"/>
      <c r="M444" s="147"/>
      <c r="T444" s="148"/>
      <c r="AT444" s="143" t="s">
        <v>190</v>
      </c>
      <c r="AU444" s="143" t="s">
        <v>88</v>
      </c>
      <c r="AV444" s="12" t="s">
        <v>90</v>
      </c>
      <c r="AW444" s="12" t="s">
        <v>41</v>
      </c>
      <c r="AX444" s="12" t="s">
        <v>80</v>
      </c>
      <c r="AY444" s="143" t="s">
        <v>184</v>
      </c>
    </row>
    <row r="445" spans="2:65" s="13" customFormat="1" ht="11.25">
      <c r="B445" s="149"/>
      <c r="D445" s="136" t="s">
        <v>190</v>
      </c>
      <c r="E445" s="150" t="s">
        <v>3</v>
      </c>
      <c r="F445" s="151" t="s">
        <v>202</v>
      </c>
      <c r="H445" s="152">
        <v>1</v>
      </c>
      <c r="I445" s="153"/>
      <c r="L445" s="149"/>
      <c r="M445" s="154"/>
      <c r="T445" s="155"/>
      <c r="AT445" s="150" t="s">
        <v>190</v>
      </c>
      <c r="AU445" s="150" t="s">
        <v>88</v>
      </c>
      <c r="AV445" s="13" t="s">
        <v>203</v>
      </c>
      <c r="AW445" s="13" t="s">
        <v>41</v>
      </c>
      <c r="AX445" s="13" t="s">
        <v>88</v>
      </c>
      <c r="AY445" s="150" t="s">
        <v>184</v>
      </c>
    </row>
    <row r="446" spans="2:65" s="1" customFormat="1" ht="24.2" customHeight="1">
      <c r="B446" s="121"/>
      <c r="C446" s="122" t="s">
        <v>531</v>
      </c>
      <c r="D446" s="122" t="s">
        <v>185</v>
      </c>
      <c r="E446" s="123" t="s">
        <v>622</v>
      </c>
      <c r="F446" s="124" t="s">
        <v>623</v>
      </c>
      <c r="G446" s="125" t="s">
        <v>348</v>
      </c>
      <c r="H446" s="126">
        <v>2</v>
      </c>
      <c r="I446" s="127"/>
      <c r="J446" s="128">
        <f>ROUND(I446*H446,2)</f>
        <v>0</v>
      </c>
      <c r="K446" s="124" t="s">
        <v>189</v>
      </c>
      <c r="L446" s="32"/>
      <c r="M446" s="129" t="s">
        <v>3</v>
      </c>
      <c r="N446" s="130" t="s">
        <v>51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88</v>
      </c>
      <c r="AT446" s="133" t="s">
        <v>185</v>
      </c>
      <c r="AU446" s="133" t="s">
        <v>88</v>
      </c>
      <c r="AY446" s="16" t="s">
        <v>184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6" t="s">
        <v>88</v>
      </c>
      <c r="BK446" s="134">
        <f>ROUND(I446*H446,2)</f>
        <v>0</v>
      </c>
      <c r="BL446" s="16" t="s">
        <v>88</v>
      </c>
      <c r="BM446" s="133" t="s">
        <v>553</v>
      </c>
    </row>
    <row r="447" spans="2:65" s="11" customFormat="1" ht="11.25">
      <c r="B447" s="135"/>
      <c r="D447" s="136" t="s">
        <v>190</v>
      </c>
      <c r="E447" s="137" t="s">
        <v>3</v>
      </c>
      <c r="F447" s="138" t="s">
        <v>1068</v>
      </c>
      <c r="H447" s="137" t="s">
        <v>3</v>
      </c>
      <c r="I447" s="139"/>
      <c r="L447" s="135"/>
      <c r="M447" s="140"/>
      <c r="T447" s="141"/>
      <c r="AT447" s="137" t="s">
        <v>190</v>
      </c>
      <c r="AU447" s="137" t="s">
        <v>88</v>
      </c>
      <c r="AV447" s="11" t="s">
        <v>88</v>
      </c>
      <c r="AW447" s="11" t="s">
        <v>41</v>
      </c>
      <c r="AX447" s="11" t="s">
        <v>80</v>
      </c>
      <c r="AY447" s="137" t="s">
        <v>184</v>
      </c>
    </row>
    <row r="448" spans="2:65" s="11" customFormat="1" ht="11.25">
      <c r="B448" s="135"/>
      <c r="D448" s="136" t="s">
        <v>190</v>
      </c>
      <c r="E448" s="137" t="s">
        <v>3</v>
      </c>
      <c r="F448" s="138" t="s">
        <v>625</v>
      </c>
      <c r="H448" s="137" t="s">
        <v>3</v>
      </c>
      <c r="I448" s="139"/>
      <c r="L448" s="135"/>
      <c r="M448" s="140"/>
      <c r="T448" s="141"/>
      <c r="AT448" s="137" t="s">
        <v>190</v>
      </c>
      <c r="AU448" s="137" t="s">
        <v>88</v>
      </c>
      <c r="AV448" s="11" t="s">
        <v>88</v>
      </c>
      <c r="AW448" s="11" t="s">
        <v>41</v>
      </c>
      <c r="AX448" s="11" t="s">
        <v>80</v>
      </c>
      <c r="AY448" s="137" t="s">
        <v>184</v>
      </c>
    </row>
    <row r="449" spans="2:65" s="12" customFormat="1" ht="11.25">
      <c r="B449" s="142"/>
      <c r="D449" s="136" t="s">
        <v>190</v>
      </c>
      <c r="E449" s="143" t="s">
        <v>3</v>
      </c>
      <c r="F449" s="144" t="s">
        <v>90</v>
      </c>
      <c r="H449" s="145">
        <v>2</v>
      </c>
      <c r="I449" s="146"/>
      <c r="L449" s="142"/>
      <c r="M449" s="147"/>
      <c r="T449" s="148"/>
      <c r="AT449" s="143" t="s">
        <v>190</v>
      </c>
      <c r="AU449" s="143" t="s">
        <v>88</v>
      </c>
      <c r="AV449" s="12" t="s">
        <v>90</v>
      </c>
      <c r="AW449" s="12" t="s">
        <v>41</v>
      </c>
      <c r="AX449" s="12" t="s">
        <v>80</v>
      </c>
      <c r="AY449" s="143" t="s">
        <v>184</v>
      </c>
    </row>
    <row r="450" spans="2:65" s="13" customFormat="1" ht="11.25">
      <c r="B450" s="149"/>
      <c r="D450" s="136" t="s">
        <v>190</v>
      </c>
      <c r="E450" s="150" t="s">
        <v>3</v>
      </c>
      <c r="F450" s="151" t="s">
        <v>202</v>
      </c>
      <c r="H450" s="152">
        <v>2</v>
      </c>
      <c r="I450" s="153"/>
      <c r="L450" s="149"/>
      <c r="M450" s="154"/>
      <c r="T450" s="155"/>
      <c r="AT450" s="150" t="s">
        <v>190</v>
      </c>
      <c r="AU450" s="150" t="s">
        <v>88</v>
      </c>
      <c r="AV450" s="13" t="s">
        <v>203</v>
      </c>
      <c r="AW450" s="13" t="s">
        <v>41</v>
      </c>
      <c r="AX450" s="13" t="s">
        <v>88</v>
      </c>
      <c r="AY450" s="150" t="s">
        <v>184</v>
      </c>
    </row>
    <row r="451" spans="2:65" s="1" customFormat="1" ht="24.2" customHeight="1">
      <c r="B451" s="121"/>
      <c r="C451" s="122" t="s">
        <v>391</v>
      </c>
      <c r="D451" s="122" t="s">
        <v>185</v>
      </c>
      <c r="E451" s="123" t="s">
        <v>626</v>
      </c>
      <c r="F451" s="124" t="s">
        <v>627</v>
      </c>
      <c r="G451" s="125" t="s">
        <v>348</v>
      </c>
      <c r="H451" s="126">
        <v>2</v>
      </c>
      <c r="I451" s="127"/>
      <c r="J451" s="128">
        <f>ROUND(I451*H451,2)</f>
        <v>0</v>
      </c>
      <c r="K451" s="124" t="s">
        <v>189</v>
      </c>
      <c r="L451" s="32"/>
      <c r="M451" s="129" t="s">
        <v>3</v>
      </c>
      <c r="N451" s="130" t="s">
        <v>51</v>
      </c>
      <c r="P451" s="131">
        <f>O451*H451</f>
        <v>0</v>
      </c>
      <c r="Q451" s="131">
        <v>0</v>
      </c>
      <c r="R451" s="131">
        <f>Q451*H451</f>
        <v>0</v>
      </c>
      <c r="S451" s="131">
        <v>0</v>
      </c>
      <c r="T451" s="132">
        <f>S451*H451</f>
        <v>0</v>
      </c>
      <c r="AR451" s="133" t="s">
        <v>88</v>
      </c>
      <c r="AT451" s="133" t="s">
        <v>185</v>
      </c>
      <c r="AU451" s="133" t="s">
        <v>88</v>
      </c>
      <c r="AY451" s="16" t="s">
        <v>184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6" t="s">
        <v>88</v>
      </c>
      <c r="BK451" s="134">
        <f>ROUND(I451*H451,2)</f>
        <v>0</v>
      </c>
      <c r="BL451" s="16" t="s">
        <v>88</v>
      </c>
      <c r="BM451" s="133" t="s">
        <v>557</v>
      </c>
    </row>
    <row r="452" spans="2:65" s="11" customFormat="1" ht="11.25">
      <c r="B452" s="135"/>
      <c r="D452" s="136" t="s">
        <v>190</v>
      </c>
      <c r="E452" s="137" t="s">
        <v>3</v>
      </c>
      <c r="F452" s="138" t="s">
        <v>1068</v>
      </c>
      <c r="H452" s="137" t="s">
        <v>3</v>
      </c>
      <c r="I452" s="139"/>
      <c r="L452" s="135"/>
      <c r="M452" s="140"/>
      <c r="T452" s="141"/>
      <c r="AT452" s="137" t="s">
        <v>190</v>
      </c>
      <c r="AU452" s="137" t="s">
        <v>88</v>
      </c>
      <c r="AV452" s="11" t="s">
        <v>88</v>
      </c>
      <c r="AW452" s="11" t="s">
        <v>41</v>
      </c>
      <c r="AX452" s="11" t="s">
        <v>80</v>
      </c>
      <c r="AY452" s="137" t="s">
        <v>184</v>
      </c>
    </row>
    <row r="453" spans="2:65" s="11" customFormat="1" ht="11.25">
      <c r="B453" s="135"/>
      <c r="D453" s="136" t="s">
        <v>190</v>
      </c>
      <c r="E453" s="137" t="s">
        <v>3</v>
      </c>
      <c r="F453" s="138" t="s">
        <v>629</v>
      </c>
      <c r="H453" s="137" t="s">
        <v>3</v>
      </c>
      <c r="I453" s="139"/>
      <c r="L453" s="135"/>
      <c r="M453" s="140"/>
      <c r="T453" s="141"/>
      <c r="AT453" s="137" t="s">
        <v>190</v>
      </c>
      <c r="AU453" s="137" t="s">
        <v>88</v>
      </c>
      <c r="AV453" s="11" t="s">
        <v>88</v>
      </c>
      <c r="AW453" s="11" t="s">
        <v>41</v>
      </c>
      <c r="AX453" s="11" t="s">
        <v>80</v>
      </c>
      <c r="AY453" s="137" t="s">
        <v>184</v>
      </c>
    </row>
    <row r="454" spans="2:65" s="12" customFormat="1" ht="11.25">
      <c r="B454" s="142"/>
      <c r="D454" s="136" t="s">
        <v>190</v>
      </c>
      <c r="E454" s="143" t="s">
        <v>3</v>
      </c>
      <c r="F454" s="144" t="s">
        <v>90</v>
      </c>
      <c r="H454" s="145">
        <v>2</v>
      </c>
      <c r="I454" s="146"/>
      <c r="L454" s="142"/>
      <c r="M454" s="147"/>
      <c r="T454" s="148"/>
      <c r="AT454" s="143" t="s">
        <v>190</v>
      </c>
      <c r="AU454" s="143" t="s">
        <v>88</v>
      </c>
      <c r="AV454" s="12" t="s">
        <v>90</v>
      </c>
      <c r="AW454" s="12" t="s">
        <v>41</v>
      </c>
      <c r="AX454" s="12" t="s">
        <v>80</v>
      </c>
      <c r="AY454" s="143" t="s">
        <v>184</v>
      </c>
    </row>
    <row r="455" spans="2:65" s="13" customFormat="1" ht="11.25">
      <c r="B455" s="149"/>
      <c r="D455" s="136" t="s">
        <v>190</v>
      </c>
      <c r="E455" s="150" t="s">
        <v>3</v>
      </c>
      <c r="F455" s="151" t="s">
        <v>202</v>
      </c>
      <c r="H455" s="152">
        <v>2</v>
      </c>
      <c r="I455" s="153"/>
      <c r="L455" s="149"/>
      <c r="M455" s="154"/>
      <c r="T455" s="155"/>
      <c r="AT455" s="150" t="s">
        <v>190</v>
      </c>
      <c r="AU455" s="150" t="s">
        <v>88</v>
      </c>
      <c r="AV455" s="13" t="s">
        <v>203</v>
      </c>
      <c r="AW455" s="13" t="s">
        <v>41</v>
      </c>
      <c r="AX455" s="13" t="s">
        <v>88</v>
      </c>
      <c r="AY455" s="150" t="s">
        <v>184</v>
      </c>
    </row>
    <row r="456" spans="2:65" s="1" customFormat="1" ht="24.2" customHeight="1">
      <c r="B456" s="121"/>
      <c r="C456" s="122" t="s">
        <v>540</v>
      </c>
      <c r="D456" s="122" t="s">
        <v>185</v>
      </c>
      <c r="E456" s="123" t="s">
        <v>635</v>
      </c>
      <c r="F456" s="124" t="s">
        <v>636</v>
      </c>
      <c r="G456" s="125" t="s">
        <v>348</v>
      </c>
      <c r="H456" s="126">
        <v>6</v>
      </c>
      <c r="I456" s="127"/>
      <c r="J456" s="128">
        <f>ROUND(I456*H456,2)</f>
        <v>0</v>
      </c>
      <c r="K456" s="124" t="s">
        <v>189</v>
      </c>
      <c r="L456" s="32"/>
      <c r="M456" s="129" t="s">
        <v>3</v>
      </c>
      <c r="N456" s="130" t="s">
        <v>51</v>
      </c>
      <c r="P456" s="131">
        <f>O456*H456</f>
        <v>0</v>
      </c>
      <c r="Q456" s="131">
        <v>0</v>
      </c>
      <c r="R456" s="131">
        <f>Q456*H456</f>
        <v>0</v>
      </c>
      <c r="S456" s="131">
        <v>0</v>
      </c>
      <c r="T456" s="132">
        <f>S456*H456</f>
        <v>0</v>
      </c>
      <c r="AR456" s="133" t="s">
        <v>88</v>
      </c>
      <c r="AT456" s="133" t="s">
        <v>185</v>
      </c>
      <c r="AU456" s="133" t="s">
        <v>88</v>
      </c>
      <c r="AY456" s="16" t="s">
        <v>184</v>
      </c>
      <c r="BE456" s="134">
        <f>IF(N456="základní",J456,0)</f>
        <v>0</v>
      </c>
      <c r="BF456" s="134">
        <f>IF(N456="snížená",J456,0)</f>
        <v>0</v>
      </c>
      <c r="BG456" s="134">
        <f>IF(N456="zákl. přenesená",J456,0)</f>
        <v>0</v>
      </c>
      <c r="BH456" s="134">
        <f>IF(N456="sníž. přenesená",J456,0)</f>
        <v>0</v>
      </c>
      <c r="BI456" s="134">
        <f>IF(N456="nulová",J456,0)</f>
        <v>0</v>
      </c>
      <c r="BJ456" s="16" t="s">
        <v>88</v>
      </c>
      <c r="BK456" s="134">
        <f>ROUND(I456*H456,2)</f>
        <v>0</v>
      </c>
      <c r="BL456" s="16" t="s">
        <v>88</v>
      </c>
      <c r="BM456" s="133" t="s">
        <v>562</v>
      </c>
    </row>
    <row r="457" spans="2:65" s="11" customFormat="1" ht="11.25">
      <c r="B457" s="135"/>
      <c r="D457" s="136" t="s">
        <v>190</v>
      </c>
      <c r="E457" s="137" t="s">
        <v>3</v>
      </c>
      <c r="F457" s="138" t="s">
        <v>1068</v>
      </c>
      <c r="H457" s="137" t="s">
        <v>3</v>
      </c>
      <c r="I457" s="139"/>
      <c r="L457" s="135"/>
      <c r="M457" s="140"/>
      <c r="T457" s="141"/>
      <c r="AT457" s="137" t="s">
        <v>190</v>
      </c>
      <c r="AU457" s="137" t="s">
        <v>88</v>
      </c>
      <c r="AV457" s="11" t="s">
        <v>88</v>
      </c>
      <c r="AW457" s="11" t="s">
        <v>41</v>
      </c>
      <c r="AX457" s="11" t="s">
        <v>80</v>
      </c>
      <c r="AY457" s="137" t="s">
        <v>184</v>
      </c>
    </row>
    <row r="458" spans="2:65" s="11" customFormat="1" ht="22.5">
      <c r="B458" s="135"/>
      <c r="D458" s="136" t="s">
        <v>190</v>
      </c>
      <c r="E458" s="137" t="s">
        <v>3</v>
      </c>
      <c r="F458" s="138" t="s">
        <v>638</v>
      </c>
      <c r="H458" s="137" t="s">
        <v>3</v>
      </c>
      <c r="I458" s="139"/>
      <c r="L458" s="135"/>
      <c r="M458" s="140"/>
      <c r="T458" s="141"/>
      <c r="AT458" s="137" t="s">
        <v>190</v>
      </c>
      <c r="AU458" s="137" t="s">
        <v>88</v>
      </c>
      <c r="AV458" s="11" t="s">
        <v>88</v>
      </c>
      <c r="AW458" s="11" t="s">
        <v>41</v>
      </c>
      <c r="AX458" s="11" t="s">
        <v>80</v>
      </c>
      <c r="AY458" s="137" t="s">
        <v>184</v>
      </c>
    </row>
    <row r="459" spans="2:65" s="12" customFormat="1" ht="11.25">
      <c r="B459" s="142"/>
      <c r="D459" s="136" t="s">
        <v>190</v>
      </c>
      <c r="E459" s="143" t="s">
        <v>3</v>
      </c>
      <c r="F459" s="144" t="s">
        <v>90</v>
      </c>
      <c r="H459" s="145">
        <v>2</v>
      </c>
      <c r="I459" s="146"/>
      <c r="L459" s="142"/>
      <c r="M459" s="147"/>
      <c r="T459" s="148"/>
      <c r="AT459" s="143" t="s">
        <v>190</v>
      </c>
      <c r="AU459" s="143" t="s">
        <v>88</v>
      </c>
      <c r="AV459" s="12" t="s">
        <v>90</v>
      </c>
      <c r="AW459" s="12" t="s">
        <v>41</v>
      </c>
      <c r="AX459" s="12" t="s">
        <v>80</v>
      </c>
      <c r="AY459" s="143" t="s">
        <v>184</v>
      </c>
    </row>
    <row r="460" spans="2:65" s="11" customFormat="1" ht="22.5">
      <c r="B460" s="135"/>
      <c r="D460" s="136" t="s">
        <v>190</v>
      </c>
      <c r="E460" s="137" t="s">
        <v>3</v>
      </c>
      <c r="F460" s="138" t="s">
        <v>639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2" customFormat="1" ht="11.25">
      <c r="B461" s="142"/>
      <c r="D461" s="136" t="s">
        <v>190</v>
      </c>
      <c r="E461" s="143" t="s">
        <v>3</v>
      </c>
      <c r="F461" s="144" t="s">
        <v>90</v>
      </c>
      <c r="H461" s="145">
        <v>2</v>
      </c>
      <c r="I461" s="146"/>
      <c r="L461" s="142"/>
      <c r="M461" s="147"/>
      <c r="T461" s="148"/>
      <c r="AT461" s="143" t="s">
        <v>190</v>
      </c>
      <c r="AU461" s="143" t="s">
        <v>88</v>
      </c>
      <c r="AV461" s="12" t="s">
        <v>90</v>
      </c>
      <c r="AW461" s="12" t="s">
        <v>41</v>
      </c>
      <c r="AX461" s="12" t="s">
        <v>80</v>
      </c>
      <c r="AY461" s="143" t="s">
        <v>184</v>
      </c>
    </row>
    <row r="462" spans="2:65" s="11" customFormat="1" ht="22.5">
      <c r="B462" s="135"/>
      <c r="D462" s="136" t="s">
        <v>190</v>
      </c>
      <c r="E462" s="137" t="s">
        <v>3</v>
      </c>
      <c r="F462" s="138" t="s">
        <v>640</v>
      </c>
      <c r="H462" s="137" t="s">
        <v>3</v>
      </c>
      <c r="I462" s="139"/>
      <c r="L462" s="135"/>
      <c r="M462" s="140"/>
      <c r="T462" s="141"/>
      <c r="AT462" s="137" t="s">
        <v>190</v>
      </c>
      <c r="AU462" s="137" t="s">
        <v>88</v>
      </c>
      <c r="AV462" s="11" t="s">
        <v>88</v>
      </c>
      <c r="AW462" s="11" t="s">
        <v>41</v>
      </c>
      <c r="AX462" s="11" t="s">
        <v>80</v>
      </c>
      <c r="AY462" s="137" t="s">
        <v>184</v>
      </c>
    </row>
    <row r="463" spans="2:65" s="12" customFormat="1" ht="11.25">
      <c r="B463" s="142"/>
      <c r="D463" s="136" t="s">
        <v>190</v>
      </c>
      <c r="E463" s="143" t="s">
        <v>3</v>
      </c>
      <c r="F463" s="144" t="s">
        <v>90</v>
      </c>
      <c r="H463" s="145">
        <v>2</v>
      </c>
      <c r="I463" s="146"/>
      <c r="L463" s="142"/>
      <c r="M463" s="147"/>
      <c r="T463" s="148"/>
      <c r="AT463" s="143" t="s">
        <v>190</v>
      </c>
      <c r="AU463" s="143" t="s">
        <v>88</v>
      </c>
      <c r="AV463" s="12" t="s">
        <v>90</v>
      </c>
      <c r="AW463" s="12" t="s">
        <v>41</v>
      </c>
      <c r="AX463" s="12" t="s">
        <v>80</v>
      </c>
      <c r="AY463" s="143" t="s">
        <v>184</v>
      </c>
    </row>
    <row r="464" spans="2:65" s="13" customFormat="1" ht="11.25">
      <c r="B464" s="149"/>
      <c r="D464" s="136" t="s">
        <v>190</v>
      </c>
      <c r="E464" s="150" t="s">
        <v>3</v>
      </c>
      <c r="F464" s="151" t="s">
        <v>202</v>
      </c>
      <c r="H464" s="152">
        <v>6</v>
      </c>
      <c r="I464" s="153"/>
      <c r="L464" s="149"/>
      <c r="M464" s="154"/>
      <c r="T464" s="155"/>
      <c r="AT464" s="150" t="s">
        <v>190</v>
      </c>
      <c r="AU464" s="150" t="s">
        <v>88</v>
      </c>
      <c r="AV464" s="13" t="s">
        <v>203</v>
      </c>
      <c r="AW464" s="13" t="s">
        <v>41</v>
      </c>
      <c r="AX464" s="13" t="s">
        <v>88</v>
      </c>
      <c r="AY464" s="150" t="s">
        <v>184</v>
      </c>
    </row>
    <row r="465" spans="2:65" s="1" customFormat="1" ht="24.2" customHeight="1">
      <c r="B465" s="121"/>
      <c r="C465" s="122" t="s">
        <v>397</v>
      </c>
      <c r="D465" s="122" t="s">
        <v>185</v>
      </c>
      <c r="E465" s="123" t="s">
        <v>644</v>
      </c>
      <c r="F465" s="124" t="s">
        <v>645</v>
      </c>
      <c r="G465" s="125" t="s">
        <v>348</v>
      </c>
      <c r="H465" s="126">
        <v>2</v>
      </c>
      <c r="I465" s="127"/>
      <c r="J465" s="128">
        <f>ROUND(I465*H465,2)</f>
        <v>0</v>
      </c>
      <c r="K465" s="124" t="s">
        <v>189</v>
      </c>
      <c r="L465" s="32"/>
      <c r="M465" s="129" t="s">
        <v>3</v>
      </c>
      <c r="N465" s="130" t="s">
        <v>51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88</v>
      </c>
      <c r="AT465" s="133" t="s">
        <v>185</v>
      </c>
      <c r="AU465" s="133" t="s">
        <v>88</v>
      </c>
      <c r="AY465" s="16" t="s">
        <v>184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6" t="s">
        <v>88</v>
      </c>
      <c r="BK465" s="134">
        <f>ROUND(I465*H465,2)</f>
        <v>0</v>
      </c>
      <c r="BL465" s="16" t="s">
        <v>88</v>
      </c>
      <c r="BM465" s="133" t="s">
        <v>566</v>
      </c>
    </row>
    <row r="466" spans="2:65" s="11" customFormat="1" ht="11.25">
      <c r="B466" s="135"/>
      <c r="D466" s="136" t="s">
        <v>190</v>
      </c>
      <c r="E466" s="137" t="s">
        <v>3</v>
      </c>
      <c r="F466" s="138" t="s">
        <v>1068</v>
      </c>
      <c r="H466" s="137" t="s">
        <v>3</v>
      </c>
      <c r="I466" s="139"/>
      <c r="L466" s="135"/>
      <c r="M466" s="140"/>
      <c r="T466" s="141"/>
      <c r="AT466" s="137" t="s">
        <v>190</v>
      </c>
      <c r="AU466" s="137" t="s">
        <v>88</v>
      </c>
      <c r="AV466" s="11" t="s">
        <v>88</v>
      </c>
      <c r="AW466" s="11" t="s">
        <v>41</v>
      </c>
      <c r="AX466" s="11" t="s">
        <v>80</v>
      </c>
      <c r="AY466" s="137" t="s">
        <v>184</v>
      </c>
    </row>
    <row r="467" spans="2:65" s="11" customFormat="1" ht="11.25">
      <c r="B467" s="135"/>
      <c r="D467" s="136" t="s">
        <v>190</v>
      </c>
      <c r="E467" s="137" t="s">
        <v>3</v>
      </c>
      <c r="F467" s="138" t="s">
        <v>625</v>
      </c>
      <c r="H467" s="137" t="s">
        <v>3</v>
      </c>
      <c r="I467" s="139"/>
      <c r="L467" s="135"/>
      <c r="M467" s="140"/>
      <c r="T467" s="141"/>
      <c r="AT467" s="137" t="s">
        <v>190</v>
      </c>
      <c r="AU467" s="137" t="s">
        <v>88</v>
      </c>
      <c r="AV467" s="11" t="s">
        <v>88</v>
      </c>
      <c r="AW467" s="11" t="s">
        <v>41</v>
      </c>
      <c r="AX467" s="11" t="s">
        <v>80</v>
      </c>
      <c r="AY467" s="137" t="s">
        <v>184</v>
      </c>
    </row>
    <row r="468" spans="2:65" s="12" customFormat="1" ht="11.25">
      <c r="B468" s="142"/>
      <c r="D468" s="136" t="s">
        <v>190</v>
      </c>
      <c r="E468" s="143" t="s">
        <v>3</v>
      </c>
      <c r="F468" s="144" t="s">
        <v>90</v>
      </c>
      <c r="H468" s="145">
        <v>2</v>
      </c>
      <c r="I468" s="146"/>
      <c r="L468" s="142"/>
      <c r="M468" s="147"/>
      <c r="T468" s="148"/>
      <c r="AT468" s="143" t="s">
        <v>190</v>
      </c>
      <c r="AU468" s="143" t="s">
        <v>88</v>
      </c>
      <c r="AV468" s="12" t="s">
        <v>90</v>
      </c>
      <c r="AW468" s="12" t="s">
        <v>41</v>
      </c>
      <c r="AX468" s="12" t="s">
        <v>80</v>
      </c>
      <c r="AY468" s="143" t="s">
        <v>184</v>
      </c>
    </row>
    <row r="469" spans="2:65" s="13" customFormat="1" ht="11.25">
      <c r="B469" s="149"/>
      <c r="D469" s="136" t="s">
        <v>190</v>
      </c>
      <c r="E469" s="150" t="s">
        <v>3</v>
      </c>
      <c r="F469" s="151" t="s">
        <v>202</v>
      </c>
      <c r="H469" s="152">
        <v>2</v>
      </c>
      <c r="I469" s="153"/>
      <c r="L469" s="149"/>
      <c r="M469" s="154"/>
      <c r="T469" s="155"/>
      <c r="AT469" s="150" t="s">
        <v>190</v>
      </c>
      <c r="AU469" s="150" t="s">
        <v>88</v>
      </c>
      <c r="AV469" s="13" t="s">
        <v>203</v>
      </c>
      <c r="AW469" s="13" t="s">
        <v>41</v>
      </c>
      <c r="AX469" s="13" t="s">
        <v>88</v>
      </c>
      <c r="AY469" s="150" t="s">
        <v>184</v>
      </c>
    </row>
    <row r="470" spans="2:65" s="1" customFormat="1" ht="24.2" customHeight="1">
      <c r="B470" s="121"/>
      <c r="C470" s="122" t="s">
        <v>550</v>
      </c>
      <c r="D470" s="122" t="s">
        <v>185</v>
      </c>
      <c r="E470" s="123" t="s">
        <v>647</v>
      </c>
      <c r="F470" s="124" t="s">
        <v>648</v>
      </c>
      <c r="G470" s="125" t="s">
        <v>348</v>
      </c>
      <c r="H470" s="126">
        <v>3</v>
      </c>
      <c r="I470" s="127"/>
      <c r="J470" s="128">
        <f>ROUND(I470*H470,2)</f>
        <v>0</v>
      </c>
      <c r="K470" s="124" t="s">
        <v>189</v>
      </c>
      <c r="L470" s="32"/>
      <c r="M470" s="129" t="s">
        <v>3</v>
      </c>
      <c r="N470" s="130" t="s">
        <v>51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88</v>
      </c>
      <c r="AT470" s="133" t="s">
        <v>185</v>
      </c>
      <c r="AU470" s="133" t="s">
        <v>88</v>
      </c>
      <c r="AY470" s="16" t="s">
        <v>184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6" t="s">
        <v>88</v>
      </c>
      <c r="BK470" s="134">
        <f>ROUND(I470*H470,2)</f>
        <v>0</v>
      </c>
      <c r="BL470" s="16" t="s">
        <v>88</v>
      </c>
      <c r="BM470" s="133" t="s">
        <v>571</v>
      </c>
    </row>
    <row r="471" spans="2:65" s="11" customFormat="1" ht="11.25">
      <c r="B471" s="135"/>
      <c r="D471" s="136" t="s">
        <v>190</v>
      </c>
      <c r="E471" s="137" t="s">
        <v>3</v>
      </c>
      <c r="F471" s="138" t="s">
        <v>1068</v>
      </c>
      <c r="H471" s="137" t="s">
        <v>3</v>
      </c>
      <c r="I471" s="139"/>
      <c r="L471" s="135"/>
      <c r="M471" s="140"/>
      <c r="T471" s="141"/>
      <c r="AT471" s="137" t="s">
        <v>190</v>
      </c>
      <c r="AU471" s="137" t="s">
        <v>88</v>
      </c>
      <c r="AV471" s="11" t="s">
        <v>88</v>
      </c>
      <c r="AW471" s="11" t="s">
        <v>41</v>
      </c>
      <c r="AX471" s="11" t="s">
        <v>80</v>
      </c>
      <c r="AY471" s="137" t="s">
        <v>184</v>
      </c>
    </row>
    <row r="472" spans="2:65" s="11" customFormat="1" ht="11.25">
      <c r="B472" s="135"/>
      <c r="D472" s="136" t="s">
        <v>190</v>
      </c>
      <c r="E472" s="137" t="s">
        <v>3</v>
      </c>
      <c r="F472" s="138" t="s">
        <v>629</v>
      </c>
      <c r="H472" s="137" t="s">
        <v>3</v>
      </c>
      <c r="I472" s="139"/>
      <c r="L472" s="135"/>
      <c r="M472" s="140"/>
      <c r="T472" s="141"/>
      <c r="AT472" s="137" t="s">
        <v>190</v>
      </c>
      <c r="AU472" s="137" t="s">
        <v>88</v>
      </c>
      <c r="AV472" s="11" t="s">
        <v>88</v>
      </c>
      <c r="AW472" s="11" t="s">
        <v>41</v>
      </c>
      <c r="AX472" s="11" t="s">
        <v>80</v>
      </c>
      <c r="AY472" s="137" t="s">
        <v>184</v>
      </c>
    </row>
    <row r="473" spans="2:65" s="12" customFormat="1" ht="11.25">
      <c r="B473" s="142"/>
      <c r="D473" s="136" t="s">
        <v>190</v>
      </c>
      <c r="E473" s="143" t="s">
        <v>3</v>
      </c>
      <c r="F473" s="144" t="s">
        <v>1121</v>
      </c>
      <c r="H473" s="145">
        <v>3</v>
      </c>
      <c r="I473" s="146"/>
      <c r="L473" s="142"/>
      <c r="M473" s="147"/>
      <c r="T473" s="148"/>
      <c r="AT473" s="143" t="s">
        <v>190</v>
      </c>
      <c r="AU473" s="143" t="s">
        <v>88</v>
      </c>
      <c r="AV473" s="12" t="s">
        <v>90</v>
      </c>
      <c r="AW473" s="12" t="s">
        <v>41</v>
      </c>
      <c r="AX473" s="12" t="s">
        <v>80</v>
      </c>
      <c r="AY473" s="143" t="s">
        <v>184</v>
      </c>
    </row>
    <row r="474" spans="2:65" s="13" customFormat="1" ht="11.25">
      <c r="B474" s="149"/>
      <c r="D474" s="136" t="s">
        <v>190</v>
      </c>
      <c r="E474" s="150" t="s">
        <v>3</v>
      </c>
      <c r="F474" s="151" t="s">
        <v>202</v>
      </c>
      <c r="H474" s="152">
        <v>3</v>
      </c>
      <c r="I474" s="153"/>
      <c r="L474" s="149"/>
      <c r="M474" s="154"/>
      <c r="T474" s="155"/>
      <c r="AT474" s="150" t="s">
        <v>190</v>
      </c>
      <c r="AU474" s="150" t="s">
        <v>88</v>
      </c>
      <c r="AV474" s="13" t="s">
        <v>203</v>
      </c>
      <c r="AW474" s="13" t="s">
        <v>41</v>
      </c>
      <c r="AX474" s="13" t="s">
        <v>88</v>
      </c>
      <c r="AY474" s="150" t="s">
        <v>184</v>
      </c>
    </row>
    <row r="475" spans="2:65" s="1" customFormat="1" ht="24.2" customHeight="1">
      <c r="B475" s="121"/>
      <c r="C475" s="122" t="s">
        <v>402</v>
      </c>
      <c r="D475" s="122" t="s">
        <v>185</v>
      </c>
      <c r="E475" s="123" t="s">
        <v>654</v>
      </c>
      <c r="F475" s="124" t="s">
        <v>655</v>
      </c>
      <c r="G475" s="125" t="s">
        <v>348</v>
      </c>
      <c r="H475" s="126">
        <v>7</v>
      </c>
      <c r="I475" s="127"/>
      <c r="J475" s="128">
        <f>ROUND(I475*H475,2)</f>
        <v>0</v>
      </c>
      <c r="K475" s="124" t="s">
        <v>189</v>
      </c>
      <c r="L475" s="32"/>
      <c r="M475" s="129" t="s">
        <v>3</v>
      </c>
      <c r="N475" s="130" t="s">
        <v>51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88</v>
      </c>
      <c r="AT475" s="133" t="s">
        <v>185</v>
      </c>
      <c r="AU475" s="133" t="s">
        <v>88</v>
      </c>
      <c r="AY475" s="16" t="s">
        <v>184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6" t="s">
        <v>88</v>
      </c>
      <c r="BK475" s="134">
        <f>ROUND(I475*H475,2)</f>
        <v>0</v>
      </c>
      <c r="BL475" s="16" t="s">
        <v>88</v>
      </c>
      <c r="BM475" s="133" t="s">
        <v>575</v>
      </c>
    </row>
    <row r="476" spans="2:65" s="11" customFormat="1" ht="11.25">
      <c r="B476" s="135"/>
      <c r="D476" s="136" t="s">
        <v>190</v>
      </c>
      <c r="E476" s="137" t="s">
        <v>3</v>
      </c>
      <c r="F476" s="138" t="s">
        <v>1068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65" s="11" customFormat="1" ht="11.25">
      <c r="B477" s="135"/>
      <c r="D477" s="136" t="s">
        <v>190</v>
      </c>
      <c r="E477" s="137" t="s">
        <v>3</v>
      </c>
      <c r="F477" s="138" t="s">
        <v>657</v>
      </c>
      <c r="H477" s="137" t="s">
        <v>3</v>
      </c>
      <c r="I477" s="139"/>
      <c r="L477" s="135"/>
      <c r="M477" s="140"/>
      <c r="T477" s="141"/>
      <c r="AT477" s="137" t="s">
        <v>190</v>
      </c>
      <c r="AU477" s="137" t="s">
        <v>88</v>
      </c>
      <c r="AV477" s="11" t="s">
        <v>88</v>
      </c>
      <c r="AW477" s="11" t="s">
        <v>41</v>
      </c>
      <c r="AX477" s="11" t="s">
        <v>80</v>
      </c>
      <c r="AY477" s="137" t="s">
        <v>184</v>
      </c>
    </row>
    <row r="478" spans="2:65" s="12" customFormat="1" ht="11.25">
      <c r="B478" s="142"/>
      <c r="D478" s="136" t="s">
        <v>190</v>
      </c>
      <c r="E478" s="143" t="s">
        <v>3</v>
      </c>
      <c r="F478" s="144" t="s">
        <v>90</v>
      </c>
      <c r="H478" s="145">
        <v>2</v>
      </c>
      <c r="I478" s="146"/>
      <c r="L478" s="142"/>
      <c r="M478" s="147"/>
      <c r="T478" s="148"/>
      <c r="AT478" s="143" t="s">
        <v>190</v>
      </c>
      <c r="AU478" s="143" t="s">
        <v>88</v>
      </c>
      <c r="AV478" s="12" t="s">
        <v>90</v>
      </c>
      <c r="AW478" s="12" t="s">
        <v>41</v>
      </c>
      <c r="AX478" s="12" t="s">
        <v>80</v>
      </c>
      <c r="AY478" s="143" t="s">
        <v>184</v>
      </c>
    </row>
    <row r="479" spans="2:65" s="11" customFormat="1" ht="11.25">
      <c r="B479" s="135"/>
      <c r="D479" s="136" t="s">
        <v>190</v>
      </c>
      <c r="E479" s="137" t="s">
        <v>3</v>
      </c>
      <c r="F479" s="138" t="s">
        <v>658</v>
      </c>
      <c r="H479" s="137" t="s">
        <v>3</v>
      </c>
      <c r="I479" s="139"/>
      <c r="L479" s="135"/>
      <c r="M479" s="140"/>
      <c r="T479" s="141"/>
      <c r="AT479" s="137" t="s">
        <v>190</v>
      </c>
      <c r="AU479" s="137" t="s">
        <v>88</v>
      </c>
      <c r="AV479" s="11" t="s">
        <v>88</v>
      </c>
      <c r="AW479" s="11" t="s">
        <v>41</v>
      </c>
      <c r="AX479" s="11" t="s">
        <v>80</v>
      </c>
      <c r="AY479" s="137" t="s">
        <v>184</v>
      </c>
    </row>
    <row r="480" spans="2:65" s="12" customFormat="1" ht="11.25">
      <c r="B480" s="142"/>
      <c r="D480" s="136" t="s">
        <v>190</v>
      </c>
      <c r="E480" s="143" t="s">
        <v>3</v>
      </c>
      <c r="F480" s="144" t="s">
        <v>90</v>
      </c>
      <c r="H480" s="145">
        <v>2</v>
      </c>
      <c r="I480" s="146"/>
      <c r="L480" s="142"/>
      <c r="M480" s="147"/>
      <c r="T480" s="148"/>
      <c r="AT480" s="143" t="s">
        <v>190</v>
      </c>
      <c r="AU480" s="143" t="s">
        <v>88</v>
      </c>
      <c r="AV480" s="12" t="s">
        <v>90</v>
      </c>
      <c r="AW480" s="12" t="s">
        <v>41</v>
      </c>
      <c r="AX480" s="12" t="s">
        <v>80</v>
      </c>
      <c r="AY480" s="143" t="s">
        <v>184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660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2" customFormat="1" ht="11.25">
      <c r="B482" s="142"/>
      <c r="D482" s="136" t="s">
        <v>190</v>
      </c>
      <c r="E482" s="143" t="s">
        <v>3</v>
      </c>
      <c r="F482" s="144" t="s">
        <v>1121</v>
      </c>
      <c r="H482" s="145">
        <v>3</v>
      </c>
      <c r="I482" s="146"/>
      <c r="L482" s="142"/>
      <c r="M482" s="147"/>
      <c r="T482" s="148"/>
      <c r="AT482" s="143" t="s">
        <v>190</v>
      </c>
      <c r="AU482" s="143" t="s">
        <v>88</v>
      </c>
      <c r="AV482" s="12" t="s">
        <v>90</v>
      </c>
      <c r="AW482" s="12" t="s">
        <v>41</v>
      </c>
      <c r="AX482" s="12" t="s">
        <v>80</v>
      </c>
      <c r="AY482" s="143" t="s">
        <v>184</v>
      </c>
    </row>
    <row r="483" spans="2:65" s="13" customFormat="1" ht="11.25">
      <c r="B483" s="149"/>
      <c r="D483" s="136" t="s">
        <v>190</v>
      </c>
      <c r="E483" s="150" t="s">
        <v>3</v>
      </c>
      <c r="F483" s="151" t="s">
        <v>202</v>
      </c>
      <c r="H483" s="152">
        <v>7</v>
      </c>
      <c r="I483" s="153"/>
      <c r="L483" s="149"/>
      <c r="M483" s="154"/>
      <c r="T483" s="155"/>
      <c r="AT483" s="150" t="s">
        <v>190</v>
      </c>
      <c r="AU483" s="150" t="s">
        <v>88</v>
      </c>
      <c r="AV483" s="13" t="s">
        <v>203</v>
      </c>
      <c r="AW483" s="13" t="s">
        <v>41</v>
      </c>
      <c r="AX483" s="13" t="s">
        <v>88</v>
      </c>
      <c r="AY483" s="150" t="s">
        <v>184</v>
      </c>
    </row>
    <row r="484" spans="2:65" s="1" customFormat="1" ht="16.5" customHeight="1">
      <c r="B484" s="121"/>
      <c r="C484" s="122" t="s">
        <v>559</v>
      </c>
      <c r="D484" s="122" t="s">
        <v>185</v>
      </c>
      <c r="E484" s="123" t="s">
        <v>1122</v>
      </c>
      <c r="F484" s="124" t="s">
        <v>1123</v>
      </c>
      <c r="G484" s="125" t="s">
        <v>348</v>
      </c>
      <c r="H484" s="126">
        <v>4</v>
      </c>
      <c r="I484" s="127"/>
      <c r="J484" s="128">
        <f>ROUND(I484*H484,2)</f>
        <v>0</v>
      </c>
      <c r="K484" s="124" t="s">
        <v>189</v>
      </c>
      <c r="L484" s="32"/>
      <c r="M484" s="129" t="s">
        <v>3</v>
      </c>
      <c r="N484" s="130" t="s">
        <v>51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88</v>
      </c>
      <c r="AT484" s="133" t="s">
        <v>185</v>
      </c>
      <c r="AU484" s="133" t="s">
        <v>88</v>
      </c>
      <c r="AY484" s="16" t="s">
        <v>184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6" t="s">
        <v>88</v>
      </c>
      <c r="BK484" s="134">
        <f>ROUND(I484*H484,2)</f>
        <v>0</v>
      </c>
      <c r="BL484" s="16" t="s">
        <v>88</v>
      </c>
      <c r="BM484" s="133" t="s">
        <v>580</v>
      </c>
    </row>
    <row r="485" spans="2:65" s="11" customFormat="1" ht="11.25">
      <c r="B485" s="135"/>
      <c r="D485" s="136" t="s">
        <v>190</v>
      </c>
      <c r="E485" s="137" t="s">
        <v>3</v>
      </c>
      <c r="F485" s="138" t="s">
        <v>1119</v>
      </c>
      <c r="H485" s="137" t="s">
        <v>3</v>
      </c>
      <c r="I485" s="139"/>
      <c r="L485" s="135"/>
      <c r="M485" s="140"/>
      <c r="T485" s="141"/>
      <c r="AT485" s="137" t="s">
        <v>190</v>
      </c>
      <c r="AU485" s="137" t="s">
        <v>88</v>
      </c>
      <c r="AV485" s="11" t="s">
        <v>88</v>
      </c>
      <c r="AW485" s="11" t="s">
        <v>41</v>
      </c>
      <c r="AX485" s="11" t="s">
        <v>80</v>
      </c>
      <c r="AY485" s="137" t="s">
        <v>184</v>
      </c>
    </row>
    <row r="486" spans="2:65" s="11" customFormat="1" ht="33.75">
      <c r="B486" s="135"/>
      <c r="D486" s="136" t="s">
        <v>190</v>
      </c>
      <c r="E486" s="137" t="s">
        <v>3</v>
      </c>
      <c r="F486" s="138" t="s">
        <v>1124</v>
      </c>
      <c r="H486" s="137" t="s">
        <v>3</v>
      </c>
      <c r="I486" s="139"/>
      <c r="L486" s="135"/>
      <c r="M486" s="140"/>
      <c r="T486" s="141"/>
      <c r="AT486" s="137" t="s">
        <v>190</v>
      </c>
      <c r="AU486" s="137" t="s">
        <v>88</v>
      </c>
      <c r="AV486" s="11" t="s">
        <v>88</v>
      </c>
      <c r="AW486" s="11" t="s">
        <v>41</v>
      </c>
      <c r="AX486" s="11" t="s">
        <v>80</v>
      </c>
      <c r="AY486" s="137" t="s">
        <v>184</v>
      </c>
    </row>
    <row r="487" spans="2:65" s="12" customFormat="1" ht="11.25">
      <c r="B487" s="142"/>
      <c r="D487" s="136" t="s">
        <v>190</v>
      </c>
      <c r="E487" s="143" t="s">
        <v>3</v>
      </c>
      <c r="F487" s="144" t="s">
        <v>1125</v>
      </c>
      <c r="H487" s="145">
        <v>4</v>
      </c>
      <c r="I487" s="146"/>
      <c r="L487" s="142"/>
      <c r="M487" s="147"/>
      <c r="T487" s="148"/>
      <c r="AT487" s="143" t="s">
        <v>190</v>
      </c>
      <c r="AU487" s="143" t="s">
        <v>88</v>
      </c>
      <c r="AV487" s="12" t="s">
        <v>90</v>
      </c>
      <c r="AW487" s="12" t="s">
        <v>41</v>
      </c>
      <c r="AX487" s="12" t="s">
        <v>80</v>
      </c>
      <c r="AY487" s="143" t="s">
        <v>184</v>
      </c>
    </row>
    <row r="488" spans="2:65" s="13" customFormat="1" ht="11.25">
      <c r="B488" s="149"/>
      <c r="D488" s="136" t="s">
        <v>190</v>
      </c>
      <c r="E488" s="150" t="s">
        <v>3</v>
      </c>
      <c r="F488" s="151" t="s">
        <v>202</v>
      </c>
      <c r="H488" s="152">
        <v>4</v>
      </c>
      <c r="I488" s="153"/>
      <c r="L488" s="149"/>
      <c r="M488" s="154"/>
      <c r="T488" s="155"/>
      <c r="AT488" s="150" t="s">
        <v>190</v>
      </c>
      <c r="AU488" s="150" t="s">
        <v>88</v>
      </c>
      <c r="AV488" s="13" t="s">
        <v>203</v>
      </c>
      <c r="AW488" s="13" t="s">
        <v>41</v>
      </c>
      <c r="AX488" s="13" t="s">
        <v>88</v>
      </c>
      <c r="AY488" s="150" t="s">
        <v>184</v>
      </c>
    </row>
    <row r="489" spans="2:65" s="1" customFormat="1" ht="16.5" customHeight="1">
      <c r="B489" s="121"/>
      <c r="C489" s="122" t="s">
        <v>408</v>
      </c>
      <c r="D489" s="122" t="s">
        <v>185</v>
      </c>
      <c r="E489" s="123" t="s">
        <v>596</v>
      </c>
      <c r="F489" s="124" t="s">
        <v>597</v>
      </c>
      <c r="G489" s="125" t="s">
        <v>348</v>
      </c>
      <c r="H489" s="126">
        <v>3</v>
      </c>
      <c r="I489" s="127"/>
      <c r="J489" s="128">
        <f>ROUND(I489*H489,2)</f>
        <v>0</v>
      </c>
      <c r="K489" s="124" t="s">
        <v>189</v>
      </c>
      <c r="L489" s="32"/>
      <c r="M489" s="129" t="s">
        <v>3</v>
      </c>
      <c r="N489" s="130" t="s">
        <v>51</v>
      </c>
      <c r="P489" s="131">
        <f>O489*H489</f>
        <v>0</v>
      </c>
      <c r="Q489" s="131">
        <v>0</v>
      </c>
      <c r="R489" s="131">
        <f>Q489*H489</f>
        <v>0</v>
      </c>
      <c r="S489" s="131">
        <v>0</v>
      </c>
      <c r="T489" s="132">
        <f>S489*H489</f>
        <v>0</v>
      </c>
      <c r="AR489" s="133" t="s">
        <v>88</v>
      </c>
      <c r="AT489" s="133" t="s">
        <v>185</v>
      </c>
      <c r="AU489" s="133" t="s">
        <v>88</v>
      </c>
      <c r="AY489" s="16" t="s">
        <v>184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6" t="s">
        <v>88</v>
      </c>
      <c r="BK489" s="134">
        <f>ROUND(I489*H489,2)</f>
        <v>0</v>
      </c>
      <c r="BL489" s="16" t="s">
        <v>88</v>
      </c>
      <c r="BM489" s="133" t="s">
        <v>583</v>
      </c>
    </row>
    <row r="490" spans="2:65" s="11" customFormat="1" ht="11.25">
      <c r="B490" s="135"/>
      <c r="D490" s="136" t="s">
        <v>190</v>
      </c>
      <c r="E490" s="137" t="s">
        <v>3</v>
      </c>
      <c r="F490" s="138" t="s">
        <v>1119</v>
      </c>
      <c r="H490" s="137" t="s">
        <v>3</v>
      </c>
      <c r="I490" s="139"/>
      <c r="L490" s="135"/>
      <c r="M490" s="140"/>
      <c r="T490" s="141"/>
      <c r="AT490" s="137" t="s">
        <v>190</v>
      </c>
      <c r="AU490" s="137" t="s">
        <v>88</v>
      </c>
      <c r="AV490" s="11" t="s">
        <v>88</v>
      </c>
      <c r="AW490" s="11" t="s">
        <v>41</v>
      </c>
      <c r="AX490" s="11" t="s">
        <v>80</v>
      </c>
      <c r="AY490" s="137" t="s">
        <v>184</v>
      </c>
    </row>
    <row r="491" spans="2:65" s="11" customFormat="1" ht="33.75">
      <c r="B491" s="135"/>
      <c r="D491" s="136" t="s">
        <v>190</v>
      </c>
      <c r="E491" s="137" t="s">
        <v>3</v>
      </c>
      <c r="F491" s="138" t="s">
        <v>1126</v>
      </c>
      <c r="H491" s="137" t="s">
        <v>3</v>
      </c>
      <c r="I491" s="139"/>
      <c r="L491" s="135"/>
      <c r="M491" s="140"/>
      <c r="T491" s="141"/>
      <c r="AT491" s="137" t="s">
        <v>190</v>
      </c>
      <c r="AU491" s="137" t="s">
        <v>88</v>
      </c>
      <c r="AV491" s="11" t="s">
        <v>88</v>
      </c>
      <c r="AW491" s="11" t="s">
        <v>41</v>
      </c>
      <c r="AX491" s="11" t="s">
        <v>80</v>
      </c>
      <c r="AY491" s="137" t="s">
        <v>184</v>
      </c>
    </row>
    <row r="492" spans="2:65" s="12" customFormat="1" ht="11.25">
      <c r="B492" s="142"/>
      <c r="D492" s="136" t="s">
        <v>190</v>
      </c>
      <c r="E492" s="143" t="s">
        <v>3</v>
      </c>
      <c r="F492" s="144" t="s">
        <v>1127</v>
      </c>
      <c r="H492" s="145">
        <v>3</v>
      </c>
      <c r="I492" s="146"/>
      <c r="L492" s="142"/>
      <c r="M492" s="147"/>
      <c r="T492" s="148"/>
      <c r="AT492" s="143" t="s">
        <v>190</v>
      </c>
      <c r="AU492" s="143" t="s">
        <v>88</v>
      </c>
      <c r="AV492" s="12" t="s">
        <v>90</v>
      </c>
      <c r="AW492" s="12" t="s">
        <v>41</v>
      </c>
      <c r="AX492" s="12" t="s">
        <v>80</v>
      </c>
      <c r="AY492" s="143" t="s">
        <v>184</v>
      </c>
    </row>
    <row r="493" spans="2:65" s="13" customFormat="1" ht="11.25">
      <c r="B493" s="149"/>
      <c r="D493" s="136" t="s">
        <v>190</v>
      </c>
      <c r="E493" s="150" t="s">
        <v>3</v>
      </c>
      <c r="F493" s="151" t="s">
        <v>202</v>
      </c>
      <c r="H493" s="152">
        <v>3</v>
      </c>
      <c r="I493" s="153"/>
      <c r="L493" s="149"/>
      <c r="M493" s="154"/>
      <c r="T493" s="155"/>
      <c r="AT493" s="150" t="s">
        <v>190</v>
      </c>
      <c r="AU493" s="150" t="s">
        <v>88</v>
      </c>
      <c r="AV493" s="13" t="s">
        <v>203</v>
      </c>
      <c r="AW493" s="13" t="s">
        <v>41</v>
      </c>
      <c r="AX493" s="13" t="s">
        <v>88</v>
      </c>
      <c r="AY493" s="150" t="s">
        <v>184</v>
      </c>
    </row>
    <row r="494" spans="2:65" s="1" customFormat="1" ht="24.2" customHeight="1">
      <c r="B494" s="121"/>
      <c r="C494" s="122" t="s">
        <v>568</v>
      </c>
      <c r="D494" s="122" t="s">
        <v>185</v>
      </c>
      <c r="E494" s="123" t="s">
        <v>663</v>
      </c>
      <c r="F494" s="124" t="s">
        <v>664</v>
      </c>
      <c r="G494" s="125" t="s">
        <v>348</v>
      </c>
      <c r="H494" s="126">
        <v>2</v>
      </c>
      <c r="I494" s="127"/>
      <c r="J494" s="128">
        <f>ROUND(I494*H494,2)</f>
        <v>0</v>
      </c>
      <c r="K494" s="124" t="s">
        <v>189</v>
      </c>
      <c r="L494" s="32"/>
      <c r="M494" s="129" t="s">
        <v>3</v>
      </c>
      <c r="N494" s="130" t="s">
        <v>51</v>
      </c>
      <c r="P494" s="131">
        <f>O494*H494</f>
        <v>0</v>
      </c>
      <c r="Q494" s="131">
        <v>0</v>
      </c>
      <c r="R494" s="131">
        <f>Q494*H494</f>
        <v>0</v>
      </c>
      <c r="S494" s="131">
        <v>0</v>
      </c>
      <c r="T494" s="132">
        <f>S494*H494</f>
        <v>0</v>
      </c>
      <c r="AR494" s="133" t="s">
        <v>88</v>
      </c>
      <c r="AT494" s="133" t="s">
        <v>185</v>
      </c>
      <c r="AU494" s="133" t="s">
        <v>88</v>
      </c>
      <c r="AY494" s="16" t="s">
        <v>184</v>
      </c>
      <c r="BE494" s="134">
        <f>IF(N494="základní",J494,0)</f>
        <v>0</v>
      </c>
      <c r="BF494" s="134">
        <f>IF(N494="snížená",J494,0)</f>
        <v>0</v>
      </c>
      <c r="BG494" s="134">
        <f>IF(N494="zákl. přenesená",J494,0)</f>
        <v>0</v>
      </c>
      <c r="BH494" s="134">
        <f>IF(N494="sníž. přenesená",J494,0)</f>
        <v>0</v>
      </c>
      <c r="BI494" s="134">
        <f>IF(N494="nulová",J494,0)</f>
        <v>0</v>
      </c>
      <c r="BJ494" s="16" t="s">
        <v>88</v>
      </c>
      <c r="BK494" s="134">
        <f>ROUND(I494*H494,2)</f>
        <v>0</v>
      </c>
      <c r="BL494" s="16" t="s">
        <v>88</v>
      </c>
      <c r="BM494" s="133" t="s">
        <v>587</v>
      </c>
    </row>
    <row r="495" spans="2:65" s="11" customFormat="1" ht="11.25">
      <c r="B495" s="135"/>
      <c r="D495" s="136" t="s">
        <v>190</v>
      </c>
      <c r="E495" s="137" t="s">
        <v>3</v>
      </c>
      <c r="F495" s="138" t="s">
        <v>1068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1" customFormat="1" ht="11.25">
      <c r="B496" s="135"/>
      <c r="D496" s="136" t="s">
        <v>190</v>
      </c>
      <c r="E496" s="137" t="s">
        <v>3</v>
      </c>
      <c r="F496" s="138" t="s">
        <v>625</v>
      </c>
      <c r="H496" s="137" t="s">
        <v>3</v>
      </c>
      <c r="I496" s="139"/>
      <c r="L496" s="135"/>
      <c r="M496" s="140"/>
      <c r="T496" s="141"/>
      <c r="AT496" s="137" t="s">
        <v>190</v>
      </c>
      <c r="AU496" s="137" t="s">
        <v>88</v>
      </c>
      <c r="AV496" s="11" t="s">
        <v>88</v>
      </c>
      <c r="AW496" s="11" t="s">
        <v>41</v>
      </c>
      <c r="AX496" s="11" t="s">
        <v>80</v>
      </c>
      <c r="AY496" s="137" t="s">
        <v>184</v>
      </c>
    </row>
    <row r="497" spans="2:65" s="12" customFormat="1" ht="11.25">
      <c r="B497" s="142"/>
      <c r="D497" s="136" t="s">
        <v>190</v>
      </c>
      <c r="E497" s="143" t="s">
        <v>3</v>
      </c>
      <c r="F497" s="144" t="s">
        <v>90</v>
      </c>
      <c r="H497" s="145">
        <v>2</v>
      </c>
      <c r="I497" s="146"/>
      <c r="L497" s="142"/>
      <c r="M497" s="147"/>
      <c r="T497" s="148"/>
      <c r="AT497" s="143" t="s">
        <v>190</v>
      </c>
      <c r="AU497" s="143" t="s">
        <v>88</v>
      </c>
      <c r="AV497" s="12" t="s">
        <v>90</v>
      </c>
      <c r="AW497" s="12" t="s">
        <v>41</v>
      </c>
      <c r="AX497" s="12" t="s">
        <v>80</v>
      </c>
      <c r="AY497" s="143" t="s">
        <v>184</v>
      </c>
    </row>
    <row r="498" spans="2:65" s="13" customFormat="1" ht="11.25">
      <c r="B498" s="149"/>
      <c r="D498" s="136" t="s">
        <v>190</v>
      </c>
      <c r="E498" s="150" t="s">
        <v>3</v>
      </c>
      <c r="F498" s="151" t="s">
        <v>202</v>
      </c>
      <c r="H498" s="152">
        <v>2</v>
      </c>
      <c r="I498" s="153"/>
      <c r="L498" s="149"/>
      <c r="M498" s="154"/>
      <c r="T498" s="155"/>
      <c r="AT498" s="150" t="s">
        <v>190</v>
      </c>
      <c r="AU498" s="150" t="s">
        <v>88</v>
      </c>
      <c r="AV498" s="13" t="s">
        <v>203</v>
      </c>
      <c r="AW498" s="13" t="s">
        <v>41</v>
      </c>
      <c r="AX498" s="13" t="s">
        <v>88</v>
      </c>
      <c r="AY498" s="150" t="s">
        <v>184</v>
      </c>
    </row>
    <row r="499" spans="2:65" s="1" customFormat="1" ht="24.2" customHeight="1">
      <c r="B499" s="121"/>
      <c r="C499" s="122" t="s">
        <v>413</v>
      </c>
      <c r="D499" s="122" t="s">
        <v>185</v>
      </c>
      <c r="E499" s="123" t="s">
        <v>666</v>
      </c>
      <c r="F499" s="124" t="s">
        <v>667</v>
      </c>
      <c r="G499" s="125" t="s">
        <v>348</v>
      </c>
      <c r="H499" s="126">
        <v>3</v>
      </c>
      <c r="I499" s="127"/>
      <c r="J499" s="128">
        <f>ROUND(I499*H499,2)</f>
        <v>0</v>
      </c>
      <c r="K499" s="124" t="s">
        <v>189</v>
      </c>
      <c r="L499" s="32"/>
      <c r="M499" s="129" t="s">
        <v>3</v>
      </c>
      <c r="N499" s="130" t="s">
        <v>51</v>
      </c>
      <c r="P499" s="131">
        <f>O499*H499</f>
        <v>0</v>
      </c>
      <c r="Q499" s="131">
        <v>0</v>
      </c>
      <c r="R499" s="131">
        <f>Q499*H499</f>
        <v>0</v>
      </c>
      <c r="S499" s="131">
        <v>0</v>
      </c>
      <c r="T499" s="132">
        <f>S499*H499</f>
        <v>0</v>
      </c>
      <c r="AR499" s="133" t="s">
        <v>88</v>
      </c>
      <c r="AT499" s="133" t="s">
        <v>185</v>
      </c>
      <c r="AU499" s="133" t="s">
        <v>88</v>
      </c>
      <c r="AY499" s="16" t="s">
        <v>184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6" t="s">
        <v>88</v>
      </c>
      <c r="BK499" s="134">
        <f>ROUND(I499*H499,2)</f>
        <v>0</v>
      </c>
      <c r="BL499" s="16" t="s">
        <v>88</v>
      </c>
      <c r="BM499" s="133" t="s">
        <v>590</v>
      </c>
    </row>
    <row r="500" spans="2:65" s="11" customFormat="1" ht="11.25">
      <c r="B500" s="135"/>
      <c r="D500" s="136" t="s">
        <v>190</v>
      </c>
      <c r="E500" s="137" t="s">
        <v>3</v>
      </c>
      <c r="F500" s="138" t="s">
        <v>1068</v>
      </c>
      <c r="H500" s="137" t="s">
        <v>3</v>
      </c>
      <c r="I500" s="139"/>
      <c r="L500" s="135"/>
      <c r="M500" s="140"/>
      <c r="T500" s="141"/>
      <c r="AT500" s="137" t="s">
        <v>190</v>
      </c>
      <c r="AU500" s="137" t="s">
        <v>88</v>
      </c>
      <c r="AV500" s="11" t="s">
        <v>88</v>
      </c>
      <c r="AW500" s="11" t="s">
        <v>41</v>
      </c>
      <c r="AX500" s="11" t="s">
        <v>80</v>
      </c>
      <c r="AY500" s="137" t="s">
        <v>184</v>
      </c>
    </row>
    <row r="501" spans="2:65" s="11" customFormat="1" ht="11.25">
      <c r="B501" s="135"/>
      <c r="D501" s="136" t="s">
        <v>190</v>
      </c>
      <c r="E501" s="137" t="s">
        <v>3</v>
      </c>
      <c r="F501" s="138" t="s">
        <v>629</v>
      </c>
      <c r="H501" s="137" t="s">
        <v>3</v>
      </c>
      <c r="I501" s="139"/>
      <c r="L501" s="135"/>
      <c r="M501" s="140"/>
      <c r="T501" s="141"/>
      <c r="AT501" s="137" t="s">
        <v>190</v>
      </c>
      <c r="AU501" s="137" t="s">
        <v>88</v>
      </c>
      <c r="AV501" s="11" t="s">
        <v>88</v>
      </c>
      <c r="AW501" s="11" t="s">
        <v>41</v>
      </c>
      <c r="AX501" s="11" t="s">
        <v>80</v>
      </c>
      <c r="AY501" s="137" t="s">
        <v>184</v>
      </c>
    </row>
    <row r="502" spans="2:65" s="12" customFormat="1" ht="11.25">
      <c r="B502" s="142"/>
      <c r="D502" s="136" t="s">
        <v>190</v>
      </c>
      <c r="E502" s="143" t="s">
        <v>3</v>
      </c>
      <c r="F502" s="144" t="s">
        <v>1121</v>
      </c>
      <c r="H502" s="145">
        <v>3</v>
      </c>
      <c r="I502" s="146"/>
      <c r="L502" s="142"/>
      <c r="M502" s="147"/>
      <c r="T502" s="148"/>
      <c r="AT502" s="143" t="s">
        <v>190</v>
      </c>
      <c r="AU502" s="143" t="s">
        <v>88</v>
      </c>
      <c r="AV502" s="12" t="s">
        <v>90</v>
      </c>
      <c r="AW502" s="12" t="s">
        <v>41</v>
      </c>
      <c r="AX502" s="12" t="s">
        <v>80</v>
      </c>
      <c r="AY502" s="143" t="s">
        <v>184</v>
      </c>
    </row>
    <row r="503" spans="2:65" s="13" customFormat="1" ht="11.25">
      <c r="B503" s="149"/>
      <c r="D503" s="136" t="s">
        <v>190</v>
      </c>
      <c r="E503" s="150" t="s">
        <v>3</v>
      </c>
      <c r="F503" s="151" t="s">
        <v>202</v>
      </c>
      <c r="H503" s="152">
        <v>3</v>
      </c>
      <c r="I503" s="153"/>
      <c r="L503" s="149"/>
      <c r="M503" s="154"/>
      <c r="T503" s="155"/>
      <c r="AT503" s="150" t="s">
        <v>190</v>
      </c>
      <c r="AU503" s="150" t="s">
        <v>88</v>
      </c>
      <c r="AV503" s="13" t="s">
        <v>203</v>
      </c>
      <c r="AW503" s="13" t="s">
        <v>41</v>
      </c>
      <c r="AX503" s="13" t="s">
        <v>88</v>
      </c>
      <c r="AY503" s="150" t="s">
        <v>184</v>
      </c>
    </row>
    <row r="504" spans="2:65" s="1" customFormat="1" ht="24.2" customHeight="1">
      <c r="B504" s="121"/>
      <c r="C504" s="122" t="s">
        <v>577</v>
      </c>
      <c r="D504" s="122" t="s">
        <v>185</v>
      </c>
      <c r="E504" s="123" t="s">
        <v>1128</v>
      </c>
      <c r="F504" s="124" t="s">
        <v>1129</v>
      </c>
      <c r="G504" s="125" t="s">
        <v>348</v>
      </c>
      <c r="H504" s="126">
        <v>1</v>
      </c>
      <c r="I504" s="127"/>
      <c r="J504" s="128">
        <f>ROUND(I504*H504,2)</f>
        <v>0</v>
      </c>
      <c r="K504" s="124" t="s">
        <v>189</v>
      </c>
      <c r="L504" s="32"/>
      <c r="M504" s="129" t="s">
        <v>3</v>
      </c>
      <c r="N504" s="130" t="s">
        <v>51</v>
      </c>
      <c r="P504" s="131">
        <f>O504*H504</f>
        <v>0</v>
      </c>
      <c r="Q504" s="131">
        <v>0</v>
      </c>
      <c r="R504" s="131">
        <f>Q504*H504</f>
        <v>0</v>
      </c>
      <c r="S504" s="131">
        <v>0</v>
      </c>
      <c r="T504" s="132">
        <f>S504*H504</f>
        <v>0</v>
      </c>
      <c r="AR504" s="133" t="s">
        <v>88</v>
      </c>
      <c r="AT504" s="133" t="s">
        <v>185</v>
      </c>
      <c r="AU504" s="133" t="s">
        <v>88</v>
      </c>
      <c r="AY504" s="16" t="s">
        <v>184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6" t="s">
        <v>88</v>
      </c>
      <c r="BK504" s="134">
        <f>ROUND(I504*H504,2)</f>
        <v>0</v>
      </c>
      <c r="BL504" s="16" t="s">
        <v>88</v>
      </c>
      <c r="BM504" s="133" t="s">
        <v>594</v>
      </c>
    </row>
    <row r="505" spans="2:65" s="11" customFormat="1" ht="11.25">
      <c r="B505" s="135"/>
      <c r="D505" s="136" t="s">
        <v>190</v>
      </c>
      <c r="E505" s="137" t="s">
        <v>3</v>
      </c>
      <c r="F505" s="138" t="s">
        <v>1119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1" customFormat="1" ht="11.25">
      <c r="B506" s="135"/>
      <c r="D506" s="136" t="s">
        <v>190</v>
      </c>
      <c r="E506" s="137" t="s">
        <v>3</v>
      </c>
      <c r="F506" s="138" t="s">
        <v>1130</v>
      </c>
      <c r="H506" s="137" t="s">
        <v>3</v>
      </c>
      <c r="I506" s="139"/>
      <c r="L506" s="135"/>
      <c r="M506" s="140"/>
      <c r="T506" s="141"/>
      <c r="AT506" s="137" t="s">
        <v>190</v>
      </c>
      <c r="AU506" s="137" t="s">
        <v>88</v>
      </c>
      <c r="AV506" s="11" t="s">
        <v>88</v>
      </c>
      <c r="AW506" s="11" t="s">
        <v>41</v>
      </c>
      <c r="AX506" s="11" t="s">
        <v>80</v>
      </c>
      <c r="AY506" s="137" t="s">
        <v>184</v>
      </c>
    </row>
    <row r="507" spans="2:65" s="11" customFormat="1" ht="11.25">
      <c r="B507" s="135"/>
      <c r="D507" s="136" t="s">
        <v>190</v>
      </c>
      <c r="E507" s="137" t="s">
        <v>3</v>
      </c>
      <c r="F507" s="138" t="s">
        <v>1068</v>
      </c>
      <c r="H507" s="137" t="s">
        <v>3</v>
      </c>
      <c r="I507" s="139"/>
      <c r="L507" s="135"/>
      <c r="M507" s="140"/>
      <c r="T507" s="141"/>
      <c r="AT507" s="137" t="s">
        <v>190</v>
      </c>
      <c r="AU507" s="137" t="s">
        <v>88</v>
      </c>
      <c r="AV507" s="11" t="s">
        <v>88</v>
      </c>
      <c r="AW507" s="11" t="s">
        <v>41</v>
      </c>
      <c r="AX507" s="11" t="s">
        <v>80</v>
      </c>
      <c r="AY507" s="137" t="s">
        <v>184</v>
      </c>
    </row>
    <row r="508" spans="2:65" s="11" customFormat="1" ht="22.5">
      <c r="B508" s="135"/>
      <c r="D508" s="136" t="s">
        <v>190</v>
      </c>
      <c r="E508" s="137" t="s">
        <v>3</v>
      </c>
      <c r="F508" s="138" t="s">
        <v>1131</v>
      </c>
      <c r="H508" s="137" t="s">
        <v>3</v>
      </c>
      <c r="I508" s="139"/>
      <c r="L508" s="135"/>
      <c r="M508" s="140"/>
      <c r="T508" s="141"/>
      <c r="AT508" s="137" t="s">
        <v>190</v>
      </c>
      <c r="AU508" s="137" t="s">
        <v>88</v>
      </c>
      <c r="AV508" s="11" t="s">
        <v>88</v>
      </c>
      <c r="AW508" s="11" t="s">
        <v>41</v>
      </c>
      <c r="AX508" s="11" t="s">
        <v>80</v>
      </c>
      <c r="AY508" s="137" t="s">
        <v>184</v>
      </c>
    </row>
    <row r="509" spans="2:65" s="12" customFormat="1" ht="11.25">
      <c r="B509" s="142"/>
      <c r="D509" s="136" t="s">
        <v>190</v>
      </c>
      <c r="E509" s="143" t="s">
        <v>3</v>
      </c>
      <c r="F509" s="144" t="s">
        <v>88</v>
      </c>
      <c r="H509" s="145">
        <v>1</v>
      </c>
      <c r="I509" s="146"/>
      <c r="L509" s="142"/>
      <c r="M509" s="147"/>
      <c r="T509" s="148"/>
      <c r="AT509" s="143" t="s">
        <v>190</v>
      </c>
      <c r="AU509" s="143" t="s">
        <v>88</v>
      </c>
      <c r="AV509" s="12" t="s">
        <v>90</v>
      </c>
      <c r="AW509" s="12" t="s">
        <v>41</v>
      </c>
      <c r="AX509" s="12" t="s">
        <v>80</v>
      </c>
      <c r="AY509" s="143" t="s">
        <v>184</v>
      </c>
    </row>
    <row r="510" spans="2:65" s="13" customFormat="1" ht="11.25">
      <c r="B510" s="149"/>
      <c r="D510" s="136" t="s">
        <v>190</v>
      </c>
      <c r="E510" s="150" t="s">
        <v>3</v>
      </c>
      <c r="F510" s="151" t="s">
        <v>202</v>
      </c>
      <c r="H510" s="152">
        <v>1</v>
      </c>
      <c r="I510" s="153"/>
      <c r="L510" s="149"/>
      <c r="M510" s="154"/>
      <c r="T510" s="155"/>
      <c r="AT510" s="150" t="s">
        <v>190</v>
      </c>
      <c r="AU510" s="150" t="s">
        <v>88</v>
      </c>
      <c r="AV510" s="13" t="s">
        <v>203</v>
      </c>
      <c r="AW510" s="13" t="s">
        <v>41</v>
      </c>
      <c r="AX510" s="13" t="s">
        <v>88</v>
      </c>
      <c r="AY510" s="150" t="s">
        <v>184</v>
      </c>
    </row>
    <row r="511" spans="2:65" s="1" customFormat="1" ht="16.5" customHeight="1">
      <c r="B511" s="121"/>
      <c r="C511" s="122" t="s">
        <v>423</v>
      </c>
      <c r="D511" s="122" t="s">
        <v>185</v>
      </c>
      <c r="E511" s="123" t="s">
        <v>678</v>
      </c>
      <c r="F511" s="124" t="s">
        <v>679</v>
      </c>
      <c r="G511" s="125" t="s">
        <v>348</v>
      </c>
      <c r="H511" s="126">
        <v>2</v>
      </c>
      <c r="I511" s="127"/>
      <c r="J511" s="128">
        <f>ROUND(I511*H511,2)</f>
        <v>0</v>
      </c>
      <c r="K511" s="124" t="s">
        <v>189</v>
      </c>
      <c r="L511" s="32"/>
      <c r="M511" s="129" t="s">
        <v>3</v>
      </c>
      <c r="N511" s="130" t="s">
        <v>51</v>
      </c>
      <c r="P511" s="131">
        <f>O511*H511</f>
        <v>0</v>
      </c>
      <c r="Q511" s="131">
        <v>0</v>
      </c>
      <c r="R511" s="131">
        <f>Q511*H511</f>
        <v>0</v>
      </c>
      <c r="S511" s="131">
        <v>0</v>
      </c>
      <c r="T511" s="132">
        <f>S511*H511</f>
        <v>0</v>
      </c>
      <c r="AR511" s="133" t="s">
        <v>88</v>
      </c>
      <c r="AT511" s="133" t="s">
        <v>185</v>
      </c>
      <c r="AU511" s="133" t="s">
        <v>88</v>
      </c>
      <c r="AY511" s="16" t="s">
        <v>184</v>
      </c>
      <c r="BE511" s="134">
        <f>IF(N511="základní",J511,0)</f>
        <v>0</v>
      </c>
      <c r="BF511" s="134">
        <f>IF(N511="snížená",J511,0)</f>
        <v>0</v>
      </c>
      <c r="BG511" s="134">
        <f>IF(N511="zákl. přenesená",J511,0)</f>
        <v>0</v>
      </c>
      <c r="BH511" s="134">
        <f>IF(N511="sníž. přenesená",J511,0)</f>
        <v>0</v>
      </c>
      <c r="BI511" s="134">
        <f>IF(N511="nulová",J511,0)</f>
        <v>0</v>
      </c>
      <c r="BJ511" s="16" t="s">
        <v>88</v>
      </c>
      <c r="BK511" s="134">
        <f>ROUND(I511*H511,2)</f>
        <v>0</v>
      </c>
      <c r="BL511" s="16" t="s">
        <v>88</v>
      </c>
      <c r="BM511" s="133" t="s">
        <v>598</v>
      </c>
    </row>
    <row r="512" spans="2:65" s="11" customFormat="1" ht="11.25">
      <c r="B512" s="135"/>
      <c r="D512" s="136" t="s">
        <v>190</v>
      </c>
      <c r="E512" s="137" t="s">
        <v>3</v>
      </c>
      <c r="F512" s="138" t="s">
        <v>1119</v>
      </c>
      <c r="H512" s="137" t="s">
        <v>3</v>
      </c>
      <c r="I512" s="139"/>
      <c r="L512" s="135"/>
      <c r="M512" s="140"/>
      <c r="T512" s="141"/>
      <c r="AT512" s="137" t="s">
        <v>190</v>
      </c>
      <c r="AU512" s="137" t="s">
        <v>88</v>
      </c>
      <c r="AV512" s="11" t="s">
        <v>88</v>
      </c>
      <c r="AW512" s="11" t="s">
        <v>41</v>
      </c>
      <c r="AX512" s="11" t="s">
        <v>80</v>
      </c>
      <c r="AY512" s="137" t="s">
        <v>184</v>
      </c>
    </row>
    <row r="513" spans="2:65" s="11" customFormat="1" ht="11.25">
      <c r="B513" s="135"/>
      <c r="D513" s="136" t="s">
        <v>190</v>
      </c>
      <c r="E513" s="137" t="s">
        <v>3</v>
      </c>
      <c r="F513" s="138" t="s">
        <v>1130</v>
      </c>
      <c r="H513" s="137" t="s">
        <v>3</v>
      </c>
      <c r="I513" s="139"/>
      <c r="L513" s="135"/>
      <c r="M513" s="140"/>
      <c r="T513" s="141"/>
      <c r="AT513" s="137" t="s">
        <v>190</v>
      </c>
      <c r="AU513" s="137" t="s">
        <v>88</v>
      </c>
      <c r="AV513" s="11" t="s">
        <v>88</v>
      </c>
      <c r="AW513" s="11" t="s">
        <v>41</v>
      </c>
      <c r="AX513" s="11" t="s">
        <v>80</v>
      </c>
      <c r="AY513" s="137" t="s">
        <v>184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1068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1" customFormat="1" ht="22.5">
      <c r="B515" s="135"/>
      <c r="D515" s="136" t="s">
        <v>190</v>
      </c>
      <c r="E515" s="137" t="s">
        <v>3</v>
      </c>
      <c r="F515" s="138" t="s">
        <v>1132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2" customFormat="1" ht="11.25">
      <c r="B516" s="142"/>
      <c r="D516" s="136" t="s">
        <v>190</v>
      </c>
      <c r="E516" s="143" t="s">
        <v>3</v>
      </c>
      <c r="F516" s="144" t="s">
        <v>88</v>
      </c>
      <c r="H516" s="145">
        <v>1</v>
      </c>
      <c r="I516" s="146"/>
      <c r="L516" s="142"/>
      <c r="M516" s="147"/>
      <c r="T516" s="148"/>
      <c r="AT516" s="143" t="s">
        <v>190</v>
      </c>
      <c r="AU516" s="143" t="s">
        <v>88</v>
      </c>
      <c r="AV516" s="12" t="s">
        <v>90</v>
      </c>
      <c r="AW516" s="12" t="s">
        <v>41</v>
      </c>
      <c r="AX516" s="12" t="s">
        <v>80</v>
      </c>
      <c r="AY516" s="143" t="s">
        <v>184</v>
      </c>
    </row>
    <row r="517" spans="2:65" s="11" customFormat="1" ht="22.5">
      <c r="B517" s="135"/>
      <c r="D517" s="136" t="s">
        <v>190</v>
      </c>
      <c r="E517" s="137" t="s">
        <v>3</v>
      </c>
      <c r="F517" s="138" t="s">
        <v>1133</v>
      </c>
      <c r="H517" s="137" t="s">
        <v>3</v>
      </c>
      <c r="I517" s="139"/>
      <c r="L517" s="135"/>
      <c r="M517" s="140"/>
      <c r="T517" s="141"/>
      <c r="AT517" s="137" t="s">
        <v>190</v>
      </c>
      <c r="AU517" s="137" t="s">
        <v>88</v>
      </c>
      <c r="AV517" s="11" t="s">
        <v>88</v>
      </c>
      <c r="AW517" s="11" t="s">
        <v>41</v>
      </c>
      <c r="AX517" s="11" t="s">
        <v>80</v>
      </c>
      <c r="AY517" s="137" t="s">
        <v>184</v>
      </c>
    </row>
    <row r="518" spans="2:65" s="12" customFormat="1" ht="11.25">
      <c r="B518" s="142"/>
      <c r="D518" s="136" t="s">
        <v>190</v>
      </c>
      <c r="E518" s="143" t="s">
        <v>3</v>
      </c>
      <c r="F518" s="144" t="s">
        <v>88</v>
      </c>
      <c r="H518" s="145">
        <v>1</v>
      </c>
      <c r="I518" s="146"/>
      <c r="L518" s="142"/>
      <c r="M518" s="147"/>
      <c r="T518" s="148"/>
      <c r="AT518" s="143" t="s">
        <v>190</v>
      </c>
      <c r="AU518" s="143" t="s">
        <v>88</v>
      </c>
      <c r="AV518" s="12" t="s">
        <v>90</v>
      </c>
      <c r="AW518" s="12" t="s">
        <v>41</v>
      </c>
      <c r="AX518" s="12" t="s">
        <v>80</v>
      </c>
      <c r="AY518" s="143" t="s">
        <v>184</v>
      </c>
    </row>
    <row r="519" spans="2:65" s="13" customFormat="1" ht="11.25">
      <c r="B519" s="149"/>
      <c r="D519" s="136" t="s">
        <v>190</v>
      </c>
      <c r="E519" s="150" t="s">
        <v>3</v>
      </c>
      <c r="F519" s="151" t="s">
        <v>202</v>
      </c>
      <c r="H519" s="152">
        <v>2</v>
      </c>
      <c r="I519" s="153"/>
      <c r="L519" s="149"/>
      <c r="M519" s="154"/>
      <c r="T519" s="155"/>
      <c r="AT519" s="150" t="s">
        <v>190</v>
      </c>
      <c r="AU519" s="150" t="s">
        <v>88</v>
      </c>
      <c r="AV519" s="13" t="s">
        <v>203</v>
      </c>
      <c r="AW519" s="13" t="s">
        <v>41</v>
      </c>
      <c r="AX519" s="13" t="s">
        <v>88</v>
      </c>
      <c r="AY519" s="150" t="s">
        <v>184</v>
      </c>
    </row>
    <row r="520" spans="2:65" s="1" customFormat="1" ht="16.5" customHeight="1">
      <c r="B520" s="121"/>
      <c r="C520" s="122" t="s">
        <v>584</v>
      </c>
      <c r="D520" s="122" t="s">
        <v>185</v>
      </c>
      <c r="E520" s="123" t="s">
        <v>682</v>
      </c>
      <c r="F520" s="124" t="s">
        <v>683</v>
      </c>
      <c r="G520" s="125" t="s">
        <v>348</v>
      </c>
      <c r="H520" s="126">
        <v>2</v>
      </c>
      <c r="I520" s="127"/>
      <c r="J520" s="128">
        <f>ROUND(I520*H520,2)</f>
        <v>0</v>
      </c>
      <c r="K520" s="124" t="s">
        <v>189</v>
      </c>
      <c r="L520" s="32"/>
      <c r="M520" s="129" t="s">
        <v>3</v>
      </c>
      <c r="N520" s="130" t="s">
        <v>51</v>
      </c>
      <c r="P520" s="131">
        <f>O520*H520</f>
        <v>0</v>
      </c>
      <c r="Q520" s="131">
        <v>0</v>
      </c>
      <c r="R520" s="131">
        <f>Q520*H520</f>
        <v>0</v>
      </c>
      <c r="S520" s="131">
        <v>0</v>
      </c>
      <c r="T520" s="132">
        <f>S520*H520</f>
        <v>0</v>
      </c>
      <c r="AR520" s="133" t="s">
        <v>88</v>
      </c>
      <c r="AT520" s="133" t="s">
        <v>185</v>
      </c>
      <c r="AU520" s="133" t="s">
        <v>88</v>
      </c>
      <c r="AY520" s="16" t="s">
        <v>184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6" t="s">
        <v>88</v>
      </c>
      <c r="BK520" s="134">
        <f>ROUND(I520*H520,2)</f>
        <v>0</v>
      </c>
      <c r="BL520" s="16" t="s">
        <v>88</v>
      </c>
      <c r="BM520" s="133" t="s">
        <v>605</v>
      </c>
    </row>
    <row r="521" spans="2:65" s="11" customFormat="1" ht="11.25">
      <c r="B521" s="135"/>
      <c r="D521" s="136" t="s">
        <v>190</v>
      </c>
      <c r="E521" s="137" t="s">
        <v>3</v>
      </c>
      <c r="F521" s="138" t="s">
        <v>1119</v>
      </c>
      <c r="H521" s="137" t="s">
        <v>3</v>
      </c>
      <c r="I521" s="139"/>
      <c r="L521" s="135"/>
      <c r="M521" s="140"/>
      <c r="T521" s="141"/>
      <c r="AT521" s="137" t="s">
        <v>190</v>
      </c>
      <c r="AU521" s="137" t="s">
        <v>88</v>
      </c>
      <c r="AV521" s="11" t="s">
        <v>88</v>
      </c>
      <c r="AW521" s="11" t="s">
        <v>41</v>
      </c>
      <c r="AX521" s="11" t="s">
        <v>80</v>
      </c>
      <c r="AY521" s="137" t="s">
        <v>184</v>
      </c>
    </row>
    <row r="522" spans="2:65" s="11" customFormat="1" ht="11.25">
      <c r="B522" s="135"/>
      <c r="D522" s="136" t="s">
        <v>190</v>
      </c>
      <c r="E522" s="137" t="s">
        <v>3</v>
      </c>
      <c r="F522" s="138" t="s">
        <v>1130</v>
      </c>
      <c r="H522" s="137" t="s">
        <v>3</v>
      </c>
      <c r="I522" s="139"/>
      <c r="L522" s="135"/>
      <c r="M522" s="140"/>
      <c r="T522" s="141"/>
      <c r="AT522" s="137" t="s">
        <v>190</v>
      </c>
      <c r="AU522" s="137" t="s">
        <v>88</v>
      </c>
      <c r="AV522" s="11" t="s">
        <v>88</v>
      </c>
      <c r="AW522" s="11" t="s">
        <v>41</v>
      </c>
      <c r="AX522" s="11" t="s">
        <v>80</v>
      </c>
      <c r="AY522" s="137" t="s">
        <v>184</v>
      </c>
    </row>
    <row r="523" spans="2:65" s="11" customFormat="1" ht="11.25">
      <c r="B523" s="135"/>
      <c r="D523" s="136" t="s">
        <v>190</v>
      </c>
      <c r="E523" s="137" t="s">
        <v>3</v>
      </c>
      <c r="F523" s="138" t="s">
        <v>1068</v>
      </c>
      <c r="H523" s="137" t="s">
        <v>3</v>
      </c>
      <c r="I523" s="139"/>
      <c r="L523" s="135"/>
      <c r="M523" s="140"/>
      <c r="T523" s="141"/>
      <c r="AT523" s="137" t="s">
        <v>190</v>
      </c>
      <c r="AU523" s="137" t="s">
        <v>88</v>
      </c>
      <c r="AV523" s="11" t="s">
        <v>88</v>
      </c>
      <c r="AW523" s="11" t="s">
        <v>41</v>
      </c>
      <c r="AX523" s="11" t="s">
        <v>80</v>
      </c>
      <c r="AY523" s="137" t="s">
        <v>184</v>
      </c>
    </row>
    <row r="524" spans="2:65" s="11" customFormat="1" ht="22.5">
      <c r="B524" s="135"/>
      <c r="D524" s="136" t="s">
        <v>190</v>
      </c>
      <c r="E524" s="137" t="s">
        <v>3</v>
      </c>
      <c r="F524" s="138" t="s">
        <v>1134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2" customFormat="1" ht="11.25">
      <c r="B525" s="142"/>
      <c r="D525" s="136" t="s">
        <v>190</v>
      </c>
      <c r="E525" s="143" t="s">
        <v>3</v>
      </c>
      <c r="F525" s="144" t="s">
        <v>88</v>
      </c>
      <c r="H525" s="145">
        <v>1</v>
      </c>
      <c r="I525" s="146"/>
      <c r="L525" s="142"/>
      <c r="M525" s="147"/>
      <c r="T525" s="148"/>
      <c r="AT525" s="143" t="s">
        <v>190</v>
      </c>
      <c r="AU525" s="143" t="s">
        <v>88</v>
      </c>
      <c r="AV525" s="12" t="s">
        <v>90</v>
      </c>
      <c r="AW525" s="12" t="s">
        <v>41</v>
      </c>
      <c r="AX525" s="12" t="s">
        <v>80</v>
      </c>
      <c r="AY525" s="143" t="s">
        <v>184</v>
      </c>
    </row>
    <row r="526" spans="2:65" s="11" customFormat="1" ht="22.5">
      <c r="B526" s="135"/>
      <c r="D526" s="136" t="s">
        <v>190</v>
      </c>
      <c r="E526" s="137" t="s">
        <v>3</v>
      </c>
      <c r="F526" s="138" t="s">
        <v>1135</v>
      </c>
      <c r="H526" s="137" t="s">
        <v>3</v>
      </c>
      <c r="I526" s="139"/>
      <c r="L526" s="135"/>
      <c r="M526" s="140"/>
      <c r="T526" s="141"/>
      <c r="AT526" s="137" t="s">
        <v>190</v>
      </c>
      <c r="AU526" s="137" t="s">
        <v>88</v>
      </c>
      <c r="AV526" s="11" t="s">
        <v>88</v>
      </c>
      <c r="AW526" s="11" t="s">
        <v>41</v>
      </c>
      <c r="AX526" s="11" t="s">
        <v>80</v>
      </c>
      <c r="AY526" s="137" t="s">
        <v>184</v>
      </c>
    </row>
    <row r="527" spans="2:65" s="12" customFormat="1" ht="11.25">
      <c r="B527" s="142"/>
      <c r="D527" s="136" t="s">
        <v>190</v>
      </c>
      <c r="E527" s="143" t="s">
        <v>3</v>
      </c>
      <c r="F527" s="144" t="s">
        <v>88</v>
      </c>
      <c r="H527" s="145">
        <v>1</v>
      </c>
      <c r="I527" s="146"/>
      <c r="L527" s="142"/>
      <c r="M527" s="147"/>
      <c r="T527" s="148"/>
      <c r="AT527" s="143" t="s">
        <v>190</v>
      </c>
      <c r="AU527" s="143" t="s">
        <v>88</v>
      </c>
      <c r="AV527" s="12" t="s">
        <v>90</v>
      </c>
      <c r="AW527" s="12" t="s">
        <v>41</v>
      </c>
      <c r="AX527" s="12" t="s">
        <v>80</v>
      </c>
      <c r="AY527" s="143" t="s">
        <v>184</v>
      </c>
    </row>
    <row r="528" spans="2:65" s="13" customFormat="1" ht="11.25">
      <c r="B528" s="149"/>
      <c r="D528" s="136" t="s">
        <v>190</v>
      </c>
      <c r="E528" s="150" t="s">
        <v>3</v>
      </c>
      <c r="F528" s="151" t="s">
        <v>202</v>
      </c>
      <c r="H528" s="152">
        <v>2</v>
      </c>
      <c r="I528" s="153"/>
      <c r="L528" s="149"/>
      <c r="M528" s="154"/>
      <c r="T528" s="155"/>
      <c r="AT528" s="150" t="s">
        <v>190</v>
      </c>
      <c r="AU528" s="150" t="s">
        <v>88</v>
      </c>
      <c r="AV528" s="13" t="s">
        <v>203</v>
      </c>
      <c r="AW528" s="13" t="s">
        <v>41</v>
      </c>
      <c r="AX528" s="13" t="s">
        <v>88</v>
      </c>
      <c r="AY528" s="150" t="s">
        <v>184</v>
      </c>
    </row>
    <row r="529" spans="2:65" s="1" customFormat="1" ht="24.2" customHeight="1">
      <c r="B529" s="121"/>
      <c r="C529" s="122" t="s">
        <v>430</v>
      </c>
      <c r="D529" s="122" t="s">
        <v>185</v>
      </c>
      <c r="E529" s="123" t="s">
        <v>692</v>
      </c>
      <c r="F529" s="124" t="s">
        <v>693</v>
      </c>
      <c r="G529" s="125" t="s">
        <v>348</v>
      </c>
      <c r="H529" s="126">
        <v>112</v>
      </c>
      <c r="I529" s="127"/>
      <c r="J529" s="128">
        <f>ROUND(I529*H529,2)</f>
        <v>0</v>
      </c>
      <c r="K529" s="124" t="s">
        <v>189</v>
      </c>
      <c r="L529" s="32"/>
      <c r="M529" s="129" t="s">
        <v>3</v>
      </c>
      <c r="N529" s="130" t="s">
        <v>51</v>
      </c>
      <c r="P529" s="131">
        <f>O529*H529</f>
        <v>0</v>
      </c>
      <c r="Q529" s="131">
        <v>0</v>
      </c>
      <c r="R529" s="131">
        <f>Q529*H529</f>
        <v>0</v>
      </c>
      <c r="S529" s="131">
        <v>0</v>
      </c>
      <c r="T529" s="132">
        <f>S529*H529</f>
        <v>0</v>
      </c>
      <c r="AR529" s="133" t="s">
        <v>88</v>
      </c>
      <c r="AT529" s="133" t="s">
        <v>185</v>
      </c>
      <c r="AU529" s="133" t="s">
        <v>88</v>
      </c>
      <c r="AY529" s="16" t="s">
        <v>184</v>
      </c>
      <c r="BE529" s="134">
        <f>IF(N529="základní",J529,0)</f>
        <v>0</v>
      </c>
      <c r="BF529" s="134">
        <f>IF(N529="snížená",J529,0)</f>
        <v>0</v>
      </c>
      <c r="BG529" s="134">
        <f>IF(N529="zákl. přenesená",J529,0)</f>
        <v>0</v>
      </c>
      <c r="BH529" s="134">
        <f>IF(N529="sníž. přenesená",J529,0)</f>
        <v>0</v>
      </c>
      <c r="BI529" s="134">
        <f>IF(N529="nulová",J529,0)</f>
        <v>0</v>
      </c>
      <c r="BJ529" s="16" t="s">
        <v>88</v>
      </c>
      <c r="BK529" s="134">
        <f>ROUND(I529*H529,2)</f>
        <v>0</v>
      </c>
      <c r="BL529" s="16" t="s">
        <v>88</v>
      </c>
      <c r="BM529" s="133" t="s">
        <v>610</v>
      </c>
    </row>
    <row r="530" spans="2:65" s="11" customFormat="1" ht="11.25">
      <c r="B530" s="135"/>
      <c r="D530" s="136" t="s">
        <v>190</v>
      </c>
      <c r="E530" s="137" t="s">
        <v>3</v>
      </c>
      <c r="F530" s="138" t="s">
        <v>1068</v>
      </c>
      <c r="H530" s="137" t="s">
        <v>3</v>
      </c>
      <c r="I530" s="139"/>
      <c r="L530" s="135"/>
      <c r="M530" s="140"/>
      <c r="T530" s="141"/>
      <c r="AT530" s="137" t="s">
        <v>190</v>
      </c>
      <c r="AU530" s="137" t="s">
        <v>88</v>
      </c>
      <c r="AV530" s="11" t="s">
        <v>88</v>
      </c>
      <c r="AW530" s="11" t="s">
        <v>41</v>
      </c>
      <c r="AX530" s="11" t="s">
        <v>80</v>
      </c>
      <c r="AY530" s="137" t="s">
        <v>184</v>
      </c>
    </row>
    <row r="531" spans="2:65" s="11" customFormat="1" ht="11.25">
      <c r="B531" s="135"/>
      <c r="D531" s="136" t="s">
        <v>190</v>
      </c>
      <c r="E531" s="137" t="s">
        <v>3</v>
      </c>
      <c r="F531" s="138" t="s">
        <v>695</v>
      </c>
      <c r="H531" s="137" t="s">
        <v>3</v>
      </c>
      <c r="I531" s="139"/>
      <c r="L531" s="135"/>
      <c r="M531" s="140"/>
      <c r="T531" s="141"/>
      <c r="AT531" s="137" t="s">
        <v>190</v>
      </c>
      <c r="AU531" s="137" t="s">
        <v>88</v>
      </c>
      <c r="AV531" s="11" t="s">
        <v>88</v>
      </c>
      <c r="AW531" s="11" t="s">
        <v>41</v>
      </c>
      <c r="AX531" s="11" t="s">
        <v>80</v>
      </c>
      <c r="AY531" s="137" t="s">
        <v>184</v>
      </c>
    </row>
    <row r="532" spans="2:65" s="12" customFormat="1" ht="11.25">
      <c r="B532" s="142"/>
      <c r="D532" s="136" t="s">
        <v>190</v>
      </c>
      <c r="E532" s="143" t="s">
        <v>3</v>
      </c>
      <c r="F532" s="144" t="s">
        <v>265</v>
      </c>
      <c r="H532" s="145">
        <v>12</v>
      </c>
      <c r="I532" s="146"/>
      <c r="L532" s="142"/>
      <c r="M532" s="147"/>
      <c r="T532" s="148"/>
      <c r="AT532" s="143" t="s">
        <v>190</v>
      </c>
      <c r="AU532" s="143" t="s">
        <v>88</v>
      </c>
      <c r="AV532" s="12" t="s">
        <v>90</v>
      </c>
      <c r="AW532" s="12" t="s">
        <v>41</v>
      </c>
      <c r="AX532" s="12" t="s">
        <v>80</v>
      </c>
      <c r="AY532" s="143" t="s">
        <v>184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696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2" customFormat="1" ht="11.25">
      <c r="B534" s="142"/>
      <c r="D534" s="136" t="s">
        <v>190</v>
      </c>
      <c r="E534" s="143" t="s">
        <v>3</v>
      </c>
      <c r="F534" s="144" t="s">
        <v>548</v>
      </c>
      <c r="H534" s="145">
        <v>100</v>
      </c>
      <c r="I534" s="146"/>
      <c r="L534" s="142"/>
      <c r="M534" s="147"/>
      <c r="T534" s="148"/>
      <c r="AT534" s="143" t="s">
        <v>190</v>
      </c>
      <c r="AU534" s="143" t="s">
        <v>88</v>
      </c>
      <c r="AV534" s="12" t="s">
        <v>90</v>
      </c>
      <c r="AW534" s="12" t="s">
        <v>41</v>
      </c>
      <c r="AX534" s="12" t="s">
        <v>80</v>
      </c>
      <c r="AY534" s="143" t="s">
        <v>184</v>
      </c>
    </row>
    <row r="535" spans="2:65" s="13" customFormat="1" ht="11.25">
      <c r="B535" s="149"/>
      <c r="D535" s="136" t="s">
        <v>190</v>
      </c>
      <c r="E535" s="150" t="s">
        <v>3</v>
      </c>
      <c r="F535" s="151" t="s">
        <v>202</v>
      </c>
      <c r="H535" s="152">
        <v>112</v>
      </c>
      <c r="I535" s="153"/>
      <c r="L535" s="149"/>
      <c r="M535" s="154"/>
      <c r="T535" s="155"/>
      <c r="AT535" s="150" t="s">
        <v>190</v>
      </c>
      <c r="AU535" s="150" t="s">
        <v>88</v>
      </c>
      <c r="AV535" s="13" t="s">
        <v>203</v>
      </c>
      <c r="AW535" s="13" t="s">
        <v>41</v>
      </c>
      <c r="AX535" s="13" t="s">
        <v>88</v>
      </c>
      <c r="AY535" s="150" t="s">
        <v>184</v>
      </c>
    </row>
    <row r="536" spans="2:65" s="1" customFormat="1" ht="33" customHeight="1">
      <c r="B536" s="121"/>
      <c r="C536" s="122" t="s">
        <v>591</v>
      </c>
      <c r="D536" s="122" t="s">
        <v>185</v>
      </c>
      <c r="E536" s="123" t="s">
        <v>700</v>
      </c>
      <c r="F536" s="124" t="s">
        <v>701</v>
      </c>
      <c r="G536" s="125" t="s">
        <v>348</v>
      </c>
      <c r="H536" s="126">
        <v>53</v>
      </c>
      <c r="I536" s="127"/>
      <c r="J536" s="128">
        <f>ROUND(I536*H536,2)</f>
        <v>0</v>
      </c>
      <c r="K536" s="124" t="s">
        <v>189</v>
      </c>
      <c r="L536" s="32"/>
      <c r="M536" s="129" t="s">
        <v>3</v>
      </c>
      <c r="N536" s="130" t="s">
        <v>51</v>
      </c>
      <c r="P536" s="131">
        <f>O536*H536</f>
        <v>0</v>
      </c>
      <c r="Q536" s="131">
        <v>0</v>
      </c>
      <c r="R536" s="131">
        <f>Q536*H536</f>
        <v>0</v>
      </c>
      <c r="S536" s="131">
        <v>0</v>
      </c>
      <c r="T536" s="132">
        <f>S536*H536</f>
        <v>0</v>
      </c>
      <c r="AR536" s="133" t="s">
        <v>88</v>
      </c>
      <c r="AT536" s="133" t="s">
        <v>185</v>
      </c>
      <c r="AU536" s="133" t="s">
        <v>88</v>
      </c>
      <c r="AY536" s="16" t="s">
        <v>184</v>
      </c>
      <c r="BE536" s="134">
        <f>IF(N536="základní",J536,0)</f>
        <v>0</v>
      </c>
      <c r="BF536" s="134">
        <f>IF(N536="snížená",J536,0)</f>
        <v>0</v>
      </c>
      <c r="BG536" s="134">
        <f>IF(N536="zákl. přenesená",J536,0)</f>
        <v>0</v>
      </c>
      <c r="BH536" s="134">
        <f>IF(N536="sníž. přenesená",J536,0)</f>
        <v>0</v>
      </c>
      <c r="BI536" s="134">
        <f>IF(N536="nulová",J536,0)</f>
        <v>0</v>
      </c>
      <c r="BJ536" s="16" t="s">
        <v>88</v>
      </c>
      <c r="BK536" s="134">
        <f>ROUND(I536*H536,2)</f>
        <v>0</v>
      </c>
      <c r="BL536" s="16" t="s">
        <v>88</v>
      </c>
      <c r="BM536" s="133" t="s">
        <v>471</v>
      </c>
    </row>
    <row r="537" spans="2:65" s="11" customFormat="1" ht="11.25">
      <c r="B537" s="135"/>
      <c r="D537" s="136" t="s">
        <v>190</v>
      </c>
      <c r="E537" s="137" t="s">
        <v>3</v>
      </c>
      <c r="F537" s="138" t="s">
        <v>1068</v>
      </c>
      <c r="H537" s="137" t="s">
        <v>3</v>
      </c>
      <c r="I537" s="139"/>
      <c r="L537" s="135"/>
      <c r="M537" s="140"/>
      <c r="T537" s="141"/>
      <c r="AT537" s="137" t="s">
        <v>190</v>
      </c>
      <c r="AU537" s="137" t="s">
        <v>88</v>
      </c>
      <c r="AV537" s="11" t="s">
        <v>88</v>
      </c>
      <c r="AW537" s="11" t="s">
        <v>41</v>
      </c>
      <c r="AX537" s="11" t="s">
        <v>80</v>
      </c>
      <c r="AY537" s="137" t="s">
        <v>184</v>
      </c>
    </row>
    <row r="538" spans="2:65" s="11" customFormat="1" ht="11.25">
      <c r="B538" s="135"/>
      <c r="D538" s="136" t="s">
        <v>190</v>
      </c>
      <c r="E538" s="137" t="s">
        <v>3</v>
      </c>
      <c r="F538" s="138" t="s">
        <v>695</v>
      </c>
      <c r="H538" s="137" t="s">
        <v>3</v>
      </c>
      <c r="I538" s="139"/>
      <c r="L538" s="135"/>
      <c r="M538" s="140"/>
      <c r="T538" s="141"/>
      <c r="AT538" s="137" t="s">
        <v>190</v>
      </c>
      <c r="AU538" s="137" t="s">
        <v>88</v>
      </c>
      <c r="AV538" s="11" t="s">
        <v>88</v>
      </c>
      <c r="AW538" s="11" t="s">
        <v>41</v>
      </c>
      <c r="AX538" s="11" t="s">
        <v>80</v>
      </c>
      <c r="AY538" s="137" t="s">
        <v>184</v>
      </c>
    </row>
    <row r="539" spans="2:65" s="12" customFormat="1" ht="11.25">
      <c r="B539" s="142"/>
      <c r="D539" s="136" t="s">
        <v>190</v>
      </c>
      <c r="E539" s="143" t="s">
        <v>3</v>
      </c>
      <c r="F539" s="144" t="s">
        <v>210</v>
      </c>
      <c r="H539" s="145">
        <v>3</v>
      </c>
      <c r="I539" s="146"/>
      <c r="L539" s="142"/>
      <c r="M539" s="147"/>
      <c r="T539" s="148"/>
      <c r="AT539" s="143" t="s">
        <v>190</v>
      </c>
      <c r="AU539" s="143" t="s">
        <v>88</v>
      </c>
      <c r="AV539" s="12" t="s">
        <v>90</v>
      </c>
      <c r="AW539" s="12" t="s">
        <v>41</v>
      </c>
      <c r="AX539" s="12" t="s">
        <v>80</v>
      </c>
      <c r="AY539" s="143" t="s">
        <v>184</v>
      </c>
    </row>
    <row r="540" spans="2:65" s="11" customFormat="1" ht="11.25">
      <c r="B540" s="135"/>
      <c r="D540" s="136" t="s">
        <v>190</v>
      </c>
      <c r="E540" s="137" t="s">
        <v>3</v>
      </c>
      <c r="F540" s="138" t="s">
        <v>696</v>
      </c>
      <c r="H540" s="137" t="s">
        <v>3</v>
      </c>
      <c r="I540" s="139"/>
      <c r="L540" s="135"/>
      <c r="M540" s="140"/>
      <c r="T540" s="141"/>
      <c r="AT540" s="137" t="s">
        <v>190</v>
      </c>
      <c r="AU540" s="137" t="s">
        <v>88</v>
      </c>
      <c r="AV540" s="11" t="s">
        <v>88</v>
      </c>
      <c r="AW540" s="11" t="s">
        <v>41</v>
      </c>
      <c r="AX540" s="11" t="s">
        <v>80</v>
      </c>
      <c r="AY540" s="137" t="s">
        <v>184</v>
      </c>
    </row>
    <row r="541" spans="2:65" s="12" customFormat="1" ht="11.25">
      <c r="B541" s="142"/>
      <c r="D541" s="136" t="s">
        <v>190</v>
      </c>
      <c r="E541" s="143" t="s">
        <v>3</v>
      </c>
      <c r="F541" s="144" t="s">
        <v>332</v>
      </c>
      <c r="H541" s="145">
        <v>25</v>
      </c>
      <c r="I541" s="146"/>
      <c r="L541" s="142"/>
      <c r="M541" s="147"/>
      <c r="T541" s="148"/>
      <c r="AT541" s="143" t="s">
        <v>190</v>
      </c>
      <c r="AU541" s="143" t="s">
        <v>88</v>
      </c>
      <c r="AV541" s="12" t="s">
        <v>90</v>
      </c>
      <c r="AW541" s="12" t="s">
        <v>41</v>
      </c>
      <c r="AX541" s="12" t="s">
        <v>80</v>
      </c>
      <c r="AY541" s="143" t="s">
        <v>184</v>
      </c>
    </row>
    <row r="542" spans="2:65" s="11" customFormat="1" ht="11.25">
      <c r="B542" s="135"/>
      <c r="D542" s="136" t="s">
        <v>190</v>
      </c>
      <c r="E542" s="137" t="s">
        <v>3</v>
      </c>
      <c r="F542" s="138" t="s">
        <v>1136</v>
      </c>
      <c r="H542" s="137" t="s">
        <v>3</v>
      </c>
      <c r="I542" s="139"/>
      <c r="L542" s="135"/>
      <c r="M542" s="140"/>
      <c r="T542" s="141"/>
      <c r="AT542" s="137" t="s">
        <v>190</v>
      </c>
      <c r="AU542" s="137" t="s">
        <v>88</v>
      </c>
      <c r="AV542" s="11" t="s">
        <v>88</v>
      </c>
      <c r="AW542" s="11" t="s">
        <v>41</v>
      </c>
      <c r="AX542" s="11" t="s">
        <v>80</v>
      </c>
      <c r="AY542" s="137" t="s">
        <v>184</v>
      </c>
    </row>
    <row r="543" spans="2:65" s="12" customFormat="1" ht="11.25">
      <c r="B543" s="142"/>
      <c r="D543" s="136" t="s">
        <v>190</v>
      </c>
      <c r="E543" s="143" t="s">
        <v>3</v>
      </c>
      <c r="F543" s="144" t="s">
        <v>332</v>
      </c>
      <c r="H543" s="145">
        <v>25</v>
      </c>
      <c r="I543" s="146"/>
      <c r="L543" s="142"/>
      <c r="M543" s="147"/>
      <c r="T543" s="148"/>
      <c r="AT543" s="143" t="s">
        <v>190</v>
      </c>
      <c r="AU543" s="143" t="s">
        <v>88</v>
      </c>
      <c r="AV543" s="12" t="s">
        <v>90</v>
      </c>
      <c r="AW543" s="12" t="s">
        <v>41</v>
      </c>
      <c r="AX543" s="12" t="s">
        <v>80</v>
      </c>
      <c r="AY543" s="143" t="s">
        <v>184</v>
      </c>
    </row>
    <row r="544" spans="2:65" s="13" customFormat="1" ht="11.25">
      <c r="B544" s="149"/>
      <c r="D544" s="136" t="s">
        <v>190</v>
      </c>
      <c r="E544" s="150" t="s">
        <v>3</v>
      </c>
      <c r="F544" s="151" t="s">
        <v>202</v>
      </c>
      <c r="H544" s="152">
        <v>53</v>
      </c>
      <c r="I544" s="153"/>
      <c r="L544" s="149"/>
      <c r="M544" s="154"/>
      <c r="T544" s="155"/>
      <c r="AT544" s="150" t="s">
        <v>190</v>
      </c>
      <c r="AU544" s="150" t="s">
        <v>88</v>
      </c>
      <c r="AV544" s="13" t="s">
        <v>203</v>
      </c>
      <c r="AW544" s="13" t="s">
        <v>41</v>
      </c>
      <c r="AX544" s="13" t="s">
        <v>88</v>
      </c>
      <c r="AY544" s="150" t="s">
        <v>184</v>
      </c>
    </row>
    <row r="545" spans="2:65" s="1" customFormat="1" ht="16.5" customHeight="1">
      <c r="B545" s="121"/>
      <c r="C545" s="122" t="s">
        <v>444</v>
      </c>
      <c r="D545" s="122" t="s">
        <v>185</v>
      </c>
      <c r="E545" s="123" t="s">
        <v>704</v>
      </c>
      <c r="F545" s="124" t="s">
        <v>705</v>
      </c>
      <c r="G545" s="125" t="s">
        <v>706</v>
      </c>
      <c r="H545" s="126">
        <v>144</v>
      </c>
      <c r="I545" s="127"/>
      <c r="J545" s="128">
        <f>ROUND(I545*H545,2)</f>
        <v>0</v>
      </c>
      <c r="K545" s="124" t="s">
        <v>189</v>
      </c>
      <c r="L545" s="32"/>
      <c r="M545" s="129" t="s">
        <v>3</v>
      </c>
      <c r="N545" s="130" t="s">
        <v>51</v>
      </c>
      <c r="P545" s="131">
        <f>O545*H545</f>
        <v>0</v>
      </c>
      <c r="Q545" s="131">
        <v>0</v>
      </c>
      <c r="R545" s="131">
        <f>Q545*H545</f>
        <v>0</v>
      </c>
      <c r="S545" s="131">
        <v>0</v>
      </c>
      <c r="T545" s="132">
        <f>S545*H545</f>
        <v>0</v>
      </c>
      <c r="AR545" s="133" t="s">
        <v>88</v>
      </c>
      <c r="AT545" s="133" t="s">
        <v>185</v>
      </c>
      <c r="AU545" s="133" t="s">
        <v>88</v>
      </c>
      <c r="AY545" s="16" t="s">
        <v>184</v>
      </c>
      <c r="BE545" s="134">
        <f>IF(N545="základní",J545,0)</f>
        <v>0</v>
      </c>
      <c r="BF545" s="134">
        <f>IF(N545="snížená",J545,0)</f>
        <v>0</v>
      </c>
      <c r="BG545" s="134">
        <f>IF(N545="zákl. přenesená",J545,0)</f>
        <v>0</v>
      </c>
      <c r="BH545" s="134">
        <f>IF(N545="sníž. přenesená",J545,0)</f>
        <v>0</v>
      </c>
      <c r="BI545" s="134">
        <f>IF(N545="nulová",J545,0)</f>
        <v>0</v>
      </c>
      <c r="BJ545" s="16" t="s">
        <v>88</v>
      </c>
      <c r="BK545" s="134">
        <f>ROUND(I545*H545,2)</f>
        <v>0</v>
      </c>
      <c r="BL545" s="16" t="s">
        <v>88</v>
      </c>
      <c r="BM545" s="133" t="s">
        <v>619</v>
      </c>
    </row>
    <row r="546" spans="2:65" s="11" customFormat="1" ht="11.25">
      <c r="B546" s="135"/>
      <c r="D546" s="136" t="s">
        <v>190</v>
      </c>
      <c r="E546" s="137" t="s">
        <v>3</v>
      </c>
      <c r="F546" s="138" t="s">
        <v>1119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65" s="11" customFormat="1" ht="11.25">
      <c r="B547" s="135"/>
      <c r="D547" s="136" t="s">
        <v>190</v>
      </c>
      <c r="E547" s="137" t="s">
        <v>3</v>
      </c>
      <c r="F547" s="138" t="s">
        <v>1130</v>
      </c>
      <c r="H547" s="137" t="s">
        <v>3</v>
      </c>
      <c r="I547" s="139"/>
      <c r="L547" s="135"/>
      <c r="M547" s="140"/>
      <c r="T547" s="141"/>
      <c r="AT547" s="137" t="s">
        <v>190</v>
      </c>
      <c r="AU547" s="137" t="s">
        <v>88</v>
      </c>
      <c r="AV547" s="11" t="s">
        <v>88</v>
      </c>
      <c r="AW547" s="11" t="s">
        <v>41</v>
      </c>
      <c r="AX547" s="11" t="s">
        <v>80</v>
      </c>
      <c r="AY547" s="137" t="s">
        <v>184</v>
      </c>
    </row>
    <row r="548" spans="2:65" s="11" customFormat="1" ht="11.25">
      <c r="B548" s="135"/>
      <c r="D548" s="136" t="s">
        <v>190</v>
      </c>
      <c r="E548" s="137" t="s">
        <v>3</v>
      </c>
      <c r="F548" s="138" t="s">
        <v>1068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1" customFormat="1" ht="22.5">
      <c r="B549" s="135"/>
      <c r="D549" s="136" t="s">
        <v>190</v>
      </c>
      <c r="E549" s="137" t="s">
        <v>3</v>
      </c>
      <c r="F549" s="138" t="s">
        <v>1137</v>
      </c>
      <c r="H549" s="137" t="s">
        <v>3</v>
      </c>
      <c r="I549" s="139"/>
      <c r="L549" s="135"/>
      <c r="M549" s="140"/>
      <c r="T549" s="141"/>
      <c r="AT549" s="137" t="s">
        <v>190</v>
      </c>
      <c r="AU549" s="137" t="s">
        <v>88</v>
      </c>
      <c r="AV549" s="11" t="s">
        <v>88</v>
      </c>
      <c r="AW549" s="11" t="s">
        <v>41</v>
      </c>
      <c r="AX549" s="11" t="s">
        <v>80</v>
      </c>
      <c r="AY549" s="137" t="s">
        <v>184</v>
      </c>
    </row>
    <row r="550" spans="2:65" s="12" customFormat="1" ht="11.25">
      <c r="B550" s="142"/>
      <c r="D550" s="136" t="s">
        <v>190</v>
      </c>
      <c r="E550" s="143" t="s">
        <v>3</v>
      </c>
      <c r="F550" s="144" t="s">
        <v>649</v>
      </c>
      <c r="H550" s="145">
        <v>144</v>
      </c>
      <c r="I550" s="146"/>
      <c r="L550" s="142"/>
      <c r="M550" s="147"/>
      <c r="T550" s="148"/>
      <c r="AT550" s="143" t="s">
        <v>190</v>
      </c>
      <c r="AU550" s="143" t="s">
        <v>88</v>
      </c>
      <c r="AV550" s="12" t="s">
        <v>90</v>
      </c>
      <c r="AW550" s="12" t="s">
        <v>41</v>
      </c>
      <c r="AX550" s="12" t="s">
        <v>80</v>
      </c>
      <c r="AY550" s="143" t="s">
        <v>184</v>
      </c>
    </row>
    <row r="551" spans="2:65" s="13" customFormat="1" ht="11.25">
      <c r="B551" s="149"/>
      <c r="D551" s="136" t="s">
        <v>190</v>
      </c>
      <c r="E551" s="150" t="s">
        <v>3</v>
      </c>
      <c r="F551" s="151" t="s">
        <v>202</v>
      </c>
      <c r="H551" s="152">
        <v>144</v>
      </c>
      <c r="I551" s="153"/>
      <c r="L551" s="149"/>
      <c r="M551" s="154"/>
      <c r="T551" s="155"/>
      <c r="AT551" s="150" t="s">
        <v>190</v>
      </c>
      <c r="AU551" s="150" t="s">
        <v>88</v>
      </c>
      <c r="AV551" s="13" t="s">
        <v>203</v>
      </c>
      <c r="AW551" s="13" t="s">
        <v>41</v>
      </c>
      <c r="AX551" s="13" t="s">
        <v>88</v>
      </c>
      <c r="AY551" s="150" t="s">
        <v>184</v>
      </c>
    </row>
    <row r="552" spans="2:65" s="1" customFormat="1" ht="16.5" customHeight="1">
      <c r="B552" s="121"/>
      <c r="C552" s="122" t="s">
        <v>602</v>
      </c>
      <c r="D552" s="122" t="s">
        <v>185</v>
      </c>
      <c r="E552" s="123" t="s">
        <v>1138</v>
      </c>
      <c r="F552" s="124" t="s">
        <v>1139</v>
      </c>
      <c r="G552" s="125" t="s">
        <v>706</v>
      </c>
      <c r="H552" s="126">
        <v>312</v>
      </c>
      <c r="I552" s="127"/>
      <c r="J552" s="128">
        <f>ROUND(I552*H552,2)</f>
        <v>0</v>
      </c>
      <c r="K552" s="124" t="s">
        <v>189</v>
      </c>
      <c r="L552" s="32"/>
      <c r="M552" s="129" t="s">
        <v>3</v>
      </c>
      <c r="N552" s="130" t="s">
        <v>51</v>
      </c>
      <c r="P552" s="131">
        <f>O552*H552</f>
        <v>0</v>
      </c>
      <c r="Q552" s="131">
        <v>0</v>
      </c>
      <c r="R552" s="131">
        <f>Q552*H552</f>
        <v>0</v>
      </c>
      <c r="S552" s="131">
        <v>0</v>
      </c>
      <c r="T552" s="132">
        <f>S552*H552</f>
        <v>0</v>
      </c>
      <c r="AR552" s="133" t="s">
        <v>88</v>
      </c>
      <c r="AT552" s="133" t="s">
        <v>185</v>
      </c>
      <c r="AU552" s="133" t="s">
        <v>88</v>
      </c>
      <c r="AY552" s="16" t="s">
        <v>184</v>
      </c>
      <c r="BE552" s="134">
        <f>IF(N552="základní",J552,0)</f>
        <v>0</v>
      </c>
      <c r="BF552" s="134">
        <f>IF(N552="snížená",J552,0)</f>
        <v>0</v>
      </c>
      <c r="BG552" s="134">
        <f>IF(N552="zákl. přenesená",J552,0)</f>
        <v>0</v>
      </c>
      <c r="BH552" s="134">
        <f>IF(N552="sníž. přenesená",J552,0)</f>
        <v>0</v>
      </c>
      <c r="BI552" s="134">
        <f>IF(N552="nulová",J552,0)</f>
        <v>0</v>
      </c>
      <c r="BJ552" s="16" t="s">
        <v>88</v>
      </c>
      <c r="BK552" s="134">
        <f>ROUND(I552*H552,2)</f>
        <v>0</v>
      </c>
      <c r="BL552" s="16" t="s">
        <v>88</v>
      </c>
      <c r="BM552" s="133" t="s">
        <v>624</v>
      </c>
    </row>
    <row r="553" spans="2:65" s="11" customFormat="1" ht="11.25">
      <c r="B553" s="135"/>
      <c r="D553" s="136" t="s">
        <v>190</v>
      </c>
      <c r="E553" s="137" t="s">
        <v>3</v>
      </c>
      <c r="F553" s="138" t="s">
        <v>1119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1" customFormat="1" ht="11.25">
      <c r="B554" s="135"/>
      <c r="D554" s="136" t="s">
        <v>190</v>
      </c>
      <c r="E554" s="137" t="s">
        <v>3</v>
      </c>
      <c r="F554" s="138" t="s">
        <v>1130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1068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1" customFormat="1" ht="22.5">
      <c r="B556" s="135"/>
      <c r="D556" s="136" t="s">
        <v>190</v>
      </c>
      <c r="E556" s="137" t="s">
        <v>3</v>
      </c>
      <c r="F556" s="138" t="s">
        <v>1140</v>
      </c>
      <c r="H556" s="137" t="s">
        <v>3</v>
      </c>
      <c r="I556" s="139"/>
      <c r="L556" s="135"/>
      <c r="M556" s="140"/>
      <c r="T556" s="141"/>
      <c r="AT556" s="137" t="s">
        <v>190</v>
      </c>
      <c r="AU556" s="137" t="s">
        <v>88</v>
      </c>
      <c r="AV556" s="11" t="s">
        <v>88</v>
      </c>
      <c r="AW556" s="11" t="s">
        <v>41</v>
      </c>
      <c r="AX556" s="11" t="s">
        <v>80</v>
      </c>
      <c r="AY556" s="137" t="s">
        <v>184</v>
      </c>
    </row>
    <row r="557" spans="2:65" s="12" customFormat="1" ht="11.25">
      <c r="B557" s="142"/>
      <c r="D557" s="136" t="s">
        <v>190</v>
      </c>
      <c r="E557" s="143" t="s">
        <v>3</v>
      </c>
      <c r="F557" s="144" t="s">
        <v>649</v>
      </c>
      <c r="H557" s="145">
        <v>144</v>
      </c>
      <c r="I557" s="146"/>
      <c r="L557" s="142"/>
      <c r="M557" s="147"/>
      <c r="T557" s="148"/>
      <c r="AT557" s="143" t="s">
        <v>190</v>
      </c>
      <c r="AU557" s="143" t="s">
        <v>88</v>
      </c>
      <c r="AV557" s="12" t="s">
        <v>90</v>
      </c>
      <c r="AW557" s="12" t="s">
        <v>41</v>
      </c>
      <c r="AX557" s="12" t="s">
        <v>80</v>
      </c>
      <c r="AY557" s="143" t="s">
        <v>184</v>
      </c>
    </row>
    <row r="558" spans="2:65" s="11" customFormat="1" ht="22.5">
      <c r="B558" s="135"/>
      <c r="D558" s="136" t="s">
        <v>190</v>
      </c>
      <c r="E558" s="137" t="s">
        <v>3</v>
      </c>
      <c r="F558" s="138" t="s">
        <v>1141</v>
      </c>
      <c r="H558" s="137" t="s">
        <v>3</v>
      </c>
      <c r="I558" s="139"/>
      <c r="L558" s="135"/>
      <c r="M558" s="140"/>
      <c r="T558" s="141"/>
      <c r="AT558" s="137" t="s">
        <v>190</v>
      </c>
      <c r="AU558" s="137" t="s">
        <v>88</v>
      </c>
      <c r="AV558" s="11" t="s">
        <v>88</v>
      </c>
      <c r="AW558" s="11" t="s">
        <v>41</v>
      </c>
      <c r="AX558" s="11" t="s">
        <v>80</v>
      </c>
      <c r="AY558" s="137" t="s">
        <v>184</v>
      </c>
    </row>
    <row r="559" spans="2:65" s="12" customFormat="1" ht="11.25">
      <c r="B559" s="142"/>
      <c r="D559" s="136" t="s">
        <v>190</v>
      </c>
      <c r="E559" s="143" t="s">
        <v>3</v>
      </c>
      <c r="F559" s="144" t="s">
        <v>265</v>
      </c>
      <c r="H559" s="145">
        <v>12</v>
      </c>
      <c r="I559" s="146"/>
      <c r="L559" s="142"/>
      <c r="M559" s="147"/>
      <c r="T559" s="148"/>
      <c r="AT559" s="143" t="s">
        <v>190</v>
      </c>
      <c r="AU559" s="143" t="s">
        <v>88</v>
      </c>
      <c r="AV559" s="12" t="s">
        <v>90</v>
      </c>
      <c r="AW559" s="12" t="s">
        <v>41</v>
      </c>
      <c r="AX559" s="12" t="s">
        <v>80</v>
      </c>
      <c r="AY559" s="143" t="s">
        <v>184</v>
      </c>
    </row>
    <row r="560" spans="2:65" s="11" customFormat="1" ht="11.25">
      <c r="B560" s="135"/>
      <c r="D560" s="136" t="s">
        <v>190</v>
      </c>
      <c r="E560" s="137" t="s">
        <v>3</v>
      </c>
      <c r="F560" s="138" t="s">
        <v>1142</v>
      </c>
      <c r="H560" s="137" t="s">
        <v>3</v>
      </c>
      <c r="I560" s="139"/>
      <c r="L560" s="135"/>
      <c r="M560" s="140"/>
      <c r="T560" s="141"/>
      <c r="AT560" s="137" t="s">
        <v>190</v>
      </c>
      <c r="AU560" s="137" t="s">
        <v>88</v>
      </c>
      <c r="AV560" s="11" t="s">
        <v>88</v>
      </c>
      <c r="AW560" s="11" t="s">
        <v>41</v>
      </c>
      <c r="AX560" s="11" t="s">
        <v>80</v>
      </c>
      <c r="AY560" s="137" t="s">
        <v>184</v>
      </c>
    </row>
    <row r="561" spans="2:65" s="12" customFormat="1" ht="11.25">
      <c r="B561" s="142"/>
      <c r="D561" s="136" t="s">
        <v>190</v>
      </c>
      <c r="E561" s="143" t="s">
        <v>3</v>
      </c>
      <c r="F561" s="144" t="s">
        <v>649</v>
      </c>
      <c r="H561" s="145">
        <v>144</v>
      </c>
      <c r="I561" s="146"/>
      <c r="L561" s="142"/>
      <c r="M561" s="147"/>
      <c r="T561" s="148"/>
      <c r="AT561" s="143" t="s">
        <v>190</v>
      </c>
      <c r="AU561" s="143" t="s">
        <v>88</v>
      </c>
      <c r="AV561" s="12" t="s">
        <v>90</v>
      </c>
      <c r="AW561" s="12" t="s">
        <v>41</v>
      </c>
      <c r="AX561" s="12" t="s">
        <v>80</v>
      </c>
      <c r="AY561" s="143" t="s">
        <v>184</v>
      </c>
    </row>
    <row r="562" spans="2:65" s="11" customFormat="1" ht="11.25">
      <c r="B562" s="135"/>
      <c r="D562" s="136" t="s">
        <v>190</v>
      </c>
      <c r="E562" s="137" t="s">
        <v>3</v>
      </c>
      <c r="F562" s="138" t="s">
        <v>1143</v>
      </c>
      <c r="H562" s="137" t="s">
        <v>3</v>
      </c>
      <c r="I562" s="139"/>
      <c r="L562" s="135"/>
      <c r="M562" s="140"/>
      <c r="T562" s="141"/>
      <c r="AT562" s="137" t="s">
        <v>190</v>
      </c>
      <c r="AU562" s="137" t="s">
        <v>88</v>
      </c>
      <c r="AV562" s="11" t="s">
        <v>88</v>
      </c>
      <c r="AW562" s="11" t="s">
        <v>41</v>
      </c>
      <c r="AX562" s="11" t="s">
        <v>80</v>
      </c>
      <c r="AY562" s="137" t="s">
        <v>184</v>
      </c>
    </row>
    <row r="563" spans="2:65" s="12" customFormat="1" ht="11.25">
      <c r="B563" s="142"/>
      <c r="D563" s="136" t="s">
        <v>190</v>
      </c>
      <c r="E563" s="143" t="s">
        <v>3</v>
      </c>
      <c r="F563" s="144" t="s">
        <v>265</v>
      </c>
      <c r="H563" s="145">
        <v>12</v>
      </c>
      <c r="I563" s="146"/>
      <c r="L563" s="142"/>
      <c r="M563" s="147"/>
      <c r="T563" s="148"/>
      <c r="AT563" s="143" t="s">
        <v>190</v>
      </c>
      <c r="AU563" s="143" t="s">
        <v>88</v>
      </c>
      <c r="AV563" s="12" t="s">
        <v>90</v>
      </c>
      <c r="AW563" s="12" t="s">
        <v>41</v>
      </c>
      <c r="AX563" s="12" t="s">
        <v>80</v>
      </c>
      <c r="AY563" s="143" t="s">
        <v>184</v>
      </c>
    </row>
    <row r="564" spans="2:65" s="13" customFormat="1" ht="11.25">
      <c r="B564" s="149"/>
      <c r="D564" s="136" t="s">
        <v>190</v>
      </c>
      <c r="E564" s="150" t="s">
        <v>3</v>
      </c>
      <c r="F564" s="151" t="s">
        <v>202</v>
      </c>
      <c r="H564" s="152">
        <v>312</v>
      </c>
      <c r="I564" s="153"/>
      <c r="L564" s="149"/>
      <c r="M564" s="154"/>
      <c r="T564" s="155"/>
      <c r="AT564" s="150" t="s">
        <v>190</v>
      </c>
      <c r="AU564" s="150" t="s">
        <v>88</v>
      </c>
      <c r="AV564" s="13" t="s">
        <v>203</v>
      </c>
      <c r="AW564" s="13" t="s">
        <v>41</v>
      </c>
      <c r="AX564" s="13" t="s">
        <v>88</v>
      </c>
      <c r="AY564" s="150" t="s">
        <v>184</v>
      </c>
    </row>
    <row r="565" spans="2:65" s="10" customFormat="1" ht="25.9" customHeight="1">
      <c r="B565" s="111"/>
      <c r="D565" s="112" t="s">
        <v>79</v>
      </c>
      <c r="E565" s="113" t="s">
        <v>228</v>
      </c>
      <c r="F565" s="113" t="s">
        <v>729</v>
      </c>
      <c r="I565" s="114"/>
      <c r="J565" s="115">
        <f>BK565</f>
        <v>0</v>
      </c>
      <c r="L565" s="111"/>
      <c r="M565" s="116"/>
      <c r="P565" s="117">
        <f>SUM(P566:P596)</f>
        <v>0</v>
      </c>
      <c r="R565" s="117">
        <f>SUM(R566:R596)</f>
        <v>0</v>
      </c>
      <c r="T565" s="118">
        <f>SUM(T566:T596)</f>
        <v>0</v>
      </c>
      <c r="AR565" s="112" t="s">
        <v>88</v>
      </c>
      <c r="AT565" s="119" t="s">
        <v>79</v>
      </c>
      <c r="AU565" s="119" t="s">
        <v>80</v>
      </c>
      <c r="AY565" s="112" t="s">
        <v>184</v>
      </c>
      <c r="BK565" s="120">
        <f>SUM(BK566:BK596)</f>
        <v>0</v>
      </c>
    </row>
    <row r="566" spans="2:65" s="1" customFormat="1" ht="16.5" customHeight="1">
      <c r="B566" s="121"/>
      <c r="C566" s="122" t="s">
        <v>453</v>
      </c>
      <c r="D566" s="122" t="s">
        <v>185</v>
      </c>
      <c r="E566" s="123" t="s">
        <v>922</v>
      </c>
      <c r="F566" s="124" t="s">
        <v>923</v>
      </c>
      <c r="G566" s="125" t="s">
        <v>324</v>
      </c>
      <c r="H566" s="126">
        <v>356</v>
      </c>
      <c r="I566" s="127"/>
      <c r="J566" s="128">
        <f>ROUND(I566*H566,2)</f>
        <v>0</v>
      </c>
      <c r="K566" s="124" t="s">
        <v>189</v>
      </c>
      <c r="L566" s="32"/>
      <c r="M566" s="129" t="s">
        <v>3</v>
      </c>
      <c r="N566" s="130" t="s">
        <v>51</v>
      </c>
      <c r="P566" s="131">
        <f>O566*H566</f>
        <v>0</v>
      </c>
      <c r="Q566" s="131">
        <v>0</v>
      </c>
      <c r="R566" s="131">
        <f>Q566*H566</f>
        <v>0</v>
      </c>
      <c r="S566" s="131">
        <v>0</v>
      </c>
      <c r="T566" s="132">
        <f>S566*H566</f>
        <v>0</v>
      </c>
      <c r="AR566" s="133" t="s">
        <v>88</v>
      </c>
      <c r="AT566" s="133" t="s">
        <v>185</v>
      </c>
      <c r="AU566" s="133" t="s">
        <v>88</v>
      </c>
      <c r="AY566" s="16" t="s">
        <v>184</v>
      </c>
      <c r="BE566" s="134">
        <f>IF(N566="základní",J566,0)</f>
        <v>0</v>
      </c>
      <c r="BF566" s="134">
        <f>IF(N566="snížená",J566,0)</f>
        <v>0</v>
      </c>
      <c r="BG566" s="134">
        <f>IF(N566="zákl. přenesená",J566,0)</f>
        <v>0</v>
      </c>
      <c r="BH566" s="134">
        <f>IF(N566="sníž. přenesená",J566,0)</f>
        <v>0</v>
      </c>
      <c r="BI566" s="134">
        <f>IF(N566="nulová",J566,0)</f>
        <v>0</v>
      </c>
      <c r="BJ566" s="16" t="s">
        <v>88</v>
      </c>
      <c r="BK566" s="134">
        <f>ROUND(I566*H566,2)</f>
        <v>0</v>
      </c>
      <c r="BL566" s="16" t="s">
        <v>88</v>
      </c>
      <c r="BM566" s="133" t="s">
        <v>628</v>
      </c>
    </row>
    <row r="567" spans="2:65" s="11" customFormat="1" ht="11.25">
      <c r="B567" s="135"/>
      <c r="D567" s="136" t="s">
        <v>190</v>
      </c>
      <c r="E567" s="137" t="s">
        <v>3</v>
      </c>
      <c r="F567" s="138" t="s">
        <v>1024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1" customFormat="1" ht="11.25">
      <c r="B568" s="135"/>
      <c r="D568" s="136" t="s">
        <v>190</v>
      </c>
      <c r="E568" s="137" t="s">
        <v>3</v>
      </c>
      <c r="F568" s="138" t="s">
        <v>1025</v>
      </c>
      <c r="H568" s="137" t="s">
        <v>3</v>
      </c>
      <c r="I568" s="139"/>
      <c r="L568" s="135"/>
      <c r="M568" s="140"/>
      <c r="T568" s="141"/>
      <c r="AT568" s="137" t="s">
        <v>190</v>
      </c>
      <c r="AU568" s="137" t="s">
        <v>88</v>
      </c>
      <c r="AV568" s="11" t="s">
        <v>88</v>
      </c>
      <c r="AW568" s="11" t="s">
        <v>41</v>
      </c>
      <c r="AX568" s="11" t="s">
        <v>80</v>
      </c>
      <c r="AY568" s="137" t="s">
        <v>184</v>
      </c>
    </row>
    <row r="569" spans="2:65" s="11" customFormat="1" ht="11.25">
      <c r="B569" s="135"/>
      <c r="D569" s="136" t="s">
        <v>190</v>
      </c>
      <c r="E569" s="137" t="s">
        <v>3</v>
      </c>
      <c r="F569" s="138" t="s">
        <v>354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1" customFormat="1" ht="11.25">
      <c r="B570" s="135"/>
      <c r="D570" s="136" t="s">
        <v>190</v>
      </c>
      <c r="E570" s="137" t="s">
        <v>3</v>
      </c>
      <c r="F570" s="138" t="s">
        <v>355</v>
      </c>
      <c r="H570" s="137" t="s">
        <v>3</v>
      </c>
      <c r="I570" s="139"/>
      <c r="L570" s="135"/>
      <c r="M570" s="140"/>
      <c r="T570" s="141"/>
      <c r="AT570" s="137" t="s">
        <v>190</v>
      </c>
      <c r="AU570" s="137" t="s">
        <v>88</v>
      </c>
      <c r="AV570" s="11" t="s">
        <v>88</v>
      </c>
      <c r="AW570" s="11" t="s">
        <v>41</v>
      </c>
      <c r="AX570" s="11" t="s">
        <v>80</v>
      </c>
      <c r="AY570" s="137" t="s">
        <v>184</v>
      </c>
    </row>
    <row r="571" spans="2:65" s="12" customFormat="1" ht="11.25">
      <c r="B571" s="142"/>
      <c r="D571" s="136" t="s">
        <v>190</v>
      </c>
      <c r="E571" s="143" t="s">
        <v>3</v>
      </c>
      <c r="F571" s="144" t="s">
        <v>1144</v>
      </c>
      <c r="H571" s="145">
        <v>356</v>
      </c>
      <c r="I571" s="146"/>
      <c r="L571" s="142"/>
      <c r="M571" s="147"/>
      <c r="T571" s="148"/>
      <c r="AT571" s="143" t="s">
        <v>190</v>
      </c>
      <c r="AU571" s="143" t="s">
        <v>88</v>
      </c>
      <c r="AV571" s="12" t="s">
        <v>90</v>
      </c>
      <c r="AW571" s="12" t="s">
        <v>41</v>
      </c>
      <c r="AX571" s="12" t="s">
        <v>80</v>
      </c>
      <c r="AY571" s="143" t="s">
        <v>184</v>
      </c>
    </row>
    <row r="572" spans="2:65" s="13" customFormat="1" ht="11.25">
      <c r="B572" s="149"/>
      <c r="D572" s="136" t="s">
        <v>190</v>
      </c>
      <c r="E572" s="150" t="s">
        <v>3</v>
      </c>
      <c r="F572" s="151" t="s">
        <v>202</v>
      </c>
      <c r="H572" s="152">
        <v>356</v>
      </c>
      <c r="I572" s="153"/>
      <c r="L572" s="149"/>
      <c r="M572" s="154"/>
      <c r="T572" s="155"/>
      <c r="AT572" s="150" t="s">
        <v>190</v>
      </c>
      <c r="AU572" s="150" t="s">
        <v>88</v>
      </c>
      <c r="AV572" s="13" t="s">
        <v>203</v>
      </c>
      <c r="AW572" s="13" t="s">
        <v>41</v>
      </c>
      <c r="AX572" s="13" t="s">
        <v>88</v>
      </c>
      <c r="AY572" s="150" t="s">
        <v>184</v>
      </c>
    </row>
    <row r="573" spans="2:65" s="1" customFormat="1" ht="33" customHeight="1">
      <c r="B573" s="121"/>
      <c r="C573" s="122" t="s">
        <v>613</v>
      </c>
      <c r="D573" s="122" t="s">
        <v>185</v>
      </c>
      <c r="E573" s="123" t="s">
        <v>800</v>
      </c>
      <c r="F573" s="124" t="s">
        <v>801</v>
      </c>
      <c r="G573" s="125" t="s">
        <v>348</v>
      </c>
      <c r="H573" s="126">
        <v>2</v>
      </c>
      <c r="I573" s="127"/>
      <c r="J573" s="128">
        <f>ROUND(I573*H573,2)</f>
        <v>0</v>
      </c>
      <c r="K573" s="124" t="s">
        <v>189</v>
      </c>
      <c r="L573" s="32"/>
      <c r="M573" s="129" t="s">
        <v>3</v>
      </c>
      <c r="N573" s="130" t="s">
        <v>51</v>
      </c>
      <c r="P573" s="131">
        <f>O573*H573</f>
        <v>0</v>
      </c>
      <c r="Q573" s="131">
        <v>0</v>
      </c>
      <c r="R573" s="131">
        <f>Q573*H573</f>
        <v>0</v>
      </c>
      <c r="S573" s="131">
        <v>0</v>
      </c>
      <c r="T573" s="132">
        <f>S573*H573</f>
        <v>0</v>
      </c>
      <c r="AR573" s="133" t="s">
        <v>88</v>
      </c>
      <c r="AT573" s="133" t="s">
        <v>185</v>
      </c>
      <c r="AU573" s="133" t="s">
        <v>88</v>
      </c>
      <c r="AY573" s="16" t="s">
        <v>184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6" t="s">
        <v>88</v>
      </c>
      <c r="BK573" s="134">
        <f>ROUND(I573*H573,2)</f>
        <v>0</v>
      </c>
      <c r="BL573" s="16" t="s">
        <v>88</v>
      </c>
      <c r="BM573" s="133" t="s">
        <v>633</v>
      </c>
    </row>
    <row r="574" spans="2:65" s="11" customFormat="1" ht="11.25">
      <c r="B574" s="135"/>
      <c r="D574" s="136" t="s">
        <v>190</v>
      </c>
      <c r="E574" s="137" t="s">
        <v>3</v>
      </c>
      <c r="F574" s="138" t="s">
        <v>1024</v>
      </c>
      <c r="H574" s="137" t="s">
        <v>3</v>
      </c>
      <c r="I574" s="139"/>
      <c r="L574" s="135"/>
      <c r="M574" s="140"/>
      <c r="T574" s="141"/>
      <c r="AT574" s="137" t="s">
        <v>190</v>
      </c>
      <c r="AU574" s="137" t="s">
        <v>88</v>
      </c>
      <c r="AV574" s="11" t="s">
        <v>88</v>
      </c>
      <c r="AW574" s="11" t="s">
        <v>41</v>
      </c>
      <c r="AX574" s="11" t="s">
        <v>80</v>
      </c>
      <c r="AY574" s="137" t="s">
        <v>184</v>
      </c>
    </row>
    <row r="575" spans="2:65" s="11" customFormat="1" ht="11.25">
      <c r="B575" s="135"/>
      <c r="D575" s="136" t="s">
        <v>190</v>
      </c>
      <c r="E575" s="137" t="s">
        <v>3</v>
      </c>
      <c r="F575" s="138" t="s">
        <v>1025</v>
      </c>
      <c r="H575" s="137" t="s">
        <v>3</v>
      </c>
      <c r="I575" s="139"/>
      <c r="L575" s="135"/>
      <c r="M575" s="140"/>
      <c r="T575" s="141"/>
      <c r="AT575" s="137" t="s">
        <v>190</v>
      </c>
      <c r="AU575" s="137" t="s">
        <v>88</v>
      </c>
      <c r="AV575" s="11" t="s">
        <v>88</v>
      </c>
      <c r="AW575" s="11" t="s">
        <v>41</v>
      </c>
      <c r="AX575" s="11" t="s">
        <v>80</v>
      </c>
      <c r="AY575" s="137" t="s">
        <v>184</v>
      </c>
    </row>
    <row r="576" spans="2:65" s="11" customFormat="1" ht="11.25">
      <c r="B576" s="135"/>
      <c r="D576" s="136" t="s">
        <v>190</v>
      </c>
      <c r="E576" s="137" t="s">
        <v>3</v>
      </c>
      <c r="F576" s="138" t="s">
        <v>1145</v>
      </c>
      <c r="H576" s="137" t="s">
        <v>3</v>
      </c>
      <c r="I576" s="139"/>
      <c r="L576" s="135"/>
      <c r="M576" s="140"/>
      <c r="T576" s="141"/>
      <c r="AT576" s="137" t="s">
        <v>190</v>
      </c>
      <c r="AU576" s="137" t="s">
        <v>88</v>
      </c>
      <c r="AV576" s="11" t="s">
        <v>88</v>
      </c>
      <c r="AW576" s="11" t="s">
        <v>41</v>
      </c>
      <c r="AX576" s="11" t="s">
        <v>80</v>
      </c>
      <c r="AY576" s="137" t="s">
        <v>184</v>
      </c>
    </row>
    <row r="577" spans="2:65" s="12" customFormat="1" ht="11.25">
      <c r="B577" s="142"/>
      <c r="D577" s="136" t="s">
        <v>190</v>
      </c>
      <c r="E577" s="143" t="s">
        <v>3</v>
      </c>
      <c r="F577" s="144" t="s">
        <v>90</v>
      </c>
      <c r="H577" s="145">
        <v>2</v>
      </c>
      <c r="I577" s="146"/>
      <c r="L577" s="142"/>
      <c r="M577" s="147"/>
      <c r="T577" s="148"/>
      <c r="AT577" s="143" t="s">
        <v>190</v>
      </c>
      <c r="AU577" s="143" t="s">
        <v>88</v>
      </c>
      <c r="AV577" s="12" t="s">
        <v>90</v>
      </c>
      <c r="AW577" s="12" t="s">
        <v>41</v>
      </c>
      <c r="AX577" s="12" t="s">
        <v>80</v>
      </c>
      <c r="AY577" s="143" t="s">
        <v>184</v>
      </c>
    </row>
    <row r="578" spans="2:65" s="13" customFormat="1" ht="11.25">
      <c r="B578" s="149"/>
      <c r="D578" s="136" t="s">
        <v>190</v>
      </c>
      <c r="E578" s="150" t="s">
        <v>3</v>
      </c>
      <c r="F578" s="151" t="s">
        <v>202</v>
      </c>
      <c r="H578" s="152">
        <v>2</v>
      </c>
      <c r="I578" s="153"/>
      <c r="L578" s="149"/>
      <c r="M578" s="154"/>
      <c r="T578" s="155"/>
      <c r="AT578" s="150" t="s">
        <v>190</v>
      </c>
      <c r="AU578" s="150" t="s">
        <v>88</v>
      </c>
      <c r="AV578" s="13" t="s">
        <v>203</v>
      </c>
      <c r="AW578" s="13" t="s">
        <v>41</v>
      </c>
      <c r="AX578" s="13" t="s">
        <v>88</v>
      </c>
      <c r="AY578" s="150" t="s">
        <v>184</v>
      </c>
    </row>
    <row r="579" spans="2:65" s="1" customFormat="1" ht="33" customHeight="1">
      <c r="B579" s="121"/>
      <c r="C579" s="122" t="s">
        <v>459</v>
      </c>
      <c r="D579" s="122" t="s">
        <v>185</v>
      </c>
      <c r="E579" s="123" t="s">
        <v>797</v>
      </c>
      <c r="F579" s="124" t="s">
        <v>798</v>
      </c>
      <c r="G579" s="125" t="s">
        <v>348</v>
      </c>
      <c r="H579" s="126">
        <v>2</v>
      </c>
      <c r="I579" s="127"/>
      <c r="J579" s="128">
        <f>ROUND(I579*H579,2)</f>
        <v>0</v>
      </c>
      <c r="K579" s="124" t="s">
        <v>189</v>
      </c>
      <c r="L579" s="32"/>
      <c r="M579" s="129" t="s">
        <v>3</v>
      </c>
      <c r="N579" s="130" t="s">
        <v>51</v>
      </c>
      <c r="P579" s="131">
        <f>O579*H579</f>
        <v>0</v>
      </c>
      <c r="Q579" s="131">
        <v>0</v>
      </c>
      <c r="R579" s="131">
        <f>Q579*H579</f>
        <v>0</v>
      </c>
      <c r="S579" s="131">
        <v>0</v>
      </c>
      <c r="T579" s="132">
        <f>S579*H579</f>
        <v>0</v>
      </c>
      <c r="AR579" s="133" t="s">
        <v>88</v>
      </c>
      <c r="AT579" s="133" t="s">
        <v>185</v>
      </c>
      <c r="AU579" s="133" t="s">
        <v>88</v>
      </c>
      <c r="AY579" s="16" t="s">
        <v>184</v>
      </c>
      <c r="BE579" s="134">
        <f>IF(N579="základní",J579,0)</f>
        <v>0</v>
      </c>
      <c r="BF579" s="134">
        <f>IF(N579="snížená",J579,0)</f>
        <v>0</v>
      </c>
      <c r="BG579" s="134">
        <f>IF(N579="zákl. přenesená",J579,0)</f>
        <v>0</v>
      </c>
      <c r="BH579" s="134">
        <f>IF(N579="sníž. přenesená",J579,0)</f>
        <v>0</v>
      </c>
      <c r="BI579" s="134">
        <f>IF(N579="nulová",J579,0)</f>
        <v>0</v>
      </c>
      <c r="BJ579" s="16" t="s">
        <v>88</v>
      </c>
      <c r="BK579" s="134">
        <f>ROUND(I579*H579,2)</f>
        <v>0</v>
      </c>
      <c r="BL579" s="16" t="s">
        <v>88</v>
      </c>
      <c r="BM579" s="133" t="s">
        <v>637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1024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1" customFormat="1" ht="11.25">
      <c r="B581" s="135"/>
      <c r="D581" s="136" t="s">
        <v>190</v>
      </c>
      <c r="E581" s="137" t="s">
        <v>3</v>
      </c>
      <c r="F581" s="138" t="s">
        <v>1025</v>
      </c>
      <c r="H581" s="137" t="s">
        <v>3</v>
      </c>
      <c r="I581" s="139"/>
      <c r="L581" s="135"/>
      <c r="M581" s="140"/>
      <c r="T581" s="141"/>
      <c r="AT581" s="137" t="s">
        <v>190</v>
      </c>
      <c r="AU581" s="137" t="s">
        <v>88</v>
      </c>
      <c r="AV581" s="11" t="s">
        <v>88</v>
      </c>
      <c r="AW581" s="11" t="s">
        <v>41</v>
      </c>
      <c r="AX581" s="11" t="s">
        <v>80</v>
      </c>
      <c r="AY581" s="137" t="s">
        <v>184</v>
      </c>
    </row>
    <row r="582" spans="2:65" s="11" customFormat="1" ht="11.25">
      <c r="B582" s="135"/>
      <c r="D582" s="136" t="s">
        <v>190</v>
      </c>
      <c r="E582" s="137" t="s">
        <v>3</v>
      </c>
      <c r="F582" s="138" t="s">
        <v>1145</v>
      </c>
      <c r="H582" s="137" t="s">
        <v>3</v>
      </c>
      <c r="I582" s="139"/>
      <c r="L582" s="135"/>
      <c r="M582" s="140"/>
      <c r="T582" s="141"/>
      <c r="AT582" s="137" t="s">
        <v>190</v>
      </c>
      <c r="AU582" s="137" t="s">
        <v>88</v>
      </c>
      <c r="AV582" s="11" t="s">
        <v>88</v>
      </c>
      <c r="AW582" s="11" t="s">
        <v>41</v>
      </c>
      <c r="AX582" s="11" t="s">
        <v>80</v>
      </c>
      <c r="AY582" s="137" t="s">
        <v>184</v>
      </c>
    </row>
    <row r="583" spans="2:65" s="12" customFormat="1" ht="11.25">
      <c r="B583" s="142"/>
      <c r="D583" s="136" t="s">
        <v>190</v>
      </c>
      <c r="E583" s="143" t="s">
        <v>3</v>
      </c>
      <c r="F583" s="144" t="s">
        <v>90</v>
      </c>
      <c r="H583" s="145">
        <v>2</v>
      </c>
      <c r="I583" s="146"/>
      <c r="L583" s="142"/>
      <c r="M583" s="147"/>
      <c r="T583" s="148"/>
      <c r="AT583" s="143" t="s">
        <v>190</v>
      </c>
      <c r="AU583" s="143" t="s">
        <v>88</v>
      </c>
      <c r="AV583" s="12" t="s">
        <v>90</v>
      </c>
      <c r="AW583" s="12" t="s">
        <v>41</v>
      </c>
      <c r="AX583" s="12" t="s">
        <v>80</v>
      </c>
      <c r="AY583" s="143" t="s">
        <v>184</v>
      </c>
    </row>
    <row r="584" spans="2:65" s="13" customFormat="1" ht="11.25">
      <c r="B584" s="149"/>
      <c r="D584" s="136" t="s">
        <v>190</v>
      </c>
      <c r="E584" s="150" t="s">
        <v>3</v>
      </c>
      <c r="F584" s="151" t="s">
        <v>202</v>
      </c>
      <c r="H584" s="152">
        <v>2</v>
      </c>
      <c r="I584" s="153"/>
      <c r="L584" s="149"/>
      <c r="M584" s="154"/>
      <c r="T584" s="155"/>
      <c r="AT584" s="150" t="s">
        <v>190</v>
      </c>
      <c r="AU584" s="150" t="s">
        <v>88</v>
      </c>
      <c r="AV584" s="13" t="s">
        <v>203</v>
      </c>
      <c r="AW584" s="13" t="s">
        <v>41</v>
      </c>
      <c r="AX584" s="13" t="s">
        <v>88</v>
      </c>
      <c r="AY584" s="150" t="s">
        <v>184</v>
      </c>
    </row>
    <row r="585" spans="2:65" s="1" customFormat="1" ht="16.5" customHeight="1">
      <c r="B585" s="121"/>
      <c r="C585" s="122" t="s">
        <v>621</v>
      </c>
      <c r="D585" s="122" t="s">
        <v>185</v>
      </c>
      <c r="E585" s="123" t="s">
        <v>735</v>
      </c>
      <c r="F585" s="124" t="s">
        <v>736</v>
      </c>
      <c r="G585" s="125" t="s">
        <v>348</v>
      </c>
      <c r="H585" s="126">
        <v>2</v>
      </c>
      <c r="I585" s="127"/>
      <c r="J585" s="128">
        <f>ROUND(I585*H585,2)</f>
        <v>0</v>
      </c>
      <c r="K585" s="124" t="s">
        <v>189</v>
      </c>
      <c r="L585" s="32"/>
      <c r="M585" s="129" t="s">
        <v>3</v>
      </c>
      <c r="N585" s="130" t="s">
        <v>51</v>
      </c>
      <c r="P585" s="131">
        <f>O585*H585</f>
        <v>0</v>
      </c>
      <c r="Q585" s="131">
        <v>0</v>
      </c>
      <c r="R585" s="131">
        <f>Q585*H585</f>
        <v>0</v>
      </c>
      <c r="S585" s="131">
        <v>0</v>
      </c>
      <c r="T585" s="132">
        <f>S585*H585</f>
        <v>0</v>
      </c>
      <c r="AR585" s="133" t="s">
        <v>88</v>
      </c>
      <c r="AT585" s="133" t="s">
        <v>185</v>
      </c>
      <c r="AU585" s="133" t="s">
        <v>88</v>
      </c>
      <c r="AY585" s="16" t="s">
        <v>184</v>
      </c>
      <c r="BE585" s="134">
        <f>IF(N585="základní",J585,0)</f>
        <v>0</v>
      </c>
      <c r="BF585" s="134">
        <f>IF(N585="snížená",J585,0)</f>
        <v>0</v>
      </c>
      <c r="BG585" s="134">
        <f>IF(N585="zákl. přenesená",J585,0)</f>
        <v>0</v>
      </c>
      <c r="BH585" s="134">
        <f>IF(N585="sníž. přenesená",J585,0)</f>
        <v>0</v>
      </c>
      <c r="BI585" s="134">
        <f>IF(N585="nulová",J585,0)</f>
        <v>0</v>
      </c>
      <c r="BJ585" s="16" t="s">
        <v>88</v>
      </c>
      <c r="BK585" s="134">
        <f>ROUND(I585*H585,2)</f>
        <v>0</v>
      </c>
      <c r="BL585" s="16" t="s">
        <v>88</v>
      </c>
      <c r="BM585" s="133" t="s">
        <v>646</v>
      </c>
    </row>
    <row r="586" spans="2:65" s="11" customFormat="1" ht="11.25">
      <c r="B586" s="135"/>
      <c r="D586" s="136" t="s">
        <v>190</v>
      </c>
      <c r="E586" s="137" t="s">
        <v>3</v>
      </c>
      <c r="F586" s="138" t="s">
        <v>1024</v>
      </c>
      <c r="H586" s="137" t="s">
        <v>3</v>
      </c>
      <c r="I586" s="139"/>
      <c r="L586" s="135"/>
      <c r="M586" s="140"/>
      <c r="T586" s="141"/>
      <c r="AT586" s="137" t="s">
        <v>190</v>
      </c>
      <c r="AU586" s="137" t="s">
        <v>88</v>
      </c>
      <c r="AV586" s="11" t="s">
        <v>88</v>
      </c>
      <c r="AW586" s="11" t="s">
        <v>41</v>
      </c>
      <c r="AX586" s="11" t="s">
        <v>80</v>
      </c>
      <c r="AY586" s="137" t="s">
        <v>184</v>
      </c>
    </row>
    <row r="587" spans="2:65" s="11" customFormat="1" ht="11.25">
      <c r="B587" s="135"/>
      <c r="D587" s="136" t="s">
        <v>190</v>
      </c>
      <c r="E587" s="137" t="s">
        <v>3</v>
      </c>
      <c r="F587" s="138" t="s">
        <v>1025</v>
      </c>
      <c r="H587" s="137" t="s">
        <v>3</v>
      </c>
      <c r="I587" s="139"/>
      <c r="L587" s="135"/>
      <c r="M587" s="140"/>
      <c r="T587" s="141"/>
      <c r="AT587" s="137" t="s">
        <v>190</v>
      </c>
      <c r="AU587" s="137" t="s">
        <v>88</v>
      </c>
      <c r="AV587" s="11" t="s">
        <v>88</v>
      </c>
      <c r="AW587" s="11" t="s">
        <v>41</v>
      </c>
      <c r="AX587" s="11" t="s">
        <v>80</v>
      </c>
      <c r="AY587" s="137" t="s">
        <v>184</v>
      </c>
    </row>
    <row r="588" spans="2:65" s="11" customFormat="1" ht="11.25">
      <c r="B588" s="135"/>
      <c r="D588" s="136" t="s">
        <v>190</v>
      </c>
      <c r="E588" s="137" t="s">
        <v>3</v>
      </c>
      <c r="F588" s="138" t="s">
        <v>1146</v>
      </c>
      <c r="H588" s="137" t="s">
        <v>3</v>
      </c>
      <c r="I588" s="139"/>
      <c r="L588" s="135"/>
      <c r="M588" s="140"/>
      <c r="T588" s="141"/>
      <c r="AT588" s="137" t="s">
        <v>190</v>
      </c>
      <c r="AU588" s="137" t="s">
        <v>88</v>
      </c>
      <c r="AV588" s="11" t="s">
        <v>88</v>
      </c>
      <c r="AW588" s="11" t="s">
        <v>41</v>
      </c>
      <c r="AX588" s="11" t="s">
        <v>80</v>
      </c>
      <c r="AY588" s="137" t="s">
        <v>184</v>
      </c>
    </row>
    <row r="589" spans="2:65" s="12" customFormat="1" ht="11.25">
      <c r="B589" s="142"/>
      <c r="D589" s="136" t="s">
        <v>190</v>
      </c>
      <c r="E589" s="143" t="s">
        <v>3</v>
      </c>
      <c r="F589" s="144" t="s">
        <v>90</v>
      </c>
      <c r="H589" s="145">
        <v>2</v>
      </c>
      <c r="I589" s="146"/>
      <c r="L589" s="142"/>
      <c r="M589" s="147"/>
      <c r="T589" s="148"/>
      <c r="AT589" s="143" t="s">
        <v>190</v>
      </c>
      <c r="AU589" s="143" t="s">
        <v>88</v>
      </c>
      <c r="AV589" s="12" t="s">
        <v>90</v>
      </c>
      <c r="AW589" s="12" t="s">
        <v>41</v>
      </c>
      <c r="AX589" s="12" t="s">
        <v>80</v>
      </c>
      <c r="AY589" s="143" t="s">
        <v>184</v>
      </c>
    </row>
    <row r="590" spans="2:65" s="13" customFormat="1" ht="11.25">
      <c r="B590" s="149"/>
      <c r="D590" s="136" t="s">
        <v>190</v>
      </c>
      <c r="E590" s="150" t="s">
        <v>3</v>
      </c>
      <c r="F590" s="151" t="s">
        <v>202</v>
      </c>
      <c r="H590" s="152">
        <v>2</v>
      </c>
      <c r="I590" s="153"/>
      <c r="L590" s="149"/>
      <c r="M590" s="154"/>
      <c r="T590" s="155"/>
      <c r="AT590" s="150" t="s">
        <v>190</v>
      </c>
      <c r="AU590" s="150" t="s">
        <v>88</v>
      </c>
      <c r="AV590" s="13" t="s">
        <v>203</v>
      </c>
      <c r="AW590" s="13" t="s">
        <v>41</v>
      </c>
      <c r="AX590" s="13" t="s">
        <v>88</v>
      </c>
      <c r="AY590" s="150" t="s">
        <v>184</v>
      </c>
    </row>
    <row r="591" spans="2:65" s="1" customFormat="1" ht="24.2" customHeight="1">
      <c r="B591" s="121"/>
      <c r="C591" s="122" t="s">
        <v>462</v>
      </c>
      <c r="D591" s="122" t="s">
        <v>185</v>
      </c>
      <c r="E591" s="123" t="s">
        <v>925</v>
      </c>
      <c r="F591" s="124" t="s">
        <v>926</v>
      </c>
      <c r="G591" s="125" t="s">
        <v>188</v>
      </c>
      <c r="H591" s="126">
        <v>36.4</v>
      </c>
      <c r="I591" s="127"/>
      <c r="J591" s="128">
        <f>ROUND(I591*H591,2)</f>
        <v>0</v>
      </c>
      <c r="K591" s="124" t="s">
        <v>189</v>
      </c>
      <c r="L591" s="32"/>
      <c r="M591" s="129" t="s">
        <v>3</v>
      </c>
      <c r="N591" s="130" t="s">
        <v>51</v>
      </c>
      <c r="P591" s="131">
        <f>O591*H591</f>
        <v>0</v>
      </c>
      <c r="Q591" s="131">
        <v>0</v>
      </c>
      <c r="R591" s="131">
        <f>Q591*H591</f>
        <v>0</v>
      </c>
      <c r="S591" s="131">
        <v>0</v>
      </c>
      <c r="T591" s="132">
        <f>S591*H591</f>
        <v>0</v>
      </c>
      <c r="AR591" s="133" t="s">
        <v>88</v>
      </c>
      <c r="AT591" s="133" t="s">
        <v>185</v>
      </c>
      <c r="AU591" s="133" t="s">
        <v>88</v>
      </c>
      <c r="AY591" s="16" t="s">
        <v>184</v>
      </c>
      <c r="BE591" s="134">
        <f>IF(N591="základní",J591,0)</f>
        <v>0</v>
      </c>
      <c r="BF591" s="134">
        <f>IF(N591="snížená",J591,0)</f>
        <v>0</v>
      </c>
      <c r="BG591" s="134">
        <f>IF(N591="zákl. přenesená",J591,0)</f>
        <v>0</v>
      </c>
      <c r="BH591" s="134">
        <f>IF(N591="sníž. přenesená",J591,0)</f>
        <v>0</v>
      </c>
      <c r="BI591" s="134">
        <f>IF(N591="nulová",J591,0)</f>
        <v>0</v>
      </c>
      <c r="BJ591" s="16" t="s">
        <v>88</v>
      </c>
      <c r="BK591" s="134">
        <f>ROUND(I591*H591,2)</f>
        <v>0</v>
      </c>
      <c r="BL591" s="16" t="s">
        <v>88</v>
      </c>
      <c r="BM591" s="133" t="s">
        <v>649</v>
      </c>
    </row>
    <row r="592" spans="2:65" s="11" customFormat="1" ht="11.25">
      <c r="B592" s="135"/>
      <c r="D592" s="136" t="s">
        <v>190</v>
      </c>
      <c r="E592" s="137" t="s">
        <v>3</v>
      </c>
      <c r="F592" s="138" t="s">
        <v>1024</v>
      </c>
      <c r="H592" s="137" t="s">
        <v>3</v>
      </c>
      <c r="I592" s="139"/>
      <c r="L592" s="135"/>
      <c r="M592" s="140"/>
      <c r="T592" s="141"/>
      <c r="AT592" s="137" t="s">
        <v>190</v>
      </c>
      <c r="AU592" s="137" t="s">
        <v>88</v>
      </c>
      <c r="AV592" s="11" t="s">
        <v>88</v>
      </c>
      <c r="AW592" s="11" t="s">
        <v>41</v>
      </c>
      <c r="AX592" s="11" t="s">
        <v>80</v>
      </c>
      <c r="AY592" s="137" t="s">
        <v>184</v>
      </c>
    </row>
    <row r="593" spans="2:51" s="11" customFormat="1" ht="11.25">
      <c r="B593" s="135"/>
      <c r="D593" s="136" t="s">
        <v>190</v>
      </c>
      <c r="E593" s="137" t="s">
        <v>3</v>
      </c>
      <c r="F593" s="138" t="s">
        <v>1025</v>
      </c>
      <c r="H593" s="137" t="s">
        <v>3</v>
      </c>
      <c r="I593" s="139"/>
      <c r="L593" s="135"/>
      <c r="M593" s="140"/>
      <c r="T593" s="141"/>
      <c r="AT593" s="137" t="s">
        <v>190</v>
      </c>
      <c r="AU593" s="137" t="s">
        <v>88</v>
      </c>
      <c r="AV593" s="11" t="s">
        <v>88</v>
      </c>
      <c r="AW593" s="11" t="s">
        <v>41</v>
      </c>
      <c r="AX593" s="11" t="s">
        <v>80</v>
      </c>
      <c r="AY593" s="137" t="s">
        <v>184</v>
      </c>
    </row>
    <row r="594" spans="2:51" s="11" customFormat="1" ht="11.25">
      <c r="B594" s="135"/>
      <c r="D594" s="136" t="s">
        <v>190</v>
      </c>
      <c r="E594" s="137" t="s">
        <v>3</v>
      </c>
      <c r="F594" s="138" t="s">
        <v>1147</v>
      </c>
      <c r="H594" s="137" t="s">
        <v>3</v>
      </c>
      <c r="I594" s="139"/>
      <c r="L594" s="135"/>
      <c r="M594" s="140"/>
      <c r="T594" s="141"/>
      <c r="AT594" s="137" t="s">
        <v>190</v>
      </c>
      <c r="AU594" s="137" t="s">
        <v>88</v>
      </c>
      <c r="AV594" s="11" t="s">
        <v>88</v>
      </c>
      <c r="AW594" s="11" t="s">
        <v>41</v>
      </c>
      <c r="AX594" s="11" t="s">
        <v>80</v>
      </c>
      <c r="AY594" s="137" t="s">
        <v>184</v>
      </c>
    </row>
    <row r="595" spans="2:51" s="12" customFormat="1" ht="11.25">
      <c r="B595" s="142"/>
      <c r="D595" s="136" t="s">
        <v>190</v>
      </c>
      <c r="E595" s="143" t="s">
        <v>3</v>
      </c>
      <c r="F595" s="144" t="s">
        <v>1148</v>
      </c>
      <c r="H595" s="145">
        <v>36.4</v>
      </c>
      <c r="I595" s="146"/>
      <c r="L595" s="142"/>
      <c r="M595" s="147"/>
      <c r="T595" s="148"/>
      <c r="AT595" s="143" t="s">
        <v>190</v>
      </c>
      <c r="AU595" s="143" t="s">
        <v>88</v>
      </c>
      <c r="AV595" s="12" t="s">
        <v>90</v>
      </c>
      <c r="AW595" s="12" t="s">
        <v>41</v>
      </c>
      <c r="AX595" s="12" t="s">
        <v>80</v>
      </c>
      <c r="AY595" s="143" t="s">
        <v>184</v>
      </c>
    </row>
    <row r="596" spans="2:51" s="13" customFormat="1" ht="11.25">
      <c r="B596" s="149"/>
      <c r="D596" s="136" t="s">
        <v>190</v>
      </c>
      <c r="E596" s="150" t="s">
        <v>3</v>
      </c>
      <c r="F596" s="151" t="s">
        <v>202</v>
      </c>
      <c r="H596" s="152">
        <v>36.4</v>
      </c>
      <c r="I596" s="153"/>
      <c r="L596" s="149"/>
      <c r="M596" s="156"/>
      <c r="N596" s="157"/>
      <c r="O596" s="157"/>
      <c r="P596" s="157"/>
      <c r="Q596" s="157"/>
      <c r="R596" s="157"/>
      <c r="S596" s="157"/>
      <c r="T596" s="158"/>
      <c r="AT596" s="150" t="s">
        <v>190</v>
      </c>
      <c r="AU596" s="150" t="s">
        <v>88</v>
      </c>
      <c r="AV596" s="13" t="s">
        <v>203</v>
      </c>
      <c r="AW596" s="13" t="s">
        <v>41</v>
      </c>
      <c r="AX596" s="13" t="s">
        <v>88</v>
      </c>
      <c r="AY596" s="150" t="s">
        <v>184</v>
      </c>
    </row>
    <row r="597" spans="2:51" s="1" customFormat="1" ht="6.95" customHeight="1">
      <c r="B597" s="41"/>
      <c r="C597" s="42"/>
      <c r="D597" s="42"/>
      <c r="E597" s="42"/>
      <c r="F597" s="42"/>
      <c r="G597" s="42"/>
      <c r="H597" s="42"/>
      <c r="I597" s="42"/>
      <c r="J597" s="42"/>
      <c r="K597" s="42"/>
      <c r="L597" s="32"/>
    </row>
  </sheetData>
  <autoFilter ref="C84:K596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1149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1014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ROUND((SUM(BE84:BE210)),  2)</f>
        <v>0</v>
      </c>
      <c r="I33" s="89">
        <v>0.21</v>
      </c>
      <c r="J33" s="88">
        <f>ROUND(((SUM(BE84:BE210))*I33),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ROUND((SUM(BF84:BF210)),  2)</f>
        <v>0</v>
      </c>
      <c r="I34" s="89">
        <v>0.15</v>
      </c>
      <c r="J34" s="88">
        <f>ROUND(((SUM(BF84:BF210))*I34),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ROUND((SUM(BG84:BG210)),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ROUND((SUM(BH84:BH210)),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ROUND((SUM(BI84:BI210)),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PS470.1 - Přeložka koordinačního kabelu spojujícího R406 a R407 - multikanál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Husovice, Brno - Malomeřice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J117</f>
        <v>0</v>
      </c>
      <c r="L61" s="99"/>
    </row>
    <row r="62" spans="2:47" s="8" customFormat="1" ht="24.95" customHeight="1">
      <c r="B62" s="99"/>
      <c r="D62" s="100" t="s">
        <v>167</v>
      </c>
      <c r="E62" s="101"/>
      <c r="F62" s="101"/>
      <c r="G62" s="101"/>
      <c r="H62" s="101"/>
      <c r="I62" s="101"/>
      <c r="J62" s="102">
        <f>J168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J193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J198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PS470.1 - Přeložka koordinačního kabelu spojujícího R406 a R407 - multikanál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Husovice, Brno - Malomeřice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P85+P117+P168+P193+P198</f>
        <v>0</v>
      </c>
      <c r="Q84" s="50"/>
      <c r="R84" s="108">
        <f>R85+R117+R168+R193+R198</f>
        <v>0</v>
      </c>
      <c r="S84" s="50"/>
      <c r="T84" s="109">
        <f>T85+T117+T168+T193+T198</f>
        <v>0</v>
      </c>
      <c r="AT84" s="16" t="s">
        <v>79</v>
      </c>
      <c r="AU84" s="16" t="s">
        <v>163</v>
      </c>
      <c r="BK84" s="110">
        <f>BK85+BK117+BK168+BK193+BK198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SUM(P86:P116)</f>
        <v>0</v>
      </c>
      <c r="R85" s="117">
        <f>SUM(R86:R116)</f>
        <v>0</v>
      </c>
      <c r="T85" s="118">
        <f>SUM(T86:T116)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SUM(BK86:BK116)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114.9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90</v>
      </c>
    </row>
    <row r="87" spans="2:65" s="11" customFormat="1" ht="11.25">
      <c r="B87" s="135"/>
      <c r="D87" s="136" t="s">
        <v>190</v>
      </c>
      <c r="E87" s="137" t="s">
        <v>3</v>
      </c>
      <c r="F87" s="138" t="s">
        <v>1024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1025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22.5">
      <c r="B90" s="135"/>
      <c r="D90" s="136" t="s">
        <v>190</v>
      </c>
      <c r="E90" s="137" t="s">
        <v>3</v>
      </c>
      <c r="F90" s="138" t="s">
        <v>198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2" customFormat="1" ht="11.25">
      <c r="B91" s="142"/>
      <c r="D91" s="136" t="s">
        <v>190</v>
      </c>
      <c r="E91" s="143" t="s">
        <v>3</v>
      </c>
      <c r="F91" s="144" t="s">
        <v>1150</v>
      </c>
      <c r="H91" s="145">
        <v>72.900000000000006</v>
      </c>
      <c r="I91" s="146"/>
      <c r="L91" s="142"/>
      <c r="M91" s="147"/>
      <c r="T91" s="148"/>
      <c r="AT91" s="143" t="s">
        <v>190</v>
      </c>
      <c r="AU91" s="143" t="s">
        <v>88</v>
      </c>
      <c r="AV91" s="12" t="s">
        <v>90</v>
      </c>
      <c r="AW91" s="12" t="s">
        <v>41</v>
      </c>
      <c r="AX91" s="12" t="s">
        <v>80</v>
      </c>
      <c r="AY91" s="143" t="s">
        <v>184</v>
      </c>
    </row>
    <row r="92" spans="2:65" s="11" customFormat="1" ht="33.75">
      <c r="B92" s="135"/>
      <c r="D92" s="136" t="s">
        <v>190</v>
      </c>
      <c r="E92" s="137" t="s">
        <v>3</v>
      </c>
      <c r="F92" s="138" t="s">
        <v>1151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1152</v>
      </c>
      <c r="H93" s="145">
        <v>42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3" customFormat="1" ht="11.25">
      <c r="B94" s="149"/>
      <c r="D94" s="136" t="s">
        <v>190</v>
      </c>
      <c r="E94" s="150" t="s">
        <v>3</v>
      </c>
      <c r="F94" s="151" t="s">
        <v>202</v>
      </c>
      <c r="H94" s="152">
        <v>114.9</v>
      </c>
      <c r="I94" s="153"/>
      <c r="L94" s="149"/>
      <c r="M94" s="154"/>
      <c r="T94" s="155"/>
      <c r="AT94" s="150" t="s">
        <v>190</v>
      </c>
      <c r="AU94" s="150" t="s">
        <v>88</v>
      </c>
      <c r="AV94" s="13" t="s">
        <v>203</v>
      </c>
      <c r="AW94" s="13" t="s">
        <v>41</v>
      </c>
      <c r="AX94" s="13" t="s">
        <v>88</v>
      </c>
      <c r="AY94" s="150" t="s">
        <v>184</v>
      </c>
    </row>
    <row r="95" spans="2:65" s="1" customFormat="1" ht="16.5" customHeight="1">
      <c r="B95" s="121"/>
      <c r="C95" s="122" t="s">
        <v>90</v>
      </c>
      <c r="D95" s="122" t="s">
        <v>185</v>
      </c>
      <c r="E95" s="123" t="s">
        <v>211</v>
      </c>
      <c r="F95" s="124" t="s">
        <v>212</v>
      </c>
      <c r="G95" s="125" t="s">
        <v>213</v>
      </c>
      <c r="H95" s="126">
        <v>1</v>
      </c>
      <c r="I95" s="127"/>
      <c r="J95" s="128">
        <f>ROUND(I95*H95,2)</f>
        <v>0</v>
      </c>
      <c r="K95" s="124" t="s">
        <v>189</v>
      </c>
      <c r="L95" s="32"/>
      <c r="M95" s="129" t="s">
        <v>3</v>
      </c>
      <c r="N95" s="130" t="s">
        <v>51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88</v>
      </c>
      <c r="AT95" s="133" t="s">
        <v>185</v>
      </c>
      <c r="AU95" s="133" t="s">
        <v>88</v>
      </c>
      <c r="AY95" s="16" t="s">
        <v>184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6" t="s">
        <v>88</v>
      </c>
      <c r="BK95" s="134">
        <f>ROUND(I95*H95,2)</f>
        <v>0</v>
      </c>
      <c r="BL95" s="16" t="s">
        <v>88</v>
      </c>
      <c r="BM95" s="133" t="s">
        <v>203</v>
      </c>
    </row>
    <row r="96" spans="2:65" s="11" customFormat="1" ht="11.25">
      <c r="B96" s="135"/>
      <c r="D96" s="136" t="s">
        <v>190</v>
      </c>
      <c r="E96" s="137" t="s">
        <v>3</v>
      </c>
      <c r="F96" s="138" t="s">
        <v>1029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1030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1153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2" customFormat="1" ht="11.25">
      <c r="B99" s="142"/>
      <c r="D99" s="136" t="s">
        <v>190</v>
      </c>
      <c r="E99" s="143" t="s">
        <v>3</v>
      </c>
      <c r="F99" s="144" t="s">
        <v>88</v>
      </c>
      <c r="H99" s="145">
        <v>1</v>
      </c>
      <c r="I99" s="146"/>
      <c r="L99" s="142"/>
      <c r="M99" s="147"/>
      <c r="T99" s="148"/>
      <c r="AT99" s="143" t="s">
        <v>190</v>
      </c>
      <c r="AU99" s="143" t="s">
        <v>88</v>
      </c>
      <c r="AV99" s="12" t="s">
        <v>90</v>
      </c>
      <c r="AW99" s="12" t="s">
        <v>41</v>
      </c>
      <c r="AX99" s="12" t="s">
        <v>80</v>
      </c>
      <c r="AY99" s="143" t="s">
        <v>184</v>
      </c>
    </row>
    <row r="100" spans="2:65" s="13" customFormat="1" ht="11.25">
      <c r="B100" s="149"/>
      <c r="D100" s="136" t="s">
        <v>190</v>
      </c>
      <c r="E100" s="150" t="s">
        <v>3</v>
      </c>
      <c r="F100" s="151" t="s">
        <v>202</v>
      </c>
      <c r="H100" s="152">
        <v>1</v>
      </c>
      <c r="I100" s="153"/>
      <c r="L100" s="149"/>
      <c r="M100" s="154"/>
      <c r="T100" s="155"/>
      <c r="AT100" s="150" t="s">
        <v>190</v>
      </c>
      <c r="AU100" s="150" t="s">
        <v>88</v>
      </c>
      <c r="AV100" s="13" t="s">
        <v>203</v>
      </c>
      <c r="AW100" s="13" t="s">
        <v>41</v>
      </c>
      <c r="AX100" s="13" t="s">
        <v>88</v>
      </c>
      <c r="AY100" s="150" t="s">
        <v>184</v>
      </c>
    </row>
    <row r="101" spans="2:65" s="1" customFormat="1" ht="21.75" customHeight="1">
      <c r="B101" s="121"/>
      <c r="C101" s="122" t="s">
        <v>210</v>
      </c>
      <c r="D101" s="122" t="s">
        <v>185</v>
      </c>
      <c r="E101" s="123" t="s">
        <v>217</v>
      </c>
      <c r="F101" s="124" t="s">
        <v>218</v>
      </c>
      <c r="G101" s="125" t="s">
        <v>213</v>
      </c>
      <c r="H101" s="126">
        <v>1</v>
      </c>
      <c r="I101" s="127"/>
      <c r="J101" s="128">
        <f>ROUND(I101*H101,2)</f>
        <v>0</v>
      </c>
      <c r="K101" s="124" t="s">
        <v>189</v>
      </c>
      <c r="L101" s="32"/>
      <c r="M101" s="129" t="s">
        <v>3</v>
      </c>
      <c r="N101" s="130" t="s">
        <v>51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88</v>
      </c>
      <c r="AT101" s="133" t="s">
        <v>185</v>
      </c>
      <c r="AU101" s="133" t="s">
        <v>88</v>
      </c>
      <c r="AY101" s="16" t="s">
        <v>184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6" t="s">
        <v>88</v>
      </c>
      <c r="BK101" s="134">
        <f>ROUND(I101*H101,2)</f>
        <v>0</v>
      </c>
      <c r="BL101" s="16" t="s">
        <v>88</v>
      </c>
      <c r="BM101" s="133" t="s">
        <v>1154</v>
      </c>
    </row>
    <row r="102" spans="2:65" s="11" customFormat="1" ht="11.25">
      <c r="B102" s="135"/>
      <c r="D102" s="136" t="s">
        <v>190</v>
      </c>
      <c r="E102" s="137" t="s">
        <v>3</v>
      </c>
      <c r="F102" s="138" t="s">
        <v>1029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1" customFormat="1" ht="11.25">
      <c r="B103" s="135"/>
      <c r="D103" s="136" t="s">
        <v>190</v>
      </c>
      <c r="E103" s="137" t="s">
        <v>3</v>
      </c>
      <c r="F103" s="138" t="s">
        <v>1030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1" customFormat="1" ht="11.25">
      <c r="B104" s="135"/>
      <c r="D104" s="136" t="s">
        <v>190</v>
      </c>
      <c r="E104" s="137" t="s">
        <v>3</v>
      </c>
      <c r="F104" s="138" t="s">
        <v>1033</v>
      </c>
      <c r="H104" s="137" t="s">
        <v>3</v>
      </c>
      <c r="I104" s="139"/>
      <c r="L104" s="135"/>
      <c r="M104" s="140"/>
      <c r="T104" s="141"/>
      <c r="AT104" s="137" t="s">
        <v>190</v>
      </c>
      <c r="AU104" s="137" t="s">
        <v>88</v>
      </c>
      <c r="AV104" s="11" t="s">
        <v>88</v>
      </c>
      <c r="AW104" s="11" t="s">
        <v>41</v>
      </c>
      <c r="AX104" s="11" t="s">
        <v>80</v>
      </c>
      <c r="AY104" s="137" t="s">
        <v>184</v>
      </c>
    </row>
    <row r="105" spans="2:65" s="12" customFormat="1" ht="11.25">
      <c r="B105" s="142"/>
      <c r="D105" s="136" t="s">
        <v>190</v>
      </c>
      <c r="E105" s="143" t="s">
        <v>3</v>
      </c>
      <c r="F105" s="144" t="s">
        <v>88</v>
      </c>
      <c r="H105" s="145">
        <v>1</v>
      </c>
      <c r="I105" s="146"/>
      <c r="L105" s="142"/>
      <c r="M105" s="147"/>
      <c r="T105" s="148"/>
      <c r="AT105" s="143" t="s">
        <v>190</v>
      </c>
      <c r="AU105" s="143" t="s">
        <v>88</v>
      </c>
      <c r="AV105" s="12" t="s">
        <v>90</v>
      </c>
      <c r="AW105" s="12" t="s">
        <v>41</v>
      </c>
      <c r="AX105" s="12" t="s">
        <v>88</v>
      </c>
      <c r="AY105" s="143" t="s">
        <v>184</v>
      </c>
    </row>
    <row r="106" spans="2:65" s="1" customFormat="1" ht="24.2" customHeight="1">
      <c r="B106" s="121"/>
      <c r="C106" s="122" t="s">
        <v>203</v>
      </c>
      <c r="D106" s="122" t="s">
        <v>185</v>
      </c>
      <c r="E106" s="123" t="s">
        <v>222</v>
      </c>
      <c r="F106" s="124" t="s">
        <v>223</v>
      </c>
      <c r="G106" s="125" t="s">
        <v>213</v>
      </c>
      <c r="H106" s="126">
        <v>1</v>
      </c>
      <c r="I106" s="127"/>
      <c r="J106" s="128">
        <f>ROUND(I106*H106,2)</f>
        <v>0</v>
      </c>
      <c r="K106" s="124" t="s">
        <v>189</v>
      </c>
      <c r="L106" s="32"/>
      <c r="M106" s="129" t="s">
        <v>3</v>
      </c>
      <c r="N106" s="130" t="s">
        <v>51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88</v>
      </c>
      <c r="AT106" s="133" t="s">
        <v>185</v>
      </c>
      <c r="AU106" s="133" t="s">
        <v>88</v>
      </c>
      <c r="AY106" s="16" t="s">
        <v>184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6" t="s">
        <v>88</v>
      </c>
      <c r="BK106" s="134">
        <f>ROUND(I106*H106,2)</f>
        <v>0</v>
      </c>
      <c r="BL106" s="16" t="s">
        <v>88</v>
      </c>
      <c r="BM106" s="133" t="s">
        <v>224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1029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1" customFormat="1" ht="11.25">
      <c r="B108" s="135"/>
      <c r="D108" s="136" t="s">
        <v>190</v>
      </c>
      <c r="E108" s="137" t="s">
        <v>3</v>
      </c>
      <c r="F108" s="138" t="s">
        <v>1030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1155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88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2" customFormat="1" ht="11.25">
      <c r="B110" s="142"/>
      <c r="D110" s="136" t="s">
        <v>190</v>
      </c>
      <c r="E110" s="143" t="s">
        <v>3</v>
      </c>
      <c r="F110" s="144" t="s">
        <v>88</v>
      </c>
      <c r="H110" s="145">
        <v>1</v>
      </c>
      <c r="I110" s="146"/>
      <c r="L110" s="142"/>
      <c r="M110" s="147"/>
      <c r="T110" s="148"/>
      <c r="AT110" s="143" t="s">
        <v>190</v>
      </c>
      <c r="AU110" s="143" t="s">
        <v>88</v>
      </c>
      <c r="AV110" s="12" t="s">
        <v>90</v>
      </c>
      <c r="AW110" s="12" t="s">
        <v>41</v>
      </c>
      <c r="AX110" s="12" t="s">
        <v>80</v>
      </c>
      <c r="AY110" s="143" t="s">
        <v>184</v>
      </c>
    </row>
    <row r="111" spans="2:65" s="13" customFormat="1" ht="11.25">
      <c r="B111" s="149"/>
      <c r="D111" s="136" t="s">
        <v>190</v>
      </c>
      <c r="E111" s="150" t="s">
        <v>3</v>
      </c>
      <c r="F111" s="151" t="s">
        <v>202</v>
      </c>
      <c r="H111" s="152">
        <v>1</v>
      </c>
      <c r="I111" s="153"/>
      <c r="L111" s="149"/>
      <c r="M111" s="154"/>
      <c r="T111" s="155"/>
      <c r="AT111" s="150" t="s">
        <v>190</v>
      </c>
      <c r="AU111" s="150" t="s">
        <v>88</v>
      </c>
      <c r="AV111" s="13" t="s">
        <v>203</v>
      </c>
      <c r="AW111" s="13" t="s">
        <v>41</v>
      </c>
      <c r="AX111" s="13" t="s">
        <v>88</v>
      </c>
      <c r="AY111" s="150" t="s">
        <v>184</v>
      </c>
    </row>
    <row r="112" spans="2:65" s="1" customFormat="1" ht="24.2" customHeight="1">
      <c r="B112" s="121"/>
      <c r="C112" s="122" t="s">
        <v>221</v>
      </c>
      <c r="D112" s="122" t="s">
        <v>185</v>
      </c>
      <c r="E112" s="123" t="s">
        <v>226</v>
      </c>
      <c r="F112" s="124" t="s">
        <v>227</v>
      </c>
      <c r="G112" s="125" t="s">
        <v>213</v>
      </c>
      <c r="H112" s="126">
        <v>1</v>
      </c>
      <c r="I112" s="127"/>
      <c r="J112" s="128">
        <f>ROUND(I112*H112,2)</f>
        <v>0</v>
      </c>
      <c r="K112" s="124" t="s">
        <v>189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88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228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1029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1030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2" customFormat="1" ht="11.25">
      <c r="B115" s="142"/>
      <c r="D115" s="136" t="s">
        <v>190</v>
      </c>
      <c r="E115" s="143" t="s">
        <v>3</v>
      </c>
      <c r="F115" s="144" t="s">
        <v>88</v>
      </c>
      <c r="H115" s="145">
        <v>1</v>
      </c>
      <c r="I115" s="146"/>
      <c r="L115" s="142"/>
      <c r="M115" s="147"/>
      <c r="T115" s="148"/>
      <c r="AT115" s="143" t="s">
        <v>190</v>
      </c>
      <c r="AU115" s="143" t="s">
        <v>88</v>
      </c>
      <c r="AV115" s="12" t="s">
        <v>90</v>
      </c>
      <c r="AW115" s="12" t="s">
        <v>41</v>
      </c>
      <c r="AX115" s="12" t="s">
        <v>80</v>
      </c>
      <c r="AY115" s="143" t="s">
        <v>184</v>
      </c>
    </row>
    <row r="116" spans="2:65" s="13" customFormat="1" ht="11.25">
      <c r="B116" s="149"/>
      <c r="D116" s="136" t="s">
        <v>190</v>
      </c>
      <c r="E116" s="150" t="s">
        <v>3</v>
      </c>
      <c r="F116" s="151" t="s">
        <v>202</v>
      </c>
      <c r="H116" s="152">
        <v>1</v>
      </c>
      <c r="I116" s="153"/>
      <c r="L116" s="149"/>
      <c r="M116" s="154"/>
      <c r="T116" s="155"/>
      <c r="AT116" s="150" t="s">
        <v>190</v>
      </c>
      <c r="AU116" s="150" t="s">
        <v>88</v>
      </c>
      <c r="AV116" s="13" t="s">
        <v>203</v>
      </c>
      <c r="AW116" s="13" t="s">
        <v>41</v>
      </c>
      <c r="AX116" s="13" t="s">
        <v>88</v>
      </c>
      <c r="AY116" s="150" t="s">
        <v>184</v>
      </c>
    </row>
    <row r="117" spans="2:65" s="10" customFormat="1" ht="25.9" customHeight="1">
      <c r="B117" s="111"/>
      <c r="D117" s="112" t="s">
        <v>79</v>
      </c>
      <c r="E117" s="113" t="s">
        <v>88</v>
      </c>
      <c r="F117" s="113" t="s">
        <v>229</v>
      </c>
      <c r="I117" s="114"/>
      <c r="J117" s="115">
        <f>BK117</f>
        <v>0</v>
      </c>
      <c r="L117" s="111"/>
      <c r="M117" s="116"/>
      <c r="P117" s="117">
        <f>SUM(P118:P167)</f>
        <v>0</v>
      </c>
      <c r="R117" s="117">
        <f>SUM(R118:R167)</f>
        <v>0</v>
      </c>
      <c r="T117" s="118">
        <f>SUM(T118:T167)</f>
        <v>0</v>
      </c>
      <c r="AR117" s="112" t="s">
        <v>88</v>
      </c>
      <c r="AT117" s="119" t="s">
        <v>79</v>
      </c>
      <c r="AU117" s="119" t="s">
        <v>80</v>
      </c>
      <c r="AY117" s="112" t="s">
        <v>184</v>
      </c>
      <c r="BK117" s="120">
        <f>SUM(BK118:BK167)</f>
        <v>0</v>
      </c>
    </row>
    <row r="118" spans="2:65" s="1" customFormat="1" ht="24.2" customHeight="1">
      <c r="B118" s="121"/>
      <c r="C118" s="122" t="s">
        <v>224</v>
      </c>
      <c r="D118" s="122" t="s">
        <v>185</v>
      </c>
      <c r="E118" s="123" t="s">
        <v>231</v>
      </c>
      <c r="F118" s="124" t="s">
        <v>232</v>
      </c>
      <c r="G118" s="125" t="s">
        <v>188</v>
      </c>
      <c r="H118" s="126">
        <v>24.6</v>
      </c>
      <c r="I118" s="127"/>
      <c r="J118" s="128">
        <f>ROUND(I118*H118,2)</f>
        <v>0</v>
      </c>
      <c r="K118" s="124" t="s">
        <v>189</v>
      </c>
      <c r="L118" s="32"/>
      <c r="M118" s="129" t="s">
        <v>3</v>
      </c>
      <c r="N118" s="130" t="s">
        <v>51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88</v>
      </c>
      <c r="AT118" s="133" t="s">
        <v>185</v>
      </c>
      <c r="AU118" s="133" t="s">
        <v>88</v>
      </c>
      <c r="AY118" s="16" t="s">
        <v>184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88</v>
      </c>
      <c r="BK118" s="134">
        <f>ROUND(I118*H118,2)</f>
        <v>0</v>
      </c>
      <c r="BL118" s="16" t="s">
        <v>88</v>
      </c>
      <c r="BM118" s="133" t="s">
        <v>1156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1024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1025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234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2" customFormat="1" ht="11.25">
      <c r="B122" s="142"/>
      <c r="D122" s="136" t="s">
        <v>190</v>
      </c>
      <c r="E122" s="143" t="s">
        <v>3</v>
      </c>
      <c r="F122" s="144" t="s">
        <v>1157</v>
      </c>
      <c r="H122" s="145">
        <v>24.6</v>
      </c>
      <c r="I122" s="146"/>
      <c r="L122" s="142"/>
      <c r="M122" s="147"/>
      <c r="T122" s="148"/>
      <c r="AT122" s="143" t="s">
        <v>190</v>
      </c>
      <c r="AU122" s="143" t="s">
        <v>88</v>
      </c>
      <c r="AV122" s="12" t="s">
        <v>90</v>
      </c>
      <c r="AW122" s="12" t="s">
        <v>41</v>
      </c>
      <c r="AX122" s="12" t="s">
        <v>88</v>
      </c>
      <c r="AY122" s="143" t="s">
        <v>184</v>
      </c>
    </row>
    <row r="123" spans="2:65" s="1" customFormat="1" ht="24.2" customHeight="1">
      <c r="B123" s="121"/>
      <c r="C123" s="122" t="s">
        <v>230</v>
      </c>
      <c r="D123" s="122" t="s">
        <v>185</v>
      </c>
      <c r="E123" s="123" t="s">
        <v>236</v>
      </c>
      <c r="F123" s="124" t="s">
        <v>237</v>
      </c>
      <c r="G123" s="125" t="s">
        <v>238</v>
      </c>
      <c r="H123" s="126">
        <v>418.2</v>
      </c>
      <c r="I123" s="127"/>
      <c r="J123" s="128">
        <f>ROUND(I123*H123,2)</f>
        <v>0</v>
      </c>
      <c r="K123" s="124" t="s">
        <v>189</v>
      </c>
      <c r="L123" s="32"/>
      <c r="M123" s="129" t="s">
        <v>3</v>
      </c>
      <c r="N123" s="130" t="s">
        <v>51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88</v>
      </c>
      <c r="AT123" s="133" t="s">
        <v>185</v>
      </c>
      <c r="AU123" s="133" t="s">
        <v>88</v>
      </c>
      <c r="AY123" s="16" t="s">
        <v>184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88</v>
      </c>
      <c r="BK123" s="134">
        <f>ROUND(I123*H123,2)</f>
        <v>0</v>
      </c>
      <c r="BL123" s="16" t="s">
        <v>88</v>
      </c>
      <c r="BM123" s="133" t="s">
        <v>1158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1024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1025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234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2" customFormat="1" ht="11.25">
      <c r="B127" s="142"/>
      <c r="D127" s="136" t="s">
        <v>190</v>
      </c>
      <c r="E127" s="143" t="s">
        <v>3</v>
      </c>
      <c r="F127" s="144" t="s">
        <v>1159</v>
      </c>
      <c r="H127" s="145">
        <v>418.2</v>
      </c>
      <c r="I127" s="146"/>
      <c r="L127" s="142"/>
      <c r="M127" s="147"/>
      <c r="T127" s="148"/>
      <c r="AT127" s="143" t="s">
        <v>190</v>
      </c>
      <c r="AU127" s="143" t="s">
        <v>88</v>
      </c>
      <c r="AV127" s="12" t="s">
        <v>90</v>
      </c>
      <c r="AW127" s="12" t="s">
        <v>41</v>
      </c>
      <c r="AX127" s="12" t="s">
        <v>88</v>
      </c>
      <c r="AY127" s="143" t="s">
        <v>184</v>
      </c>
    </row>
    <row r="128" spans="2:65" s="1" customFormat="1" ht="21.75" customHeight="1">
      <c r="B128" s="121"/>
      <c r="C128" s="122" t="s">
        <v>228</v>
      </c>
      <c r="D128" s="122" t="s">
        <v>185</v>
      </c>
      <c r="E128" s="123" t="s">
        <v>254</v>
      </c>
      <c r="F128" s="124" t="s">
        <v>255</v>
      </c>
      <c r="G128" s="125" t="s">
        <v>188</v>
      </c>
      <c r="H128" s="126">
        <v>900</v>
      </c>
      <c r="I128" s="127"/>
      <c r="J128" s="128">
        <f>ROUND(I128*H128,2)</f>
        <v>0</v>
      </c>
      <c r="K128" s="124" t="s">
        <v>189</v>
      </c>
      <c r="L128" s="32"/>
      <c r="M128" s="129" t="s">
        <v>3</v>
      </c>
      <c r="N128" s="130" t="s">
        <v>51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88</v>
      </c>
      <c r="AT128" s="133" t="s">
        <v>185</v>
      </c>
      <c r="AU128" s="133" t="s">
        <v>88</v>
      </c>
      <c r="AY128" s="16" t="s">
        <v>184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88</v>
      </c>
      <c r="BK128" s="134">
        <f>ROUND(I128*H128,2)</f>
        <v>0</v>
      </c>
      <c r="BL128" s="16" t="s">
        <v>88</v>
      </c>
      <c r="BM128" s="133" t="s">
        <v>265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1024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1025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1" customFormat="1" ht="11.25">
      <c r="B131" s="135"/>
      <c r="D131" s="136" t="s">
        <v>190</v>
      </c>
      <c r="E131" s="137" t="s">
        <v>3</v>
      </c>
      <c r="F131" s="138" t="s">
        <v>257</v>
      </c>
      <c r="H131" s="137" t="s">
        <v>3</v>
      </c>
      <c r="I131" s="139"/>
      <c r="L131" s="135"/>
      <c r="M131" s="140"/>
      <c r="T131" s="141"/>
      <c r="AT131" s="137" t="s">
        <v>190</v>
      </c>
      <c r="AU131" s="137" t="s">
        <v>88</v>
      </c>
      <c r="AV131" s="11" t="s">
        <v>88</v>
      </c>
      <c r="AW131" s="11" t="s">
        <v>41</v>
      </c>
      <c r="AX131" s="11" t="s">
        <v>80</v>
      </c>
      <c r="AY131" s="137" t="s">
        <v>184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958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2" customFormat="1" ht="11.25">
      <c r="B133" s="142"/>
      <c r="D133" s="136" t="s">
        <v>190</v>
      </c>
      <c r="E133" s="143" t="s">
        <v>3</v>
      </c>
      <c r="F133" s="144" t="s">
        <v>1160</v>
      </c>
      <c r="H133" s="145">
        <v>900</v>
      </c>
      <c r="I133" s="146"/>
      <c r="L133" s="142"/>
      <c r="M133" s="147"/>
      <c r="T133" s="148"/>
      <c r="AT133" s="143" t="s">
        <v>190</v>
      </c>
      <c r="AU133" s="143" t="s">
        <v>88</v>
      </c>
      <c r="AV133" s="12" t="s">
        <v>90</v>
      </c>
      <c r="AW133" s="12" t="s">
        <v>41</v>
      </c>
      <c r="AX133" s="12" t="s">
        <v>88</v>
      </c>
      <c r="AY133" s="143" t="s">
        <v>184</v>
      </c>
    </row>
    <row r="134" spans="2:65" s="1" customFormat="1" ht="16.5" customHeight="1">
      <c r="B134" s="121"/>
      <c r="C134" s="122" t="s">
        <v>241</v>
      </c>
      <c r="D134" s="122" t="s">
        <v>185</v>
      </c>
      <c r="E134" s="123" t="s">
        <v>1161</v>
      </c>
      <c r="F134" s="124" t="s">
        <v>1162</v>
      </c>
      <c r="G134" s="125" t="s">
        <v>250</v>
      </c>
      <c r="H134" s="126">
        <v>729</v>
      </c>
      <c r="I134" s="127"/>
      <c r="J134" s="128">
        <f>ROUND(I134*H134,2)</f>
        <v>0</v>
      </c>
      <c r="K134" s="124" t="s">
        <v>189</v>
      </c>
      <c r="L134" s="32"/>
      <c r="M134" s="129" t="s">
        <v>3</v>
      </c>
      <c r="N134" s="130" t="s">
        <v>51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88</v>
      </c>
      <c r="AT134" s="133" t="s">
        <v>185</v>
      </c>
      <c r="AU134" s="133" t="s">
        <v>88</v>
      </c>
      <c r="AY134" s="16" t="s">
        <v>184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6" t="s">
        <v>88</v>
      </c>
      <c r="BK134" s="134">
        <f>ROUND(I134*H134,2)</f>
        <v>0</v>
      </c>
      <c r="BL134" s="16" t="s">
        <v>88</v>
      </c>
      <c r="BM134" s="133" t="s">
        <v>321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1024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1025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1" customFormat="1" ht="22.5">
      <c r="B137" s="135"/>
      <c r="D137" s="136" t="s">
        <v>190</v>
      </c>
      <c r="E137" s="137" t="s">
        <v>3</v>
      </c>
      <c r="F137" s="138" t="s">
        <v>269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1" customFormat="1" ht="22.5">
      <c r="B138" s="135"/>
      <c r="D138" s="136" t="s">
        <v>190</v>
      </c>
      <c r="E138" s="137" t="s">
        <v>3</v>
      </c>
      <c r="F138" s="138" t="s">
        <v>198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2" customFormat="1" ht="11.25">
      <c r="B139" s="142"/>
      <c r="D139" s="136" t="s">
        <v>190</v>
      </c>
      <c r="E139" s="143" t="s">
        <v>3</v>
      </c>
      <c r="F139" s="144" t="s">
        <v>1163</v>
      </c>
      <c r="H139" s="145">
        <v>729</v>
      </c>
      <c r="I139" s="146"/>
      <c r="L139" s="142"/>
      <c r="M139" s="147"/>
      <c r="T139" s="148"/>
      <c r="AT139" s="143" t="s">
        <v>190</v>
      </c>
      <c r="AU139" s="143" t="s">
        <v>88</v>
      </c>
      <c r="AV139" s="12" t="s">
        <v>90</v>
      </c>
      <c r="AW139" s="12" t="s">
        <v>41</v>
      </c>
      <c r="AX139" s="12" t="s">
        <v>88</v>
      </c>
      <c r="AY139" s="143" t="s">
        <v>184</v>
      </c>
    </row>
    <row r="140" spans="2:65" s="1" customFormat="1" ht="21.75" customHeight="1">
      <c r="B140" s="121"/>
      <c r="C140" s="122" t="s">
        <v>247</v>
      </c>
      <c r="D140" s="122" t="s">
        <v>185</v>
      </c>
      <c r="E140" s="123" t="s">
        <v>771</v>
      </c>
      <c r="F140" s="124" t="s">
        <v>772</v>
      </c>
      <c r="G140" s="125" t="s">
        <v>188</v>
      </c>
      <c r="H140" s="126">
        <v>42</v>
      </c>
      <c r="I140" s="127"/>
      <c r="J140" s="128">
        <f>ROUND(I140*H140,2)</f>
        <v>0</v>
      </c>
      <c r="K140" s="124" t="s">
        <v>189</v>
      </c>
      <c r="L140" s="32"/>
      <c r="M140" s="129" t="s">
        <v>3</v>
      </c>
      <c r="N140" s="130" t="s">
        <v>51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88</v>
      </c>
      <c r="AT140" s="133" t="s">
        <v>185</v>
      </c>
      <c r="AU140" s="133" t="s">
        <v>88</v>
      </c>
      <c r="AY140" s="16" t="s">
        <v>184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88</v>
      </c>
      <c r="BK140" s="134">
        <f>ROUND(I140*H140,2)</f>
        <v>0</v>
      </c>
      <c r="BL140" s="16" t="s">
        <v>88</v>
      </c>
      <c r="BM140" s="133" t="s">
        <v>1164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1024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1025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257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33.75">
      <c r="B144" s="135"/>
      <c r="D144" s="136" t="s">
        <v>190</v>
      </c>
      <c r="E144" s="137" t="s">
        <v>3</v>
      </c>
      <c r="F144" s="138" t="s">
        <v>1151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1152</v>
      </c>
      <c r="H145" s="145">
        <v>42</v>
      </c>
      <c r="I145" s="146"/>
      <c r="L145" s="142"/>
      <c r="M145" s="147"/>
      <c r="T145" s="148"/>
      <c r="AT145" s="143" t="s">
        <v>190</v>
      </c>
      <c r="AU145" s="143" t="s">
        <v>88</v>
      </c>
      <c r="AV145" s="12" t="s">
        <v>90</v>
      </c>
      <c r="AW145" s="12" t="s">
        <v>41</v>
      </c>
      <c r="AX145" s="12" t="s">
        <v>88</v>
      </c>
      <c r="AY145" s="143" t="s">
        <v>184</v>
      </c>
    </row>
    <row r="146" spans="2:65" s="1" customFormat="1" ht="21.75" customHeight="1">
      <c r="B146" s="121"/>
      <c r="C146" s="122" t="s">
        <v>253</v>
      </c>
      <c r="D146" s="122" t="s">
        <v>185</v>
      </c>
      <c r="E146" s="123" t="s">
        <v>775</v>
      </c>
      <c r="F146" s="124" t="s">
        <v>776</v>
      </c>
      <c r="G146" s="125" t="s">
        <v>250</v>
      </c>
      <c r="H146" s="126">
        <v>420</v>
      </c>
      <c r="I146" s="127"/>
      <c r="J146" s="128">
        <f>ROUND(I146*H146,2)</f>
        <v>0</v>
      </c>
      <c r="K146" s="124" t="s">
        <v>189</v>
      </c>
      <c r="L146" s="32"/>
      <c r="M146" s="129" t="s">
        <v>3</v>
      </c>
      <c r="N146" s="130" t="s">
        <v>51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88</v>
      </c>
      <c r="AT146" s="133" t="s">
        <v>185</v>
      </c>
      <c r="AU146" s="133" t="s">
        <v>88</v>
      </c>
      <c r="AY146" s="16" t="s">
        <v>184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88</v>
      </c>
      <c r="BK146" s="134">
        <f>ROUND(I146*H146,2)</f>
        <v>0</v>
      </c>
      <c r="BL146" s="16" t="s">
        <v>88</v>
      </c>
      <c r="BM146" s="133" t="s">
        <v>1165</v>
      </c>
    </row>
    <row r="147" spans="2:65" s="11" customFormat="1" ht="11.25">
      <c r="B147" s="135"/>
      <c r="D147" s="136" t="s">
        <v>190</v>
      </c>
      <c r="E147" s="137" t="s">
        <v>3</v>
      </c>
      <c r="F147" s="138" t="s">
        <v>1024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1025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22.5">
      <c r="B149" s="135"/>
      <c r="D149" s="136" t="s">
        <v>190</v>
      </c>
      <c r="E149" s="137" t="s">
        <v>3</v>
      </c>
      <c r="F149" s="138" t="s">
        <v>269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1" customFormat="1" ht="33.75">
      <c r="B150" s="135"/>
      <c r="D150" s="136" t="s">
        <v>190</v>
      </c>
      <c r="E150" s="137" t="s">
        <v>3</v>
      </c>
      <c r="F150" s="138" t="s">
        <v>1151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2" customFormat="1" ht="11.25">
      <c r="B151" s="142"/>
      <c r="D151" s="136" t="s">
        <v>190</v>
      </c>
      <c r="E151" s="143" t="s">
        <v>3</v>
      </c>
      <c r="F151" s="144" t="s">
        <v>1166</v>
      </c>
      <c r="H151" s="145">
        <v>420</v>
      </c>
      <c r="I151" s="146"/>
      <c r="L151" s="142"/>
      <c r="M151" s="147"/>
      <c r="T151" s="148"/>
      <c r="AT151" s="143" t="s">
        <v>190</v>
      </c>
      <c r="AU151" s="143" t="s">
        <v>88</v>
      </c>
      <c r="AV151" s="12" t="s">
        <v>90</v>
      </c>
      <c r="AW151" s="12" t="s">
        <v>41</v>
      </c>
      <c r="AX151" s="12" t="s">
        <v>88</v>
      </c>
      <c r="AY151" s="143" t="s">
        <v>184</v>
      </c>
    </row>
    <row r="152" spans="2:65" s="1" customFormat="1" ht="24.2" customHeight="1">
      <c r="B152" s="121"/>
      <c r="C152" s="122" t="s">
        <v>265</v>
      </c>
      <c r="D152" s="122" t="s">
        <v>185</v>
      </c>
      <c r="E152" s="123" t="s">
        <v>294</v>
      </c>
      <c r="F152" s="124" t="s">
        <v>295</v>
      </c>
      <c r="G152" s="125" t="s">
        <v>296</v>
      </c>
      <c r="H152" s="126">
        <v>1601.4</v>
      </c>
      <c r="I152" s="127"/>
      <c r="J152" s="128">
        <f>ROUND(I152*H152,2)</f>
        <v>0</v>
      </c>
      <c r="K152" s="124" t="s">
        <v>189</v>
      </c>
      <c r="L152" s="32"/>
      <c r="M152" s="129" t="s">
        <v>3</v>
      </c>
      <c r="N152" s="130" t="s">
        <v>51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88</v>
      </c>
      <c r="AT152" s="133" t="s">
        <v>185</v>
      </c>
      <c r="AU152" s="133" t="s">
        <v>88</v>
      </c>
      <c r="AY152" s="16" t="s">
        <v>184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88</v>
      </c>
      <c r="BK152" s="134">
        <f>ROUND(I152*H152,2)</f>
        <v>0</v>
      </c>
      <c r="BL152" s="16" t="s">
        <v>88</v>
      </c>
      <c r="BM152" s="133" t="s">
        <v>1167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1024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1025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843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2" customFormat="1" ht="11.25">
      <c r="B156" s="142"/>
      <c r="D156" s="136" t="s">
        <v>190</v>
      </c>
      <c r="E156" s="143" t="s">
        <v>3</v>
      </c>
      <c r="F156" s="144" t="s">
        <v>1168</v>
      </c>
      <c r="H156" s="145">
        <v>1530</v>
      </c>
      <c r="I156" s="146"/>
      <c r="L156" s="142"/>
      <c r="M156" s="147"/>
      <c r="T156" s="148"/>
      <c r="AT156" s="143" t="s">
        <v>190</v>
      </c>
      <c r="AU156" s="143" t="s">
        <v>88</v>
      </c>
      <c r="AV156" s="12" t="s">
        <v>90</v>
      </c>
      <c r="AW156" s="12" t="s">
        <v>41</v>
      </c>
      <c r="AX156" s="12" t="s">
        <v>80</v>
      </c>
      <c r="AY156" s="143" t="s">
        <v>184</v>
      </c>
    </row>
    <row r="157" spans="2:65" s="12" customFormat="1" ht="11.25">
      <c r="B157" s="142"/>
      <c r="D157" s="136" t="s">
        <v>190</v>
      </c>
      <c r="E157" s="143" t="s">
        <v>3</v>
      </c>
      <c r="F157" s="144" t="s">
        <v>1169</v>
      </c>
      <c r="H157" s="145">
        <v>71.400000000000006</v>
      </c>
      <c r="I157" s="146"/>
      <c r="L157" s="142"/>
      <c r="M157" s="147"/>
      <c r="T157" s="148"/>
      <c r="AT157" s="143" t="s">
        <v>190</v>
      </c>
      <c r="AU157" s="143" t="s">
        <v>88</v>
      </c>
      <c r="AV157" s="12" t="s">
        <v>90</v>
      </c>
      <c r="AW157" s="12" t="s">
        <v>41</v>
      </c>
      <c r="AX157" s="12" t="s">
        <v>80</v>
      </c>
      <c r="AY157" s="143" t="s">
        <v>184</v>
      </c>
    </row>
    <row r="158" spans="2:65" s="13" customFormat="1" ht="11.25">
      <c r="B158" s="149"/>
      <c r="D158" s="136" t="s">
        <v>190</v>
      </c>
      <c r="E158" s="150" t="s">
        <v>3</v>
      </c>
      <c r="F158" s="151" t="s">
        <v>202</v>
      </c>
      <c r="H158" s="152">
        <v>1601.4</v>
      </c>
      <c r="I158" s="153"/>
      <c r="L158" s="149"/>
      <c r="M158" s="154"/>
      <c r="T158" s="155"/>
      <c r="AT158" s="150" t="s">
        <v>190</v>
      </c>
      <c r="AU158" s="150" t="s">
        <v>88</v>
      </c>
      <c r="AV158" s="13" t="s">
        <v>203</v>
      </c>
      <c r="AW158" s="13" t="s">
        <v>41</v>
      </c>
      <c r="AX158" s="13" t="s">
        <v>88</v>
      </c>
      <c r="AY158" s="150" t="s">
        <v>184</v>
      </c>
    </row>
    <row r="159" spans="2:65" s="1" customFormat="1" ht="16.5" customHeight="1">
      <c r="B159" s="121"/>
      <c r="C159" s="122" t="s">
        <v>274</v>
      </c>
      <c r="D159" s="122" t="s">
        <v>185</v>
      </c>
      <c r="E159" s="123" t="s">
        <v>301</v>
      </c>
      <c r="F159" s="124" t="s">
        <v>302</v>
      </c>
      <c r="G159" s="125" t="s">
        <v>188</v>
      </c>
      <c r="H159" s="126">
        <v>827.1</v>
      </c>
      <c r="I159" s="127"/>
      <c r="J159" s="128">
        <f>ROUND(I159*H159,2)</f>
        <v>0</v>
      </c>
      <c r="K159" s="124" t="s">
        <v>189</v>
      </c>
      <c r="L159" s="32"/>
      <c r="M159" s="129" t="s">
        <v>3</v>
      </c>
      <c r="N159" s="130" t="s">
        <v>51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88</v>
      </c>
      <c r="AT159" s="133" t="s">
        <v>185</v>
      </c>
      <c r="AU159" s="133" t="s">
        <v>88</v>
      </c>
      <c r="AY159" s="16" t="s">
        <v>184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6" t="s">
        <v>88</v>
      </c>
      <c r="BK159" s="134">
        <f>ROUND(I159*H159,2)</f>
        <v>0</v>
      </c>
      <c r="BL159" s="16" t="s">
        <v>88</v>
      </c>
      <c r="BM159" s="133" t="s">
        <v>365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1024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1025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304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22.5">
      <c r="B163" s="135"/>
      <c r="D163" s="136" t="s">
        <v>190</v>
      </c>
      <c r="E163" s="137" t="s">
        <v>3</v>
      </c>
      <c r="F163" s="138" t="s">
        <v>305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1170</v>
      </c>
      <c r="H164" s="145">
        <v>900</v>
      </c>
      <c r="I164" s="146"/>
      <c r="L164" s="142"/>
      <c r="M164" s="147"/>
      <c r="T164" s="148"/>
      <c r="AT164" s="143" t="s">
        <v>190</v>
      </c>
      <c r="AU164" s="143" t="s">
        <v>88</v>
      </c>
      <c r="AV164" s="12" t="s">
        <v>90</v>
      </c>
      <c r="AW164" s="12" t="s">
        <v>41</v>
      </c>
      <c r="AX164" s="12" t="s">
        <v>80</v>
      </c>
      <c r="AY164" s="143" t="s">
        <v>184</v>
      </c>
    </row>
    <row r="165" spans="2:65" s="11" customFormat="1" ht="22.5">
      <c r="B165" s="135"/>
      <c r="D165" s="136" t="s">
        <v>190</v>
      </c>
      <c r="E165" s="137" t="s">
        <v>3</v>
      </c>
      <c r="F165" s="138" t="s">
        <v>307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88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2" customFormat="1" ht="11.25">
      <c r="B166" s="142"/>
      <c r="D166" s="136" t="s">
        <v>190</v>
      </c>
      <c r="E166" s="143" t="s">
        <v>3</v>
      </c>
      <c r="F166" s="144" t="s">
        <v>1171</v>
      </c>
      <c r="H166" s="145">
        <v>-72.900000000000006</v>
      </c>
      <c r="I166" s="146"/>
      <c r="L166" s="142"/>
      <c r="M166" s="147"/>
      <c r="T166" s="148"/>
      <c r="AT166" s="143" t="s">
        <v>190</v>
      </c>
      <c r="AU166" s="143" t="s">
        <v>88</v>
      </c>
      <c r="AV166" s="12" t="s">
        <v>90</v>
      </c>
      <c r="AW166" s="12" t="s">
        <v>41</v>
      </c>
      <c r="AX166" s="12" t="s">
        <v>80</v>
      </c>
      <c r="AY166" s="143" t="s">
        <v>184</v>
      </c>
    </row>
    <row r="167" spans="2:65" s="13" customFormat="1" ht="11.25">
      <c r="B167" s="149"/>
      <c r="D167" s="136" t="s">
        <v>190</v>
      </c>
      <c r="E167" s="150" t="s">
        <v>3</v>
      </c>
      <c r="F167" s="151" t="s">
        <v>202</v>
      </c>
      <c r="H167" s="152">
        <v>827.1</v>
      </c>
      <c r="I167" s="153"/>
      <c r="L167" s="149"/>
      <c r="M167" s="154"/>
      <c r="T167" s="155"/>
      <c r="AT167" s="150" t="s">
        <v>190</v>
      </c>
      <c r="AU167" s="150" t="s">
        <v>88</v>
      </c>
      <c r="AV167" s="13" t="s">
        <v>203</v>
      </c>
      <c r="AW167" s="13" t="s">
        <v>41</v>
      </c>
      <c r="AX167" s="13" t="s">
        <v>88</v>
      </c>
      <c r="AY167" s="150" t="s">
        <v>184</v>
      </c>
    </row>
    <row r="168" spans="2:65" s="10" customFormat="1" ht="25.9" customHeight="1">
      <c r="B168" s="111"/>
      <c r="D168" s="112" t="s">
        <v>79</v>
      </c>
      <c r="E168" s="113" t="s">
        <v>210</v>
      </c>
      <c r="F168" s="113" t="s">
        <v>320</v>
      </c>
      <c r="I168" s="114"/>
      <c r="J168" s="115">
        <f>BK168</f>
        <v>0</v>
      </c>
      <c r="L168" s="111"/>
      <c r="M168" s="116"/>
      <c r="P168" s="117">
        <f>SUM(P169:P192)</f>
        <v>0</v>
      </c>
      <c r="R168" s="117">
        <f>SUM(R169:R192)</f>
        <v>0</v>
      </c>
      <c r="T168" s="118">
        <f>SUM(T169:T192)</f>
        <v>0</v>
      </c>
      <c r="AR168" s="112" t="s">
        <v>88</v>
      </c>
      <c r="AT168" s="119" t="s">
        <v>79</v>
      </c>
      <c r="AU168" s="119" t="s">
        <v>80</v>
      </c>
      <c r="AY168" s="112" t="s">
        <v>184</v>
      </c>
      <c r="BK168" s="120">
        <f>SUM(BK169:BK192)</f>
        <v>0</v>
      </c>
    </row>
    <row r="169" spans="2:65" s="1" customFormat="1" ht="24.2" customHeight="1">
      <c r="B169" s="121"/>
      <c r="C169" s="122" t="s">
        <v>256</v>
      </c>
      <c r="D169" s="122" t="s">
        <v>185</v>
      </c>
      <c r="E169" s="123" t="s">
        <v>322</v>
      </c>
      <c r="F169" s="124" t="s">
        <v>323</v>
      </c>
      <c r="G169" s="125" t="s">
        <v>324</v>
      </c>
      <c r="H169" s="126">
        <v>355</v>
      </c>
      <c r="I169" s="127"/>
      <c r="J169" s="128">
        <f>ROUND(I169*H169,2)</f>
        <v>0</v>
      </c>
      <c r="K169" s="124" t="s">
        <v>189</v>
      </c>
      <c r="L169" s="32"/>
      <c r="M169" s="129" t="s">
        <v>3</v>
      </c>
      <c r="N169" s="130" t="s">
        <v>51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88</v>
      </c>
      <c r="AT169" s="133" t="s">
        <v>185</v>
      </c>
      <c r="AU169" s="133" t="s">
        <v>88</v>
      </c>
      <c r="AY169" s="16" t="s">
        <v>184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88</v>
      </c>
      <c r="BK169" s="134">
        <f>ROUND(I169*H169,2)</f>
        <v>0</v>
      </c>
      <c r="BL169" s="16" t="s">
        <v>88</v>
      </c>
      <c r="BM169" s="133" t="s">
        <v>303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1024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1025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1" customFormat="1" ht="33.75">
      <c r="B172" s="135"/>
      <c r="D172" s="136" t="s">
        <v>190</v>
      </c>
      <c r="E172" s="137" t="s">
        <v>3</v>
      </c>
      <c r="F172" s="138" t="s">
        <v>1172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2" customFormat="1" ht="11.25">
      <c r="B173" s="142"/>
      <c r="D173" s="136" t="s">
        <v>190</v>
      </c>
      <c r="E173" s="143" t="s">
        <v>3</v>
      </c>
      <c r="F173" s="144" t="s">
        <v>1173</v>
      </c>
      <c r="H173" s="145">
        <v>170</v>
      </c>
      <c r="I173" s="146"/>
      <c r="L173" s="142"/>
      <c r="M173" s="147"/>
      <c r="T173" s="148"/>
      <c r="AT173" s="143" t="s">
        <v>190</v>
      </c>
      <c r="AU173" s="143" t="s">
        <v>88</v>
      </c>
      <c r="AV173" s="12" t="s">
        <v>90</v>
      </c>
      <c r="AW173" s="12" t="s">
        <v>41</v>
      </c>
      <c r="AX173" s="12" t="s">
        <v>80</v>
      </c>
      <c r="AY173" s="143" t="s">
        <v>184</v>
      </c>
    </row>
    <row r="174" spans="2:65" s="11" customFormat="1" ht="33.75">
      <c r="B174" s="135"/>
      <c r="D174" s="136" t="s">
        <v>190</v>
      </c>
      <c r="E174" s="137" t="s">
        <v>3</v>
      </c>
      <c r="F174" s="138" t="s">
        <v>1174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2" customFormat="1" ht="11.25">
      <c r="B175" s="142"/>
      <c r="D175" s="136" t="s">
        <v>190</v>
      </c>
      <c r="E175" s="143" t="s">
        <v>3</v>
      </c>
      <c r="F175" s="144" t="s">
        <v>1175</v>
      </c>
      <c r="H175" s="145">
        <v>27</v>
      </c>
      <c r="I175" s="146"/>
      <c r="L175" s="142"/>
      <c r="M175" s="147"/>
      <c r="T175" s="148"/>
      <c r="AT175" s="143" t="s">
        <v>190</v>
      </c>
      <c r="AU175" s="143" t="s">
        <v>88</v>
      </c>
      <c r="AV175" s="12" t="s">
        <v>90</v>
      </c>
      <c r="AW175" s="12" t="s">
        <v>41</v>
      </c>
      <c r="AX175" s="12" t="s">
        <v>80</v>
      </c>
      <c r="AY175" s="143" t="s">
        <v>184</v>
      </c>
    </row>
    <row r="176" spans="2:65" s="11" customFormat="1" ht="33.75">
      <c r="B176" s="135"/>
      <c r="D176" s="136" t="s">
        <v>190</v>
      </c>
      <c r="E176" s="137" t="s">
        <v>3</v>
      </c>
      <c r="F176" s="138" t="s">
        <v>1176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1177</v>
      </c>
      <c r="H177" s="145">
        <v>27</v>
      </c>
      <c r="I177" s="146"/>
      <c r="L177" s="142"/>
      <c r="M177" s="147"/>
      <c r="T177" s="148"/>
      <c r="AT177" s="143" t="s">
        <v>190</v>
      </c>
      <c r="AU177" s="143" t="s">
        <v>88</v>
      </c>
      <c r="AV177" s="12" t="s">
        <v>90</v>
      </c>
      <c r="AW177" s="12" t="s">
        <v>41</v>
      </c>
      <c r="AX177" s="12" t="s">
        <v>80</v>
      </c>
      <c r="AY177" s="143" t="s">
        <v>184</v>
      </c>
    </row>
    <row r="178" spans="2:65" s="11" customFormat="1" ht="33.75">
      <c r="B178" s="135"/>
      <c r="D178" s="136" t="s">
        <v>190</v>
      </c>
      <c r="E178" s="137" t="s">
        <v>3</v>
      </c>
      <c r="F178" s="138" t="s">
        <v>1178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2" customFormat="1" ht="11.25">
      <c r="B179" s="142"/>
      <c r="D179" s="136" t="s">
        <v>190</v>
      </c>
      <c r="E179" s="143" t="s">
        <v>3</v>
      </c>
      <c r="F179" s="144" t="s">
        <v>1179</v>
      </c>
      <c r="H179" s="145">
        <v>131</v>
      </c>
      <c r="I179" s="146"/>
      <c r="L179" s="142"/>
      <c r="M179" s="147"/>
      <c r="T179" s="148"/>
      <c r="AT179" s="143" t="s">
        <v>190</v>
      </c>
      <c r="AU179" s="143" t="s">
        <v>88</v>
      </c>
      <c r="AV179" s="12" t="s">
        <v>90</v>
      </c>
      <c r="AW179" s="12" t="s">
        <v>41</v>
      </c>
      <c r="AX179" s="12" t="s">
        <v>80</v>
      </c>
      <c r="AY179" s="143" t="s">
        <v>184</v>
      </c>
    </row>
    <row r="180" spans="2:65" s="11" customFormat="1" ht="22.5">
      <c r="B180" s="135"/>
      <c r="D180" s="136" t="s">
        <v>190</v>
      </c>
      <c r="E180" s="137" t="s">
        <v>3</v>
      </c>
      <c r="F180" s="138" t="s">
        <v>1180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22.5">
      <c r="B181" s="135"/>
      <c r="D181" s="136" t="s">
        <v>190</v>
      </c>
      <c r="E181" s="137" t="s">
        <v>3</v>
      </c>
      <c r="F181" s="138" t="s">
        <v>1181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22.5">
      <c r="B182" s="135"/>
      <c r="D182" s="136" t="s">
        <v>190</v>
      </c>
      <c r="E182" s="137" t="s">
        <v>3</v>
      </c>
      <c r="F182" s="138" t="s">
        <v>1182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3" customFormat="1" ht="11.25">
      <c r="B183" s="149"/>
      <c r="D183" s="136" t="s">
        <v>190</v>
      </c>
      <c r="E183" s="150" t="s">
        <v>3</v>
      </c>
      <c r="F183" s="151" t="s">
        <v>202</v>
      </c>
      <c r="H183" s="152">
        <v>355</v>
      </c>
      <c r="I183" s="153"/>
      <c r="L183" s="149"/>
      <c r="M183" s="154"/>
      <c r="T183" s="155"/>
      <c r="AT183" s="150" t="s">
        <v>190</v>
      </c>
      <c r="AU183" s="150" t="s">
        <v>88</v>
      </c>
      <c r="AV183" s="13" t="s">
        <v>203</v>
      </c>
      <c r="AW183" s="13" t="s">
        <v>41</v>
      </c>
      <c r="AX183" s="13" t="s">
        <v>88</v>
      </c>
      <c r="AY183" s="150" t="s">
        <v>184</v>
      </c>
    </row>
    <row r="184" spans="2:65" s="1" customFormat="1" ht="33" customHeight="1">
      <c r="B184" s="121"/>
      <c r="C184" s="122" t="s">
        <v>9</v>
      </c>
      <c r="D184" s="122" t="s">
        <v>185</v>
      </c>
      <c r="E184" s="123" t="s">
        <v>1183</v>
      </c>
      <c r="F184" s="124" t="s">
        <v>1184</v>
      </c>
      <c r="G184" s="125" t="s">
        <v>324</v>
      </c>
      <c r="H184" s="126">
        <v>92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1185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1024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1025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22.5">
      <c r="B187" s="135"/>
      <c r="D187" s="136" t="s">
        <v>190</v>
      </c>
      <c r="E187" s="137" t="s">
        <v>3</v>
      </c>
      <c r="F187" s="138" t="s">
        <v>1186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373</v>
      </c>
      <c r="H188" s="145">
        <v>46</v>
      </c>
      <c r="I188" s="146"/>
      <c r="L188" s="142"/>
      <c r="M188" s="147"/>
      <c r="T188" s="148"/>
      <c r="AT188" s="143" t="s">
        <v>190</v>
      </c>
      <c r="AU188" s="143" t="s">
        <v>88</v>
      </c>
      <c r="AV188" s="12" t="s">
        <v>90</v>
      </c>
      <c r="AW188" s="12" t="s">
        <v>41</v>
      </c>
      <c r="AX188" s="12" t="s">
        <v>80</v>
      </c>
      <c r="AY188" s="143" t="s">
        <v>184</v>
      </c>
    </row>
    <row r="189" spans="2:65" s="11" customFormat="1" ht="33.75">
      <c r="B189" s="135"/>
      <c r="D189" s="136" t="s">
        <v>190</v>
      </c>
      <c r="E189" s="137" t="s">
        <v>3</v>
      </c>
      <c r="F189" s="138" t="s">
        <v>1187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2" customFormat="1" ht="11.25">
      <c r="B190" s="142"/>
      <c r="D190" s="136" t="s">
        <v>190</v>
      </c>
      <c r="E190" s="143" t="s">
        <v>3</v>
      </c>
      <c r="F190" s="144" t="s">
        <v>373</v>
      </c>
      <c r="H190" s="145">
        <v>46</v>
      </c>
      <c r="I190" s="146"/>
      <c r="L190" s="142"/>
      <c r="M190" s="147"/>
      <c r="T190" s="148"/>
      <c r="AT190" s="143" t="s">
        <v>190</v>
      </c>
      <c r="AU190" s="143" t="s">
        <v>88</v>
      </c>
      <c r="AV190" s="12" t="s">
        <v>90</v>
      </c>
      <c r="AW190" s="12" t="s">
        <v>41</v>
      </c>
      <c r="AX190" s="12" t="s">
        <v>80</v>
      </c>
      <c r="AY190" s="143" t="s">
        <v>184</v>
      </c>
    </row>
    <row r="191" spans="2:65" s="11" customFormat="1" ht="22.5">
      <c r="B191" s="135"/>
      <c r="D191" s="136" t="s">
        <v>190</v>
      </c>
      <c r="E191" s="137" t="s">
        <v>3</v>
      </c>
      <c r="F191" s="138" t="s">
        <v>1188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3" customFormat="1" ht="11.25">
      <c r="B192" s="149"/>
      <c r="D192" s="136" t="s">
        <v>190</v>
      </c>
      <c r="E192" s="150" t="s">
        <v>3</v>
      </c>
      <c r="F192" s="151" t="s">
        <v>202</v>
      </c>
      <c r="H192" s="152">
        <v>92</v>
      </c>
      <c r="I192" s="153"/>
      <c r="L192" s="149"/>
      <c r="M192" s="154"/>
      <c r="T192" s="155"/>
      <c r="AT192" s="150" t="s">
        <v>190</v>
      </c>
      <c r="AU192" s="150" t="s">
        <v>88</v>
      </c>
      <c r="AV192" s="13" t="s">
        <v>203</v>
      </c>
      <c r="AW192" s="13" t="s">
        <v>41</v>
      </c>
      <c r="AX192" s="13" t="s">
        <v>88</v>
      </c>
      <c r="AY192" s="150" t="s">
        <v>184</v>
      </c>
    </row>
    <row r="193" spans="2:65" s="10" customFormat="1" ht="25.9" customHeight="1">
      <c r="B193" s="111"/>
      <c r="D193" s="112" t="s">
        <v>79</v>
      </c>
      <c r="E193" s="113" t="s">
        <v>230</v>
      </c>
      <c r="F193" s="113" t="s">
        <v>333</v>
      </c>
      <c r="I193" s="114"/>
      <c r="J193" s="115">
        <f>BK193</f>
        <v>0</v>
      </c>
      <c r="L193" s="111"/>
      <c r="M193" s="116"/>
      <c r="P193" s="117">
        <f>SUM(P194:P197)</f>
        <v>0</v>
      </c>
      <c r="R193" s="117">
        <f>SUM(R194:R197)</f>
        <v>0</v>
      </c>
      <c r="T193" s="118">
        <f>SUM(T194:T197)</f>
        <v>0</v>
      </c>
      <c r="AR193" s="112" t="s">
        <v>88</v>
      </c>
      <c r="AT193" s="119" t="s">
        <v>79</v>
      </c>
      <c r="AU193" s="119" t="s">
        <v>80</v>
      </c>
      <c r="AY193" s="112" t="s">
        <v>184</v>
      </c>
      <c r="BK193" s="120">
        <f>SUM(BK194:BK197)</f>
        <v>0</v>
      </c>
    </row>
    <row r="194" spans="2:65" s="1" customFormat="1" ht="24.2" customHeight="1">
      <c r="B194" s="121"/>
      <c r="C194" s="122" t="s">
        <v>268</v>
      </c>
      <c r="D194" s="122" t="s">
        <v>185</v>
      </c>
      <c r="E194" s="123" t="s">
        <v>346</v>
      </c>
      <c r="F194" s="124" t="s">
        <v>347</v>
      </c>
      <c r="G194" s="125" t="s">
        <v>348</v>
      </c>
      <c r="H194" s="126">
        <v>3</v>
      </c>
      <c r="I194" s="127"/>
      <c r="J194" s="128">
        <f>ROUND(I194*H194,2)</f>
        <v>0</v>
      </c>
      <c r="K194" s="124" t="s">
        <v>189</v>
      </c>
      <c r="L194" s="32"/>
      <c r="M194" s="129" t="s">
        <v>3</v>
      </c>
      <c r="N194" s="130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88</v>
      </c>
      <c r="AT194" s="133" t="s">
        <v>185</v>
      </c>
      <c r="AU194" s="133" t="s">
        <v>88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1189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1024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1025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210</v>
      </c>
      <c r="H197" s="145">
        <v>3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88</v>
      </c>
      <c r="AY197" s="143" t="s">
        <v>184</v>
      </c>
    </row>
    <row r="198" spans="2:65" s="10" customFormat="1" ht="25.9" customHeight="1">
      <c r="B198" s="111"/>
      <c r="D198" s="112" t="s">
        <v>79</v>
      </c>
      <c r="E198" s="113" t="s">
        <v>228</v>
      </c>
      <c r="F198" s="113" t="s">
        <v>729</v>
      </c>
      <c r="I198" s="114"/>
      <c r="J198" s="115">
        <f>BK198</f>
        <v>0</v>
      </c>
      <c r="L198" s="111"/>
      <c r="M198" s="116"/>
      <c r="P198" s="117">
        <f>SUM(P199:P210)</f>
        <v>0</v>
      </c>
      <c r="R198" s="117">
        <f>SUM(R199:R210)</f>
        <v>0</v>
      </c>
      <c r="T198" s="118">
        <f>SUM(T199:T210)</f>
        <v>0</v>
      </c>
      <c r="AR198" s="112" t="s">
        <v>88</v>
      </c>
      <c r="AT198" s="119" t="s">
        <v>79</v>
      </c>
      <c r="AU198" s="119" t="s">
        <v>80</v>
      </c>
      <c r="AY198" s="112" t="s">
        <v>184</v>
      </c>
      <c r="BK198" s="120">
        <f>SUM(BK199:BK210)</f>
        <v>0</v>
      </c>
    </row>
    <row r="199" spans="2:65" s="1" customFormat="1" ht="33" customHeight="1">
      <c r="B199" s="121"/>
      <c r="C199" s="122" t="s">
        <v>293</v>
      </c>
      <c r="D199" s="122" t="s">
        <v>185</v>
      </c>
      <c r="E199" s="123" t="s">
        <v>797</v>
      </c>
      <c r="F199" s="124" t="s">
        <v>798</v>
      </c>
      <c r="G199" s="125" t="s">
        <v>348</v>
      </c>
      <c r="H199" s="126">
        <v>7</v>
      </c>
      <c r="I199" s="127"/>
      <c r="J199" s="128">
        <f>ROUND(I199*H199,2)</f>
        <v>0</v>
      </c>
      <c r="K199" s="124" t="s">
        <v>189</v>
      </c>
      <c r="L199" s="32"/>
      <c r="M199" s="129" t="s">
        <v>3</v>
      </c>
      <c r="N199" s="130" t="s">
        <v>51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88</v>
      </c>
      <c r="AT199" s="133" t="s">
        <v>185</v>
      </c>
      <c r="AU199" s="133" t="s">
        <v>88</v>
      </c>
      <c r="AY199" s="16" t="s">
        <v>184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88</v>
      </c>
      <c r="BK199" s="134">
        <f>ROUND(I199*H199,2)</f>
        <v>0</v>
      </c>
      <c r="BL199" s="16" t="s">
        <v>88</v>
      </c>
      <c r="BM199" s="133" t="s">
        <v>1190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1191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1192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22.5">
      <c r="B202" s="135"/>
      <c r="D202" s="136" t="s">
        <v>190</v>
      </c>
      <c r="E202" s="137" t="s">
        <v>3</v>
      </c>
      <c r="F202" s="138" t="s">
        <v>1193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2" customFormat="1" ht="11.25">
      <c r="B203" s="142"/>
      <c r="D203" s="136" t="s">
        <v>190</v>
      </c>
      <c r="E203" s="143" t="s">
        <v>3</v>
      </c>
      <c r="F203" s="144" t="s">
        <v>230</v>
      </c>
      <c r="H203" s="145">
        <v>7</v>
      </c>
      <c r="I203" s="146"/>
      <c r="L203" s="142"/>
      <c r="M203" s="147"/>
      <c r="T203" s="148"/>
      <c r="AT203" s="143" t="s">
        <v>190</v>
      </c>
      <c r="AU203" s="143" t="s">
        <v>88</v>
      </c>
      <c r="AV203" s="12" t="s">
        <v>90</v>
      </c>
      <c r="AW203" s="12" t="s">
        <v>41</v>
      </c>
      <c r="AX203" s="12" t="s">
        <v>80</v>
      </c>
      <c r="AY203" s="143" t="s">
        <v>184</v>
      </c>
    </row>
    <row r="204" spans="2:65" s="13" customFormat="1" ht="11.25">
      <c r="B204" s="149"/>
      <c r="D204" s="136" t="s">
        <v>190</v>
      </c>
      <c r="E204" s="150" t="s">
        <v>3</v>
      </c>
      <c r="F204" s="151" t="s">
        <v>202</v>
      </c>
      <c r="H204" s="152">
        <v>7</v>
      </c>
      <c r="I204" s="153"/>
      <c r="L204" s="149"/>
      <c r="M204" s="154"/>
      <c r="T204" s="155"/>
      <c r="AT204" s="150" t="s">
        <v>190</v>
      </c>
      <c r="AU204" s="150" t="s">
        <v>88</v>
      </c>
      <c r="AV204" s="13" t="s">
        <v>203</v>
      </c>
      <c r="AW204" s="13" t="s">
        <v>41</v>
      </c>
      <c r="AX204" s="13" t="s">
        <v>88</v>
      </c>
      <c r="AY204" s="150" t="s">
        <v>184</v>
      </c>
    </row>
    <row r="205" spans="2:65" s="1" customFormat="1" ht="33" customHeight="1">
      <c r="B205" s="121"/>
      <c r="C205" s="122" t="s">
        <v>300</v>
      </c>
      <c r="D205" s="122" t="s">
        <v>185</v>
      </c>
      <c r="E205" s="123" t="s">
        <v>800</v>
      </c>
      <c r="F205" s="124" t="s">
        <v>1194</v>
      </c>
      <c r="G205" s="125" t="s">
        <v>348</v>
      </c>
      <c r="H205" s="126">
        <v>7</v>
      </c>
      <c r="I205" s="127"/>
      <c r="J205" s="128">
        <f>ROUND(I205*H205,2)</f>
        <v>0</v>
      </c>
      <c r="K205" s="124" t="s">
        <v>189</v>
      </c>
      <c r="L205" s="32"/>
      <c r="M205" s="129" t="s">
        <v>3</v>
      </c>
      <c r="N205" s="130" t="s">
        <v>51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88</v>
      </c>
      <c r="AT205" s="133" t="s">
        <v>185</v>
      </c>
      <c r="AU205" s="133" t="s">
        <v>88</v>
      </c>
      <c r="AY205" s="16" t="s">
        <v>184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88</v>
      </c>
      <c r="BK205" s="134">
        <f>ROUND(I205*H205,2)</f>
        <v>0</v>
      </c>
      <c r="BL205" s="16" t="s">
        <v>88</v>
      </c>
      <c r="BM205" s="133" t="s">
        <v>1195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1191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1192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1" customFormat="1" ht="22.5">
      <c r="B208" s="135"/>
      <c r="D208" s="136" t="s">
        <v>190</v>
      </c>
      <c r="E208" s="137" t="s">
        <v>3</v>
      </c>
      <c r="F208" s="138" t="s">
        <v>1193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51" s="12" customFormat="1" ht="11.25">
      <c r="B209" s="142"/>
      <c r="D209" s="136" t="s">
        <v>190</v>
      </c>
      <c r="E209" s="143" t="s">
        <v>3</v>
      </c>
      <c r="F209" s="144" t="s">
        <v>230</v>
      </c>
      <c r="H209" s="145">
        <v>7</v>
      </c>
      <c r="I209" s="146"/>
      <c r="L209" s="142"/>
      <c r="M209" s="147"/>
      <c r="T209" s="148"/>
      <c r="AT209" s="143" t="s">
        <v>190</v>
      </c>
      <c r="AU209" s="143" t="s">
        <v>88</v>
      </c>
      <c r="AV209" s="12" t="s">
        <v>90</v>
      </c>
      <c r="AW209" s="12" t="s">
        <v>41</v>
      </c>
      <c r="AX209" s="12" t="s">
        <v>80</v>
      </c>
      <c r="AY209" s="143" t="s">
        <v>184</v>
      </c>
    </row>
    <row r="210" spans="2:51" s="13" customFormat="1" ht="11.25">
      <c r="B210" s="149"/>
      <c r="D210" s="136" t="s">
        <v>190</v>
      </c>
      <c r="E210" s="150" t="s">
        <v>3</v>
      </c>
      <c r="F210" s="151" t="s">
        <v>202</v>
      </c>
      <c r="H210" s="152">
        <v>7</v>
      </c>
      <c r="I210" s="153"/>
      <c r="L210" s="149"/>
      <c r="M210" s="156"/>
      <c r="N210" s="157"/>
      <c r="O210" s="157"/>
      <c r="P210" s="157"/>
      <c r="Q210" s="157"/>
      <c r="R210" s="157"/>
      <c r="S210" s="157"/>
      <c r="T210" s="158"/>
      <c r="AT210" s="150" t="s">
        <v>190</v>
      </c>
      <c r="AU210" s="150" t="s">
        <v>88</v>
      </c>
      <c r="AV210" s="13" t="s">
        <v>203</v>
      </c>
      <c r="AW210" s="13" t="s">
        <v>41</v>
      </c>
      <c r="AX210" s="13" t="s">
        <v>88</v>
      </c>
      <c r="AY210" s="150" t="s">
        <v>184</v>
      </c>
    </row>
    <row r="211" spans="2:51" s="1" customFormat="1" ht="6.95" customHeight="1">
      <c r="B211" s="41"/>
      <c r="C211" s="42"/>
      <c r="D211" s="42"/>
      <c r="E211" s="42"/>
      <c r="F211" s="42"/>
      <c r="G211" s="42"/>
      <c r="H211" s="42"/>
      <c r="I211" s="42"/>
      <c r="J211" s="42"/>
      <c r="K211" s="42"/>
      <c r="L211" s="32"/>
    </row>
  </sheetData>
  <autoFilter ref="C83:K210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8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1196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ROUND((SUM(BE84:BE800)),  2)</f>
        <v>0</v>
      </c>
      <c r="I33" s="89">
        <v>0.21</v>
      </c>
      <c r="J33" s="88">
        <f>ROUND(((SUM(BE84:BE800))*I33),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ROUND((SUM(BF84:BF800)),  2)</f>
        <v>0</v>
      </c>
      <c r="I34" s="89">
        <v>0.15</v>
      </c>
      <c r="J34" s="88">
        <f>ROUND(((SUM(BF84:BF800))*I34),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ROUND((SUM(BG84:BG800)),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ROUND((SUM(BH84:BH800)),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ROUND((SUM(BI84:BI800)),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PS471 - Úprava SSZ 5.05 Tomkovo nám. - Dukelská - v rámci 3., 4. A 5. etapy ZOV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J142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J193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J201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J788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PS471 - Úprava SSZ 5.05 Tomkovo nám. - Dukelská - v rámci 3., 4. A 5. etapy ZOV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Husovice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P85+P142+P193+P201+P788</f>
        <v>0</v>
      </c>
      <c r="Q84" s="50"/>
      <c r="R84" s="108">
        <f>R85+R142+R193+R201+R788</f>
        <v>0</v>
      </c>
      <c r="S84" s="50"/>
      <c r="T84" s="109">
        <f>T85+T142+T193+T201+T788</f>
        <v>0</v>
      </c>
      <c r="AT84" s="16" t="s">
        <v>79</v>
      </c>
      <c r="AU84" s="16" t="s">
        <v>163</v>
      </c>
      <c r="BK84" s="110">
        <f>BK85+BK142+BK193+BK201+BK788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SUM(P86:P141)</f>
        <v>0</v>
      </c>
      <c r="R85" s="117">
        <f>SUM(R86:R141)</f>
        <v>0</v>
      </c>
      <c r="T85" s="118">
        <f>SUM(T86:T141)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SUM(BK86:BK141)</f>
        <v>0</v>
      </c>
    </row>
    <row r="86" spans="2:65" s="1" customFormat="1" ht="24.2" customHeight="1">
      <c r="B86" s="121"/>
      <c r="C86" s="122" t="s">
        <v>88</v>
      </c>
      <c r="D86" s="122" t="s">
        <v>185</v>
      </c>
      <c r="E86" s="123" t="s">
        <v>1197</v>
      </c>
      <c r="F86" s="124" t="s">
        <v>1198</v>
      </c>
      <c r="G86" s="125" t="s">
        <v>213</v>
      </c>
      <c r="H86" s="126">
        <v>1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1199</v>
      </c>
    </row>
    <row r="87" spans="2:65" s="11" customFormat="1" ht="11.25">
      <c r="B87" s="135"/>
      <c r="D87" s="136" t="s">
        <v>190</v>
      </c>
      <c r="E87" s="137" t="s">
        <v>3</v>
      </c>
      <c r="F87" s="138" t="s">
        <v>1200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22.5">
      <c r="B88" s="135"/>
      <c r="D88" s="136" t="s">
        <v>190</v>
      </c>
      <c r="E88" s="137" t="s">
        <v>3</v>
      </c>
      <c r="F88" s="138" t="s">
        <v>1201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2" customFormat="1" ht="11.25">
      <c r="B89" s="142"/>
      <c r="D89" s="136" t="s">
        <v>190</v>
      </c>
      <c r="E89" s="143" t="s">
        <v>3</v>
      </c>
      <c r="F89" s="144" t="s">
        <v>88</v>
      </c>
      <c r="H89" s="145">
        <v>1</v>
      </c>
      <c r="I89" s="146"/>
      <c r="L89" s="142"/>
      <c r="M89" s="147"/>
      <c r="T89" s="148"/>
      <c r="AT89" s="143" t="s">
        <v>190</v>
      </c>
      <c r="AU89" s="143" t="s">
        <v>88</v>
      </c>
      <c r="AV89" s="12" t="s">
        <v>90</v>
      </c>
      <c r="AW89" s="12" t="s">
        <v>41</v>
      </c>
      <c r="AX89" s="12" t="s">
        <v>80</v>
      </c>
      <c r="AY89" s="143" t="s">
        <v>184</v>
      </c>
    </row>
    <row r="90" spans="2:65" s="13" customFormat="1" ht="11.25">
      <c r="B90" s="149"/>
      <c r="D90" s="136" t="s">
        <v>190</v>
      </c>
      <c r="E90" s="150" t="s">
        <v>3</v>
      </c>
      <c r="F90" s="151" t="s">
        <v>202</v>
      </c>
      <c r="H90" s="152">
        <v>1</v>
      </c>
      <c r="I90" s="153"/>
      <c r="L90" s="149"/>
      <c r="M90" s="154"/>
      <c r="T90" s="155"/>
      <c r="AT90" s="150" t="s">
        <v>190</v>
      </c>
      <c r="AU90" s="150" t="s">
        <v>88</v>
      </c>
      <c r="AV90" s="13" t="s">
        <v>203</v>
      </c>
      <c r="AW90" s="13" t="s">
        <v>41</v>
      </c>
      <c r="AX90" s="13" t="s">
        <v>88</v>
      </c>
      <c r="AY90" s="150" t="s">
        <v>184</v>
      </c>
    </row>
    <row r="91" spans="2:65" s="1" customFormat="1" ht="21.75" customHeight="1">
      <c r="B91" s="121"/>
      <c r="C91" s="122" t="s">
        <v>90</v>
      </c>
      <c r="D91" s="122" t="s">
        <v>185</v>
      </c>
      <c r="E91" s="123" t="s">
        <v>186</v>
      </c>
      <c r="F91" s="124" t="s">
        <v>187</v>
      </c>
      <c r="G91" s="125" t="s">
        <v>188</v>
      </c>
      <c r="H91" s="126">
        <v>10.5</v>
      </c>
      <c r="I91" s="127"/>
      <c r="J91" s="128">
        <f>ROUND(I91*H91,2)</f>
        <v>0</v>
      </c>
      <c r="K91" s="124" t="s">
        <v>189</v>
      </c>
      <c r="L91" s="32"/>
      <c r="M91" s="129" t="s">
        <v>3</v>
      </c>
      <c r="N91" s="130" t="s">
        <v>51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88</v>
      </c>
      <c r="AT91" s="133" t="s">
        <v>185</v>
      </c>
      <c r="AU91" s="133" t="s">
        <v>88</v>
      </c>
      <c r="AY91" s="16" t="s">
        <v>184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88</v>
      </c>
      <c r="BK91" s="134">
        <f>ROUND(I91*H91,2)</f>
        <v>0</v>
      </c>
      <c r="BL91" s="16" t="s">
        <v>88</v>
      </c>
      <c r="BM91" s="133" t="s">
        <v>1202</v>
      </c>
    </row>
    <row r="92" spans="2:65" s="11" customFormat="1" ht="22.5">
      <c r="B92" s="135"/>
      <c r="D92" s="136" t="s">
        <v>190</v>
      </c>
      <c r="E92" s="137" t="s">
        <v>3</v>
      </c>
      <c r="F92" s="138" t="s">
        <v>1203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1" customFormat="1" ht="22.5">
      <c r="B93" s="135"/>
      <c r="D93" s="136" t="s">
        <v>190</v>
      </c>
      <c r="E93" s="137" t="s">
        <v>3</v>
      </c>
      <c r="F93" s="138" t="s">
        <v>1204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743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194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1205</v>
      </c>
      <c r="H96" s="145">
        <v>7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196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1206</v>
      </c>
      <c r="H98" s="145">
        <v>2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1207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2" customFormat="1" ht="11.25">
      <c r="B100" s="142"/>
      <c r="D100" s="136" t="s">
        <v>190</v>
      </c>
      <c r="E100" s="143" t="s">
        <v>3</v>
      </c>
      <c r="F100" s="144" t="s">
        <v>201</v>
      </c>
      <c r="H100" s="145">
        <v>1.2</v>
      </c>
      <c r="I100" s="146"/>
      <c r="L100" s="142"/>
      <c r="M100" s="147"/>
      <c r="T100" s="148"/>
      <c r="AT100" s="143" t="s">
        <v>190</v>
      </c>
      <c r="AU100" s="143" t="s">
        <v>88</v>
      </c>
      <c r="AV100" s="12" t="s">
        <v>90</v>
      </c>
      <c r="AW100" s="12" t="s">
        <v>41</v>
      </c>
      <c r="AX100" s="12" t="s">
        <v>80</v>
      </c>
      <c r="AY100" s="143" t="s">
        <v>184</v>
      </c>
    </row>
    <row r="101" spans="2:65" s="11" customFormat="1" ht="22.5">
      <c r="B101" s="135"/>
      <c r="D101" s="136" t="s">
        <v>190</v>
      </c>
      <c r="E101" s="137" t="s">
        <v>3</v>
      </c>
      <c r="F101" s="138" t="s">
        <v>1208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1209</v>
      </c>
      <c r="H102" s="145">
        <v>0.3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3" customFormat="1" ht="11.25">
      <c r="B103" s="149"/>
      <c r="D103" s="136" t="s">
        <v>190</v>
      </c>
      <c r="E103" s="150" t="s">
        <v>3</v>
      </c>
      <c r="F103" s="151" t="s">
        <v>202</v>
      </c>
      <c r="H103" s="152">
        <v>10.5</v>
      </c>
      <c r="I103" s="153"/>
      <c r="L103" s="149"/>
      <c r="M103" s="154"/>
      <c r="T103" s="155"/>
      <c r="AT103" s="150" t="s">
        <v>190</v>
      </c>
      <c r="AU103" s="150" t="s">
        <v>88</v>
      </c>
      <c r="AV103" s="13" t="s">
        <v>203</v>
      </c>
      <c r="AW103" s="13" t="s">
        <v>41</v>
      </c>
      <c r="AX103" s="13" t="s">
        <v>88</v>
      </c>
      <c r="AY103" s="150" t="s">
        <v>184</v>
      </c>
    </row>
    <row r="104" spans="2:65" s="1" customFormat="1" ht="24.2" customHeight="1">
      <c r="B104" s="121"/>
      <c r="C104" s="122" t="s">
        <v>210</v>
      </c>
      <c r="D104" s="122" t="s">
        <v>185</v>
      </c>
      <c r="E104" s="123" t="s">
        <v>1022</v>
      </c>
      <c r="F104" s="124" t="s">
        <v>1023</v>
      </c>
      <c r="G104" s="125" t="s">
        <v>188</v>
      </c>
      <c r="H104" s="126">
        <v>12.656000000000001</v>
      </c>
      <c r="I104" s="127"/>
      <c r="J104" s="128">
        <f>ROUND(I104*H104,2)</f>
        <v>0</v>
      </c>
      <c r="K104" s="124" t="s">
        <v>189</v>
      </c>
      <c r="L104" s="32"/>
      <c r="M104" s="129" t="s">
        <v>3</v>
      </c>
      <c r="N104" s="130" t="s">
        <v>51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88</v>
      </c>
      <c r="AT104" s="133" t="s">
        <v>185</v>
      </c>
      <c r="AU104" s="133" t="s">
        <v>88</v>
      </c>
      <c r="AY104" s="16" t="s">
        <v>184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88</v>
      </c>
      <c r="BK104" s="134">
        <f>ROUND(I104*H104,2)</f>
        <v>0</v>
      </c>
      <c r="BL104" s="16" t="s">
        <v>88</v>
      </c>
      <c r="BM104" s="133" t="s">
        <v>1210</v>
      </c>
    </row>
    <row r="105" spans="2:65" s="11" customFormat="1" ht="22.5">
      <c r="B105" s="135"/>
      <c r="D105" s="136" t="s">
        <v>190</v>
      </c>
      <c r="E105" s="137" t="s">
        <v>3</v>
      </c>
      <c r="F105" s="138" t="s">
        <v>1203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22.5">
      <c r="B106" s="135"/>
      <c r="D106" s="136" t="s">
        <v>190</v>
      </c>
      <c r="E106" s="137" t="s">
        <v>3</v>
      </c>
      <c r="F106" s="138" t="s">
        <v>1211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1212</v>
      </c>
      <c r="H107" s="145">
        <v>3.456</v>
      </c>
      <c r="I107" s="146"/>
      <c r="L107" s="142"/>
      <c r="M107" s="147"/>
      <c r="T107" s="148"/>
      <c r="AT107" s="143" t="s">
        <v>190</v>
      </c>
      <c r="AU107" s="143" t="s">
        <v>88</v>
      </c>
      <c r="AV107" s="12" t="s">
        <v>90</v>
      </c>
      <c r="AW107" s="12" t="s">
        <v>41</v>
      </c>
      <c r="AX107" s="12" t="s">
        <v>80</v>
      </c>
      <c r="AY107" s="143" t="s">
        <v>184</v>
      </c>
    </row>
    <row r="108" spans="2:65" s="11" customFormat="1" ht="22.5">
      <c r="B108" s="135"/>
      <c r="D108" s="136" t="s">
        <v>190</v>
      </c>
      <c r="E108" s="137" t="s">
        <v>3</v>
      </c>
      <c r="F108" s="138" t="s">
        <v>1213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2" customFormat="1" ht="11.25">
      <c r="B109" s="142"/>
      <c r="D109" s="136" t="s">
        <v>190</v>
      </c>
      <c r="E109" s="143" t="s">
        <v>3</v>
      </c>
      <c r="F109" s="144" t="s">
        <v>1214</v>
      </c>
      <c r="H109" s="145">
        <v>6.8</v>
      </c>
      <c r="I109" s="146"/>
      <c r="L109" s="142"/>
      <c r="M109" s="147"/>
      <c r="T109" s="148"/>
      <c r="AT109" s="143" t="s">
        <v>190</v>
      </c>
      <c r="AU109" s="143" t="s">
        <v>88</v>
      </c>
      <c r="AV109" s="12" t="s">
        <v>90</v>
      </c>
      <c r="AW109" s="12" t="s">
        <v>41</v>
      </c>
      <c r="AX109" s="12" t="s">
        <v>80</v>
      </c>
      <c r="AY109" s="143" t="s">
        <v>184</v>
      </c>
    </row>
    <row r="110" spans="2:65" s="11" customFormat="1" ht="22.5">
      <c r="B110" s="135"/>
      <c r="D110" s="136" t="s">
        <v>190</v>
      </c>
      <c r="E110" s="137" t="s">
        <v>3</v>
      </c>
      <c r="F110" s="138" t="s">
        <v>1215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319</v>
      </c>
      <c r="H111" s="145">
        <v>1.2</v>
      </c>
      <c r="I111" s="146"/>
      <c r="L111" s="142"/>
      <c r="M111" s="147"/>
      <c r="T111" s="148"/>
      <c r="AT111" s="143" t="s">
        <v>190</v>
      </c>
      <c r="AU111" s="143" t="s">
        <v>88</v>
      </c>
      <c r="AV111" s="12" t="s">
        <v>90</v>
      </c>
      <c r="AW111" s="12" t="s">
        <v>41</v>
      </c>
      <c r="AX111" s="12" t="s">
        <v>80</v>
      </c>
      <c r="AY111" s="143" t="s">
        <v>184</v>
      </c>
    </row>
    <row r="112" spans="2:65" s="11" customFormat="1" ht="22.5">
      <c r="B112" s="135"/>
      <c r="D112" s="136" t="s">
        <v>190</v>
      </c>
      <c r="E112" s="137" t="s">
        <v>3</v>
      </c>
      <c r="F112" s="138" t="s">
        <v>1216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1" customFormat="1" ht="22.5">
      <c r="B113" s="135"/>
      <c r="D113" s="136" t="s">
        <v>190</v>
      </c>
      <c r="E113" s="137" t="s">
        <v>3</v>
      </c>
      <c r="F113" s="138" t="s">
        <v>1217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2" customFormat="1" ht="11.25">
      <c r="B114" s="142"/>
      <c r="D114" s="136" t="s">
        <v>190</v>
      </c>
      <c r="E114" s="143" t="s">
        <v>3</v>
      </c>
      <c r="F114" s="144" t="s">
        <v>319</v>
      </c>
      <c r="H114" s="145">
        <v>1.2</v>
      </c>
      <c r="I114" s="146"/>
      <c r="L114" s="142"/>
      <c r="M114" s="147"/>
      <c r="T114" s="148"/>
      <c r="AT114" s="143" t="s">
        <v>190</v>
      </c>
      <c r="AU114" s="143" t="s">
        <v>88</v>
      </c>
      <c r="AV114" s="12" t="s">
        <v>90</v>
      </c>
      <c r="AW114" s="12" t="s">
        <v>41</v>
      </c>
      <c r="AX114" s="12" t="s">
        <v>80</v>
      </c>
      <c r="AY114" s="143" t="s">
        <v>184</v>
      </c>
    </row>
    <row r="115" spans="2:65" s="13" customFormat="1" ht="11.25">
      <c r="B115" s="149"/>
      <c r="D115" s="136" t="s">
        <v>190</v>
      </c>
      <c r="E115" s="150" t="s">
        <v>3</v>
      </c>
      <c r="F115" s="151" t="s">
        <v>202</v>
      </c>
      <c r="H115" s="152">
        <v>12.656000000000001</v>
      </c>
      <c r="I115" s="153"/>
      <c r="L115" s="149"/>
      <c r="M115" s="154"/>
      <c r="T115" s="155"/>
      <c r="AT115" s="150" t="s">
        <v>190</v>
      </c>
      <c r="AU115" s="150" t="s">
        <v>88</v>
      </c>
      <c r="AV115" s="13" t="s">
        <v>203</v>
      </c>
      <c r="AW115" s="13" t="s">
        <v>41</v>
      </c>
      <c r="AX115" s="13" t="s">
        <v>88</v>
      </c>
      <c r="AY115" s="150" t="s">
        <v>184</v>
      </c>
    </row>
    <row r="116" spans="2:65" s="1" customFormat="1" ht="24.2" customHeight="1">
      <c r="B116" s="121"/>
      <c r="C116" s="122" t="s">
        <v>203</v>
      </c>
      <c r="D116" s="122" t="s">
        <v>185</v>
      </c>
      <c r="E116" s="123" t="s">
        <v>1218</v>
      </c>
      <c r="F116" s="124" t="s">
        <v>1219</v>
      </c>
      <c r="G116" s="125" t="s">
        <v>213</v>
      </c>
      <c r="H116" s="126">
        <v>1</v>
      </c>
      <c r="I116" s="127"/>
      <c r="J116" s="128">
        <f>ROUND(I116*H116,2)</f>
        <v>0</v>
      </c>
      <c r="K116" s="124" t="s">
        <v>189</v>
      </c>
      <c r="L116" s="32"/>
      <c r="M116" s="129" t="s">
        <v>3</v>
      </c>
      <c r="N116" s="130" t="s">
        <v>51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88</v>
      </c>
      <c r="AT116" s="133" t="s">
        <v>185</v>
      </c>
      <c r="AU116" s="133" t="s">
        <v>88</v>
      </c>
      <c r="AY116" s="16" t="s">
        <v>184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6" t="s">
        <v>88</v>
      </c>
      <c r="BK116" s="134">
        <f>ROUND(I116*H116,2)</f>
        <v>0</v>
      </c>
      <c r="BL116" s="16" t="s">
        <v>88</v>
      </c>
      <c r="BM116" s="133" t="s">
        <v>1220</v>
      </c>
    </row>
    <row r="117" spans="2:65" s="11" customFormat="1" ht="11.25">
      <c r="B117" s="135"/>
      <c r="D117" s="136" t="s">
        <v>190</v>
      </c>
      <c r="E117" s="137" t="s">
        <v>3</v>
      </c>
      <c r="F117" s="138" t="s">
        <v>1200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1" customFormat="1" ht="22.5">
      <c r="B118" s="135"/>
      <c r="D118" s="136" t="s">
        <v>190</v>
      </c>
      <c r="E118" s="137" t="s">
        <v>3</v>
      </c>
      <c r="F118" s="138" t="s">
        <v>1221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2" customFormat="1" ht="11.25">
      <c r="B119" s="142"/>
      <c r="D119" s="136" t="s">
        <v>190</v>
      </c>
      <c r="E119" s="143" t="s">
        <v>3</v>
      </c>
      <c r="F119" s="144" t="s">
        <v>88</v>
      </c>
      <c r="H119" s="145">
        <v>1</v>
      </c>
      <c r="I119" s="146"/>
      <c r="L119" s="142"/>
      <c r="M119" s="147"/>
      <c r="T119" s="148"/>
      <c r="AT119" s="143" t="s">
        <v>190</v>
      </c>
      <c r="AU119" s="143" t="s">
        <v>88</v>
      </c>
      <c r="AV119" s="12" t="s">
        <v>90</v>
      </c>
      <c r="AW119" s="12" t="s">
        <v>41</v>
      </c>
      <c r="AX119" s="12" t="s">
        <v>80</v>
      </c>
      <c r="AY119" s="143" t="s">
        <v>184</v>
      </c>
    </row>
    <row r="120" spans="2:65" s="13" customFormat="1" ht="11.25">
      <c r="B120" s="149"/>
      <c r="D120" s="136" t="s">
        <v>190</v>
      </c>
      <c r="E120" s="150" t="s">
        <v>3</v>
      </c>
      <c r="F120" s="151" t="s">
        <v>202</v>
      </c>
      <c r="H120" s="152">
        <v>1</v>
      </c>
      <c r="I120" s="153"/>
      <c r="L120" s="149"/>
      <c r="M120" s="154"/>
      <c r="T120" s="155"/>
      <c r="AT120" s="150" t="s">
        <v>190</v>
      </c>
      <c r="AU120" s="150" t="s">
        <v>88</v>
      </c>
      <c r="AV120" s="13" t="s">
        <v>203</v>
      </c>
      <c r="AW120" s="13" t="s">
        <v>41</v>
      </c>
      <c r="AX120" s="13" t="s">
        <v>88</v>
      </c>
      <c r="AY120" s="150" t="s">
        <v>184</v>
      </c>
    </row>
    <row r="121" spans="2:65" s="1" customFormat="1" ht="21.75" customHeight="1">
      <c r="B121" s="121"/>
      <c r="C121" s="122" t="s">
        <v>221</v>
      </c>
      <c r="D121" s="122" t="s">
        <v>185</v>
      </c>
      <c r="E121" s="123" t="s">
        <v>217</v>
      </c>
      <c r="F121" s="124" t="s">
        <v>218</v>
      </c>
      <c r="G121" s="125" t="s">
        <v>213</v>
      </c>
      <c r="H121" s="126">
        <v>1</v>
      </c>
      <c r="I121" s="127"/>
      <c r="J121" s="128">
        <f>ROUND(I121*H121,2)</f>
        <v>0</v>
      </c>
      <c r="K121" s="124" t="s">
        <v>189</v>
      </c>
      <c r="L121" s="32"/>
      <c r="M121" s="129" t="s">
        <v>3</v>
      </c>
      <c r="N121" s="130" t="s">
        <v>51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88</v>
      </c>
      <c r="AT121" s="133" t="s">
        <v>185</v>
      </c>
      <c r="AU121" s="133" t="s">
        <v>88</v>
      </c>
      <c r="AY121" s="16" t="s">
        <v>184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88</v>
      </c>
      <c r="BK121" s="134">
        <f>ROUND(I121*H121,2)</f>
        <v>0</v>
      </c>
      <c r="BL121" s="16" t="s">
        <v>88</v>
      </c>
      <c r="BM121" s="133" t="s">
        <v>1222</v>
      </c>
    </row>
    <row r="122" spans="2:65" s="11" customFormat="1" ht="11.25">
      <c r="B122" s="135"/>
      <c r="D122" s="136" t="s">
        <v>190</v>
      </c>
      <c r="E122" s="137" t="s">
        <v>3</v>
      </c>
      <c r="F122" s="138" t="s">
        <v>1200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1223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2" customFormat="1" ht="11.25">
      <c r="B124" s="142"/>
      <c r="D124" s="136" t="s">
        <v>190</v>
      </c>
      <c r="E124" s="143" t="s">
        <v>3</v>
      </c>
      <c r="F124" s="144" t="s">
        <v>88</v>
      </c>
      <c r="H124" s="145">
        <v>1</v>
      </c>
      <c r="I124" s="146"/>
      <c r="L124" s="142"/>
      <c r="M124" s="147"/>
      <c r="T124" s="148"/>
      <c r="AT124" s="143" t="s">
        <v>190</v>
      </c>
      <c r="AU124" s="143" t="s">
        <v>88</v>
      </c>
      <c r="AV124" s="12" t="s">
        <v>90</v>
      </c>
      <c r="AW124" s="12" t="s">
        <v>41</v>
      </c>
      <c r="AX124" s="12" t="s">
        <v>88</v>
      </c>
      <c r="AY124" s="143" t="s">
        <v>184</v>
      </c>
    </row>
    <row r="125" spans="2:65" s="1" customFormat="1" ht="24.2" customHeight="1">
      <c r="B125" s="121"/>
      <c r="C125" s="122" t="s">
        <v>224</v>
      </c>
      <c r="D125" s="122" t="s">
        <v>185</v>
      </c>
      <c r="E125" s="123" t="s">
        <v>222</v>
      </c>
      <c r="F125" s="124" t="s">
        <v>223</v>
      </c>
      <c r="G125" s="125" t="s">
        <v>213</v>
      </c>
      <c r="H125" s="126">
        <v>1</v>
      </c>
      <c r="I125" s="127"/>
      <c r="J125" s="128">
        <f>ROUND(I125*H125,2)</f>
        <v>0</v>
      </c>
      <c r="K125" s="124" t="s">
        <v>189</v>
      </c>
      <c r="L125" s="32"/>
      <c r="M125" s="129" t="s">
        <v>3</v>
      </c>
      <c r="N125" s="130" t="s">
        <v>51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88</v>
      </c>
      <c r="AT125" s="133" t="s">
        <v>185</v>
      </c>
      <c r="AU125" s="133" t="s">
        <v>88</v>
      </c>
      <c r="AY125" s="16" t="s">
        <v>184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88</v>
      </c>
      <c r="BK125" s="134">
        <f>ROUND(I125*H125,2)</f>
        <v>0</v>
      </c>
      <c r="BL125" s="16" t="s">
        <v>88</v>
      </c>
      <c r="BM125" s="133" t="s">
        <v>1224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214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215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225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2" customFormat="1" ht="11.25">
      <c r="B129" s="142"/>
      <c r="D129" s="136" t="s">
        <v>190</v>
      </c>
      <c r="E129" s="143" t="s">
        <v>3</v>
      </c>
      <c r="F129" s="144" t="s">
        <v>88</v>
      </c>
      <c r="H129" s="145">
        <v>1</v>
      </c>
      <c r="I129" s="146"/>
      <c r="L129" s="142"/>
      <c r="M129" s="147"/>
      <c r="T129" s="148"/>
      <c r="AT129" s="143" t="s">
        <v>190</v>
      </c>
      <c r="AU129" s="143" t="s">
        <v>88</v>
      </c>
      <c r="AV129" s="12" t="s">
        <v>90</v>
      </c>
      <c r="AW129" s="12" t="s">
        <v>41</v>
      </c>
      <c r="AX129" s="12" t="s">
        <v>80</v>
      </c>
      <c r="AY129" s="143" t="s">
        <v>184</v>
      </c>
    </row>
    <row r="130" spans="2:65" s="13" customFormat="1" ht="11.25">
      <c r="B130" s="149"/>
      <c r="D130" s="136" t="s">
        <v>190</v>
      </c>
      <c r="E130" s="150" t="s">
        <v>3</v>
      </c>
      <c r="F130" s="151" t="s">
        <v>202</v>
      </c>
      <c r="H130" s="152">
        <v>1</v>
      </c>
      <c r="I130" s="153"/>
      <c r="L130" s="149"/>
      <c r="M130" s="154"/>
      <c r="T130" s="155"/>
      <c r="AT130" s="150" t="s">
        <v>190</v>
      </c>
      <c r="AU130" s="150" t="s">
        <v>88</v>
      </c>
      <c r="AV130" s="13" t="s">
        <v>203</v>
      </c>
      <c r="AW130" s="13" t="s">
        <v>41</v>
      </c>
      <c r="AX130" s="13" t="s">
        <v>88</v>
      </c>
      <c r="AY130" s="150" t="s">
        <v>184</v>
      </c>
    </row>
    <row r="131" spans="2:65" s="1" customFormat="1" ht="16.5" customHeight="1">
      <c r="B131" s="121"/>
      <c r="C131" s="122" t="s">
        <v>230</v>
      </c>
      <c r="D131" s="122" t="s">
        <v>185</v>
      </c>
      <c r="E131" s="123" t="s">
        <v>1225</v>
      </c>
      <c r="F131" s="124" t="s">
        <v>1226</v>
      </c>
      <c r="G131" s="125" t="s">
        <v>348</v>
      </c>
      <c r="H131" s="126">
        <v>2</v>
      </c>
      <c r="I131" s="127"/>
      <c r="J131" s="128">
        <f>ROUND(I131*H131,2)</f>
        <v>0</v>
      </c>
      <c r="K131" s="124" t="s">
        <v>189</v>
      </c>
      <c r="L131" s="32"/>
      <c r="M131" s="129" t="s">
        <v>3</v>
      </c>
      <c r="N131" s="130" t="s">
        <v>51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88</v>
      </c>
      <c r="AT131" s="133" t="s">
        <v>185</v>
      </c>
      <c r="AU131" s="133" t="s">
        <v>88</v>
      </c>
      <c r="AY131" s="16" t="s">
        <v>184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88</v>
      </c>
      <c r="BK131" s="134">
        <f>ROUND(I131*H131,2)</f>
        <v>0</v>
      </c>
      <c r="BL131" s="16" t="s">
        <v>88</v>
      </c>
      <c r="BM131" s="133" t="s">
        <v>1227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1200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1228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2" customFormat="1" ht="11.25">
      <c r="B134" s="142"/>
      <c r="D134" s="136" t="s">
        <v>190</v>
      </c>
      <c r="E134" s="143" t="s">
        <v>3</v>
      </c>
      <c r="F134" s="144" t="s">
        <v>88</v>
      </c>
      <c r="H134" s="145">
        <v>1</v>
      </c>
      <c r="I134" s="146"/>
      <c r="L134" s="142"/>
      <c r="M134" s="147"/>
      <c r="T134" s="148"/>
      <c r="AT134" s="143" t="s">
        <v>190</v>
      </c>
      <c r="AU134" s="143" t="s">
        <v>88</v>
      </c>
      <c r="AV134" s="12" t="s">
        <v>90</v>
      </c>
      <c r="AW134" s="12" t="s">
        <v>41</v>
      </c>
      <c r="AX134" s="12" t="s">
        <v>80</v>
      </c>
      <c r="AY134" s="143" t="s">
        <v>184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1229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2" customFormat="1" ht="11.25">
      <c r="B136" s="142"/>
      <c r="D136" s="136" t="s">
        <v>190</v>
      </c>
      <c r="E136" s="143" t="s">
        <v>3</v>
      </c>
      <c r="F136" s="144" t="s">
        <v>88</v>
      </c>
      <c r="H136" s="145">
        <v>1</v>
      </c>
      <c r="I136" s="146"/>
      <c r="L136" s="142"/>
      <c r="M136" s="147"/>
      <c r="T136" s="148"/>
      <c r="AT136" s="143" t="s">
        <v>190</v>
      </c>
      <c r="AU136" s="143" t="s">
        <v>88</v>
      </c>
      <c r="AV136" s="12" t="s">
        <v>90</v>
      </c>
      <c r="AW136" s="12" t="s">
        <v>41</v>
      </c>
      <c r="AX136" s="12" t="s">
        <v>80</v>
      </c>
      <c r="AY136" s="143" t="s">
        <v>184</v>
      </c>
    </row>
    <row r="137" spans="2:65" s="13" customFormat="1" ht="11.25">
      <c r="B137" s="149"/>
      <c r="D137" s="136" t="s">
        <v>190</v>
      </c>
      <c r="E137" s="150" t="s">
        <v>3</v>
      </c>
      <c r="F137" s="151" t="s">
        <v>202</v>
      </c>
      <c r="H137" s="152">
        <v>2</v>
      </c>
      <c r="I137" s="153"/>
      <c r="L137" s="149"/>
      <c r="M137" s="154"/>
      <c r="T137" s="155"/>
      <c r="AT137" s="150" t="s">
        <v>190</v>
      </c>
      <c r="AU137" s="150" t="s">
        <v>88</v>
      </c>
      <c r="AV137" s="13" t="s">
        <v>203</v>
      </c>
      <c r="AW137" s="13" t="s">
        <v>41</v>
      </c>
      <c r="AX137" s="13" t="s">
        <v>88</v>
      </c>
      <c r="AY137" s="150" t="s">
        <v>184</v>
      </c>
    </row>
    <row r="138" spans="2:65" s="1" customFormat="1" ht="24.2" customHeight="1">
      <c r="B138" s="121"/>
      <c r="C138" s="122" t="s">
        <v>228</v>
      </c>
      <c r="D138" s="122" t="s">
        <v>185</v>
      </c>
      <c r="E138" s="123" t="s">
        <v>226</v>
      </c>
      <c r="F138" s="124" t="s">
        <v>227</v>
      </c>
      <c r="G138" s="125" t="s">
        <v>213</v>
      </c>
      <c r="H138" s="126">
        <v>1</v>
      </c>
      <c r="I138" s="127"/>
      <c r="J138" s="128">
        <f>ROUND(I138*H138,2)</f>
        <v>0</v>
      </c>
      <c r="K138" s="124" t="s">
        <v>189</v>
      </c>
      <c r="L138" s="32"/>
      <c r="M138" s="129" t="s">
        <v>3</v>
      </c>
      <c r="N138" s="130" t="s">
        <v>51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88</v>
      </c>
      <c r="AT138" s="133" t="s">
        <v>185</v>
      </c>
      <c r="AU138" s="133" t="s">
        <v>88</v>
      </c>
      <c r="AY138" s="16" t="s">
        <v>184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88</v>
      </c>
      <c r="BK138" s="134">
        <f>ROUND(I138*H138,2)</f>
        <v>0</v>
      </c>
      <c r="BL138" s="16" t="s">
        <v>88</v>
      </c>
      <c r="BM138" s="133" t="s">
        <v>1230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1200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2" customFormat="1" ht="11.25">
      <c r="B140" s="142"/>
      <c r="D140" s="136" t="s">
        <v>190</v>
      </c>
      <c r="E140" s="143" t="s">
        <v>3</v>
      </c>
      <c r="F140" s="144" t="s">
        <v>88</v>
      </c>
      <c r="H140" s="145">
        <v>1</v>
      </c>
      <c r="I140" s="146"/>
      <c r="L140" s="142"/>
      <c r="M140" s="147"/>
      <c r="T140" s="148"/>
      <c r="AT140" s="143" t="s">
        <v>190</v>
      </c>
      <c r="AU140" s="143" t="s">
        <v>88</v>
      </c>
      <c r="AV140" s="12" t="s">
        <v>90</v>
      </c>
      <c r="AW140" s="12" t="s">
        <v>41</v>
      </c>
      <c r="AX140" s="12" t="s">
        <v>80</v>
      </c>
      <c r="AY140" s="143" t="s">
        <v>184</v>
      </c>
    </row>
    <row r="141" spans="2:65" s="13" customFormat="1" ht="11.25">
      <c r="B141" s="149"/>
      <c r="D141" s="136" t="s">
        <v>190</v>
      </c>
      <c r="E141" s="150" t="s">
        <v>3</v>
      </c>
      <c r="F141" s="151" t="s">
        <v>202</v>
      </c>
      <c r="H141" s="152">
        <v>1</v>
      </c>
      <c r="I141" s="153"/>
      <c r="L141" s="149"/>
      <c r="M141" s="154"/>
      <c r="T141" s="155"/>
      <c r="AT141" s="150" t="s">
        <v>190</v>
      </c>
      <c r="AU141" s="150" t="s">
        <v>88</v>
      </c>
      <c r="AV141" s="13" t="s">
        <v>203</v>
      </c>
      <c r="AW141" s="13" t="s">
        <v>41</v>
      </c>
      <c r="AX141" s="13" t="s">
        <v>88</v>
      </c>
      <c r="AY141" s="150" t="s">
        <v>184</v>
      </c>
    </row>
    <row r="142" spans="2:65" s="10" customFormat="1" ht="25.9" customHeight="1">
      <c r="B142" s="111"/>
      <c r="D142" s="112" t="s">
        <v>79</v>
      </c>
      <c r="E142" s="113" t="s">
        <v>88</v>
      </c>
      <c r="F142" s="113" t="s">
        <v>229</v>
      </c>
      <c r="I142" s="114"/>
      <c r="J142" s="115">
        <f>BK142</f>
        <v>0</v>
      </c>
      <c r="L142" s="111"/>
      <c r="M142" s="116"/>
      <c r="P142" s="117">
        <f>SUM(P143:P192)</f>
        <v>0</v>
      </c>
      <c r="R142" s="117">
        <f>SUM(R143:R192)</f>
        <v>0</v>
      </c>
      <c r="T142" s="118">
        <f>SUM(T143:T192)</f>
        <v>0</v>
      </c>
      <c r="AR142" s="112" t="s">
        <v>88</v>
      </c>
      <c r="AT142" s="119" t="s">
        <v>79</v>
      </c>
      <c r="AU142" s="119" t="s">
        <v>80</v>
      </c>
      <c r="AY142" s="112" t="s">
        <v>184</v>
      </c>
      <c r="BK142" s="120">
        <f>SUM(BK143:BK192)</f>
        <v>0</v>
      </c>
    </row>
    <row r="143" spans="2:65" s="1" customFormat="1" ht="24.2" customHeight="1">
      <c r="B143" s="121"/>
      <c r="C143" s="122" t="s">
        <v>241</v>
      </c>
      <c r="D143" s="122" t="s">
        <v>185</v>
      </c>
      <c r="E143" s="123" t="s">
        <v>231</v>
      </c>
      <c r="F143" s="124" t="s">
        <v>232</v>
      </c>
      <c r="G143" s="125" t="s">
        <v>188</v>
      </c>
      <c r="H143" s="126">
        <v>69.599999999999994</v>
      </c>
      <c r="I143" s="127"/>
      <c r="J143" s="128">
        <f>ROUND(I143*H143,2)</f>
        <v>0</v>
      </c>
      <c r="K143" s="124" t="s">
        <v>189</v>
      </c>
      <c r="L143" s="32"/>
      <c r="M143" s="129" t="s">
        <v>3</v>
      </c>
      <c r="N143" s="130" t="s">
        <v>51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88</v>
      </c>
      <c r="AT143" s="133" t="s">
        <v>185</v>
      </c>
      <c r="AU143" s="133" t="s">
        <v>88</v>
      </c>
      <c r="AY143" s="16" t="s">
        <v>184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88</v>
      </c>
      <c r="BK143" s="134">
        <f>ROUND(I143*H143,2)</f>
        <v>0</v>
      </c>
      <c r="BL143" s="16" t="s">
        <v>88</v>
      </c>
      <c r="BM143" s="133" t="s">
        <v>1231</v>
      </c>
    </row>
    <row r="144" spans="2:65" s="11" customFormat="1" ht="22.5">
      <c r="B144" s="135"/>
      <c r="D144" s="136" t="s">
        <v>190</v>
      </c>
      <c r="E144" s="137" t="s">
        <v>3</v>
      </c>
      <c r="F144" s="138" t="s">
        <v>1203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1" customFormat="1" ht="22.5">
      <c r="B145" s="135"/>
      <c r="D145" s="136" t="s">
        <v>190</v>
      </c>
      <c r="E145" s="137" t="s">
        <v>3</v>
      </c>
      <c r="F145" s="138" t="s">
        <v>1216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1" customFormat="1" ht="11.25">
      <c r="B146" s="135"/>
      <c r="D146" s="136" t="s">
        <v>190</v>
      </c>
      <c r="E146" s="137" t="s">
        <v>3</v>
      </c>
      <c r="F146" s="138" t="s">
        <v>234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2" customFormat="1" ht="11.25">
      <c r="B147" s="142"/>
      <c r="D147" s="136" t="s">
        <v>190</v>
      </c>
      <c r="E147" s="143" t="s">
        <v>3</v>
      </c>
      <c r="F147" s="144" t="s">
        <v>1232</v>
      </c>
      <c r="H147" s="145">
        <v>69.599999999999994</v>
      </c>
      <c r="I147" s="146"/>
      <c r="L147" s="142"/>
      <c r="M147" s="147"/>
      <c r="T147" s="148"/>
      <c r="AT147" s="143" t="s">
        <v>190</v>
      </c>
      <c r="AU147" s="143" t="s">
        <v>88</v>
      </c>
      <c r="AV147" s="12" t="s">
        <v>90</v>
      </c>
      <c r="AW147" s="12" t="s">
        <v>41</v>
      </c>
      <c r="AX147" s="12" t="s">
        <v>88</v>
      </c>
      <c r="AY147" s="143" t="s">
        <v>184</v>
      </c>
    </row>
    <row r="148" spans="2:65" s="1" customFormat="1" ht="24.2" customHeight="1">
      <c r="B148" s="121"/>
      <c r="C148" s="122" t="s">
        <v>247</v>
      </c>
      <c r="D148" s="122" t="s">
        <v>185</v>
      </c>
      <c r="E148" s="123" t="s">
        <v>236</v>
      </c>
      <c r="F148" s="124" t="s">
        <v>237</v>
      </c>
      <c r="G148" s="125" t="s">
        <v>238</v>
      </c>
      <c r="H148" s="126">
        <v>1183.2</v>
      </c>
      <c r="I148" s="127"/>
      <c r="J148" s="128">
        <f>ROUND(I148*H148,2)</f>
        <v>0</v>
      </c>
      <c r="K148" s="124" t="s">
        <v>189</v>
      </c>
      <c r="L148" s="32"/>
      <c r="M148" s="129" t="s">
        <v>3</v>
      </c>
      <c r="N148" s="130" t="s">
        <v>51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88</v>
      </c>
      <c r="AT148" s="133" t="s">
        <v>185</v>
      </c>
      <c r="AU148" s="133" t="s">
        <v>88</v>
      </c>
      <c r="AY148" s="16" t="s">
        <v>184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6" t="s">
        <v>88</v>
      </c>
      <c r="BK148" s="134">
        <f>ROUND(I148*H148,2)</f>
        <v>0</v>
      </c>
      <c r="BL148" s="16" t="s">
        <v>88</v>
      </c>
      <c r="BM148" s="133" t="s">
        <v>1233</v>
      </c>
    </row>
    <row r="149" spans="2:65" s="11" customFormat="1" ht="22.5">
      <c r="B149" s="135"/>
      <c r="D149" s="136" t="s">
        <v>190</v>
      </c>
      <c r="E149" s="137" t="s">
        <v>3</v>
      </c>
      <c r="F149" s="138" t="s">
        <v>1203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1" customFormat="1" ht="22.5">
      <c r="B150" s="135"/>
      <c r="D150" s="136" t="s">
        <v>190</v>
      </c>
      <c r="E150" s="137" t="s">
        <v>3</v>
      </c>
      <c r="F150" s="138" t="s">
        <v>1216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234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2" customFormat="1" ht="11.25">
      <c r="B152" s="142"/>
      <c r="D152" s="136" t="s">
        <v>190</v>
      </c>
      <c r="E152" s="143" t="s">
        <v>3</v>
      </c>
      <c r="F152" s="144" t="s">
        <v>1234</v>
      </c>
      <c r="H152" s="145">
        <v>1183.2</v>
      </c>
      <c r="I152" s="146"/>
      <c r="L152" s="142"/>
      <c r="M152" s="147"/>
      <c r="T152" s="148"/>
      <c r="AT152" s="143" t="s">
        <v>190</v>
      </c>
      <c r="AU152" s="143" t="s">
        <v>88</v>
      </c>
      <c r="AV152" s="12" t="s">
        <v>90</v>
      </c>
      <c r="AW152" s="12" t="s">
        <v>41</v>
      </c>
      <c r="AX152" s="12" t="s">
        <v>88</v>
      </c>
      <c r="AY152" s="143" t="s">
        <v>184</v>
      </c>
    </row>
    <row r="153" spans="2:65" s="1" customFormat="1" ht="21.75" customHeight="1">
      <c r="B153" s="121"/>
      <c r="C153" s="122" t="s">
        <v>253</v>
      </c>
      <c r="D153" s="122" t="s">
        <v>185</v>
      </c>
      <c r="E153" s="123" t="s">
        <v>254</v>
      </c>
      <c r="F153" s="124" t="s">
        <v>255</v>
      </c>
      <c r="G153" s="125" t="s">
        <v>188</v>
      </c>
      <c r="H153" s="126">
        <v>30.5</v>
      </c>
      <c r="I153" s="127"/>
      <c r="J153" s="128">
        <f>ROUND(I153*H153,2)</f>
        <v>0</v>
      </c>
      <c r="K153" s="124" t="s">
        <v>189</v>
      </c>
      <c r="L153" s="32"/>
      <c r="M153" s="129" t="s">
        <v>3</v>
      </c>
      <c r="N153" s="130" t="s">
        <v>51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88</v>
      </c>
      <c r="AT153" s="133" t="s">
        <v>185</v>
      </c>
      <c r="AU153" s="133" t="s">
        <v>88</v>
      </c>
      <c r="AY153" s="16" t="s">
        <v>184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88</v>
      </c>
      <c r="BK153" s="134">
        <f>ROUND(I153*H153,2)</f>
        <v>0</v>
      </c>
      <c r="BL153" s="16" t="s">
        <v>88</v>
      </c>
      <c r="BM153" s="133" t="s">
        <v>1235</v>
      </c>
    </row>
    <row r="154" spans="2:65" s="11" customFormat="1" ht="22.5">
      <c r="B154" s="135"/>
      <c r="D154" s="136" t="s">
        <v>190</v>
      </c>
      <c r="E154" s="137" t="s">
        <v>3</v>
      </c>
      <c r="F154" s="138" t="s">
        <v>1203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22.5">
      <c r="B155" s="135"/>
      <c r="D155" s="136" t="s">
        <v>190</v>
      </c>
      <c r="E155" s="137" t="s">
        <v>3</v>
      </c>
      <c r="F155" s="138" t="s">
        <v>1204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1" customFormat="1" ht="11.25">
      <c r="B156" s="135"/>
      <c r="D156" s="136" t="s">
        <v>190</v>
      </c>
      <c r="E156" s="137" t="s">
        <v>3</v>
      </c>
      <c r="F156" s="138" t="s">
        <v>257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258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2" customFormat="1" ht="11.25">
      <c r="B158" s="142"/>
      <c r="D158" s="136" t="s">
        <v>190</v>
      </c>
      <c r="E158" s="143" t="s">
        <v>3</v>
      </c>
      <c r="F158" s="144" t="s">
        <v>1236</v>
      </c>
      <c r="H158" s="145">
        <v>21</v>
      </c>
      <c r="I158" s="146"/>
      <c r="L158" s="142"/>
      <c r="M158" s="147"/>
      <c r="T158" s="148"/>
      <c r="AT158" s="143" t="s">
        <v>190</v>
      </c>
      <c r="AU158" s="143" t="s">
        <v>88</v>
      </c>
      <c r="AV158" s="12" t="s">
        <v>90</v>
      </c>
      <c r="AW158" s="12" t="s">
        <v>41</v>
      </c>
      <c r="AX158" s="12" t="s">
        <v>80</v>
      </c>
      <c r="AY158" s="143" t="s">
        <v>184</v>
      </c>
    </row>
    <row r="159" spans="2:65" s="11" customFormat="1" ht="11.25">
      <c r="B159" s="135"/>
      <c r="D159" s="136" t="s">
        <v>190</v>
      </c>
      <c r="E159" s="137" t="s">
        <v>3</v>
      </c>
      <c r="F159" s="138" t="s">
        <v>260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2" customFormat="1" ht="11.25">
      <c r="B160" s="142"/>
      <c r="D160" s="136" t="s">
        <v>190</v>
      </c>
      <c r="E160" s="143" t="s">
        <v>3</v>
      </c>
      <c r="F160" s="144" t="s">
        <v>1237</v>
      </c>
      <c r="H160" s="145">
        <v>8</v>
      </c>
      <c r="I160" s="146"/>
      <c r="L160" s="142"/>
      <c r="M160" s="147"/>
      <c r="T160" s="148"/>
      <c r="AT160" s="143" t="s">
        <v>190</v>
      </c>
      <c r="AU160" s="143" t="s">
        <v>88</v>
      </c>
      <c r="AV160" s="12" t="s">
        <v>90</v>
      </c>
      <c r="AW160" s="12" t="s">
        <v>41</v>
      </c>
      <c r="AX160" s="12" t="s">
        <v>80</v>
      </c>
      <c r="AY160" s="143" t="s">
        <v>184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1238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2" customFormat="1" ht="11.25">
      <c r="B162" s="142"/>
      <c r="D162" s="136" t="s">
        <v>190</v>
      </c>
      <c r="E162" s="143" t="s">
        <v>3</v>
      </c>
      <c r="F162" s="144" t="s">
        <v>201</v>
      </c>
      <c r="H162" s="145">
        <v>1.2</v>
      </c>
      <c r="I162" s="146"/>
      <c r="L162" s="142"/>
      <c r="M162" s="147"/>
      <c r="T162" s="148"/>
      <c r="AT162" s="143" t="s">
        <v>190</v>
      </c>
      <c r="AU162" s="143" t="s">
        <v>88</v>
      </c>
      <c r="AV162" s="12" t="s">
        <v>90</v>
      </c>
      <c r="AW162" s="12" t="s">
        <v>41</v>
      </c>
      <c r="AX162" s="12" t="s">
        <v>80</v>
      </c>
      <c r="AY162" s="143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1239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1209</v>
      </c>
      <c r="H164" s="145">
        <v>0.3</v>
      </c>
      <c r="I164" s="146"/>
      <c r="L164" s="142"/>
      <c r="M164" s="147"/>
      <c r="T164" s="148"/>
      <c r="AT164" s="143" t="s">
        <v>190</v>
      </c>
      <c r="AU164" s="143" t="s">
        <v>88</v>
      </c>
      <c r="AV164" s="12" t="s">
        <v>90</v>
      </c>
      <c r="AW164" s="12" t="s">
        <v>41</v>
      </c>
      <c r="AX164" s="12" t="s">
        <v>80</v>
      </c>
      <c r="AY164" s="143" t="s">
        <v>184</v>
      </c>
    </row>
    <row r="165" spans="2:65" s="13" customFormat="1" ht="11.25">
      <c r="B165" s="149"/>
      <c r="D165" s="136" t="s">
        <v>190</v>
      </c>
      <c r="E165" s="150" t="s">
        <v>3</v>
      </c>
      <c r="F165" s="151" t="s">
        <v>202</v>
      </c>
      <c r="H165" s="152">
        <v>30.5</v>
      </c>
      <c r="I165" s="153"/>
      <c r="L165" s="149"/>
      <c r="M165" s="154"/>
      <c r="T165" s="155"/>
      <c r="AT165" s="150" t="s">
        <v>190</v>
      </c>
      <c r="AU165" s="150" t="s">
        <v>88</v>
      </c>
      <c r="AV165" s="13" t="s">
        <v>203</v>
      </c>
      <c r="AW165" s="13" t="s">
        <v>41</v>
      </c>
      <c r="AX165" s="13" t="s">
        <v>88</v>
      </c>
      <c r="AY165" s="150" t="s">
        <v>184</v>
      </c>
    </row>
    <row r="166" spans="2:65" s="1" customFormat="1" ht="16.5" customHeight="1">
      <c r="B166" s="121"/>
      <c r="C166" s="122" t="s">
        <v>265</v>
      </c>
      <c r="D166" s="122" t="s">
        <v>185</v>
      </c>
      <c r="E166" s="123" t="s">
        <v>1161</v>
      </c>
      <c r="F166" s="124" t="s">
        <v>1162</v>
      </c>
      <c r="G166" s="125" t="s">
        <v>250</v>
      </c>
      <c r="H166" s="126">
        <v>105</v>
      </c>
      <c r="I166" s="127"/>
      <c r="J166" s="128">
        <f>ROUND(I166*H166,2)</f>
        <v>0</v>
      </c>
      <c r="K166" s="124" t="s">
        <v>189</v>
      </c>
      <c r="L166" s="32"/>
      <c r="M166" s="129" t="s">
        <v>3</v>
      </c>
      <c r="N166" s="130" t="s">
        <v>51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88</v>
      </c>
      <c r="AT166" s="133" t="s">
        <v>185</v>
      </c>
      <c r="AU166" s="133" t="s">
        <v>88</v>
      </c>
      <c r="AY166" s="16" t="s">
        <v>184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88</v>
      </c>
      <c r="BK166" s="134">
        <f>ROUND(I166*H166,2)</f>
        <v>0</v>
      </c>
      <c r="BL166" s="16" t="s">
        <v>88</v>
      </c>
      <c r="BM166" s="133" t="s">
        <v>1240</v>
      </c>
    </row>
    <row r="167" spans="2:65" s="11" customFormat="1" ht="22.5">
      <c r="B167" s="135"/>
      <c r="D167" s="136" t="s">
        <v>190</v>
      </c>
      <c r="E167" s="137" t="s">
        <v>3</v>
      </c>
      <c r="F167" s="138" t="s">
        <v>1203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22.5">
      <c r="B168" s="135"/>
      <c r="D168" s="136" t="s">
        <v>190</v>
      </c>
      <c r="E168" s="137" t="s">
        <v>3</v>
      </c>
      <c r="F168" s="138" t="s">
        <v>1204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22.5">
      <c r="B169" s="135"/>
      <c r="D169" s="136" t="s">
        <v>190</v>
      </c>
      <c r="E169" s="137" t="s">
        <v>3</v>
      </c>
      <c r="F169" s="138" t="s">
        <v>269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194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2" customFormat="1" ht="11.25">
      <c r="B171" s="142"/>
      <c r="D171" s="136" t="s">
        <v>190</v>
      </c>
      <c r="E171" s="143" t="s">
        <v>3</v>
      </c>
      <c r="F171" s="144" t="s">
        <v>1241</v>
      </c>
      <c r="H171" s="145">
        <v>70</v>
      </c>
      <c r="I171" s="146"/>
      <c r="L171" s="142"/>
      <c r="M171" s="147"/>
      <c r="T171" s="148"/>
      <c r="AT171" s="143" t="s">
        <v>190</v>
      </c>
      <c r="AU171" s="143" t="s">
        <v>88</v>
      </c>
      <c r="AV171" s="12" t="s">
        <v>90</v>
      </c>
      <c r="AW171" s="12" t="s">
        <v>41</v>
      </c>
      <c r="AX171" s="12" t="s">
        <v>80</v>
      </c>
      <c r="AY171" s="143" t="s">
        <v>184</v>
      </c>
    </row>
    <row r="172" spans="2:65" s="11" customFormat="1" ht="11.25">
      <c r="B172" s="135"/>
      <c r="D172" s="136" t="s">
        <v>190</v>
      </c>
      <c r="E172" s="137" t="s">
        <v>3</v>
      </c>
      <c r="F172" s="138" t="s">
        <v>196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2" customFormat="1" ht="11.25">
      <c r="B173" s="142"/>
      <c r="D173" s="136" t="s">
        <v>190</v>
      </c>
      <c r="E173" s="143" t="s">
        <v>3</v>
      </c>
      <c r="F173" s="144" t="s">
        <v>1242</v>
      </c>
      <c r="H173" s="145">
        <v>20</v>
      </c>
      <c r="I173" s="146"/>
      <c r="L173" s="142"/>
      <c r="M173" s="147"/>
      <c r="T173" s="148"/>
      <c r="AT173" s="143" t="s">
        <v>190</v>
      </c>
      <c r="AU173" s="143" t="s">
        <v>88</v>
      </c>
      <c r="AV173" s="12" t="s">
        <v>90</v>
      </c>
      <c r="AW173" s="12" t="s">
        <v>41</v>
      </c>
      <c r="AX173" s="12" t="s">
        <v>80</v>
      </c>
      <c r="AY173" s="143" t="s">
        <v>184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1207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2" customFormat="1" ht="11.25">
      <c r="B175" s="142"/>
      <c r="D175" s="136" t="s">
        <v>190</v>
      </c>
      <c r="E175" s="143" t="s">
        <v>3</v>
      </c>
      <c r="F175" s="144" t="s">
        <v>273</v>
      </c>
      <c r="H175" s="145">
        <v>12</v>
      </c>
      <c r="I175" s="146"/>
      <c r="L175" s="142"/>
      <c r="M175" s="147"/>
      <c r="T175" s="148"/>
      <c r="AT175" s="143" t="s">
        <v>190</v>
      </c>
      <c r="AU175" s="143" t="s">
        <v>88</v>
      </c>
      <c r="AV175" s="12" t="s">
        <v>90</v>
      </c>
      <c r="AW175" s="12" t="s">
        <v>41</v>
      </c>
      <c r="AX175" s="12" t="s">
        <v>80</v>
      </c>
      <c r="AY175" s="143" t="s">
        <v>184</v>
      </c>
    </row>
    <row r="176" spans="2:65" s="11" customFormat="1" ht="22.5">
      <c r="B176" s="135"/>
      <c r="D176" s="136" t="s">
        <v>190</v>
      </c>
      <c r="E176" s="137" t="s">
        <v>3</v>
      </c>
      <c r="F176" s="138" t="s">
        <v>1208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1243</v>
      </c>
      <c r="H177" s="145">
        <v>3</v>
      </c>
      <c r="I177" s="146"/>
      <c r="L177" s="142"/>
      <c r="M177" s="147"/>
      <c r="T177" s="148"/>
      <c r="AT177" s="143" t="s">
        <v>190</v>
      </c>
      <c r="AU177" s="143" t="s">
        <v>88</v>
      </c>
      <c r="AV177" s="12" t="s">
        <v>90</v>
      </c>
      <c r="AW177" s="12" t="s">
        <v>41</v>
      </c>
      <c r="AX177" s="12" t="s">
        <v>80</v>
      </c>
      <c r="AY177" s="143" t="s">
        <v>184</v>
      </c>
    </row>
    <row r="178" spans="2:65" s="13" customFormat="1" ht="11.25">
      <c r="B178" s="149"/>
      <c r="D178" s="136" t="s">
        <v>190</v>
      </c>
      <c r="E178" s="150" t="s">
        <v>3</v>
      </c>
      <c r="F178" s="151" t="s">
        <v>202</v>
      </c>
      <c r="H178" s="152">
        <v>105</v>
      </c>
      <c r="I178" s="153"/>
      <c r="L178" s="149"/>
      <c r="M178" s="154"/>
      <c r="T178" s="155"/>
      <c r="AT178" s="150" t="s">
        <v>190</v>
      </c>
      <c r="AU178" s="150" t="s">
        <v>88</v>
      </c>
      <c r="AV178" s="13" t="s">
        <v>203</v>
      </c>
      <c r="AW178" s="13" t="s">
        <v>41</v>
      </c>
      <c r="AX178" s="13" t="s">
        <v>88</v>
      </c>
      <c r="AY178" s="150" t="s">
        <v>184</v>
      </c>
    </row>
    <row r="179" spans="2:65" s="1" customFormat="1" ht="24.2" customHeight="1">
      <c r="B179" s="121"/>
      <c r="C179" s="122" t="s">
        <v>274</v>
      </c>
      <c r="D179" s="122" t="s">
        <v>185</v>
      </c>
      <c r="E179" s="123" t="s">
        <v>294</v>
      </c>
      <c r="F179" s="124" t="s">
        <v>295</v>
      </c>
      <c r="G179" s="125" t="s">
        <v>296</v>
      </c>
      <c r="H179" s="126">
        <v>51.85</v>
      </c>
      <c r="I179" s="127"/>
      <c r="J179" s="128">
        <f>ROUND(I179*H179,2)</f>
        <v>0</v>
      </c>
      <c r="K179" s="124" t="s">
        <v>189</v>
      </c>
      <c r="L179" s="32"/>
      <c r="M179" s="129" t="s">
        <v>3</v>
      </c>
      <c r="N179" s="130" t="s">
        <v>51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88</v>
      </c>
      <c r="AT179" s="133" t="s">
        <v>185</v>
      </c>
      <c r="AU179" s="133" t="s">
        <v>88</v>
      </c>
      <c r="AY179" s="16" t="s">
        <v>184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88</v>
      </c>
      <c r="BK179" s="134">
        <f>ROUND(I179*H179,2)</f>
        <v>0</v>
      </c>
      <c r="BL179" s="16" t="s">
        <v>88</v>
      </c>
      <c r="BM179" s="133" t="s">
        <v>1244</v>
      </c>
    </row>
    <row r="180" spans="2:65" s="11" customFormat="1" ht="22.5">
      <c r="B180" s="135"/>
      <c r="D180" s="136" t="s">
        <v>190</v>
      </c>
      <c r="E180" s="137" t="s">
        <v>3</v>
      </c>
      <c r="F180" s="138" t="s">
        <v>1203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22.5">
      <c r="B181" s="135"/>
      <c r="D181" s="136" t="s">
        <v>190</v>
      </c>
      <c r="E181" s="137" t="s">
        <v>3</v>
      </c>
      <c r="F181" s="138" t="s">
        <v>1216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843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2" customFormat="1" ht="11.25">
      <c r="B183" s="142"/>
      <c r="D183" s="136" t="s">
        <v>190</v>
      </c>
      <c r="E183" s="143" t="s">
        <v>3</v>
      </c>
      <c r="F183" s="144" t="s">
        <v>1245</v>
      </c>
      <c r="H183" s="145">
        <v>51.85</v>
      </c>
      <c r="I183" s="146"/>
      <c r="L183" s="142"/>
      <c r="M183" s="147"/>
      <c r="T183" s="148"/>
      <c r="AT183" s="143" t="s">
        <v>190</v>
      </c>
      <c r="AU183" s="143" t="s">
        <v>88</v>
      </c>
      <c r="AV183" s="12" t="s">
        <v>90</v>
      </c>
      <c r="AW183" s="12" t="s">
        <v>41</v>
      </c>
      <c r="AX183" s="12" t="s">
        <v>88</v>
      </c>
      <c r="AY183" s="143" t="s">
        <v>184</v>
      </c>
    </row>
    <row r="184" spans="2:65" s="1" customFormat="1" ht="16.5" customHeight="1">
      <c r="B184" s="121"/>
      <c r="C184" s="122" t="s">
        <v>256</v>
      </c>
      <c r="D184" s="122" t="s">
        <v>185</v>
      </c>
      <c r="E184" s="123" t="s">
        <v>301</v>
      </c>
      <c r="F184" s="124" t="s">
        <v>302</v>
      </c>
      <c r="G184" s="125" t="s">
        <v>188</v>
      </c>
      <c r="H184" s="126">
        <v>20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1246</v>
      </c>
    </row>
    <row r="185" spans="2:65" s="11" customFormat="1" ht="22.5">
      <c r="B185" s="135"/>
      <c r="D185" s="136" t="s">
        <v>190</v>
      </c>
      <c r="E185" s="137" t="s">
        <v>3</v>
      </c>
      <c r="F185" s="138" t="s">
        <v>1203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22.5">
      <c r="B186" s="135"/>
      <c r="D186" s="136" t="s">
        <v>190</v>
      </c>
      <c r="E186" s="137" t="s">
        <v>3</v>
      </c>
      <c r="F186" s="138" t="s">
        <v>1204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304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1" customFormat="1" ht="22.5">
      <c r="B188" s="135"/>
      <c r="D188" s="136" t="s">
        <v>190</v>
      </c>
      <c r="E188" s="137" t="s">
        <v>3</v>
      </c>
      <c r="F188" s="138" t="s">
        <v>305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1247</v>
      </c>
      <c r="H189" s="145">
        <v>30.5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80</v>
      </c>
      <c r="AY189" s="143" t="s">
        <v>184</v>
      </c>
    </row>
    <row r="190" spans="2:65" s="11" customFormat="1" ht="22.5">
      <c r="B190" s="135"/>
      <c r="D190" s="136" t="s">
        <v>190</v>
      </c>
      <c r="E190" s="137" t="s">
        <v>3</v>
      </c>
      <c r="F190" s="138" t="s">
        <v>307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1248</v>
      </c>
      <c r="H191" s="145">
        <v>-10.5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65" s="13" customFormat="1" ht="11.25">
      <c r="B192" s="149"/>
      <c r="D192" s="136" t="s">
        <v>190</v>
      </c>
      <c r="E192" s="150" t="s">
        <v>3</v>
      </c>
      <c r="F192" s="151" t="s">
        <v>202</v>
      </c>
      <c r="H192" s="152">
        <v>20</v>
      </c>
      <c r="I192" s="153"/>
      <c r="L192" s="149"/>
      <c r="M192" s="154"/>
      <c r="T192" s="155"/>
      <c r="AT192" s="150" t="s">
        <v>190</v>
      </c>
      <c r="AU192" s="150" t="s">
        <v>88</v>
      </c>
      <c r="AV192" s="13" t="s">
        <v>203</v>
      </c>
      <c r="AW192" s="13" t="s">
        <v>41</v>
      </c>
      <c r="AX192" s="13" t="s">
        <v>88</v>
      </c>
      <c r="AY192" s="150" t="s">
        <v>184</v>
      </c>
    </row>
    <row r="193" spans="2:65" s="10" customFormat="1" ht="25.9" customHeight="1">
      <c r="B193" s="111"/>
      <c r="D193" s="112" t="s">
        <v>79</v>
      </c>
      <c r="E193" s="113" t="s">
        <v>90</v>
      </c>
      <c r="F193" s="113" t="s">
        <v>313</v>
      </c>
      <c r="I193" s="114"/>
      <c r="J193" s="115">
        <f>BK193</f>
        <v>0</v>
      </c>
      <c r="L193" s="111"/>
      <c r="M193" s="116"/>
      <c r="P193" s="117">
        <f>SUM(P194:P200)</f>
        <v>0</v>
      </c>
      <c r="R193" s="117">
        <f>SUM(R194:R200)</f>
        <v>0</v>
      </c>
      <c r="T193" s="118">
        <f>SUM(T194:T200)</f>
        <v>0</v>
      </c>
      <c r="AR193" s="112" t="s">
        <v>88</v>
      </c>
      <c r="AT193" s="119" t="s">
        <v>79</v>
      </c>
      <c r="AU193" s="119" t="s">
        <v>80</v>
      </c>
      <c r="AY193" s="112" t="s">
        <v>184</v>
      </c>
      <c r="BK193" s="120">
        <f>SUM(BK194:BK200)</f>
        <v>0</v>
      </c>
    </row>
    <row r="194" spans="2:65" s="1" customFormat="1" ht="16.5" customHeight="1">
      <c r="B194" s="121"/>
      <c r="C194" s="122" t="s">
        <v>9</v>
      </c>
      <c r="D194" s="122" t="s">
        <v>185</v>
      </c>
      <c r="E194" s="123" t="s">
        <v>315</v>
      </c>
      <c r="F194" s="124" t="s">
        <v>316</v>
      </c>
      <c r="G194" s="125" t="s">
        <v>188</v>
      </c>
      <c r="H194" s="126">
        <v>1.5</v>
      </c>
      <c r="I194" s="127"/>
      <c r="J194" s="128">
        <f>ROUND(I194*H194,2)</f>
        <v>0</v>
      </c>
      <c r="K194" s="124" t="s">
        <v>189</v>
      </c>
      <c r="L194" s="32"/>
      <c r="M194" s="129" t="s">
        <v>3</v>
      </c>
      <c r="N194" s="130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88</v>
      </c>
      <c r="AT194" s="133" t="s">
        <v>185</v>
      </c>
      <c r="AU194" s="133" t="s">
        <v>88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1249</v>
      </c>
    </row>
    <row r="195" spans="2:65" s="11" customFormat="1" ht="22.5">
      <c r="B195" s="135"/>
      <c r="D195" s="136" t="s">
        <v>190</v>
      </c>
      <c r="E195" s="137" t="s">
        <v>3</v>
      </c>
      <c r="F195" s="138" t="s">
        <v>1250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1251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319</v>
      </c>
      <c r="H197" s="145">
        <v>1.2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80</v>
      </c>
      <c r="AY197" s="143" t="s">
        <v>184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1252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1253</v>
      </c>
      <c r="H199" s="145">
        <v>0.3</v>
      </c>
      <c r="I199" s="146"/>
      <c r="L199" s="142"/>
      <c r="M199" s="147"/>
      <c r="T199" s="148"/>
      <c r="AT199" s="143" t="s">
        <v>190</v>
      </c>
      <c r="AU199" s="143" t="s">
        <v>88</v>
      </c>
      <c r="AV199" s="12" t="s">
        <v>90</v>
      </c>
      <c r="AW199" s="12" t="s">
        <v>41</v>
      </c>
      <c r="AX199" s="12" t="s">
        <v>80</v>
      </c>
      <c r="AY199" s="143" t="s">
        <v>184</v>
      </c>
    </row>
    <row r="200" spans="2:65" s="13" customFormat="1" ht="11.25">
      <c r="B200" s="149"/>
      <c r="D200" s="136" t="s">
        <v>190</v>
      </c>
      <c r="E200" s="150" t="s">
        <v>3</v>
      </c>
      <c r="F200" s="151" t="s">
        <v>202</v>
      </c>
      <c r="H200" s="152">
        <v>1.5</v>
      </c>
      <c r="I200" s="153"/>
      <c r="L200" s="149"/>
      <c r="M200" s="154"/>
      <c r="T200" s="155"/>
      <c r="AT200" s="150" t="s">
        <v>190</v>
      </c>
      <c r="AU200" s="150" t="s">
        <v>88</v>
      </c>
      <c r="AV200" s="13" t="s">
        <v>203</v>
      </c>
      <c r="AW200" s="13" t="s">
        <v>41</v>
      </c>
      <c r="AX200" s="13" t="s">
        <v>88</v>
      </c>
      <c r="AY200" s="150" t="s">
        <v>184</v>
      </c>
    </row>
    <row r="201" spans="2:65" s="10" customFormat="1" ht="25.9" customHeight="1">
      <c r="B201" s="111"/>
      <c r="D201" s="112" t="s">
        <v>79</v>
      </c>
      <c r="E201" s="113" t="s">
        <v>230</v>
      </c>
      <c r="F201" s="113" t="s">
        <v>333</v>
      </c>
      <c r="I201" s="114"/>
      <c r="J201" s="115">
        <f>BK201</f>
        <v>0</v>
      </c>
      <c r="L201" s="111"/>
      <c r="M201" s="116"/>
      <c r="P201" s="117">
        <f>SUM(P202:P787)</f>
        <v>0</v>
      </c>
      <c r="R201" s="117">
        <f>SUM(R202:R787)</f>
        <v>0</v>
      </c>
      <c r="T201" s="118">
        <f>SUM(T202:T787)</f>
        <v>0</v>
      </c>
      <c r="AR201" s="112" t="s">
        <v>88</v>
      </c>
      <c r="AT201" s="119" t="s">
        <v>79</v>
      </c>
      <c r="AU201" s="119" t="s">
        <v>80</v>
      </c>
      <c r="AY201" s="112" t="s">
        <v>184</v>
      </c>
      <c r="BK201" s="120">
        <f>SUM(BK202:BK787)</f>
        <v>0</v>
      </c>
    </row>
    <row r="202" spans="2:65" s="1" customFormat="1" ht="21.75" customHeight="1">
      <c r="B202" s="121"/>
      <c r="C202" s="122" t="s">
        <v>268</v>
      </c>
      <c r="D202" s="122" t="s">
        <v>185</v>
      </c>
      <c r="E202" s="123" t="s">
        <v>334</v>
      </c>
      <c r="F202" s="124" t="s">
        <v>335</v>
      </c>
      <c r="G202" s="125" t="s">
        <v>324</v>
      </c>
      <c r="H202" s="126">
        <v>160</v>
      </c>
      <c r="I202" s="127"/>
      <c r="J202" s="128">
        <f>ROUND(I202*H202,2)</f>
        <v>0</v>
      </c>
      <c r="K202" s="124" t="s">
        <v>189</v>
      </c>
      <c r="L202" s="32"/>
      <c r="M202" s="129" t="s">
        <v>3</v>
      </c>
      <c r="N202" s="130" t="s">
        <v>51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88</v>
      </c>
      <c r="AT202" s="133" t="s">
        <v>185</v>
      </c>
      <c r="AU202" s="133" t="s">
        <v>88</v>
      </c>
      <c r="AY202" s="16" t="s">
        <v>184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6" t="s">
        <v>88</v>
      </c>
      <c r="BK202" s="134">
        <f>ROUND(I202*H202,2)</f>
        <v>0</v>
      </c>
      <c r="BL202" s="16" t="s">
        <v>88</v>
      </c>
      <c r="BM202" s="133" t="s">
        <v>1254</v>
      </c>
    </row>
    <row r="203" spans="2:65" s="11" customFormat="1" ht="11.25">
      <c r="B203" s="135"/>
      <c r="D203" s="136" t="s">
        <v>190</v>
      </c>
      <c r="E203" s="137" t="s">
        <v>3</v>
      </c>
      <c r="F203" s="138" t="s">
        <v>1200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1" customFormat="1" ht="22.5">
      <c r="B204" s="135"/>
      <c r="D204" s="136" t="s">
        <v>190</v>
      </c>
      <c r="E204" s="137" t="s">
        <v>3</v>
      </c>
      <c r="F204" s="138" t="s">
        <v>1250</v>
      </c>
      <c r="H204" s="137" t="s">
        <v>3</v>
      </c>
      <c r="I204" s="139"/>
      <c r="L204" s="135"/>
      <c r="M204" s="140"/>
      <c r="T204" s="141"/>
      <c r="AT204" s="137" t="s">
        <v>190</v>
      </c>
      <c r="AU204" s="137" t="s">
        <v>88</v>
      </c>
      <c r="AV204" s="11" t="s">
        <v>88</v>
      </c>
      <c r="AW204" s="11" t="s">
        <v>41</v>
      </c>
      <c r="AX204" s="11" t="s">
        <v>80</v>
      </c>
      <c r="AY204" s="137" t="s">
        <v>184</v>
      </c>
    </row>
    <row r="205" spans="2:65" s="11" customFormat="1" ht="22.5">
      <c r="B205" s="135"/>
      <c r="D205" s="136" t="s">
        <v>190</v>
      </c>
      <c r="E205" s="137" t="s">
        <v>3</v>
      </c>
      <c r="F205" s="138" t="s">
        <v>1255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337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2" customFormat="1" ht="11.25">
      <c r="B207" s="142"/>
      <c r="D207" s="136" t="s">
        <v>190</v>
      </c>
      <c r="E207" s="143" t="s">
        <v>3</v>
      </c>
      <c r="F207" s="144" t="s">
        <v>1256</v>
      </c>
      <c r="H207" s="145">
        <v>160</v>
      </c>
      <c r="I207" s="146"/>
      <c r="L207" s="142"/>
      <c r="M207" s="147"/>
      <c r="T207" s="148"/>
      <c r="AT207" s="143" t="s">
        <v>190</v>
      </c>
      <c r="AU207" s="143" t="s">
        <v>88</v>
      </c>
      <c r="AV207" s="12" t="s">
        <v>90</v>
      </c>
      <c r="AW207" s="12" t="s">
        <v>41</v>
      </c>
      <c r="AX207" s="12" t="s">
        <v>80</v>
      </c>
      <c r="AY207" s="143" t="s">
        <v>184</v>
      </c>
    </row>
    <row r="208" spans="2:65" s="13" customFormat="1" ht="11.25">
      <c r="B208" s="149"/>
      <c r="D208" s="136" t="s">
        <v>190</v>
      </c>
      <c r="E208" s="150" t="s">
        <v>3</v>
      </c>
      <c r="F208" s="151" t="s">
        <v>202</v>
      </c>
      <c r="H208" s="152">
        <v>160</v>
      </c>
      <c r="I208" s="153"/>
      <c r="L208" s="149"/>
      <c r="M208" s="154"/>
      <c r="T208" s="155"/>
      <c r="AT208" s="150" t="s">
        <v>190</v>
      </c>
      <c r="AU208" s="150" t="s">
        <v>88</v>
      </c>
      <c r="AV208" s="13" t="s">
        <v>203</v>
      </c>
      <c r="AW208" s="13" t="s">
        <v>41</v>
      </c>
      <c r="AX208" s="13" t="s">
        <v>88</v>
      </c>
      <c r="AY208" s="150" t="s">
        <v>184</v>
      </c>
    </row>
    <row r="209" spans="2:65" s="1" customFormat="1" ht="21.75" customHeight="1">
      <c r="B209" s="121"/>
      <c r="C209" s="122" t="s">
        <v>293</v>
      </c>
      <c r="D209" s="122" t="s">
        <v>185</v>
      </c>
      <c r="E209" s="123" t="s">
        <v>340</v>
      </c>
      <c r="F209" s="124" t="s">
        <v>341</v>
      </c>
      <c r="G209" s="125" t="s">
        <v>324</v>
      </c>
      <c r="H209" s="126">
        <v>100</v>
      </c>
      <c r="I209" s="127"/>
      <c r="J209" s="128">
        <f>ROUND(I209*H209,2)</f>
        <v>0</v>
      </c>
      <c r="K209" s="124" t="s">
        <v>189</v>
      </c>
      <c r="L209" s="32"/>
      <c r="M209" s="129" t="s">
        <v>3</v>
      </c>
      <c r="N209" s="130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88</v>
      </c>
      <c r="AT209" s="133" t="s">
        <v>185</v>
      </c>
      <c r="AU209" s="133" t="s">
        <v>88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1257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1200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22.5">
      <c r="B211" s="135"/>
      <c r="D211" s="136" t="s">
        <v>190</v>
      </c>
      <c r="E211" s="137" t="s">
        <v>3</v>
      </c>
      <c r="F211" s="138" t="s">
        <v>1250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22.5">
      <c r="B212" s="135"/>
      <c r="D212" s="136" t="s">
        <v>190</v>
      </c>
      <c r="E212" s="137" t="s">
        <v>3</v>
      </c>
      <c r="F212" s="138" t="s">
        <v>1255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1" customFormat="1" ht="11.25">
      <c r="B213" s="135"/>
      <c r="D213" s="136" t="s">
        <v>190</v>
      </c>
      <c r="E213" s="137" t="s">
        <v>3</v>
      </c>
      <c r="F213" s="138" t="s">
        <v>343</v>
      </c>
      <c r="H213" s="137" t="s">
        <v>3</v>
      </c>
      <c r="I213" s="139"/>
      <c r="L213" s="135"/>
      <c r="M213" s="140"/>
      <c r="T213" s="141"/>
      <c r="AT213" s="137" t="s">
        <v>190</v>
      </c>
      <c r="AU213" s="137" t="s">
        <v>88</v>
      </c>
      <c r="AV213" s="11" t="s">
        <v>88</v>
      </c>
      <c r="AW213" s="11" t="s">
        <v>41</v>
      </c>
      <c r="AX213" s="11" t="s">
        <v>80</v>
      </c>
      <c r="AY213" s="137" t="s">
        <v>184</v>
      </c>
    </row>
    <row r="214" spans="2:65" s="12" customFormat="1" ht="11.25">
      <c r="B214" s="142"/>
      <c r="D214" s="136" t="s">
        <v>190</v>
      </c>
      <c r="E214" s="143" t="s">
        <v>3</v>
      </c>
      <c r="F214" s="144" t="s">
        <v>548</v>
      </c>
      <c r="H214" s="145">
        <v>100</v>
      </c>
      <c r="I214" s="146"/>
      <c r="L214" s="142"/>
      <c r="M214" s="147"/>
      <c r="T214" s="148"/>
      <c r="AT214" s="143" t="s">
        <v>190</v>
      </c>
      <c r="AU214" s="143" t="s">
        <v>88</v>
      </c>
      <c r="AV214" s="12" t="s">
        <v>90</v>
      </c>
      <c r="AW214" s="12" t="s">
        <v>41</v>
      </c>
      <c r="AX214" s="12" t="s">
        <v>80</v>
      </c>
      <c r="AY214" s="143" t="s">
        <v>184</v>
      </c>
    </row>
    <row r="215" spans="2:65" s="13" customFormat="1" ht="11.25">
      <c r="B215" s="149"/>
      <c r="D215" s="136" t="s">
        <v>190</v>
      </c>
      <c r="E215" s="150" t="s">
        <v>3</v>
      </c>
      <c r="F215" s="151" t="s">
        <v>202</v>
      </c>
      <c r="H215" s="152">
        <v>100</v>
      </c>
      <c r="I215" s="153"/>
      <c r="L215" s="149"/>
      <c r="M215" s="154"/>
      <c r="T215" s="155"/>
      <c r="AT215" s="150" t="s">
        <v>190</v>
      </c>
      <c r="AU215" s="150" t="s">
        <v>88</v>
      </c>
      <c r="AV215" s="13" t="s">
        <v>203</v>
      </c>
      <c r="AW215" s="13" t="s">
        <v>41</v>
      </c>
      <c r="AX215" s="13" t="s">
        <v>88</v>
      </c>
      <c r="AY215" s="150" t="s">
        <v>184</v>
      </c>
    </row>
    <row r="216" spans="2:65" s="1" customFormat="1" ht="24.2" customHeight="1">
      <c r="B216" s="121"/>
      <c r="C216" s="122" t="s">
        <v>300</v>
      </c>
      <c r="D216" s="122" t="s">
        <v>185</v>
      </c>
      <c r="E216" s="123" t="s">
        <v>346</v>
      </c>
      <c r="F216" s="124" t="s">
        <v>347</v>
      </c>
      <c r="G216" s="125" t="s">
        <v>348</v>
      </c>
      <c r="H216" s="126">
        <v>5</v>
      </c>
      <c r="I216" s="127"/>
      <c r="J216" s="128">
        <f>ROUND(I216*H216,2)</f>
        <v>0</v>
      </c>
      <c r="K216" s="124" t="s">
        <v>189</v>
      </c>
      <c r="L216" s="32"/>
      <c r="M216" s="129" t="s">
        <v>3</v>
      </c>
      <c r="N216" s="130" t="s">
        <v>51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88</v>
      </c>
      <c r="AT216" s="133" t="s">
        <v>185</v>
      </c>
      <c r="AU216" s="133" t="s">
        <v>88</v>
      </c>
      <c r="AY216" s="16" t="s">
        <v>184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88</v>
      </c>
      <c r="BK216" s="134">
        <f>ROUND(I216*H216,2)</f>
        <v>0</v>
      </c>
      <c r="BL216" s="16" t="s">
        <v>88</v>
      </c>
      <c r="BM216" s="133" t="s">
        <v>1258</v>
      </c>
    </row>
    <row r="217" spans="2:65" s="11" customFormat="1" ht="22.5">
      <c r="B217" s="135"/>
      <c r="D217" s="136" t="s">
        <v>190</v>
      </c>
      <c r="E217" s="137" t="s">
        <v>3</v>
      </c>
      <c r="F217" s="138" t="s">
        <v>1203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1" customFormat="1" ht="22.5">
      <c r="B218" s="135"/>
      <c r="D218" s="136" t="s">
        <v>190</v>
      </c>
      <c r="E218" s="137" t="s">
        <v>3</v>
      </c>
      <c r="F218" s="138" t="s">
        <v>1216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2" customFormat="1" ht="11.25">
      <c r="B219" s="142"/>
      <c r="D219" s="136" t="s">
        <v>190</v>
      </c>
      <c r="E219" s="143" t="s">
        <v>3</v>
      </c>
      <c r="F219" s="144" t="s">
        <v>221</v>
      </c>
      <c r="H219" s="145">
        <v>5</v>
      </c>
      <c r="I219" s="146"/>
      <c r="L219" s="142"/>
      <c r="M219" s="147"/>
      <c r="T219" s="148"/>
      <c r="AT219" s="143" t="s">
        <v>190</v>
      </c>
      <c r="AU219" s="143" t="s">
        <v>88</v>
      </c>
      <c r="AV219" s="12" t="s">
        <v>90</v>
      </c>
      <c r="AW219" s="12" t="s">
        <v>41</v>
      </c>
      <c r="AX219" s="12" t="s">
        <v>88</v>
      </c>
      <c r="AY219" s="143" t="s">
        <v>184</v>
      </c>
    </row>
    <row r="220" spans="2:65" s="1" customFormat="1" ht="16.5" customHeight="1">
      <c r="B220" s="121"/>
      <c r="C220" s="122" t="s">
        <v>314</v>
      </c>
      <c r="D220" s="122" t="s">
        <v>185</v>
      </c>
      <c r="E220" s="123" t="s">
        <v>351</v>
      </c>
      <c r="F220" s="124" t="s">
        <v>352</v>
      </c>
      <c r="G220" s="125" t="s">
        <v>324</v>
      </c>
      <c r="H220" s="126">
        <v>16</v>
      </c>
      <c r="I220" s="127"/>
      <c r="J220" s="128">
        <f>ROUND(I220*H220,2)</f>
        <v>0</v>
      </c>
      <c r="K220" s="124" t="s">
        <v>189</v>
      </c>
      <c r="L220" s="32"/>
      <c r="M220" s="129" t="s">
        <v>3</v>
      </c>
      <c r="N220" s="130" t="s">
        <v>51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88</v>
      </c>
      <c r="AT220" s="133" t="s">
        <v>185</v>
      </c>
      <c r="AU220" s="133" t="s">
        <v>88</v>
      </c>
      <c r="AY220" s="16" t="s">
        <v>184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88</v>
      </c>
      <c r="BK220" s="134">
        <f>ROUND(I220*H220,2)</f>
        <v>0</v>
      </c>
      <c r="BL220" s="16" t="s">
        <v>88</v>
      </c>
      <c r="BM220" s="133" t="s">
        <v>1259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1200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22.5">
      <c r="B222" s="135"/>
      <c r="D222" s="136" t="s">
        <v>190</v>
      </c>
      <c r="E222" s="137" t="s">
        <v>3</v>
      </c>
      <c r="F222" s="138" t="s">
        <v>1250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22.5">
      <c r="B223" s="135"/>
      <c r="D223" s="136" t="s">
        <v>190</v>
      </c>
      <c r="E223" s="137" t="s">
        <v>3</v>
      </c>
      <c r="F223" s="138" t="s">
        <v>1255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1260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268</v>
      </c>
      <c r="H225" s="145">
        <v>16</v>
      </c>
      <c r="I225" s="146"/>
      <c r="L225" s="142"/>
      <c r="M225" s="147"/>
      <c r="T225" s="148"/>
      <c r="AT225" s="143" t="s">
        <v>190</v>
      </c>
      <c r="AU225" s="143" t="s">
        <v>88</v>
      </c>
      <c r="AV225" s="12" t="s">
        <v>90</v>
      </c>
      <c r="AW225" s="12" t="s">
        <v>41</v>
      </c>
      <c r="AX225" s="12" t="s">
        <v>80</v>
      </c>
      <c r="AY225" s="143" t="s">
        <v>184</v>
      </c>
    </row>
    <row r="226" spans="2:65" s="13" customFormat="1" ht="11.25">
      <c r="B226" s="149"/>
      <c r="D226" s="136" t="s">
        <v>190</v>
      </c>
      <c r="E226" s="150" t="s">
        <v>3</v>
      </c>
      <c r="F226" s="151" t="s">
        <v>202</v>
      </c>
      <c r="H226" s="152">
        <v>16</v>
      </c>
      <c r="I226" s="153"/>
      <c r="L226" s="149"/>
      <c r="M226" s="154"/>
      <c r="T226" s="155"/>
      <c r="AT226" s="150" t="s">
        <v>190</v>
      </c>
      <c r="AU226" s="150" t="s">
        <v>88</v>
      </c>
      <c r="AV226" s="13" t="s">
        <v>203</v>
      </c>
      <c r="AW226" s="13" t="s">
        <v>41</v>
      </c>
      <c r="AX226" s="13" t="s">
        <v>88</v>
      </c>
      <c r="AY226" s="150" t="s">
        <v>184</v>
      </c>
    </row>
    <row r="227" spans="2:65" s="1" customFormat="1" ht="33" customHeight="1">
      <c r="B227" s="121"/>
      <c r="C227" s="122" t="s">
        <v>321</v>
      </c>
      <c r="D227" s="122" t="s">
        <v>185</v>
      </c>
      <c r="E227" s="123" t="s">
        <v>1261</v>
      </c>
      <c r="F227" s="124" t="s">
        <v>1262</v>
      </c>
      <c r="G227" s="125" t="s">
        <v>324</v>
      </c>
      <c r="H227" s="126">
        <v>3</v>
      </c>
      <c r="I227" s="127"/>
      <c r="J227" s="128">
        <f>ROUND(I227*H227,2)</f>
        <v>0</v>
      </c>
      <c r="K227" s="124" t="s">
        <v>189</v>
      </c>
      <c r="L227" s="32"/>
      <c r="M227" s="129" t="s">
        <v>3</v>
      </c>
      <c r="N227" s="130" t="s">
        <v>51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88</v>
      </c>
      <c r="AT227" s="133" t="s">
        <v>185</v>
      </c>
      <c r="AU227" s="133" t="s">
        <v>88</v>
      </c>
      <c r="AY227" s="16" t="s">
        <v>184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88</v>
      </c>
      <c r="BK227" s="134">
        <f>ROUND(I227*H227,2)</f>
        <v>0</v>
      </c>
      <c r="BL227" s="16" t="s">
        <v>88</v>
      </c>
      <c r="BM227" s="133" t="s">
        <v>1263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1200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22.5">
      <c r="B229" s="135"/>
      <c r="D229" s="136" t="s">
        <v>190</v>
      </c>
      <c r="E229" s="137" t="s">
        <v>3</v>
      </c>
      <c r="F229" s="138" t="s">
        <v>1250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1" customFormat="1" ht="22.5">
      <c r="B230" s="135"/>
      <c r="D230" s="136" t="s">
        <v>190</v>
      </c>
      <c r="E230" s="137" t="s">
        <v>3</v>
      </c>
      <c r="F230" s="138" t="s">
        <v>1255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22.5">
      <c r="B231" s="135"/>
      <c r="D231" s="136" t="s">
        <v>190</v>
      </c>
      <c r="E231" s="137" t="s">
        <v>3</v>
      </c>
      <c r="F231" s="138" t="s">
        <v>1264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2" customFormat="1" ht="11.25">
      <c r="B232" s="142"/>
      <c r="D232" s="136" t="s">
        <v>190</v>
      </c>
      <c r="E232" s="143" t="s">
        <v>3</v>
      </c>
      <c r="F232" s="144" t="s">
        <v>1265</v>
      </c>
      <c r="H232" s="145">
        <v>3</v>
      </c>
      <c r="I232" s="146"/>
      <c r="L232" s="142"/>
      <c r="M232" s="147"/>
      <c r="T232" s="148"/>
      <c r="AT232" s="143" t="s">
        <v>190</v>
      </c>
      <c r="AU232" s="143" t="s">
        <v>88</v>
      </c>
      <c r="AV232" s="12" t="s">
        <v>90</v>
      </c>
      <c r="AW232" s="12" t="s">
        <v>41</v>
      </c>
      <c r="AX232" s="12" t="s">
        <v>80</v>
      </c>
      <c r="AY232" s="143" t="s">
        <v>184</v>
      </c>
    </row>
    <row r="233" spans="2:65" s="13" customFormat="1" ht="11.25">
      <c r="B233" s="149"/>
      <c r="D233" s="136" t="s">
        <v>190</v>
      </c>
      <c r="E233" s="150" t="s">
        <v>3</v>
      </c>
      <c r="F233" s="151" t="s">
        <v>202</v>
      </c>
      <c r="H233" s="152">
        <v>3</v>
      </c>
      <c r="I233" s="153"/>
      <c r="L233" s="149"/>
      <c r="M233" s="154"/>
      <c r="T233" s="155"/>
      <c r="AT233" s="150" t="s">
        <v>190</v>
      </c>
      <c r="AU233" s="150" t="s">
        <v>88</v>
      </c>
      <c r="AV233" s="13" t="s">
        <v>203</v>
      </c>
      <c r="AW233" s="13" t="s">
        <v>41</v>
      </c>
      <c r="AX233" s="13" t="s">
        <v>88</v>
      </c>
      <c r="AY233" s="150" t="s">
        <v>184</v>
      </c>
    </row>
    <row r="234" spans="2:65" s="1" customFormat="1" ht="16.5" customHeight="1">
      <c r="B234" s="121"/>
      <c r="C234" s="122" t="s">
        <v>8</v>
      </c>
      <c r="D234" s="122" t="s">
        <v>185</v>
      </c>
      <c r="E234" s="123" t="s">
        <v>1266</v>
      </c>
      <c r="F234" s="124" t="s">
        <v>1267</v>
      </c>
      <c r="G234" s="125" t="s">
        <v>324</v>
      </c>
      <c r="H234" s="126">
        <v>140</v>
      </c>
      <c r="I234" s="127"/>
      <c r="J234" s="128">
        <f>ROUND(I234*H234,2)</f>
        <v>0</v>
      </c>
      <c r="K234" s="124" t="s">
        <v>189</v>
      </c>
      <c r="L234" s="32"/>
      <c r="M234" s="129" t="s">
        <v>3</v>
      </c>
      <c r="N234" s="130" t="s">
        <v>51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88</v>
      </c>
      <c r="AT234" s="133" t="s">
        <v>185</v>
      </c>
      <c r="AU234" s="133" t="s">
        <v>88</v>
      </c>
      <c r="AY234" s="16" t="s">
        <v>184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6" t="s">
        <v>88</v>
      </c>
      <c r="BK234" s="134">
        <f>ROUND(I234*H234,2)</f>
        <v>0</v>
      </c>
      <c r="BL234" s="16" t="s">
        <v>88</v>
      </c>
      <c r="BM234" s="133" t="s">
        <v>1268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1200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1" customFormat="1" ht="22.5">
      <c r="B236" s="135"/>
      <c r="D236" s="136" t="s">
        <v>190</v>
      </c>
      <c r="E236" s="137" t="s">
        <v>3</v>
      </c>
      <c r="F236" s="138" t="s">
        <v>1250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1" customFormat="1" ht="22.5">
      <c r="B237" s="135"/>
      <c r="D237" s="136" t="s">
        <v>190</v>
      </c>
      <c r="E237" s="137" t="s">
        <v>3</v>
      </c>
      <c r="F237" s="138" t="s">
        <v>1255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1" customFormat="1" ht="22.5">
      <c r="B238" s="135"/>
      <c r="D238" s="136" t="s">
        <v>190</v>
      </c>
      <c r="E238" s="137" t="s">
        <v>3</v>
      </c>
      <c r="F238" s="138" t="s">
        <v>1269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88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2" customFormat="1" ht="11.25">
      <c r="B239" s="142"/>
      <c r="D239" s="136" t="s">
        <v>190</v>
      </c>
      <c r="E239" s="143" t="s">
        <v>3</v>
      </c>
      <c r="F239" s="144" t="s">
        <v>1270</v>
      </c>
      <c r="H239" s="145">
        <v>140</v>
      </c>
      <c r="I239" s="146"/>
      <c r="L239" s="142"/>
      <c r="M239" s="147"/>
      <c r="T239" s="148"/>
      <c r="AT239" s="143" t="s">
        <v>190</v>
      </c>
      <c r="AU239" s="143" t="s">
        <v>88</v>
      </c>
      <c r="AV239" s="12" t="s">
        <v>90</v>
      </c>
      <c r="AW239" s="12" t="s">
        <v>41</v>
      </c>
      <c r="AX239" s="12" t="s">
        <v>80</v>
      </c>
      <c r="AY239" s="143" t="s">
        <v>184</v>
      </c>
    </row>
    <row r="240" spans="2:65" s="13" customFormat="1" ht="11.25">
      <c r="B240" s="149"/>
      <c r="D240" s="136" t="s">
        <v>190</v>
      </c>
      <c r="E240" s="150" t="s">
        <v>3</v>
      </c>
      <c r="F240" s="151" t="s">
        <v>202</v>
      </c>
      <c r="H240" s="152">
        <v>140</v>
      </c>
      <c r="I240" s="153"/>
      <c r="L240" s="149"/>
      <c r="M240" s="154"/>
      <c r="T240" s="155"/>
      <c r="AT240" s="150" t="s">
        <v>190</v>
      </c>
      <c r="AU240" s="150" t="s">
        <v>88</v>
      </c>
      <c r="AV240" s="13" t="s">
        <v>203</v>
      </c>
      <c r="AW240" s="13" t="s">
        <v>41</v>
      </c>
      <c r="AX240" s="13" t="s">
        <v>88</v>
      </c>
      <c r="AY240" s="150" t="s">
        <v>184</v>
      </c>
    </row>
    <row r="241" spans="2:65" s="1" customFormat="1" ht="16.5" customHeight="1">
      <c r="B241" s="121"/>
      <c r="C241" s="122" t="s">
        <v>339</v>
      </c>
      <c r="D241" s="122" t="s">
        <v>185</v>
      </c>
      <c r="E241" s="123" t="s">
        <v>1271</v>
      </c>
      <c r="F241" s="124" t="s">
        <v>1272</v>
      </c>
      <c r="G241" s="125" t="s">
        <v>348</v>
      </c>
      <c r="H241" s="126">
        <v>9</v>
      </c>
      <c r="I241" s="127"/>
      <c r="J241" s="128">
        <f>ROUND(I241*H241,2)</f>
        <v>0</v>
      </c>
      <c r="K241" s="124" t="s">
        <v>189</v>
      </c>
      <c r="L241" s="32"/>
      <c r="M241" s="129" t="s">
        <v>3</v>
      </c>
      <c r="N241" s="130" t="s">
        <v>51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88</v>
      </c>
      <c r="AT241" s="133" t="s">
        <v>185</v>
      </c>
      <c r="AU241" s="133" t="s">
        <v>88</v>
      </c>
      <c r="AY241" s="16" t="s">
        <v>184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88</v>
      </c>
      <c r="BK241" s="134">
        <f>ROUND(I241*H241,2)</f>
        <v>0</v>
      </c>
      <c r="BL241" s="16" t="s">
        <v>88</v>
      </c>
      <c r="BM241" s="133" t="s">
        <v>1273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1200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22.5">
      <c r="B243" s="135"/>
      <c r="D243" s="136" t="s">
        <v>190</v>
      </c>
      <c r="E243" s="137" t="s">
        <v>3</v>
      </c>
      <c r="F243" s="138" t="s">
        <v>1250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1" customFormat="1" ht="22.5">
      <c r="B244" s="135"/>
      <c r="D244" s="136" t="s">
        <v>190</v>
      </c>
      <c r="E244" s="137" t="s">
        <v>3</v>
      </c>
      <c r="F244" s="138" t="s">
        <v>1255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88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2" customFormat="1" ht="11.25">
      <c r="B245" s="142"/>
      <c r="D245" s="136" t="s">
        <v>190</v>
      </c>
      <c r="E245" s="143" t="s">
        <v>3</v>
      </c>
      <c r="F245" s="144" t="s">
        <v>1274</v>
      </c>
      <c r="H245" s="145">
        <v>9</v>
      </c>
      <c r="I245" s="146"/>
      <c r="L245" s="142"/>
      <c r="M245" s="147"/>
      <c r="T245" s="148"/>
      <c r="AT245" s="143" t="s">
        <v>190</v>
      </c>
      <c r="AU245" s="143" t="s">
        <v>88</v>
      </c>
      <c r="AV245" s="12" t="s">
        <v>90</v>
      </c>
      <c r="AW245" s="12" t="s">
        <v>41</v>
      </c>
      <c r="AX245" s="12" t="s">
        <v>80</v>
      </c>
      <c r="AY245" s="143" t="s">
        <v>184</v>
      </c>
    </row>
    <row r="246" spans="2:65" s="13" customFormat="1" ht="11.25">
      <c r="B246" s="149"/>
      <c r="D246" s="136" t="s">
        <v>190</v>
      </c>
      <c r="E246" s="150" t="s">
        <v>3</v>
      </c>
      <c r="F246" s="151" t="s">
        <v>202</v>
      </c>
      <c r="H246" s="152">
        <v>9</v>
      </c>
      <c r="I246" s="153"/>
      <c r="L246" s="149"/>
      <c r="M246" s="154"/>
      <c r="T246" s="155"/>
      <c r="AT246" s="150" t="s">
        <v>190</v>
      </c>
      <c r="AU246" s="150" t="s">
        <v>88</v>
      </c>
      <c r="AV246" s="13" t="s">
        <v>203</v>
      </c>
      <c r="AW246" s="13" t="s">
        <v>41</v>
      </c>
      <c r="AX246" s="13" t="s">
        <v>88</v>
      </c>
      <c r="AY246" s="150" t="s">
        <v>184</v>
      </c>
    </row>
    <row r="247" spans="2:65" s="1" customFormat="1" ht="16.5" customHeight="1">
      <c r="B247" s="121"/>
      <c r="C247" s="122" t="s">
        <v>345</v>
      </c>
      <c r="D247" s="122" t="s">
        <v>185</v>
      </c>
      <c r="E247" s="123" t="s">
        <v>1275</v>
      </c>
      <c r="F247" s="124" t="s">
        <v>1276</v>
      </c>
      <c r="G247" s="125" t="s">
        <v>348</v>
      </c>
      <c r="H247" s="126">
        <v>10</v>
      </c>
      <c r="I247" s="127"/>
      <c r="J247" s="128">
        <f>ROUND(I247*H247,2)</f>
        <v>0</v>
      </c>
      <c r="K247" s="124" t="s">
        <v>189</v>
      </c>
      <c r="L247" s="32"/>
      <c r="M247" s="129" t="s">
        <v>3</v>
      </c>
      <c r="N247" s="130" t="s">
        <v>51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88</v>
      </c>
      <c r="AT247" s="133" t="s">
        <v>185</v>
      </c>
      <c r="AU247" s="133" t="s">
        <v>88</v>
      </c>
      <c r="AY247" s="16" t="s">
        <v>184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88</v>
      </c>
      <c r="BK247" s="134">
        <f>ROUND(I247*H247,2)</f>
        <v>0</v>
      </c>
      <c r="BL247" s="16" t="s">
        <v>88</v>
      </c>
      <c r="BM247" s="133" t="s">
        <v>1277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1200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22.5">
      <c r="B249" s="135"/>
      <c r="D249" s="136" t="s">
        <v>190</v>
      </c>
      <c r="E249" s="137" t="s">
        <v>3</v>
      </c>
      <c r="F249" s="138" t="s">
        <v>1250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88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1" customFormat="1" ht="22.5">
      <c r="B250" s="135"/>
      <c r="D250" s="136" t="s">
        <v>190</v>
      </c>
      <c r="E250" s="137" t="s">
        <v>3</v>
      </c>
      <c r="F250" s="138" t="s">
        <v>1255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2" customFormat="1" ht="11.25">
      <c r="B251" s="142"/>
      <c r="D251" s="136" t="s">
        <v>190</v>
      </c>
      <c r="E251" s="143" t="s">
        <v>3</v>
      </c>
      <c r="F251" s="144" t="s">
        <v>1278</v>
      </c>
      <c r="H251" s="145">
        <v>10</v>
      </c>
      <c r="I251" s="146"/>
      <c r="L251" s="142"/>
      <c r="M251" s="147"/>
      <c r="T251" s="148"/>
      <c r="AT251" s="143" t="s">
        <v>190</v>
      </c>
      <c r="AU251" s="143" t="s">
        <v>88</v>
      </c>
      <c r="AV251" s="12" t="s">
        <v>90</v>
      </c>
      <c r="AW251" s="12" t="s">
        <v>41</v>
      </c>
      <c r="AX251" s="12" t="s">
        <v>80</v>
      </c>
      <c r="AY251" s="143" t="s">
        <v>184</v>
      </c>
    </row>
    <row r="252" spans="2:65" s="13" customFormat="1" ht="11.25">
      <c r="B252" s="149"/>
      <c r="D252" s="136" t="s">
        <v>190</v>
      </c>
      <c r="E252" s="150" t="s">
        <v>3</v>
      </c>
      <c r="F252" s="151" t="s">
        <v>202</v>
      </c>
      <c r="H252" s="152">
        <v>10</v>
      </c>
      <c r="I252" s="153"/>
      <c r="L252" s="149"/>
      <c r="M252" s="154"/>
      <c r="T252" s="155"/>
      <c r="AT252" s="150" t="s">
        <v>190</v>
      </c>
      <c r="AU252" s="150" t="s">
        <v>88</v>
      </c>
      <c r="AV252" s="13" t="s">
        <v>203</v>
      </c>
      <c r="AW252" s="13" t="s">
        <v>41</v>
      </c>
      <c r="AX252" s="13" t="s">
        <v>88</v>
      </c>
      <c r="AY252" s="150" t="s">
        <v>184</v>
      </c>
    </row>
    <row r="253" spans="2:65" s="1" customFormat="1" ht="24.2" customHeight="1">
      <c r="B253" s="121"/>
      <c r="C253" s="122" t="s">
        <v>350</v>
      </c>
      <c r="D253" s="122" t="s">
        <v>185</v>
      </c>
      <c r="E253" s="123" t="s">
        <v>1279</v>
      </c>
      <c r="F253" s="124" t="s">
        <v>1280</v>
      </c>
      <c r="G253" s="125" t="s">
        <v>348</v>
      </c>
      <c r="H253" s="126">
        <v>9</v>
      </c>
      <c r="I253" s="127"/>
      <c r="J253" s="128">
        <f>ROUND(I253*H253,2)</f>
        <v>0</v>
      </c>
      <c r="K253" s="124" t="s">
        <v>189</v>
      </c>
      <c r="L253" s="32"/>
      <c r="M253" s="129" t="s">
        <v>3</v>
      </c>
      <c r="N253" s="130" t="s">
        <v>51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88</v>
      </c>
      <c r="AT253" s="133" t="s">
        <v>185</v>
      </c>
      <c r="AU253" s="133" t="s">
        <v>88</v>
      </c>
      <c r="AY253" s="16" t="s">
        <v>184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6" t="s">
        <v>88</v>
      </c>
      <c r="BK253" s="134">
        <f>ROUND(I253*H253,2)</f>
        <v>0</v>
      </c>
      <c r="BL253" s="16" t="s">
        <v>88</v>
      </c>
      <c r="BM253" s="133" t="s">
        <v>1281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1200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88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1" customFormat="1" ht="22.5">
      <c r="B255" s="135"/>
      <c r="D255" s="136" t="s">
        <v>190</v>
      </c>
      <c r="E255" s="137" t="s">
        <v>3</v>
      </c>
      <c r="F255" s="138" t="s">
        <v>1250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88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1" customFormat="1" ht="22.5">
      <c r="B256" s="135"/>
      <c r="D256" s="136" t="s">
        <v>190</v>
      </c>
      <c r="E256" s="137" t="s">
        <v>3</v>
      </c>
      <c r="F256" s="138" t="s">
        <v>1255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2" customFormat="1" ht="11.25">
      <c r="B257" s="142"/>
      <c r="D257" s="136" t="s">
        <v>190</v>
      </c>
      <c r="E257" s="143" t="s">
        <v>3</v>
      </c>
      <c r="F257" s="144" t="s">
        <v>1274</v>
      </c>
      <c r="H257" s="145">
        <v>9</v>
      </c>
      <c r="I257" s="146"/>
      <c r="L257" s="142"/>
      <c r="M257" s="147"/>
      <c r="T257" s="148"/>
      <c r="AT257" s="143" t="s">
        <v>190</v>
      </c>
      <c r="AU257" s="143" t="s">
        <v>88</v>
      </c>
      <c r="AV257" s="12" t="s">
        <v>90</v>
      </c>
      <c r="AW257" s="12" t="s">
        <v>41</v>
      </c>
      <c r="AX257" s="12" t="s">
        <v>80</v>
      </c>
      <c r="AY257" s="143" t="s">
        <v>184</v>
      </c>
    </row>
    <row r="258" spans="2:65" s="13" customFormat="1" ht="11.25">
      <c r="B258" s="149"/>
      <c r="D258" s="136" t="s">
        <v>190</v>
      </c>
      <c r="E258" s="150" t="s">
        <v>3</v>
      </c>
      <c r="F258" s="151" t="s">
        <v>202</v>
      </c>
      <c r="H258" s="152">
        <v>9</v>
      </c>
      <c r="I258" s="153"/>
      <c r="L258" s="149"/>
      <c r="M258" s="154"/>
      <c r="T258" s="155"/>
      <c r="AT258" s="150" t="s">
        <v>190</v>
      </c>
      <c r="AU258" s="150" t="s">
        <v>88</v>
      </c>
      <c r="AV258" s="13" t="s">
        <v>203</v>
      </c>
      <c r="AW258" s="13" t="s">
        <v>41</v>
      </c>
      <c r="AX258" s="13" t="s">
        <v>88</v>
      </c>
      <c r="AY258" s="150" t="s">
        <v>184</v>
      </c>
    </row>
    <row r="259" spans="2:65" s="1" customFormat="1" ht="33" customHeight="1">
      <c r="B259" s="121"/>
      <c r="C259" s="122" t="s">
        <v>332</v>
      </c>
      <c r="D259" s="122" t="s">
        <v>185</v>
      </c>
      <c r="E259" s="123" t="s">
        <v>1282</v>
      </c>
      <c r="F259" s="124" t="s">
        <v>1283</v>
      </c>
      <c r="G259" s="125" t="s">
        <v>324</v>
      </c>
      <c r="H259" s="126">
        <v>10</v>
      </c>
      <c r="I259" s="127"/>
      <c r="J259" s="128">
        <f>ROUND(I259*H259,2)</f>
        <v>0</v>
      </c>
      <c r="K259" s="124" t="s">
        <v>189</v>
      </c>
      <c r="L259" s="32"/>
      <c r="M259" s="129" t="s">
        <v>3</v>
      </c>
      <c r="N259" s="130" t="s">
        <v>51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88</v>
      </c>
      <c r="AT259" s="133" t="s">
        <v>185</v>
      </c>
      <c r="AU259" s="133" t="s">
        <v>88</v>
      </c>
      <c r="AY259" s="16" t="s">
        <v>184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6" t="s">
        <v>88</v>
      </c>
      <c r="BK259" s="134">
        <f>ROUND(I259*H259,2)</f>
        <v>0</v>
      </c>
      <c r="BL259" s="16" t="s">
        <v>88</v>
      </c>
      <c r="BM259" s="133" t="s">
        <v>1284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1200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22.5">
      <c r="B261" s="135"/>
      <c r="D261" s="136" t="s">
        <v>190</v>
      </c>
      <c r="E261" s="137" t="s">
        <v>3</v>
      </c>
      <c r="F261" s="138" t="s">
        <v>1250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88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1" customFormat="1" ht="22.5">
      <c r="B262" s="135"/>
      <c r="D262" s="136" t="s">
        <v>190</v>
      </c>
      <c r="E262" s="137" t="s">
        <v>3</v>
      </c>
      <c r="F262" s="138" t="s">
        <v>1285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2" customFormat="1" ht="11.25">
      <c r="B263" s="142"/>
      <c r="D263" s="136" t="s">
        <v>190</v>
      </c>
      <c r="E263" s="143" t="s">
        <v>3</v>
      </c>
      <c r="F263" s="144" t="s">
        <v>247</v>
      </c>
      <c r="H263" s="145">
        <v>10</v>
      </c>
      <c r="I263" s="146"/>
      <c r="L263" s="142"/>
      <c r="M263" s="147"/>
      <c r="T263" s="148"/>
      <c r="AT263" s="143" t="s">
        <v>190</v>
      </c>
      <c r="AU263" s="143" t="s">
        <v>88</v>
      </c>
      <c r="AV263" s="12" t="s">
        <v>90</v>
      </c>
      <c r="AW263" s="12" t="s">
        <v>41</v>
      </c>
      <c r="AX263" s="12" t="s">
        <v>80</v>
      </c>
      <c r="AY263" s="143" t="s">
        <v>184</v>
      </c>
    </row>
    <row r="264" spans="2:65" s="13" customFormat="1" ht="11.25">
      <c r="B264" s="149"/>
      <c r="D264" s="136" t="s">
        <v>190</v>
      </c>
      <c r="E264" s="150" t="s">
        <v>3</v>
      </c>
      <c r="F264" s="151" t="s">
        <v>202</v>
      </c>
      <c r="H264" s="152">
        <v>10</v>
      </c>
      <c r="I264" s="153"/>
      <c r="L264" s="149"/>
      <c r="M264" s="154"/>
      <c r="T264" s="155"/>
      <c r="AT264" s="150" t="s">
        <v>190</v>
      </c>
      <c r="AU264" s="150" t="s">
        <v>88</v>
      </c>
      <c r="AV264" s="13" t="s">
        <v>203</v>
      </c>
      <c r="AW264" s="13" t="s">
        <v>41</v>
      </c>
      <c r="AX264" s="13" t="s">
        <v>88</v>
      </c>
      <c r="AY264" s="150" t="s">
        <v>184</v>
      </c>
    </row>
    <row r="265" spans="2:65" s="1" customFormat="1" ht="24.2" customHeight="1">
      <c r="B265" s="121"/>
      <c r="C265" s="122" t="s">
        <v>365</v>
      </c>
      <c r="D265" s="122" t="s">
        <v>185</v>
      </c>
      <c r="E265" s="123" t="s">
        <v>1286</v>
      </c>
      <c r="F265" s="124" t="s">
        <v>1287</v>
      </c>
      <c r="G265" s="125" t="s">
        <v>324</v>
      </c>
      <c r="H265" s="126">
        <v>25</v>
      </c>
      <c r="I265" s="127"/>
      <c r="J265" s="128">
        <f>ROUND(I265*H265,2)</f>
        <v>0</v>
      </c>
      <c r="K265" s="124" t="s">
        <v>189</v>
      </c>
      <c r="L265" s="32"/>
      <c r="M265" s="129" t="s">
        <v>3</v>
      </c>
      <c r="N265" s="130" t="s">
        <v>51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88</v>
      </c>
      <c r="AT265" s="133" t="s">
        <v>185</v>
      </c>
      <c r="AU265" s="133" t="s">
        <v>88</v>
      </c>
      <c r="AY265" s="16" t="s">
        <v>184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88</v>
      </c>
      <c r="BK265" s="134">
        <f>ROUND(I265*H265,2)</f>
        <v>0</v>
      </c>
      <c r="BL265" s="16" t="s">
        <v>88</v>
      </c>
      <c r="BM265" s="133" t="s">
        <v>1288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1200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1" customFormat="1" ht="22.5">
      <c r="B267" s="135"/>
      <c r="D267" s="136" t="s">
        <v>190</v>
      </c>
      <c r="E267" s="137" t="s">
        <v>3</v>
      </c>
      <c r="F267" s="138" t="s">
        <v>1250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22.5">
      <c r="B268" s="135"/>
      <c r="D268" s="136" t="s">
        <v>190</v>
      </c>
      <c r="E268" s="137" t="s">
        <v>3</v>
      </c>
      <c r="F268" s="138" t="s">
        <v>1289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1290</v>
      </c>
      <c r="H269" s="145">
        <v>25</v>
      </c>
      <c r="I269" s="146"/>
      <c r="L269" s="142"/>
      <c r="M269" s="147"/>
      <c r="T269" s="148"/>
      <c r="AT269" s="143" t="s">
        <v>190</v>
      </c>
      <c r="AU269" s="143" t="s">
        <v>88</v>
      </c>
      <c r="AV269" s="12" t="s">
        <v>90</v>
      </c>
      <c r="AW269" s="12" t="s">
        <v>41</v>
      </c>
      <c r="AX269" s="12" t="s">
        <v>80</v>
      </c>
      <c r="AY269" s="143" t="s">
        <v>184</v>
      </c>
    </row>
    <row r="270" spans="2:65" s="13" customFormat="1" ht="11.25">
      <c r="B270" s="149"/>
      <c r="D270" s="136" t="s">
        <v>190</v>
      </c>
      <c r="E270" s="150" t="s">
        <v>3</v>
      </c>
      <c r="F270" s="151" t="s">
        <v>202</v>
      </c>
      <c r="H270" s="152">
        <v>25</v>
      </c>
      <c r="I270" s="153"/>
      <c r="L270" s="149"/>
      <c r="M270" s="154"/>
      <c r="T270" s="155"/>
      <c r="AT270" s="150" t="s">
        <v>190</v>
      </c>
      <c r="AU270" s="150" t="s">
        <v>88</v>
      </c>
      <c r="AV270" s="13" t="s">
        <v>203</v>
      </c>
      <c r="AW270" s="13" t="s">
        <v>41</v>
      </c>
      <c r="AX270" s="13" t="s">
        <v>88</v>
      </c>
      <c r="AY270" s="150" t="s">
        <v>184</v>
      </c>
    </row>
    <row r="271" spans="2:65" s="1" customFormat="1" ht="24.2" customHeight="1">
      <c r="B271" s="121"/>
      <c r="C271" s="122" t="s">
        <v>370</v>
      </c>
      <c r="D271" s="122" t="s">
        <v>185</v>
      </c>
      <c r="E271" s="123" t="s">
        <v>1291</v>
      </c>
      <c r="F271" s="124" t="s">
        <v>1292</v>
      </c>
      <c r="G271" s="125" t="s">
        <v>324</v>
      </c>
      <c r="H271" s="126">
        <v>120</v>
      </c>
      <c r="I271" s="127"/>
      <c r="J271" s="128">
        <f>ROUND(I271*H271,2)</f>
        <v>0</v>
      </c>
      <c r="K271" s="124" t="s">
        <v>189</v>
      </c>
      <c r="L271" s="32"/>
      <c r="M271" s="129" t="s">
        <v>3</v>
      </c>
      <c r="N271" s="130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88</v>
      </c>
      <c r="AT271" s="133" t="s">
        <v>185</v>
      </c>
      <c r="AU271" s="133" t="s">
        <v>88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1293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1200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22.5">
      <c r="B273" s="135"/>
      <c r="D273" s="136" t="s">
        <v>190</v>
      </c>
      <c r="E273" s="137" t="s">
        <v>3</v>
      </c>
      <c r="F273" s="138" t="s">
        <v>1250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1" customFormat="1" ht="22.5">
      <c r="B274" s="135"/>
      <c r="D274" s="136" t="s">
        <v>190</v>
      </c>
      <c r="E274" s="137" t="s">
        <v>3</v>
      </c>
      <c r="F274" s="138" t="s">
        <v>1294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1295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2" customFormat="1" ht="11.25">
      <c r="B276" s="142"/>
      <c r="D276" s="136" t="s">
        <v>190</v>
      </c>
      <c r="E276" s="143" t="s">
        <v>3</v>
      </c>
      <c r="F276" s="144" t="s">
        <v>1296</v>
      </c>
      <c r="H276" s="145">
        <v>20</v>
      </c>
      <c r="I276" s="146"/>
      <c r="L276" s="142"/>
      <c r="M276" s="147"/>
      <c r="T276" s="148"/>
      <c r="AT276" s="143" t="s">
        <v>190</v>
      </c>
      <c r="AU276" s="143" t="s">
        <v>88</v>
      </c>
      <c r="AV276" s="12" t="s">
        <v>90</v>
      </c>
      <c r="AW276" s="12" t="s">
        <v>41</v>
      </c>
      <c r="AX276" s="12" t="s">
        <v>80</v>
      </c>
      <c r="AY276" s="143" t="s">
        <v>184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1297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88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2" customFormat="1" ht="11.25">
      <c r="B278" s="142"/>
      <c r="D278" s="136" t="s">
        <v>190</v>
      </c>
      <c r="E278" s="143" t="s">
        <v>3</v>
      </c>
      <c r="F278" s="144" t="s">
        <v>1298</v>
      </c>
      <c r="H278" s="145">
        <v>30</v>
      </c>
      <c r="I278" s="146"/>
      <c r="L278" s="142"/>
      <c r="M278" s="147"/>
      <c r="T278" s="148"/>
      <c r="AT278" s="143" t="s">
        <v>190</v>
      </c>
      <c r="AU278" s="143" t="s">
        <v>88</v>
      </c>
      <c r="AV278" s="12" t="s">
        <v>90</v>
      </c>
      <c r="AW278" s="12" t="s">
        <v>41</v>
      </c>
      <c r="AX278" s="12" t="s">
        <v>80</v>
      </c>
      <c r="AY278" s="143" t="s">
        <v>184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1299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2" customFormat="1" ht="11.25">
      <c r="B280" s="142"/>
      <c r="D280" s="136" t="s">
        <v>190</v>
      </c>
      <c r="E280" s="143" t="s">
        <v>3</v>
      </c>
      <c r="F280" s="144" t="s">
        <v>1278</v>
      </c>
      <c r="H280" s="145">
        <v>10</v>
      </c>
      <c r="I280" s="146"/>
      <c r="L280" s="142"/>
      <c r="M280" s="147"/>
      <c r="T280" s="148"/>
      <c r="AT280" s="143" t="s">
        <v>190</v>
      </c>
      <c r="AU280" s="143" t="s">
        <v>88</v>
      </c>
      <c r="AV280" s="12" t="s">
        <v>90</v>
      </c>
      <c r="AW280" s="12" t="s">
        <v>41</v>
      </c>
      <c r="AX280" s="12" t="s">
        <v>80</v>
      </c>
      <c r="AY280" s="143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1300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88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2" customFormat="1" ht="11.25">
      <c r="B282" s="142"/>
      <c r="D282" s="136" t="s">
        <v>190</v>
      </c>
      <c r="E282" s="143" t="s">
        <v>3</v>
      </c>
      <c r="F282" s="144" t="s">
        <v>1298</v>
      </c>
      <c r="H282" s="145">
        <v>30</v>
      </c>
      <c r="I282" s="146"/>
      <c r="L282" s="142"/>
      <c r="M282" s="147"/>
      <c r="T282" s="148"/>
      <c r="AT282" s="143" t="s">
        <v>190</v>
      </c>
      <c r="AU282" s="143" t="s">
        <v>88</v>
      </c>
      <c r="AV282" s="12" t="s">
        <v>90</v>
      </c>
      <c r="AW282" s="12" t="s">
        <v>41</v>
      </c>
      <c r="AX282" s="12" t="s">
        <v>80</v>
      </c>
      <c r="AY282" s="143" t="s">
        <v>184</v>
      </c>
    </row>
    <row r="283" spans="2:65" s="11" customFormat="1" ht="11.25">
      <c r="B283" s="135"/>
      <c r="D283" s="136" t="s">
        <v>190</v>
      </c>
      <c r="E283" s="137" t="s">
        <v>3</v>
      </c>
      <c r="F283" s="138" t="s">
        <v>1301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2" customFormat="1" ht="11.25">
      <c r="B284" s="142"/>
      <c r="D284" s="136" t="s">
        <v>190</v>
      </c>
      <c r="E284" s="143" t="s">
        <v>3</v>
      </c>
      <c r="F284" s="144" t="s">
        <v>1278</v>
      </c>
      <c r="H284" s="145">
        <v>10</v>
      </c>
      <c r="I284" s="146"/>
      <c r="L284" s="142"/>
      <c r="M284" s="147"/>
      <c r="T284" s="148"/>
      <c r="AT284" s="143" t="s">
        <v>190</v>
      </c>
      <c r="AU284" s="143" t="s">
        <v>88</v>
      </c>
      <c r="AV284" s="12" t="s">
        <v>90</v>
      </c>
      <c r="AW284" s="12" t="s">
        <v>41</v>
      </c>
      <c r="AX284" s="12" t="s">
        <v>80</v>
      </c>
      <c r="AY284" s="143" t="s">
        <v>184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1302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88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2" customFormat="1" ht="11.25">
      <c r="B286" s="142"/>
      <c r="D286" s="136" t="s">
        <v>190</v>
      </c>
      <c r="E286" s="143" t="s">
        <v>3</v>
      </c>
      <c r="F286" s="144" t="s">
        <v>1296</v>
      </c>
      <c r="H286" s="145">
        <v>20</v>
      </c>
      <c r="I286" s="146"/>
      <c r="L286" s="142"/>
      <c r="M286" s="147"/>
      <c r="T286" s="148"/>
      <c r="AT286" s="143" t="s">
        <v>190</v>
      </c>
      <c r="AU286" s="143" t="s">
        <v>88</v>
      </c>
      <c r="AV286" s="12" t="s">
        <v>90</v>
      </c>
      <c r="AW286" s="12" t="s">
        <v>41</v>
      </c>
      <c r="AX286" s="12" t="s">
        <v>80</v>
      </c>
      <c r="AY286" s="143" t="s">
        <v>184</v>
      </c>
    </row>
    <row r="287" spans="2:65" s="13" customFormat="1" ht="11.25">
      <c r="B287" s="149"/>
      <c r="D287" s="136" t="s">
        <v>190</v>
      </c>
      <c r="E287" s="150" t="s">
        <v>3</v>
      </c>
      <c r="F287" s="151" t="s">
        <v>202</v>
      </c>
      <c r="H287" s="152">
        <v>120</v>
      </c>
      <c r="I287" s="153"/>
      <c r="L287" s="149"/>
      <c r="M287" s="154"/>
      <c r="T287" s="155"/>
      <c r="AT287" s="150" t="s">
        <v>190</v>
      </c>
      <c r="AU287" s="150" t="s">
        <v>88</v>
      </c>
      <c r="AV287" s="13" t="s">
        <v>203</v>
      </c>
      <c r="AW287" s="13" t="s">
        <v>41</v>
      </c>
      <c r="AX287" s="13" t="s">
        <v>88</v>
      </c>
      <c r="AY287" s="150" t="s">
        <v>184</v>
      </c>
    </row>
    <row r="288" spans="2:65" s="1" customFormat="1" ht="24.2" customHeight="1">
      <c r="B288" s="121"/>
      <c r="C288" s="122" t="s">
        <v>303</v>
      </c>
      <c r="D288" s="122" t="s">
        <v>185</v>
      </c>
      <c r="E288" s="123" t="s">
        <v>1303</v>
      </c>
      <c r="F288" s="124" t="s">
        <v>1304</v>
      </c>
      <c r="G288" s="125" t="s">
        <v>324</v>
      </c>
      <c r="H288" s="126">
        <v>80</v>
      </c>
      <c r="I288" s="127"/>
      <c r="J288" s="128">
        <f>ROUND(I288*H288,2)</f>
        <v>0</v>
      </c>
      <c r="K288" s="124" t="s">
        <v>189</v>
      </c>
      <c r="L288" s="32"/>
      <c r="M288" s="129" t="s">
        <v>3</v>
      </c>
      <c r="N288" s="130" t="s">
        <v>51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88</v>
      </c>
      <c r="AT288" s="133" t="s">
        <v>185</v>
      </c>
      <c r="AU288" s="133" t="s">
        <v>88</v>
      </c>
      <c r="AY288" s="16" t="s">
        <v>184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88</v>
      </c>
      <c r="BK288" s="134">
        <f>ROUND(I288*H288,2)</f>
        <v>0</v>
      </c>
      <c r="BL288" s="16" t="s">
        <v>88</v>
      </c>
      <c r="BM288" s="133" t="s">
        <v>1305</v>
      </c>
    </row>
    <row r="289" spans="2:51" s="11" customFormat="1" ht="11.25">
      <c r="B289" s="135"/>
      <c r="D289" s="136" t="s">
        <v>190</v>
      </c>
      <c r="E289" s="137" t="s">
        <v>3</v>
      </c>
      <c r="F289" s="138" t="s">
        <v>1200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51" s="11" customFormat="1" ht="22.5">
      <c r="B290" s="135"/>
      <c r="D290" s="136" t="s">
        <v>190</v>
      </c>
      <c r="E290" s="137" t="s">
        <v>3</v>
      </c>
      <c r="F290" s="138" t="s">
        <v>1250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51" s="11" customFormat="1" ht="22.5">
      <c r="B291" s="135"/>
      <c r="D291" s="136" t="s">
        <v>190</v>
      </c>
      <c r="E291" s="137" t="s">
        <v>3</v>
      </c>
      <c r="F291" s="138" t="s">
        <v>1306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88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51" s="11" customFormat="1" ht="11.25">
      <c r="B292" s="135"/>
      <c r="D292" s="136" t="s">
        <v>190</v>
      </c>
      <c r="E292" s="137" t="s">
        <v>3</v>
      </c>
      <c r="F292" s="138" t="s">
        <v>1295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88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51" s="12" customFormat="1" ht="11.25">
      <c r="B293" s="142"/>
      <c r="D293" s="136" t="s">
        <v>190</v>
      </c>
      <c r="E293" s="143" t="s">
        <v>3</v>
      </c>
      <c r="F293" s="144" t="s">
        <v>1307</v>
      </c>
      <c r="H293" s="145">
        <v>15</v>
      </c>
      <c r="I293" s="146"/>
      <c r="L293" s="142"/>
      <c r="M293" s="147"/>
      <c r="T293" s="148"/>
      <c r="AT293" s="143" t="s">
        <v>190</v>
      </c>
      <c r="AU293" s="143" t="s">
        <v>88</v>
      </c>
      <c r="AV293" s="12" t="s">
        <v>90</v>
      </c>
      <c r="AW293" s="12" t="s">
        <v>41</v>
      </c>
      <c r="AX293" s="12" t="s">
        <v>80</v>
      </c>
      <c r="AY293" s="143" t="s">
        <v>184</v>
      </c>
    </row>
    <row r="294" spans="2:51" s="11" customFormat="1" ht="11.25">
      <c r="B294" s="135"/>
      <c r="D294" s="136" t="s">
        <v>190</v>
      </c>
      <c r="E294" s="137" t="s">
        <v>3</v>
      </c>
      <c r="F294" s="138" t="s">
        <v>1297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51" s="12" customFormat="1" ht="11.25">
      <c r="B295" s="142"/>
      <c r="D295" s="136" t="s">
        <v>190</v>
      </c>
      <c r="E295" s="143" t="s">
        <v>3</v>
      </c>
      <c r="F295" s="144" t="s">
        <v>1296</v>
      </c>
      <c r="H295" s="145">
        <v>20</v>
      </c>
      <c r="I295" s="146"/>
      <c r="L295" s="142"/>
      <c r="M295" s="147"/>
      <c r="T295" s="148"/>
      <c r="AT295" s="143" t="s">
        <v>190</v>
      </c>
      <c r="AU295" s="143" t="s">
        <v>88</v>
      </c>
      <c r="AV295" s="12" t="s">
        <v>90</v>
      </c>
      <c r="AW295" s="12" t="s">
        <v>41</v>
      </c>
      <c r="AX295" s="12" t="s">
        <v>80</v>
      </c>
      <c r="AY295" s="143" t="s">
        <v>184</v>
      </c>
    </row>
    <row r="296" spans="2:51" s="11" customFormat="1" ht="11.25">
      <c r="B296" s="135"/>
      <c r="D296" s="136" t="s">
        <v>190</v>
      </c>
      <c r="E296" s="137" t="s">
        <v>3</v>
      </c>
      <c r="F296" s="138" t="s">
        <v>1299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51" s="12" customFormat="1" ht="11.25">
      <c r="B297" s="142"/>
      <c r="D297" s="136" t="s">
        <v>190</v>
      </c>
      <c r="E297" s="143" t="s">
        <v>3</v>
      </c>
      <c r="F297" s="144" t="s">
        <v>1308</v>
      </c>
      <c r="H297" s="145">
        <v>5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51" s="11" customFormat="1" ht="11.25">
      <c r="B298" s="135"/>
      <c r="D298" s="136" t="s">
        <v>190</v>
      </c>
      <c r="E298" s="137" t="s">
        <v>3</v>
      </c>
      <c r="F298" s="138" t="s">
        <v>1300</v>
      </c>
      <c r="H298" s="137" t="s">
        <v>3</v>
      </c>
      <c r="I298" s="139"/>
      <c r="L298" s="135"/>
      <c r="M298" s="140"/>
      <c r="T298" s="141"/>
      <c r="AT298" s="137" t="s">
        <v>190</v>
      </c>
      <c r="AU298" s="137" t="s">
        <v>88</v>
      </c>
      <c r="AV298" s="11" t="s">
        <v>88</v>
      </c>
      <c r="AW298" s="11" t="s">
        <v>41</v>
      </c>
      <c r="AX298" s="11" t="s">
        <v>80</v>
      </c>
      <c r="AY298" s="137" t="s">
        <v>184</v>
      </c>
    </row>
    <row r="299" spans="2:51" s="12" customFormat="1" ht="11.25">
      <c r="B299" s="142"/>
      <c r="D299" s="136" t="s">
        <v>190</v>
      </c>
      <c r="E299" s="143" t="s">
        <v>3</v>
      </c>
      <c r="F299" s="144" t="s">
        <v>1296</v>
      </c>
      <c r="H299" s="145">
        <v>20</v>
      </c>
      <c r="I299" s="146"/>
      <c r="L299" s="142"/>
      <c r="M299" s="147"/>
      <c r="T299" s="148"/>
      <c r="AT299" s="143" t="s">
        <v>190</v>
      </c>
      <c r="AU299" s="143" t="s">
        <v>88</v>
      </c>
      <c r="AV299" s="12" t="s">
        <v>90</v>
      </c>
      <c r="AW299" s="12" t="s">
        <v>41</v>
      </c>
      <c r="AX299" s="12" t="s">
        <v>80</v>
      </c>
      <c r="AY299" s="143" t="s">
        <v>184</v>
      </c>
    </row>
    <row r="300" spans="2:51" s="11" customFormat="1" ht="11.25">
      <c r="B300" s="135"/>
      <c r="D300" s="136" t="s">
        <v>190</v>
      </c>
      <c r="E300" s="137" t="s">
        <v>3</v>
      </c>
      <c r="F300" s="138" t="s">
        <v>1301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51" s="12" customFormat="1" ht="11.25">
      <c r="B301" s="142"/>
      <c r="D301" s="136" t="s">
        <v>190</v>
      </c>
      <c r="E301" s="143" t="s">
        <v>3</v>
      </c>
      <c r="F301" s="144" t="s">
        <v>1308</v>
      </c>
      <c r="H301" s="145">
        <v>5</v>
      </c>
      <c r="I301" s="146"/>
      <c r="L301" s="142"/>
      <c r="M301" s="147"/>
      <c r="T301" s="148"/>
      <c r="AT301" s="143" t="s">
        <v>190</v>
      </c>
      <c r="AU301" s="143" t="s">
        <v>88</v>
      </c>
      <c r="AV301" s="12" t="s">
        <v>90</v>
      </c>
      <c r="AW301" s="12" t="s">
        <v>41</v>
      </c>
      <c r="AX301" s="12" t="s">
        <v>80</v>
      </c>
      <c r="AY301" s="143" t="s">
        <v>184</v>
      </c>
    </row>
    <row r="302" spans="2:51" s="11" customFormat="1" ht="11.25">
      <c r="B302" s="135"/>
      <c r="D302" s="136" t="s">
        <v>190</v>
      </c>
      <c r="E302" s="137" t="s">
        <v>3</v>
      </c>
      <c r="F302" s="138" t="s">
        <v>1302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88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51" s="12" customFormat="1" ht="11.25">
      <c r="B303" s="142"/>
      <c r="D303" s="136" t="s">
        <v>190</v>
      </c>
      <c r="E303" s="143" t="s">
        <v>3</v>
      </c>
      <c r="F303" s="144" t="s">
        <v>1307</v>
      </c>
      <c r="H303" s="145">
        <v>15</v>
      </c>
      <c r="I303" s="146"/>
      <c r="L303" s="142"/>
      <c r="M303" s="147"/>
      <c r="T303" s="148"/>
      <c r="AT303" s="143" t="s">
        <v>190</v>
      </c>
      <c r="AU303" s="143" t="s">
        <v>88</v>
      </c>
      <c r="AV303" s="12" t="s">
        <v>90</v>
      </c>
      <c r="AW303" s="12" t="s">
        <v>41</v>
      </c>
      <c r="AX303" s="12" t="s">
        <v>80</v>
      </c>
      <c r="AY303" s="143" t="s">
        <v>184</v>
      </c>
    </row>
    <row r="304" spans="2:51" s="13" customFormat="1" ht="11.25">
      <c r="B304" s="149"/>
      <c r="D304" s="136" t="s">
        <v>190</v>
      </c>
      <c r="E304" s="150" t="s">
        <v>3</v>
      </c>
      <c r="F304" s="151" t="s">
        <v>202</v>
      </c>
      <c r="H304" s="152">
        <v>80</v>
      </c>
      <c r="I304" s="153"/>
      <c r="L304" s="149"/>
      <c r="M304" s="154"/>
      <c r="T304" s="155"/>
      <c r="AT304" s="150" t="s">
        <v>190</v>
      </c>
      <c r="AU304" s="150" t="s">
        <v>88</v>
      </c>
      <c r="AV304" s="13" t="s">
        <v>203</v>
      </c>
      <c r="AW304" s="13" t="s">
        <v>41</v>
      </c>
      <c r="AX304" s="13" t="s">
        <v>88</v>
      </c>
      <c r="AY304" s="150" t="s">
        <v>184</v>
      </c>
    </row>
    <row r="305" spans="2:65" s="1" customFormat="1" ht="24.2" customHeight="1">
      <c r="B305" s="121"/>
      <c r="C305" s="122" t="s">
        <v>383</v>
      </c>
      <c r="D305" s="122" t="s">
        <v>185</v>
      </c>
      <c r="E305" s="123" t="s">
        <v>1309</v>
      </c>
      <c r="F305" s="124" t="s">
        <v>1310</v>
      </c>
      <c r="G305" s="125" t="s">
        <v>324</v>
      </c>
      <c r="H305" s="126">
        <v>120</v>
      </c>
      <c r="I305" s="127"/>
      <c r="J305" s="128">
        <f>ROUND(I305*H305,2)</f>
        <v>0</v>
      </c>
      <c r="K305" s="124" t="s">
        <v>189</v>
      </c>
      <c r="L305" s="32"/>
      <c r="M305" s="129" t="s">
        <v>3</v>
      </c>
      <c r="N305" s="130" t="s">
        <v>51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88</v>
      </c>
      <c r="AT305" s="133" t="s">
        <v>185</v>
      </c>
      <c r="AU305" s="133" t="s">
        <v>88</v>
      </c>
      <c r="AY305" s="16" t="s">
        <v>184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88</v>
      </c>
      <c r="BK305" s="134">
        <f>ROUND(I305*H305,2)</f>
        <v>0</v>
      </c>
      <c r="BL305" s="16" t="s">
        <v>88</v>
      </c>
      <c r="BM305" s="133" t="s">
        <v>1311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1200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22.5">
      <c r="B307" s="135"/>
      <c r="D307" s="136" t="s">
        <v>190</v>
      </c>
      <c r="E307" s="137" t="s">
        <v>3</v>
      </c>
      <c r="F307" s="138" t="s">
        <v>1250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22.5">
      <c r="B308" s="135"/>
      <c r="D308" s="136" t="s">
        <v>190</v>
      </c>
      <c r="E308" s="137" t="s">
        <v>3</v>
      </c>
      <c r="F308" s="138" t="s">
        <v>1255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1" customFormat="1" ht="22.5">
      <c r="B309" s="135"/>
      <c r="D309" s="136" t="s">
        <v>190</v>
      </c>
      <c r="E309" s="137" t="s">
        <v>3</v>
      </c>
      <c r="F309" s="138" t="s">
        <v>1312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88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2" customFormat="1" ht="11.25">
      <c r="B310" s="142"/>
      <c r="D310" s="136" t="s">
        <v>190</v>
      </c>
      <c r="E310" s="143" t="s">
        <v>3</v>
      </c>
      <c r="F310" s="144" t="s">
        <v>590</v>
      </c>
      <c r="H310" s="145">
        <v>120</v>
      </c>
      <c r="I310" s="146"/>
      <c r="L310" s="142"/>
      <c r="M310" s="147"/>
      <c r="T310" s="148"/>
      <c r="AT310" s="143" t="s">
        <v>190</v>
      </c>
      <c r="AU310" s="143" t="s">
        <v>88</v>
      </c>
      <c r="AV310" s="12" t="s">
        <v>90</v>
      </c>
      <c r="AW310" s="12" t="s">
        <v>41</v>
      </c>
      <c r="AX310" s="12" t="s">
        <v>80</v>
      </c>
      <c r="AY310" s="143" t="s">
        <v>184</v>
      </c>
    </row>
    <row r="311" spans="2:65" s="13" customFormat="1" ht="11.25">
      <c r="B311" s="149"/>
      <c r="D311" s="136" t="s">
        <v>190</v>
      </c>
      <c r="E311" s="150" t="s">
        <v>3</v>
      </c>
      <c r="F311" s="151" t="s">
        <v>202</v>
      </c>
      <c r="H311" s="152">
        <v>120</v>
      </c>
      <c r="I311" s="153"/>
      <c r="L311" s="149"/>
      <c r="M311" s="154"/>
      <c r="T311" s="155"/>
      <c r="AT311" s="150" t="s">
        <v>190</v>
      </c>
      <c r="AU311" s="150" t="s">
        <v>88</v>
      </c>
      <c r="AV311" s="13" t="s">
        <v>203</v>
      </c>
      <c r="AW311" s="13" t="s">
        <v>41</v>
      </c>
      <c r="AX311" s="13" t="s">
        <v>88</v>
      </c>
      <c r="AY311" s="150" t="s">
        <v>184</v>
      </c>
    </row>
    <row r="312" spans="2:65" s="1" customFormat="1" ht="24.2" customHeight="1">
      <c r="B312" s="121"/>
      <c r="C312" s="122" t="s">
        <v>387</v>
      </c>
      <c r="D312" s="122" t="s">
        <v>185</v>
      </c>
      <c r="E312" s="123" t="s">
        <v>1313</v>
      </c>
      <c r="F312" s="124" t="s">
        <v>1314</v>
      </c>
      <c r="G312" s="125" t="s">
        <v>324</v>
      </c>
      <c r="H312" s="126">
        <v>130</v>
      </c>
      <c r="I312" s="127"/>
      <c r="J312" s="128">
        <f>ROUND(I312*H312,2)</f>
        <v>0</v>
      </c>
      <c r="K312" s="124" t="s">
        <v>189</v>
      </c>
      <c r="L312" s="32"/>
      <c r="M312" s="129" t="s">
        <v>3</v>
      </c>
      <c r="N312" s="130" t="s">
        <v>51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88</v>
      </c>
      <c r="AT312" s="133" t="s">
        <v>185</v>
      </c>
      <c r="AU312" s="133" t="s">
        <v>88</v>
      </c>
      <c r="AY312" s="16" t="s">
        <v>184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6" t="s">
        <v>88</v>
      </c>
      <c r="BK312" s="134">
        <f>ROUND(I312*H312,2)</f>
        <v>0</v>
      </c>
      <c r="BL312" s="16" t="s">
        <v>88</v>
      </c>
      <c r="BM312" s="133" t="s">
        <v>1315</v>
      </c>
    </row>
    <row r="313" spans="2:65" s="11" customFormat="1" ht="11.25">
      <c r="B313" s="135"/>
      <c r="D313" s="136" t="s">
        <v>190</v>
      </c>
      <c r="E313" s="137" t="s">
        <v>3</v>
      </c>
      <c r="F313" s="138" t="s">
        <v>1200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1" customFormat="1" ht="22.5">
      <c r="B314" s="135"/>
      <c r="D314" s="136" t="s">
        <v>190</v>
      </c>
      <c r="E314" s="137" t="s">
        <v>3</v>
      </c>
      <c r="F314" s="138" t="s">
        <v>1250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1" customFormat="1" ht="22.5">
      <c r="B315" s="135"/>
      <c r="D315" s="136" t="s">
        <v>190</v>
      </c>
      <c r="E315" s="137" t="s">
        <v>3</v>
      </c>
      <c r="F315" s="138" t="s">
        <v>1255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88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1" customFormat="1" ht="22.5">
      <c r="B316" s="135"/>
      <c r="D316" s="136" t="s">
        <v>190</v>
      </c>
      <c r="E316" s="137" t="s">
        <v>3</v>
      </c>
      <c r="F316" s="138" t="s">
        <v>1316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88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2" customFormat="1" ht="11.25">
      <c r="B317" s="142"/>
      <c r="D317" s="136" t="s">
        <v>190</v>
      </c>
      <c r="E317" s="143" t="s">
        <v>3</v>
      </c>
      <c r="F317" s="144" t="s">
        <v>471</v>
      </c>
      <c r="H317" s="145">
        <v>130</v>
      </c>
      <c r="I317" s="146"/>
      <c r="L317" s="142"/>
      <c r="M317" s="147"/>
      <c r="T317" s="148"/>
      <c r="AT317" s="143" t="s">
        <v>190</v>
      </c>
      <c r="AU317" s="143" t="s">
        <v>88</v>
      </c>
      <c r="AV317" s="12" t="s">
        <v>90</v>
      </c>
      <c r="AW317" s="12" t="s">
        <v>41</v>
      </c>
      <c r="AX317" s="12" t="s">
        <v>80</v>
      </c>
      <c r="AY317" s="143" t="s">
        <v>184</v>
      </c>
    </row>
    <row r="318" spans="2:65" s="13" customFormat="1" ht="11.25">
      <c r="B318" s="149"/>
      <c r="D318" s="136" t="s">
        <v>190</v>
      </c>
      <c r="E318" s="150" t="s">
        <v>3</v>
      </c>
      <c r="F318" s="151" t="s">
        <v>202</v>
      </c>
      <c r="H318" s="152">
        <v>130</v>
      </c>
      <c r="I318" s="153"/>
      <c r="L318" s="149"/>
      <c r="M318" s="154"/>
      <c r="T318" s="155"/>
      <c r="AT318" s="150" t="s">
        <v>190</v>
      </c>
      <c r="AU318" s="150" t="s">
        <v>88</v>
      </c>
      <c r="AV318" s="13" t="s">
        <v>203</v>
      </c>
      <c r="AW318" s="13" t="s">
        <v>41</v>
      </c>
      <c r="AX318" s="13" t="s">
        <v>88</v>
      </c>
      <c r="AY318" s="150" t="s">
        <v>184</v>
      </c>
    </row>
    <row r="319" spans="2:65" s="1" customFormat="1" ht="44.25" customHeight="1">
      <c r="B319" s="121"/>
      <c r="C319" s="122" t="s">
        <v>394</v>
      </c>
      <c r="D319" s="122" t="s">
        <v>185</v>
      </c>
      <c r="E319" s="123" t="s">
        <v>366</v>
      </c>
      <c r="F319" s="124" t="s">
        <v>367</v>
      </c>
      <c r="G319" s="125" t="s">
        <v>324</v>
      </c>
      <c r="H319" s="126">
        <v>2</v>
      </c>
      <c r="I319" s="127"/>
      <c r="J319" s="128">
        <f>ROUND(I319*H319,2)</f>
        <v>0</v>
      </c>
      <c r="K319" s="124" t="s">
        <v>189</v>
      </c>
      <c r="L319" s="32"/>
      <c r="M319" s="129" t="s">
        <v>3</v>
      </c>
      <c r="N319" s="130" t="s">
        <v>51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88</v>
      </c>
      <c r="AT319" s="133" t="s">
        <v>185</v>
      </c>
      <c r="AU319" s="133" t="s">
        <v>88</v>
      </c>
      <c r="AY319" s="16" t="s">
        <v>184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88</v>
      </c>
      <c r="BK319" s="134">
        <f>ROUND(I319*H319,2)</f>
        <v>0</v>
      </c>
      <c r="BL319" s="16" t="s">
        <v>88</v>
      </c>
      <c r="BM319" s="133" t="s">
        <v>1317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1200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1" customFormat="1" ht="22.5">
      <c r="B321" s="135"/>
      <c r="D321" s="136" t="s">
        <v>190</v>
      </c>
      <c r="E321" s="137" t="s">
        <v>3</v>
      </c>
      <c r="F321" s="138" t="s">
        <v>1250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88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1318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88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2" customFormat="1" ht="11.25">
      <c r="B323" s="142"/>
      <c r="D323" s="136" t="s">
        <v>190</v>
      </c>
      <c r="E323" s="143" t="s">
        <v>3</v>
      </c>
      <c r="F323" s="144" t="s">
        <v>90</v>
      </c>
      <c r="H323" s="145">
        <v>2</v>
      </c>
      <c r="I323" s="146"/>
      <c r="L323" s="142"/>
      <c r="M323" s="147"/>
      <c r="T323" s="148"/>
      <c r="AT323" s="143" t="s">
        <v>190</v>
      </c>
      <c r="AU323" s="143" t="s">
        <v>88</v>
      </c>
      <c r="AV323" s="12" t="s">
        <v>90</v>
      </c>
      <c r="AW323" s="12" t="s">
        <v>41</v>
      </c>
      <c r="AX323" s="12" t="s">
        <v>80</v>
      </c>
      <c r="AY323" s="143" t="s">
        <v>184</v>
      </c>
    </row>
    <row r="324" spans="2:65" s="13" customFormat="1" ht="11.25">
      <c r="B324" s="149"/>
      <c r="D324" s="136" t="s">
        <v>190</v>
      </c>
      <c r="E324" s="150" t="s">
        <v>3</v>
      </c>
      <c r="F324" s="151" t="s">
        <v>202</v>
      </c>
      <c r="H324" s="152">
        <v>2</v>
      </c>
      <c r="I324" s="153"/>
      <c r="L324" s="149"/>
      <c r="M324" s="154"/>
      <c r="T324" s="155"/>
      <c r="AT324" s="150" t="s">
        <v>190</v>
      </c>
      <c r="AU324" s="150" t="s">
        <v>88</v>
      </c>
      <c r="AV324" s="13" t="s">
        <v>203</v>
      </c>
      <c r="AW324" s="13" t="s">
        <v>41</v>
      </c>
      <c r="AX324" s="13" t="s">
        <v>88</v>
      </c>
      <c r="AY324" s="150" t="s">
        <v>184</v>
      </c>
    </row>
    <row r="325" spans="2:65" s="1" customFormat="1" ht="44.25" customHeight="1">
      <c r="B325" s="121"/>
      <c r="C325" s="122" t="s">
        <v>317</v>
      </c>
      <c r="D325" s="122" t="s">
        <v>185</v>
      </c>
      <c r="E325" s="123" t="s">
        <v>1319</v>
      </c>
      <c r="F325" s="124" t="s">
        <v>1320</v>
      </c>
      <c r="G325" s="125" t="s">
        <v>324</v>
      </c>
      <c r="H325" s="126">
        <v>4</v>
      </c>
      <c r="I325" s="127"/>
      <c r="J325" s="128">
        <f>ROUND(I325*H325,2)</f>
        <v>0</v>
      </c>
      <c r="K325" s="124" t="s">
        <v>189</v>
      </c>
      <c r="L325" s="32"/>
      <c r="M325" s="129" t="s">
        <v>3</v>
      </c>
      <c r="N325" s="130" t="s">
        <v>51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88</v>
      </c>
      <c r="AT325" s="133" t="s">
        <v>185</v>
      </c>
      <c r="AU325" s="133" t="s">
        <v>88</v>
      </c>
      <c r="AY325" s="16" t="s">
        <v>184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6" t="s">
        <v>88</v>
      </c>
      <c r="BK325" s="134">
        <f>ROUND(I325*H325,2)</f>
        <v>0</v>
      </c>
      <c r="BL325" s="16" t="s">
        <v>88</v>
      </c>
      <c r="BM325" s="133" t="s">
        <v>1321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1200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88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1" customFormat="1" ht="22.5">
      <c r="B327" s="135"/>
      <c r="D327" s="136" t="s">
        <v>190</v>
      </c>
      <c r="E327" s="137" t="s">
        <v>3</v>
      </c>
      <c r="F327" s="138" t="s">
        <v>1250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88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1322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88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2" customFormat="1" ht="11.25">
      <c r="B329" s="142"/>
      <c r="D329" s="136" t="s">
        <v>190</v>
      </c>
      <c r="E329" s="143" t="s">
        <v>3</v>
      </c>
      <c r="F329" s="144" t="s">
        <v>1125</v>
      </c>
      <c r="H329" s="145">
        <v>4</v>
      </c>
      <c r="I329" s="146"/>
      <c r="L329" s="142"/>
      <c r="M329" s="147"/>
      <c r="T329" s="148"/>
      <c r="AT329" s="143" t="s">
        <v>190</v>
      </c>
      <c r="AU329" s="143" t="s">
        <v>88</v>
      </c>
      <c r="AV329" s="12" t="s">
        <v>90</v>
      </c>
      <c r="AW329" s="12" t="s">
        <v>41</v>
      </c>
      <c r="AX329" s="12" t="s">
        <v>80</v>
      </c>
      <c r="AY329" s="143" t="s">
        <v>184</v>
      </c>
    </row>
    <row r="330" spans="2:65" s="13" customFormat="1" ht="11.25">
      <c r="B330" s="149"/>
      <c r="D330" s="136" t="s">
        <v>190</v>
      </c>
      <c r="E330" s="150" t="s">
        <v>3</v>
      </c>
      <c r="F330" s="151" t="s">
        <v>202</v>
      </c>
      <c r="H330" s="152">
        <v>4</v>
      </c>
      <c r="I330" s="153"/>
      <c r="L330" s="149"/>
      <c r="M330" s="154"/>
      <c r="T330" s="155"/>
      <c r="AT330" s="150" t="s">
        <v>190</v>
      </c>
      <c r="AU330" s="150" t="s">
        <v>88</v>
      </c>
      <c r="AV330" s="13" t="s">
        <v>203</v>
      </c>
      <c r="AW330" s="13" t="s">
        <v>41</v>
      </c>
      <c r="AX330" s="13" t="s">
        <v>88</v>
      </c>
      <c r="AY330" s="150" t="s">
        <v>184</v>
      </c>
    </row>
    <row r="331" spans="2:65" s="1" customFormat="1" ht="37.9" customHeight="1">
      <c r="B331" s="121"/>
      <c r="C331" s="122" t="s">
        <v>405</v>
      </c>
      <c r="D331" s="122" t="s">
        <v>185</v>
      </c>
      <c r="E331" s="123" t="s">
        <v>1323</v>
      </c>
      <c r="F331" s="124" t="s">
        <v>1324</v>
      </c>
      <c r="G331" s="125" t="s">
        <v>324</v>
      </c>
      <c r="H331" s="126">
        <v>4</v>
      </c>
      <c r="I331" s="127"/>
      <c r="J331" s="128">
        <f>ROUND(I331*H331,2)</f>
        <v>0</v>
      </c>
      <c r="K331" s="124" t="s">
        <v>189</v>
      </c>
      <c r="L331" s="32"/>
      <c r="M331" s="129" t="s">
        <v>3</v>
      </c>
      <c r="N331" s="130" t="s">
        <v>51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88</v>
      </c>
      <c r="AT331" s="133" t="s">
        <v>185</v>
      </c>
      <c r="AU331" s="133" t="s">
        <v>88</v>
      </c>
      <c r="AY331" s="16" t="s">
        <v>184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6" t="s">
        <v>88</v>
      </c>
      <c r="BK331" s="134">
        <f>ROUND(I331*H331,2)</f>
        <v>0</v>
      </c>
      <c r="BL331" s="16" t="s">
        <v>88</v>
      </c>
      <c r="BM331" s="133" t="s">
        <v>1325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1200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88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1" customFormat="1" ht="22.5">
      <c r="B333" s="135"/>
      <c r="D333" s="136" t="s">
        <v>190</v>
      </c>
      <c r="E333" s="137" t="s">
        <v>3</v>
      </c>
      <c r="F333" s="138" t="s">
        <v>1250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88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65" s="11" customFormat="1" ht="22.5">
      <c r="B334" s="135"/>
      <c r="D334" s="136" t="s">
        <v>190</v>
      </c>
      <c r="E334" s="137" t="s">
        <v>3</v>
      </c>
      <c r="F334" s="138" t="s">
        <v>1255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1326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2" customFormat="1" ht="11.25">
      <c r="B336" s="142"/>
      <c r="D336" s="136" t="s">
        <v>190</v>
      </c>
      <c r="E336" s="143" t="s">
        <v>3</v>
      </c>
      <c r="F336" s="144" t="s">
        <v>1125</v>
      </c>
      <c r="H336" s="145">
        <v>4</v>
      </c>
      <c r="I336" s="146"/>
      <c r="L336" s="142"/>
      <c r="M336" s="147"/>
      <c r="T336" s="148"/>
      <c r="AT336" s="143" t="s">
        <v>190</v>
      </c>
      <c r="AU336" s="143" t="s">
        <v>88</v>
      </c>
      <c r="AV336" s="12" t="s">
        <v>90</v>
      </c>
      <c r="AW336" s="12" t="s">
        <v>41</v>
      </c>
      <c r="AX336" s="12" t="s">
        <v>80</v>
      </c>
      <c r="AY336" s="143" t="s">
        <v>184</v>
      </c>
    </row>
    <row r="337" spans="2:65" s="13" customFormat="1" ht="11.25">
      <c r="B337" s="149"/>
      <c r="D337" s="136" t="s">
        <v>190</v>
      </c>
      <c r="E337" s="150" t="s">
        <v>3</v>
      </c>
      <c r="F337" s="151" t="s">
        <v>202</v>
      </c>
      <c r="H337" s="152">
        <v>4</v>
      </c>
      <c r="I337" s="153"/>
      <c r="L337" s="149"/>
      <c r="M337" s="154"/>
      <c r="T337" s="155"/>
      <c r="AT337" s="150" t="s">
        <v>190</v>
      </c>
      <c r="AU337" s="150" t="s">
        <v>88</v>
      </c>
      <c r="AV337" s="13" t="s">
        <v>203</v>
      </c>
      <c r="AW337" s="13" t="s">
        <v>41</v>
      </c>
      <c r="AX337" s="13" t="s">
        <v>88</v>
      </c>
      <c r="AY337" s="150" t="s">
        <v>184</v>
      </c>
    </row>
    <row r="338" spans="2:65" s="1" customFormat="1" ht="44.25" customHeight="1">
      <c r="B338" s="121"/>
      <c r="C338" s="122" t="s">
        <v>410</v>
      </c>
      <c r="D338" s="122" t="s">
        <v>185</v>
      </c>
      <c r="E338" s="123" t="s">
        <v>1327</v>
      </c>
      <c r="F338" s="124" t="s">
        <v>1328</v>
      </c>
      <c r="G338" s="125" t="s">
        <v>324</v>
      </c>
      <c r="H338" s="126">
        <v>8</v>
      </c>
      <c r="I338" s="127"/>
      <c r="J338" s="128">
        <f>ROUND(I338*H338,2)</f>
        <v>0</v>
      </c>
      <c r="K338" s="124" t="s">
        <v>189</v>
      </c>
      <c r="L338" s="32"/>
      <c r="M338" s="129" t="s">
        <v>3</v>
      </c>
      <c r="N338" s="130" t="s">
        <v>51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88</v>
      </c>
      <c r="AT338" s="133" t="s">
        <v>185</v>
      </c>
      <c r="AU338" s="133" t="s">
        <v>88</v>
      </c>
      <c r="AY338" s="16" t="s">
        <v>184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6" t="s">
        <v>88</v>
      </c>
      <c r="BK338" s="134">
        <f>ROUND(I338*H338,2)</f>
        <v>0</v>
      </c>
      <c r="BL338" s="16" t="s">
        <v>88</v>
      </c>
      <c r="BM338" s="133" t="s">
        <v>1329</v>
      </c>
    </row>
    <row r="339" spans="2:65" s="11" customFormat="1" ht="11.25">
      <c r="B339" s="135"/>
      <c r="D339" s="136" t="s">
        <v>190</v>
      </c>
      <c r="E339" s="137" t="s">
        <v>3</v>
      </c>
      <c r="F339" s="138" t="s">
        <v>1200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1" customFormat="1" ht="22.5">
      <c r="B340" s="135"/>
      <c r="D340" s="136" t="s">
        <v>190</v>
      </c>
      <c r="E340" s="137" t="s">
        <v>3</v>
      </c>
      <c r="F340" s="138" t="s">
        <v>1250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88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1" customFormat="1" ht="22.5">
      <c r="B341" s="135"/>
      <c r="D341" s="136" t="s">
        <v>190</v>
      </c>
      <c r="E341" s="137" t="s">
        <v>3</v>
      </c>
      <c r="F341" s="138" t="s">
        <v>1255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1" customFormat="1" ht="11.25">
      <c r="B342" s="135"/>
      <c r="D342" s="136" t="s">
        <v>190</v>
      </c>
      <c r="E342" s="137" t="s">
        <v>3</v>
      </c>
      <c r="F342" s="138" t="s">
        <v>1330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88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2" customFormat="1" ht="11.25">
      <c r="B343" s="142"/>
      <c r="D343" s="136" t="s">
        <v>190</v>
      </c>
      <c r="E343" s="143" t="s">
        <v>3</v>
      </c>
      <c r="F343" s="144" t="s">
        <v>1331</v>
      </c>
      <c r="H343" s="145">
        <v>8</v>
      </c>
      <c r="I343" s="146"/>
      <c r="L343" s="142"/>
      <c r="M343" s="147"/>
      <c r="T343" s="148"/>
      <c r="AT343" s="143" t="s">
        <v>190</v>
      </c>
      <c r="AU343" s="143" t="s">
        <v>88</v>
      </c>
      <c r="AV343" s="12" t="s">
        <v>90</v>
      </c>
      <c r="AW343" s="12" t="s">
        <v>41</v>
      </c>
      <c r="AX343" s="12" t="s">
        <v>80</v>
      </c>
      <c r="AY343" s="143" t="s">
        <v>184</v>
      </c>
    </row>
    <row r="344" spans="2:65" s="13" customFormat="1" ht="11.25">
      <c r="B344" s="149"/>
      <c r="D344" s="136" t="s">
        <v>190</v>
      </c>
      <c r="E344" s="150" t="s">
        <v>3</v>
      </c>
      <c r="F344" s="151" t="s">
        <v>202</v>
      </c>
      <c r="H344" s="152">
        <v>8</v>
      </c>
      <c r="I344" s="153"/>
      <c r="L344" s="149"/>
      <c r="M344" s="154"/>
      <c r="T344" s="155"/>
      <c r="AT344" s="150" t="s">
        <v>190</v>
      </c>
      <c r="AU344" s="150" t="s">
        <v>88</v>
      </c>
      <c r="AV344" s="13" t="s">
        <v>203</v>
      </c>
      <c r="AW344" s="13" t="s">
        <v>41</v>
      </c>
      <c r="AX344" s="13" t="s">
        <v>88</v>
      </c>
      <c r="AY344" s="150" t="s">
        <v>184</v>
      </c>
    </row>
    <row r="345" spans="2:65" s="1" customFormat="1" ht="21.75" customHeight="1">
      <c r="B345" s="121"/>
      <c r="C345" s="122" t="s">
        <v>419</v>
      </c>
      <c r="D345" s="122" t="s">
        <v>185</v>
      </c>
      <c r="E345" s="123" t="s">
        <v>371</v>
      </c>
      <c r="F345" s="124" t="s">
        <v>372</v>
      </c>
      <c r="G345" s="125" t="s">
        <v>324</v>
      </c>
      <c r="H345" s="126">
        <v>160</v>
      </c>
      <c r="I345" s="127"/>
      <c r="J345" s="128">
        <f>ROUND(I345*H345,2)</f>
        <v>0</v>
      </c>
      <c r="K345" s="124" t="s">
        <v>189</v>
      </c>
      <c r="L345" s="32"/>
      <c r="M345" s="129" t="s">
        <v>3</v>
      </c>
      <c r="N345" s="130" t="s">
        <v>51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88</v>
      </c>
      <c r="AT345" s="133" t="s">
        <v>185</v>
      </c>
      <c r="AU345" s="133" t="s">
        <v>88</v>
      </c>
      <c r="AY345" s="16" t="s">
        <v>184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6" t="s">
        <v>88</v>
      </c>
      <c r="BK345" s="134">
        <f>ROUND(I345*H345,2)</f>
        <v>0</v>
      </c>
      <c r="BL345" s="16" t="s">
        <v>88</v>
      </c>
      <c r="BM345" s="133" t="s">
        <v>1332</v>
      </c>
    </row>
    <row r="346" spans="2:65" s="11" customFormat="1" ht="11.25">
      <c r="B346" s="135"/>
      <c r="D346" s="136" t="s">
        <v>190</v>
      </c>
      <c r="E346" s="137" t="s">
        <v>3</v>
      </c>
      <c r="F346" s="138" t="s">
        <v>1200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88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1" customFormat="1" ht="22.5">
      <c r="B347" s="135"/>
      <c r="D347" s="136" t="s">
        <v>190</v>
      </c>
      <c r="E347" s="137" t="s">
        <v>3</v>
      </c>
      <c r="F347" s="138" t="s">
        <v>1250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88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1" customFormat="1" ht="22.5">
      <c r="B348" s="135"/>
      <c r="D348" s="136" t="s">
        <v>190</v>
      </c>
      <c r="E348" s="137" t="s">
        <v>3</v>
      </c>
      <c r="F348" s="138" t="s">
        <v>1255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88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1333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2" customFormat="1" ht="11.25">
      <c r="B350" s="142"/>
      <c r="D350" s="136" t="s">
        <v>190</v>
      </c>
      <c r="E350" s="143" t="s">
        <v>3</v>
      </c>
      <c r="F350" s="144" t="s">
        <v>1256</v>
      </c>
      <c r="H350" s="145">
        <v>160</v>
      </c>
      <c r="I350" s="146"/>
      <c r="L350" s="142"/>
      <c r="M350" s="147"/>
      <c r="T350" s="148"/>
      <c r="AT350" s="143" t="s">
        <v>190</v>
      </c>
      <c r="AU350" s="143" t="s">
        <v>88</v>
      </c>
      <c r="AV350" s="12" t="s">
        <v>90</v>
      </c>
      <c r="AW350" s="12" t="s">
        <v>41</v>
      </c>
      <c r="AX350" s="12" t="s">
        <v>80</v>
      </c>
      <c r="AY350" s="143" t="s">
        <v>184</v>
      </c>
    </row>
    <row r="351" spans="2:65" s="13" customFormat="1" ht="11.25">
      <c r="B351" s="149"/>
      <c r="D351" s="136" t="s">
        <v>190</v>
      </c>
      <c r="E351" s="150" t="s">
        <v>3</v>
      </c>
      <c r="F351" s="151" t="s">
        <v>202</v>
      </c>
      <c r="H351" s="152">
        <v>160</v>
      </c>
      <c r="I351" s="153"/>
      <c r="L351" s="149"/>
      <c r="M351" s="154"/>
      <c r="T351" s="155"/>
      <c r="AT351" s="150" t="s">
        <v>190</v>
      </c>
      <c r="AU351" s="150" t="s">
        <v>88</v>
      </c>
      <c r="AV351" s="13" t="s">
        <v>203</v>
      </c>
      <c r="AW351" s="13" t="s">
        <v>41</v>
      </c>
      <c r="AX351" s="13" t="s">
        <v>88</v>
      </c>
      <c r="AY351" s="150" t="s">
        <v>184</v>
      </c>
    </row>
    <row r="352" spans="2:65" s="1" customFormat="1" ht="16.5" customHeight="1">
      <c r="B352" s="121"/>
      <c r="C352" s="122" t="s">
        <v>336</v>
      </c>
      <c r="D352" s="122" t="s">
        <v>185</v>
      </c>
      <c r="E352" s="123" t="s">
        <v>377</v>
      </c>
      <c r="F352" s="124" t="s">
        <v>378</v>
      </c>
      <c r="G352" s="125" t="s">
        <v>348</v>
      </c>
      <c r="H352" s="126">
        <v>12</v>
      </c>
      <c r="I352" s="127"/>
      <c r="J352" s="128">
        <f>ROUND(I352*H352,2)</f>
        <v>0</v>
      </c>
      <c r="K352" s="124" t="s">
        <v>189</v>
      </c>
      <c r="L352" s="32"/>
      <c r="M352" s="129" t="s">
        <v>3</v>
      </c>
      <c r="N352" s="130" t="s">
        <v>51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88</v>
      </c>
      <c r="AT352" s="133" t="s">
        <v>185</v>
      </c>
      <c r="AU352" s="133" t="s">
        <v>88</v>
      </c>
      <c r="AY352" s="16" t="s">
        <v>184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6" t="s">
        <v>88</v>
      </c>
      <c r="BK352" s="134">
        <f>ROUND(I352*H352,2)</f>
        <v>0</v>
      </c>
      <c r="BL352" s="16" t="s">
        <v>88</v>
      </c>
      <c r="BM352" s="133" t="s">
        <v>1334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1200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1" customFormat="1" ht="22.5">
      <c r="B354" s="135"/>
      <c r="D354" s="136" t="s">
        <v>190</v>
      </c>
      <c r="E354" s="137" t="s">
        <v>3</v>
      </c>
      <c r="F354" s="138" t="s">
        <v>1250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88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1" customFormat="1" ht="22.5">
      <c r="B355" s="135"/>
      <c r="D355" s="136" t="s">
        <v>190</v>
      </c>
      <c r="E355" s="137" t="s">
        <v>3</v>
      </c>
      <c r="F355" s="138" t="s">
        <v>1255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88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1" customFormat="1" ht="11.25">
      <c r="B356" s="135"/>
      <c r="D356" s="136" t="s">
        <v>190</v>
      </c>
      <c r="E356" s="137" t="s">
        <v>3</v>
      </c>
      <c r="F356" s="138" t="s">
        <v>380</v>
      </c>
      <c r="H356" s="137" t="s">
        <v>3</v>
      </c>
      <c r="I356" s="139"/>
      <c r="L356" s="135"/>
      <c r="M356" s="140"/>
      <c r="T356" s="141"/>
      <c r="AT356" s="137" t="s">
        <v>190</v>
      </c>
      <c r="AU356" s="137" t="s">
        <v>88</v>
      </c>
      <c r="AV356" s="11" t="s">
        <v>88</v>
      </c>
      <c r="AW356" s="11" t="s">
        <v>41</v>
      </c>
      <c r="AX356" s="11" t="s">
        <v>80</v>
      </c>
      <c r="AY356" s="137" t="s">
        <v>184</v>
      </c>
    </row>
    <row r="357" spans="2:65" s="12" customFormat="1" ht="11.25">
      <c r="B357" s="142"/>
      <c r="D357" s="136" t="s">
        <v>190</v>
      </c>
      <c r="E357" s="143" t="s">
        <v>3</v>
      </c>
      <c r="F357" s="144" t="s">
        <v>1335</v>
      </c>
      <c r="H357" s="145">
        <v>12</v>
      </c>
      <c r="I357" s="146"/>
      <c r="L357" s="142"/>
      <c r="M357" s="147"/>
      <c r="T357" s="148"/>
      <c r="AT357" s="143" t="s">
        <v>190</v>
      </c>
      <c r="AU357" s="143" t="s">
        <v>88</v>
      </c>
      <c r="AV357" s="12" t="s">
        <v>90</v>
      </c>
      <c r="AW357" s="12" t="s">
        <v>41</v>
      </c>
      <c r="AX357" s="12" t="s">
        <v>80</v>
      </c>
      <c r="AY357" s="143" t="s">
        <v>184</v>
      </c>
    </row>
    <row r="358" spans="2:65" s="13" customFormat="1" ht="11.25">
      <c r="B358" s="149"/>
      <c r="D358" s="136" t="s">
        <v>190</v>
      </c>
      <c r="E358" s="150" t="s">
        <v>3</v>
      </c>
      <c r="F358" s="151" t="s">
        <v>202</v>
      </c>
      <c r="H358" s="152">
        <v>12</v>
      </c>
      <c r="I358" s="153"/>
      <c r="L358" s="149"/>
      <c r="M358" s="154"/>
      <c r="T358" s="155"/>
      <c r="AT358" s="150" t="s">
        <v>190</v>
      </c>
      <c r="AU358" s="150" t="s">
        <v>88</v>
      </c>
      <c r="AV358" s="13" t="s">
        <v>203</v>
      </c>
      <c r="AW358" s="13" t="s">
        <v>41</v>
      </c>
      <c r="AX358" s="13" t="s">
        <v>88</v>
      </c>
      <c r="AY358" s="150" t="s">
        <v>184</v>
      </c>
    </row>
    <row r="359" spans="2:65" s="1" customFormat="1" ht="33" customHeight="1">
      <c r="B359" s="121"/>
      <c r="C359" s="122" t="s">
        <v>441</v>
      </c>
      <c r="D359" s="122" t="s">
        <v>185</v>
      </c>
      <c r="E359" s="123" t="s">
        <v>1336</v>
      </c>
      <c r="F359" s="124" t="s">
        <v>1337</v>
      </c>
      <c r="G359" s="125" t="s">
        <v>348</v>
      </c>
      <c r="H359" s="126">
        <v>1</v>
      </c>
      <c r="I359" s="127"/>
      <c r="J359" s="128">
        <f>ROUND(I359*H359,2)</f>
        <v>0</v>
      </c>
      <c r="K359" s="124" t="s">
        <v>189</v>
      </c>
      <c r="L359" s="32"/>
      <c r="M359" s="129" t="s">
        <v>3</v>
      </c>
      <c r="N359" s="130" t="s">
        <v>51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88</v>
      </c>
      <c r="AT359" s="133" t="s">
        <v>185</v>
      </c>
      <c r="AU359" s="133" t="s">
        <v>88</v>
      </c>
      <c r="AY359" s="16" t="s">
        <v>184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6" t="s">
        <v>88</v>
      </c>
      <c r="BK359" s="134">
        <f>ROUND(I359*H359,2)</f>
        <v>0</v>
      </c>
      <c r="BL359" s="16" t="s">
        <v>88</v>
      </c>
      <c r="BM359" s="133" t="s">
        <v>1338</v>
      </c>
    </row>
    <row r="360" spans="2:65" s="11" customFormat="1" ht="11.25">
      <c r="B360" s="135"/>
      <c r="D360" s="136" t="s">
        <v>190</v>
      </c>
      <c r="E360" s="137" t="s">
        <v>3</v>
      </c>
      <c r="F360" s="138" t="s">
        <v>1339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1" customFormat="1" ht="11.25">
      <c r="B361" s="135"/>
      <c r="D361" s="136" t="s">
        <v>190</v>
      </c>
      <c r="E361" s="137" t="s">
        <v>3</v>
      </c>
      <c r="F361" s="138" t="s">
        <v>1340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88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2" customFormat="1" ht="11.25">
      <c r="B362" s="142"/>
      <c r="D362" s="136" t="s">
        <v>190</v>
      </c>
      <c r="E362" s="143" t="s">
        <v>3</v>
      </c>
      <c r="F362" s="144" t="s">
        <v>88</v>
      </c>
      <c r="H362" s="145">
        <v>1</v>
      </c>
      <c r="I362" s="146"/>
      <c r="L362" s="142"/>
      <c r="M362" s="147"/>
      <c r="T362" s="148"/>
      <c r="AT362" s="143" t="s">
        <v>190</v>
      </c>
      <c r="AU362" s="143" t="s">
        <v>88</v>
      </c>
      <c r="AV362" s="12" t="s">
        <v>90</v>
      </c>
      <c r="AW362" s="12" t="s">
        <v>41</v>
      </c>
      <c r="AX362" s="12" t="s">
        <v>80</v>
      </c>
      <c r="AY362" s="143" t="s">
        <v>184</v>
      </c>
    </row>
    <row r="363" spans="2:65" s="13" customFormat="1" ht="11.25">
      <c r="B363" s="149"/>
      <c r="D363" s="136" t="s">
        <v>190</v>
      </c>
      <c r="E363" s="150" t="s">
        <v>3</v>
      </c>
      <c r="F363" s="151" t="s">
        <v>202</v>
      </c>
      <c r="H363" s="152">
        <v>1</v>
      </c>
      <c r="I363" s="153"/>
      <c r="L363" s="149"/>
      <c r="M363" s="154"/>
      <c r="T363" s="155"/>
      <c r="AT363" s="150" t="s">
        <v>190</v>
      </c>
      <c r="AU363" s="150" t="s">
        <v>88</v>
      </c>
      <c r="AV363" s="13" t="s">
        <v>203</v>
      </c>
      <c r="AW363" s="13" t="s">
        <v>41</v>
      </c>
      <c r="AX363" s="13" t="s">
        <v>88</v>
      </c>
      <c r="AY363" s="150" t="s">
        <v>184</v>
      </c>
    </row>
    <row r="364" spans="2:65" s="1" customFormat="1" ht="21.75" customHeight="1">
      <c r="B364" s="121"/>
      <c r="C364" s="122" t="s">
        <v>342</v>
      </c>
      <c r="D364" s="122" t="s">
        <v>185</v>
      </c>
      <c r="E364" s="123" t="s">
        <v>1341</v>
      </c>
      <c r="F364" s="124" t="s">
        <v>1342</v>
      </c>
      <c r="G364" s="125" t="s">
        <v>1343</v>
      </c>
      <c r="H364" s="126">
        <v>0.05</v>
      </c>
      <c r="I364" s="127"/>
      <c r="J364" s="128">
        <f>ROUND(I364*H364,2)</f>
        <v>0</v>
      </c>
      <c r="K364" s="124" t="s">
        <v>189</v>
      </c>
      <c r="L364" s="32"/>
      <c r="M364" s="129" t="s">
        <v>3</v>
      </c>
      <c r="N364" s="130" t="s">
        <v>51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88</v>
      </c>
      <c r="AT364" s="133" t="s">
        <v>185</v>
      </c>
      <c r="AU364" s="133" t="s">
        <v>88</v>
      </c>
      <c r="AY364" s="16" t="s">
        <v>184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6" t="s">
        <v>88</v>
      </c>
      <c r="BK364" s="134">
        <f>ROUND(I364*H364,2)</f>
        <v>0</v>
      </c>
      <c r="BL364" s="16" t="s">
        <v>88</v>
      </c>
      <c r="BM364" s="133" t="s">
        <v>1344</v>
      </c>
    </row>
    <row r="365" spans="2:65" s="11" customFormat="1" ht="11.25">
      <c r="B365" s="135"/>
      <c r="D365" s="136" t="s">
        <v>190</v>
      </c>
      <c r="E365" s="137" t="s">
        <v>3</v>
      </c>
      <c r="F365" s="138" t="s">
        <v>1345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1" customFormat="1" ht="11.25">
      <c r="B366" s="135"/>
      <c r="D366" s="136" t="s">
        <v>190</v>
      </c>
      <c r="E366" s="137" t="s">
        <v>3</v>
      </c>
      <c r="F366" s="138" t="s">
        <v>1346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88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2" customFormat="1" ht="11.25">
      <c r="B367" s="142"/>
      <c r="D367" s="136" t="s">
        <v>190</v>
      </c>
      <c r="E367" s="143" t="s">
        <v>3</v>
      </c>
      <c r="F367" s="144" t="s">
        <v>1347</v>
      </c>
      <c r="H367" s="145">
        <v>0.05</v>
      </c>
      <c r="I367" s="146"/>
      <c r="L367" s="142"/>
      <c r="M367" s="147"/>
      <c r="T367" s="148"/>
      <c r="AT367" s="143" t="s">
        <v>190</v>
      </c>
      <c r="AU367" s="143" t="s">
        <v>88</v>
      </c>
      <c r="AV367" s="12" t="s">
        <v>90</v>
      </c>
      <c r="AW367" s="12" t="s">
        <v>41</v>
      </c>
      <c r="AX367" s="12" t="s">
        <v>80</v>
      </c>
      <c r="AY367" s="143" t="s">
        <v>184</v>
      </c>
    </row>
    <row r="368" spans="2:65" s="13" customFormat="1" ht="11.25">
      <c r="B368" s="149"/>
      <c r="D368" s="136" t="s">
        <v>190</v>
      </c>
      <c r="E368" s="150" t="s">
        <v>3</v>
      </c>
      <c r="F368" s="151" t="s">
        <v>202</v>
      </c>
      <c r="H368" s="152">
        <v>0.05</v>
      </c>
      <c r="I368" s="153"/>
      <c r="L368" s="149"/>
      <c r="M368" s="154"/>
      <c r="T368" s="155"/>
      <c r="AT368" s="150" t="s">
        <v>190</v>
      </c>
      <c r="AU368" s="150" t="s">
        <v>88</v>
      </c>
      <c r="AV368" s="13" t="s">
        <v>203</v>
      </c>
      <c r="AW368" s="13" t="s">
        <v>41</v>
      </c>
      <c r="AX368" s="13" t="s">
        <v>88</v>
      </c>
      <c r="AY368" s="150" t="s">
        <v>184</v>
      </c>
    </row>
    <row r="369" spans="2:65" s="1" customFormat="1" ht="16.5" customHeight="1">
      <c r="B369" s="121"/>
      <c r="C369" s="122" t="s">
        <v>456</v>
      </c>
      <c r="D369" s="122" t="s">
        <v>185</v>
      </c>
      <c r="E369" s="123" t="s">
        <v>384</v>
      </c>
      <c r="F369" s="124" t="s">
        <v>385</v>
      </c>
      <c r="G369" s="125" t="s">
        <v>348</v>
      </c>
      <c r="H369" s="126">
        <v>12</v>
      </c>
      <c r="I369" s="127"/>
      <c r="J369" s="128">
        <f>ROUND(I369*H369,2)</f>
        <v>0</v>
      </c>
      <c r="K369" s="124" t="s">
        <v>189</v>
      </c>
      <c r="L369" s="32"/>
      <c r="M369" s="129" t="s">
        <v>3</v>
      </c>
      <c r="N369" s="130" t="s">
        <v>51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88</v>
      </c>
      <c r="AT369" s="133" t="s">
        <v>185</v>
      </c>
      <c r="AU369" s="133" t="s">
        <v>88</v>
      </c>
      <c r="AY369" s="16" t="s">
        <v>184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6" t="s">
        <v>88</v>
      </c>
      <c r="BK369" s="134">
        <f>ROUND(I369*H369,2)</f>
        <v>0</v>
      </c>
      <c r="BL369" s="16" t="s">
        <v>88</v>
      </c>
      <c r="BM369" s="133" t="s">
        <v>1348</v>
      </c>
    </row>
    <row r="370" spans="2:65" s="11" customFormat="1" ht="11.25">
      <c r="B370" s="135"/>
      <c r="D370" s="136" t="s">
        <v>190</v>
      </c>
      <c r="E370" s="137" t="s">
        <v>3</v>
      </c>
      <c r="F370" s="138" t="s">
        <v>1200</v>
      </c>
      <c r="H370" s="137" t="s">
        <v>3</v>
      </c>
      <c r="I370" s="139"/>
      <c r="L370" s="135"/>
      <c r="M370" s="140"/>
      <c r="T370" s="141"/>
      <c r="AT370" s="137" t="s">
        <v>190</v>
      </c>
      <c r="AU370" s="137" t="s">
        <v>88</v>
      </c>
      <c r="AV370" s="11" t="s">
        <v>88</v>
      </c>
      <c r="AW370" s="11" t="s">
        <v>41</v>
      </c>
      <c r="AX370" s="11" t="s">
        <v>80</v>
      </c>
      <c r="AY370" s="137" t="s">
        <v>184</v>
      </c>
    </row>
    <row r="371" spans="2:65" s="11" customFormat="1" ht="22.5">
      <c r="B371" s="135"/>
      <c r="D371" s="136" t="s">
        <v>190</v>
      </c>
      <c r="E371" s="137" t="s">
        <v>3</v>
      </c>
      <c r="F371" s="138" t="s">
        <v>1250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88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1" customFormat="1" ht="22.5">
      <c r="B372" s="135"/>
      <c r="D372" s="136" t="s">
        <v>190</v>
      </c>
      <c r="E372" s="137" t="s">
        <v>3</v>
      </c>
      <c r="F372" s="138" t="s">
        <v>1255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88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1" customFormat="1" ht="11.25">
      <c r="B373" s="135"/>
      <c r="D373" s="136" t="s">
        <v>190</v>
      </c>
      <c r="E373" s="137" t="s">
        <v>3</v>
      </c>
      <c r="F373" s="138" t="s">
        <v>380</v>
      </c>
      <c r="H373" s="137" t="s">
        <v>3</v>
      </c>
      <c r="I373" s="139"/>
      <c r="L373" s="135"/>
      <c r="M373" s="140"/>
      <c r="T373" s="141"/>
      <c r="AT373" s="137" t="s">
        <v>190</v>
      </c>
      <c r="AU373" s="137" t="s">
        <v>88</v>
      </c>
      <c r="AV373" s="11" t="s">
        <v>88</v>
      </c>
      <c r="AW373" s="11" t="s">
        <v>41</v>
      </c>
      <c r="AX373" s="11" t="s">
        <v>80</v>
      </c>
      <c r="AY373" s="137" t="s">
        <v>184</v>
      </c>
    </row>
    <row r="374" spans="2:65" s="12" customFormat="1" ht="11.25">
      <c r="B374" s="142"/>
      <c r="D374" s="136" t="s">
        <v>190</v>
      </c>
      <c r="E374" s="143" t="s">
        <v>3</v>
      </c>
      <c r="F374" s="144" t="s">
        <v>1335</v>
      </c>
      <c r="H374" s="145">
        <v>12</v>
      </c>
      <c r="I374" s="146"/>
      <c r="L374" s="142"/>
      <c r="M374" s="147"/>
      <c r="T374" s="148"/>
      <c r="AT374" s="143" t="s">
        <v>190</v>
      </c>
      <c r="AU374" s="143" t="s">
        <v>88</v>
      </c>
      <c r="AV374" s="12" t="s">
        <v>90</v>
      </c>
      <c r="AW374" s="12" t="s">
        <v>41</v>
      </c>
      <c r="AX374" s="12" t="s">
        <v>80</v>
      </c>
      <c r="AY374" s="143" t="s">
        <v>184</v>
      </c>
    </row>
    <row r="375" spans="2:65" s="13" customFormat="1" ht="11.25">
      <c r="B375" s="149"/>
      <c r="D375" s="136" t="s">
        <v>190</v>
      </c>
      <c r="E375" s="150" t="s">
        <v>3</v>
      </c>
      <c r="F375" s="151" t="s">
        <v>202</v>
      </c>
      <c r="H375" s="152">
        <v>12</v>
      </c>
      <c r="I375" s="153"/>
      <c r="L375" s="149"/>
      <c r="M375" s="154"/>
      <c r="T375" s="155"/>
      <c r="AT375" s="150" t="s">
        <v>190</v>
      </c>
      <c r="AU375" s="150" t="s">
        <v>88</v>
      </c>
      <c r="AV375" s="13" t="s">
        <v>203</v>
      </c>
      <c r="AW375" s="13" t="s">
        <v>41</v>
      </c>
      <c r="AX375" s="13" t="s">
        <v>88</v>
      </c>
      <c r="AY375" s="150" t="s">
        <v>184</v>
      </c>
    </row>
    <row r="376" spans="2:65" s="1" customFormat="1" ht="16.5" customHeight="1">
      <c r="B376" s="121"/>
      <c r="C376" s="122" t="s">
        <v>353</v>
      </c>
      <c r="D376" s="122" t="s">
        <v>185</v>
      </c>
      <c r="E376" s="123" t="s">
        <v>528</v>
      </c>
      <c r="F376" s="124" t="s">
        <v>529</v>
      </c>
      <c r="G376" s="125" t="s">
        <v>324</v>
      </c>
      <c r="H376" s="126">
        <v>10</v>
      </c>
      <c r="I376" s="127"/>
      <c r="J376" s="128">
        <f>ROUND(I376*H376,2)</f>
        <v>0</v>
      </c>
      <c r="K376" s="124" t="s">
        <v>189</v>
      </c>
      <c r="L376" s="32"/>
      <c r="M376" s="129" t="s">
        <v>3</v>
      </c>
      <c r="N376" s="130" t="s">
        <v>51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88</v>
      </c>
      <c r="AT376" s="133" t="s">
        <v>185</v>
      </c>
      <c r="AU376" s="133" t="s">
        <v>88</v>
      </c>
      <c r="AY376" s="16" t="s">
        <v>184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6" t="s">
        <v>88</v>
      </c>
      <c r="BK376" s="134">
        <f>ROUND(I376*H376,2)</f>
        <v>0</v>
      </c>
      <c r="BL376" s="16" t="s">
        <v>88</v>
      </c>
      <c r="BM376" s="133" t="s">
        <v>1349</v>
      </c>
    </row>
    <row r="377" spans="2:65" s="11" customFormat="1" ht="11.25">
      <c r="B377" s="135"/>
      <c r="D377" s="136" t="s">
        <v>190</v>
      </c>
      <c r="E377" s="137" t="s">
        <v>3</v>
      </c>
      <c r="F377" s="138" t="s">
        <v>1200</v>
      </c>
      <c r="H377" s="137" t="s">
        <v>3</v>
      </c>
      <c r="I377" s="139"/>
      <c r="L377" s="135"/>
      <c r="M377" s="140"/>
      <c r="T377" s="141"/>
      <c r="AT377" s="137" t="s">
        <v>190</v>
      </c>
      <c r="AU377" s="137" t="s">
        <v>88</v>
      </c>
      <c r="AV377" s="11" t="s">
        <v>88</v>
      </c>
      <c r="AW377" s="11" t="s">
        <v>41</v>
      </c>
      <c r="AX377" s="11" t="s">
        <v>80</v>
      </c>
      <c r="AY377" s="137" t="s">
        <v>184</v>
      </c>
    </row>
    <row r="378" spans="2:65" s="11" customFormat="1" ht="22.5">
      <c r="B378" s="135"/>
      <c r="D378" s="136" t="s">
        <v>190</v>
      </c>
      <c r="E378" s="137" t="s">
        <v>3</v>
      </c>
      <c r="F378" s="138" t="s">
        <v>1250</v>
      </c>
      <c r="H378" s="137" t="s">
        <v>3</v>
      </c>
      <c r="I378" s="139"/>
      <c r="L378" s="135"/>
      <c r="M378" s="140"/>
      <c r="T378" s="141"/>
      <c r="AT378" s="137" t="s">
        <v>190</v>
      </c>
      <c r="AU378" s="137" t="s">
        <v>88</v>
      </c>
      <c r="AV378" s="11" t="s">
        <v>88</v>
      </c>
      <c r="AW378" s="11" t="s">
        <v>41</v>
      </c>
      <c r="AX378" s="11" t="s">
        <v>80</v>
      </c>
      <c r="AY378" s="137" t="s">
        <v>184</v>
      </c>
    </row>
    <row r="379" spans="2:65" s="11" customFormat="1" ht="22.5">
      <c r="B379" s="135"/>
      <c r="D379" s="136" t="s">
        <v>190</v>
      </c>
      <c r="E379" s="137" t="s">
        <v>3</v>
      </c>
      <c r="F379" s="138" t="s">
        <v>1350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2" customFormat="1" ht="11.25">
      <c r="B380" s="142"/>
      <c r="D380" s="136" t="s">
        <v>190</v>
      </c>
      <c r="E380" s="143" t="s">
        <v>3</v>
      </c>
      <c r="F380" s="144" t="s">
        <v>247</v>
      </c>
      <c r="H380" s="145">
        <v>10</v>
      </c>
      <c r="I380" s="146"/>
      <c r="L380" s="142"/>
      <c r="M380" s="147"/>
      <c r="T380" s="148"/>
      <c r="AT380" s="143" t="s">
        <v>190</v>
      </c>
      <c r="AU380" s="143" t="s">
        <v>88</v>
      </c>
      <c r="AV380" s="12" t="s">
        <v>90</v>
      </c>
      <c r="AW380" s="12" t="s">
        <v>41</v>
      </c>
      <c r="AX380" s="12" t="s">
        <v>80</v>
      </c>
      <c r="AY380" s="143" t="s">
        <v>184</v>
      </c>
    </row>
    <row r="381" spans="2:65" s="13" customFormat="1" ht="11.25">
      <c r="B381" s="149"/>
      <c r="D381" s="136" t="s">
        <v>190</v>
      </c>
      <c r="E381" s="150" t="s">
        <v>3</v>
      </c>
      <c r="F381" s="151" t="s">
        <v>202</v>
      </c>
      <c r="H381" s="152">
        <v>10</v>
      </c>
      <c r="I381" s="153"/>
      <c r="L381" s="149"/>
      <c r="M381" s="154"/>
      <c r="T381" s="155"/>
      <c r="AT381" s="150" t="s">
        <v>190</v>
      </c>
      <c r="AU381" s="150" t="s">
        <v>88</v>
      </c>
      <c r="AV381" s="13" t="s">
        <v>203</v>
      </c>
      <c r="AW381" s="13" t="s">
        <v>41</v>
      </c>
      <c r="AX381" s="13" t="s">
        <v>88</v>
      </c>
      <c r="AY381" s="150" t="s">
        <v>184</v>
      </c>
    </row>
    <row r="382" spans="2:65" s="1" customFormat="1" ht="16.5" customHeight="1">
      <c r="B382" s="121"/>
      <c r="C382" s="122" t="s">
        <v>465</v>
      </c>
      <c r="D382" s="122" t="s">
        <v>185</v>
      </c>
      <c r="E382" s="123" t="s">
        <v>532</v>
      </c>
      <c r="F382" s="124" t="s">
        <v>533</v>
      </c>
      <c r="G382" s="125" t="s">
        <v>324</v>
      </c>
      <c r="H382" s="126">
        <v>10</v>
      </c>
      <c r="I382" s="127"/>
      <c r="J382" s="128">
        <f>ROUND(I382*H382,2)</f>
        <v>0</v>
      </c>
      <c r="K382" s="124" t="s">
        <v>189</v>
      </c>
      <c r="L382" s="32"/>
      <c r="M382" s="129" t="s">
        <v>3</v>
      </c>
      <c r="N382" s="130" t="s">
        <v>51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88</v>
      </c>
      <c r="AT382" s="133" t="s">
        <v>185</v>
      </c>
      <c r="AU382" s="133" t="s">
        <v>88</v>
      </c>
      <c r="AY382" s="16" t="s">
        <v>184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6" t="s">
        <v>88</v>
      </c>
      <c r="BK382" s="134">
        <f>ROUND(I382*H382,2)</f>
        <v>0</v>
      </c>
      <c r="BL382" s="16" t="s">
        <v>88</v>
      </c>
      <c r="BM382" s="133" t="s">
        <v>1351</v>
      </c>
    </row>
    <row r="383" spans="2:65" s="11" customFormat="1" ht="11.25">
      <c r="B383" s="135"/>
      <c r="D383" s="136" t="s">
        <v>190</v>
      </c>
      <c r="E383" s="137" t="s">
        <v>3</v>
      </c>
      <c r="F383" s="138" t="s">
        <v>1200</v>
      </c>
      <c r="H383" s="137" t="s">
        <v>3</v>
      </c>
      <c r="I383" s="139"/>
      <c r="L383" s="135"/>
      <c r="M383" s="140"/>
      <c r="T383" s="141"/>
      <c r="AT383" s="137" t="s">
        <v>190</v>
      </c>
      <c r="AU383" s="137" t="s">
        <v>88</v>
      </c>
      <c r="AV383" s="11" t="s">
        <v>88</v>
      </c>
      <c r="AW383" s="11" t="s">
        <v>41</v>
      </c>
      <c r="AX383" s="11" t="s">
        <v>80</v>
      </c>
      <c r="AY383" s="137" t="s">
        <v>184</v>
      </c>
    </row>
    <row r="384" spans="2:65" s="11" customFormat="1" ht="22.5">
      <c r="B384" s="135"/>
      <c r="D384" s="136" t="s">
        <v>190</v>
      </c>
      <c r="E384" s="137" t="s">
        <v>3</v>
      </c>
      <c r="F384" s="138" t="s">
        <v>1250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1" customFormat="1" ht="22.5">
      <c r="B385" s="135"/>
      <c r="D385" s="136" t="s">
        <v>190</v>
      </c>
      <c r="E385" s="137" t="s">
        <v>3</v>
      </c>
      <c r="F385" s="138" t="s">
        <v>1352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2" customFormat="1" ht="11.25">
      <c r="B386" s="142"/>
      <c r="D386" s="136" t="s">
        <v>190</v>
      </c>
      <c r="E386" s="143" t="s">
        <v>3</v>
      </c>
      <c r="F386" s="144" t="s">
        <v>247</v>
      </c>
      <c r="H386" s="145">
        <v>10</v>
      </c>
      <c r="I386" s="146"/>
      <c r="L386" s="142"/>
      <c r="M386" s="147"/>
      <c r="T386" s="148"/>
      <c r="AT386" s="143" t="s">
        <v>190</v>
      </c>
      <c r="AU386" s="143" t="s">
        <v>88</v>
      </c>
      <c r="AV386" s="12" t="s">
        <v>90</v>
      </c>
      <c r="AW386" s="12" t="s">
        <v>41</v>
      </c>
      <c r="AX386" s="12" t="s">
        <v>80</v>
      </c>
      <c r="AY386" s="143" t="s">
        <v>184</v>
      </c>
    </row>
    <row r="387" spans="2:65" s="13" customFormat="1" ht="11.25">
      <c r="B387" s="149"/>
      <c r="D387" s="136" t="s">
        <v>190</v>
      </c>
      <c r="E387" s="150" t="s">
        <v>3</v>
      </c>
      <c r="F387" s="151" t="s">
        <v>202</v>
      </c>
      <c r="H387" s="152">
        <v>10</v>
      </c>
      <c r="I387" s="153"/>
      <c r="L387" s="149"/>
      <c r="M387" s="154"/>
      <c r="T387" s="155"/>
      <c r="AT387" s="150" t="s">
        <v>190</v>
      </c>
      <c r="AU387" s="150" t="s">
        <v>88</v>
      </c>
      <c r="AV387" s="13" t="s">
        <v>203</v>
      </c>
      <c r="AW387" s="13" t="s">
        <v>41</v>
      </c>
      <c r="AX387" s="13" t="s">
        <v>88</v>
      </c>
      <c r="AY387" s="150" t="s">
        <v>184</v>
      </c>
    </row>
    <row r="388" spans="2:65" s="1" customFormat="1" ht="16.5" customHeight="1">
      <c r="B388" s="121"/>
      <c r="C388" s="122" t="s">
        <v>361</v>
      </c>
      <c r="D388" s="122" t="s">
        <v>185</v>
      </c>
      <c r="E388" s="123" t="s">
        <v>1109</v>
      </c>
      <c r="F388" s="124" t="s">
        <v>1110</v>
      </c>
      <c r="G388" s="125" t="s">
        <v>348</v>
      </c>
      <c r="H388" s="126">
        <v>2</v>
      </c>
      <c r="I388" s="127"/>
      <c r="J388" s="128">
        <f>ROUND(I388*H388,2)</f>
        <v>0</v>
      </c>
      <c r="K388" s="124" t="s">
        <v>189</v>
      </c>
      <c r="L388" s="32"/>
      <c r="M388" s="129" t="s">
        <v>3</v>
      </c>
      <c r="N388" s="130" t="s">
        <v>51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88</v>
      </c>
      <c r="AT388" s="133" t="s">
        <v>185</v>
      </c>
      <c r="AU388" s="133" t="s">
        <v>88</v>
      </c>
      <c r="AY388" s="16" t="s">
        <v>184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88</v>
      </c>
      <c r="BK388" s="134">
        <f>ROUND(I388*H388,2)</f>
        <v>0</v>
      </c>
      <c r="BL388" s="16" t="s">
        <v>88</v>
      </c>
      <c r="BM388" s="133" t="s">
        <v>1353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1200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22.5">
      <c r="B390" s="135"/>
      <c r="D390" s="136" t="s">
        <v>190</v>
      </c>
      <c r="E390" s="137" t="s">
        <v>3</v>
      </c>
      <c r="F390" s="138" t="s">
        <v>1250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1" customFormat="1" ht="22.5">
      <c r="B391" s="135"/>
      <c r="D391" s="136" t="s">
        <v>190</v>
      </c>
      <c r="E391" s="137" t="s">
        <v>3</v>
      </c>
      <c r="F391" s="138" t="s">
        <v>1354</v>
      </c>
      <c r="H391" s="137" t="s">
        <v>3</v>
      </c>
      <c r="I391" s="139"/>
      <c r="L391" s="135"/>
      <c r="M391" s="140"/>
      <c r="T391" s="141"/>
      <c r="AT391" s="137" t="s">
        <v>190</v>
      </c>
      <c r="AU391" s="137" t="s">
        <v>88</v>
      </c>
      <c r="AV391" s="11" t="s">
        <v>88</v>
      </c>
      <c r="AW391" s="11" t="s">
        <v>41</v>
      </c>
      <c r="AX391" s="11" t="s">
        <v>80</v>
      </c>
      <c r="AY391" s="137" t="s">
        <v>184</v>
      </c>
    </row>
    <row r="392" spans="2:65" s="12" customFormat="1" ht="11.25">
      <c r="B392" s="142"/>
      <c r="D392" s="136" t="s">
        <v>190</v>
      </c>
      <c r="E392" s="143" t="s">
        <v>3</v>
      </c>
      <c r="F392" s="144" t="s">
        <v>90</v>
      </c>
      <c r="H392" s="145">
        <v>2</v>
      </c>
      <c r="I392" s="146"/>
      <c r="L392" s="142"/>
      <c r="M392" s="147"/>
      <c r="T392" s="148"/>
      <c r="AT392" s="143" t="s">
        <v>190</v>
      </c>
      <c r="AU392" s="143" t="s">
        <v>88</v>
      </c>
      <c r="AV392" s="12" t="s">
        <v>90</v>
      </c>
      <c r="AW392" s="12" t="s">
        <v>41</v>
      </c>
      <c r="AX392" s="12" t="s">
        <v>80</v>
      </c>
      <c r="AY392" s="143" t="s">
        <v>184</v>
      </c>
    </row>
    <row r="393" spans="2:65" s="13" customFormat="1" ht="11.25">
      <c r="B393" s="149"/>
      <c r="D393" s="136" t="s">
        <v>190</v>
      </c>
      <c r="E393" s="150" t="s">
        <v>3</v>
      </c>
      <c r="F393" s="151" t="s">
        <v>202</v>
      </c>
      <c r="H393" s="152">
        <v>2</v>
      </c>
      <c r="I393" s="153"/>
      <c r="L393" s="149"/>
      <c r="M393" s="154"/>
      <c r="T393" s="155"/>
      <c r="AT393" s="150" t="s">
        <v>190</v>
      </c>
      <c r="AU393" s="150" t="s">
        <v>88</v>
      </c>
      <c r="AV393" s="13" t="s">
        <v>203</v>
      </c>
      <c r="AW393" s="13" t="s">
        <v>41</v>
      </c>
      <c r="AX393" s="13" t="s">
        <v>88</v>
      </c>
      <c r="AY393" s="150" t="s">
        <v>184</v>
      </c>
    </row>
    <row r="394" spans="2:65" s="1" customFormat="1" ht="16.5" customHeight="1">
      <c r="B394" s="121"/>
      <c r="C394" s="122" t="s">
        <v>482</v>
      </c>
      <c r="D394" s="122" t="s">
        <v>185</v>
      </c>
      <c r="E394" s="123" t="s">
        <v>1355</v>
      </c>
      <c r="F394" s="124" t="s">
        <v>1356</v>
      </c>
      <c r="G394" s="125" t="s">
        <v>348</v>
      </c>
      <c r="H394" s="126">
        <v>2</v>
      </c>
      <c r="I394" s="127"/>
      <c r="J394" s="128">
        <f>ROUND(I394*H394,2)</f>
        <v>0</v>
      </c>
      <c r="K394" s="124" t="s">
        <v>189</v>
      </c>
      <c r="L394" s="32"/>
      <c r="M394" s="129" t="s">
        <v>3</v>
      </c>
      <c r="N394" s="130" t="s">
        <v>51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88</v>
      </c>
      <c r="AT394" s="133" t="s">
        <v>185</v>
      </c>
      <c r="AU394" s="133" t="s">
        <v>88</v>
      </c>
      <c r="AY394" s="16" t="s">
        <v>184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6" t="s">
        <v>88</v>
      </c>
      <c r="BK394" s="134">
        <f>ROUND(I394*H394,2)</f>
        <v>0</v>
      </c>
      <c r="BL394" s="16" t="s">
        <v>88</v>
      </c>
      <c r="BM394" s="133" t="s">
        <v>1357</v>
      </c>
    </row>
    <row r="395" spans="2:65" s="11" customFormat="1" ht="11.25">
      <c r="B395" s="135"/>
      <c r="D395" s="136" t="s">
        <v>190</v>
      </c>
      <c r="E395" s="137" t="s">
        <v>3</v>
      </c>
      <c r="F395" s="138" t="s">
        <v>1200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88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1" customFormat="1" ht="22.5">
      <c r="B396" s="135"/>
      <c r="D396" s="136" t="s">
        <v>190</v>
      </c>
      <c r="E396" s="137" t="s">
        <v>3</v>
      </c>
      <c r="F396" s="138" t="s">
        <v>1250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88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1" customFormat="1" ht="22.5">
      <c r="B397" s="135"/>
      <c r="D397" s="136" t="s">
        <v>190</v>
      </c>
      <c r="E397" s="137" t="s">
        <v>3</v>
      </c>
      <c r="F397" s="138" t="s">
        <v>1358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2" customFormat="1" ht="11.25">
      <c r="B398" s="142"/>
      <c r="D398" s="136" t="s">
        <v>190</v>
      </c>
      <c r="E398" s="143" t="s">
        <v>3</v>
      </c>
      <c r="F398" s="144" t="s">
        <v>90</v>
      </c>
      <c r="H398" s="145">
        <v>2</v>
      </c>
      <c r="I398" s="146"/>
      <c r="L398" s="142"/>
      <c r="M398" s="147"/>
      <c r="T398" s="148"/>
      <c r="AT398" s="143" t="s">
        <v>190</v>
      </c>
      <c r="AU398" s="143" t="s">
        <v>88</v>
      </c>
      <c r="AV398" s="12" t="s">
        <v>90</v>
      </c>
      <c r="AW398" s="12" t="s">
        <v>41</v>
      </c>
      <c r="AX398" s="12" t="s">
        <v>80</v>
      </c>
      <c r="AY398" s="143" t="s">
        <v>184</v>
      </c>
    </row>
    <row r="399" spans="2:65" s="13" customFormat="1" ht="11.25">
      <c r="B399" s="149"/>
      <c r="D399" s="136" t="s">
        <v>190</v>
      </c>
      <c r="E399" s="150" t="s">
        <v>3</v>
      </c>
      <c r="F399" s="151" t="s">
        <v>202</v>
      </c>
      <c r="H399" s="152">
        <v>2</v>
      </c>
      <c r="I399" s="153"/>
      <c r="L399" s="149"/>
      <c r="M399" s="154"/>
      <c r="T399" s="155"/>
      <c r="AT399" s="150" t="s">
        <v>190</v>
      </c>
      <c r="AU399" s="150" t="s">
        <v>88</v>
      </c>
      <c r="AV399" s="13" t="s">
        <v>203</v>
      </c>
      <c r="AW399" s="13" t="s">
        <v>41</v>
      </c>
      <c r="AX399" s="13" t="s">
        <v>88</v>
      </c>
      <c r="AY399" s="150" t="s">
        <v>184</v>
      </c>
    </row>
    <row r="400" spans="2:65" s="1" customFormat="1" ht="24.2" customHeight="1">
      <c r="B400" s="121"/>
      <c r="C400" s="122" t="s">
        <v>368</v>
      </c>
      <c r="D400" s="122" t="s">
        <v>185</v>
      </c>
      <c r="E400" s="123" t="s">
        <v>1359</v>
      </c>
      <c r="F400" s="124" t="s">
        <v>1360</v>
      </c>
      <c r="G400" s="125" t="s">
        <v>348</v>
      </c>
      <c r="H400" s="126">
        <v>28</v>
      </c>
      <c r="I400" s="127"/>
      <c r="J400" s="128">
        <f>ROUND(I400*H400,2)</f>
        <v>0</v>
      </c>
      <c r="K400" s="124" t="s">
        <v>189</v>
      </c>
      <c r="L400" s="32"/>
      <c r="M400" s="129" t="s">
        <v>3</v>
      </c>
      <c r="N400" s="130" t="s">
        <v>51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88</v>
      </c>
      <c r="AT400" s="133" t="s">
        <v>185</v>
      </c>
      <c r="AU400" s="133" t="s">
        <v>88</v>
      </c>
      <c r="AY400" s="16" t="s">
        <v>184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6" t="s">
        <v>88</v>
      </c>
      <c r="BK400" s="134">
        <f>ROUND(I400*H400,2)</f>
        <v>0</v>
      </c>
      <c r="BL400" s="16" t="s">
        <v>88</v>
      </c>
      <c r="BM400" s="133" t="s">
        <v>1361</v>
      </c>
    </row>
    <row r="401" spans="2:51" s="11" customFormat="1" ht="11.25">
      <c r="B401" s="135"/>
      <c r="D401" s="136" t="s">
        <v>190</v>
      </c>
      <c r="E401" s="137" t="s">
        <v>3</v>
      </c>
      <c r="F401" s="138" t="s">
        <v>1200</v>
      </c>
      <c r="H401" s="137" t="s">
        <v>3</v>
      </c>
      <c r="I401" s="139"/>
      <c r="L401" s="135"/>
      <c r="M401" s="140"/>
      <c r="T401" s="141"/>
      <c r="AT401" s="137" t="s">
        <v>190</v>
      </c>
      <c r="AU401" s="137" t="s">
        <v>88</v>
      </c>
      <c r="AV401" s="11" t="s">
        <v>88</v>
      </c>
      <c r="AW401" s="11" t="s">
        <v>41</v>
      </c>
      <c r="AX401" s="11" t="s">
        <v>80</v>
      </c>
      <c r="AY401" s="137" t="s">
        <v>184</v>
      </c>
    </row>
    <row r="402" spans="2:51" s="11" customFormat="1" ht="22.5">
      <c r="B402" s="135"/>
      <c r="D402" s="136" t="s">
        <v>190</v>
      </c>
      <c r="E402" s="137" t="s">
        <v>3</v>
      </c>
      <c r="F402" s="138" t="s">
        <v>1250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88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51" s="11" customFormat="1" ht="22.5">
      <c r="B403" s="135"/>
      <c r="D403" s="136" t="s">
        <v>190</v>
      </c>
      <c r="E403" s="137" t="s">
        <v>3</v>
      </c>
      <c r="F403" s="138" t="s">
        <v>1255</v>
      </c>
      <c r="H403" s="137" t="s">
        <v>3</v>
      </c>
      <c r="I403" s="139"/>
      <c r="L403" s="135"/>
      <c r="M403" s="140"/>
      <c r="T403" s="141"/>
      <c r="AT403" s="137" t="s">
        <v>190</v>
      </c>
      <c r="AU403" s="137" t="s">
        <v>88</v>
      </c>
      <c r="AV403" s="11" t="s">
        <v>88</v>
      </c>
      <c r="AW403" s="11" t="s">
        <v>41</v>
      </c>
      <c r="AX403" s="11" t="s">
        <v>80</v>
      </c>
      <c r="AY403" s="137" t="s">
        <v>184</v>
      </c>
    </row>
    <row r="404" spans="2:51" s="11" customFormat="1" ht="11.25">
      <c r="B404" s="135"/>
      <c r="D404" s="136" t="s">
        <v>190</v>
      </c>
      <c r="E404" s="137" t="s">
        <v>3</v>
      </c>
      <c r="F404" s="138" t="s">
        <v>1295</v>
      </c>
      <c r="H404" s="137" t="s">
        <v>3</v>
      </c>
      <c r="I404" s="139"/>
      <c r="L404" s="135"/>
      <c r="M404" s="140"/>
      <c r="T404" s="141"/>
      <c r="AT404" s="137" t="s">
        <v>190</v>
      </c>
      <c r="AU404" s="137" t="s">
        <v>88</v>
      </c>
      <c r="AV404" s="11" t="s">
        <v>88</v>
      </c>
      <c r="AW404" s="11" t="s">
        <v>41</v>
      </c>
      <c r="AX404" s="11" t="s">
        <v>80</v>
      </c>
      <c r="AY404" s="137" t="s">
        <v>184</v>
      </c>
    </row>
    <row r="405" spans="2:51" s="12" customFormat="1" ht="11.25">
      <c r="B405" s="142"/>
      <c r="D405" s="136" t="s">
        <v>190</v>
      </c>
      <c r="E405" s="143" t="s">
        <v>3</v>
      </c>
      <c r="F405" s="144" t="s">
        <v>895</v>
      </c>
      <c r="H405" s="145">
        <v>4</v>
      </c>
      <c r="I405" s="146"/>
      <c r="L405" s="142"/>
      <c r="M405" s="147"/>
      <c r="T405" s="148"/>
      <c r="AT405" s="143" t="s">
        <v>190</v>
      </c>
      <c r="AU405" s="143" t="s">
        <v>88</v>
      </c>
      <c r="AV405" s="12" t="s">
        <v>90</v>
      </c>
      <c r="AW405" s="12" t="s">
        <v>41</v>
      </c>
      <c r="AX405" s="12" t="s">
        <v>80</v>
      </c>
      <c r="AY405" s="143" t="s">
        <v>184</v>
      </c>
    </row>
    <row r="406" spans="2:51" s="11" customFormat="1" ht="11.25">
      <c r="B406" s="135"/>
      <c r="D406" s="136" t="s">
        <v>190</v>
      </c>
      <c r="E406" s="137" t="s">
        <v>3</v>
      </c>
      <c r="F406" s="138" t="s">
        <v>1297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51" s="12" customFormat="1" ht="11.25">
      <c r="B407" s="142"/>
      <c r="D407" s="136" t="s">
        <v>190</v>
      </c>
      <c r="E407" s="143" t="s">
        <v>3</v>
      </c>
      <c r="F407" s="144" t="s">
        <v>1362</v>
      </c>
      <c r="H407" s="145">
        <v>8</v>
      </c>
      <c r="I407" s="146"/>
      <c r="L407" s="142"/>
      <c r="M407" s="147"/>
      <c r="T407" s="148"/>
      <c r="AT407" s="143" t="s">
        <v>190</v>
      </c>
      <c r="AU407" s="143" t="s">
        <v>88</v>
      </c>
      <c r="AV407" s="12" t="s">
        <v>90</v>
      </c>
      <c r="AW407" s="12" t="s">
        <v>41</v>
      </c>
      <c r="AX407" s="12" t="s">
        <v>80</v>
      </c>
      <c r="AY407" s="143" t="s">
        <v>184</v>
      </c>
    </row>
    <row r="408" spans="2:51" s="11" customFormat="1" ht="11.25">
      <c r="B408" s="135"/>
      <c r="D408" s="136" t="s">
        <v>190</v>
      </c>
      <c r="E408" s="137" t="s">
        <v>3</v>
      </c>
      <c r="F408" s="138" t="s">
        <v>1299</v>
      </c>
      <c r="H408" s="137" t="s">
        <v>3</v>
      </c>
      <c r="I408" s="139"/>
      <c r="L408" s="135"/>
      <c r="M408" s="140"/>
      <c r="T408" s="141"/>
      <c r="AT408" s="137" t="s">
        <v>190</v>
      </c>
      <c r="AU408" s="137" t="s">
        <v>88</v>
      </c>
      <c r="AV408" s="11" t="s">
        <v>88</v>
      </c>
      <c r="AW408" s="11" t="s">
        <v>41</v>
      </c>
      <c r="AX408" s="11" t="s">
        <v>80</v>
      </c>
      <c r="AY408" s="137" t="s">
        <v>184</v>
      </c>
    </row>
    <row r="409" spans="2:51" s="12" customFormat="1" ht="11.25">
      <c r="B409" s="142"/>
      <c r="D409" s="136" t="s">
        <v>190</v>
      </c>
      <c r="E409" s="143" t="s">
        <v>3</v>
      </c>
      <c r="F409" s="144" t="s">
        <v>1363</v>
      </c>
      <c r="H409" s="145">
        <v>2</v>
      </c>
      <c r="I409" s="146"/>
      <c r="L409" s="142"/>
      <c r="M409" s="147"/>
      <c r="T409" s="148"/>
      <c r="AT409" s="143" t="s">
        <v>190</v>
      </c>
      <c r="AU409" s="143" t="s">
        <v>88</v>
      </c>
      <c r="AV409" s="12" t="s">
        <v>90</v>
      </c>
      <c r="AW409" s="12" t="s">
        <v>41</v>
      </c>
      <c r="AX409" s="12" t="s">
        <v>80</v>
      </c>
      <c r="AY409" s="143" t="s">
        <v>184</v>
      </c>
    </row>
    <row r="410" spans="2:51" s="11" customFormat="1" ht="11.25">
      <c r="B410" s="135"/>
      <c r="D410" s="136" t="s">
        <v>190</v>
      </c>
      <c r="E410" s="137" t="s">
        <v>3</v>
      </c>
      <c r="F410" s="138" t="s">
        <v>1300</v>
      </c>
      <c r="H410" s="137" t="s">
        <v>3</v>
      </c>
      <c r="I410" s="139"/>
      <c r="L410" s="135"/>
      <c r="M410" s="140"/>
      <c r="T410" s="141"/>
      <c r="AT410" s="137" t="s">
        <v>190</v>
      </c>
      <c r="AU410" s="137" t="s">
        <v>88</v>
      </c>
      <c r="AV410" s="11" t="s">
        <v>88</v>
      </c>
      <c r="AW410" s="11" t="s">
        <v>41</v>
      </c>
      <c r="AX410" s="11" t="s">
        <v>80</v>
      </c>
      <c r="AY410" s="137" t="s">
        <v>184</v>
      </c>
    </row>
    <row r="411" spans="2:51" s="12" customFormat="1" ht="11.25">
      <c r="B411" s="142"/>
      <c r="D411" s="136" t="s">
        <v>190</v>
      </c>
      <c r="E411" s="143" t="s">
        <v>3</v>
      </c>
      <c r="F411" s="144" t="s">
        <v>1362</v>
      </c>
      <c r="H411" s="145">
        <v>8</v>
      </c>
      <c r="I411" s="146"/>
      <c r="L411" s="142"/>
      <c r="M411" s="147"/>
      <c r="T411" s="148"/>
      <c r="AT411" s="143" t="s">
        <v>190</v>
      </c>
      <c r="AU411" s="143" t="s">
        <v>88</v>
      </c>
      <c r="AV411" s="12" t="s">
        <v>90</v>
      </c>
      <c r="AW411" s="12" t="s">
        <v>41</v>
      </c>
      <c r="AX411" s="12" t="s">
        <v>80</v>
      </c>
      <c r="AY411" s="143" t="s">
        <v>184</v>
      </c>
    </row>
    <row r="412" spans="2:51" s="11" customFormat="1" ht="11.25">
      <c r="B412" s="135"/>
      <c r="D412" s="136" t="s">
        <v>190</v>
      </c>
      <c r="E412" s="137" t="s">
        <v>3</v>
      </c>
      <c r="F412" s="138" t="s">
        <v>1301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51" s="12" customFormat="1" ht="11.25">
      <c r="B413" s="142"/>
      <c r="D413" s="136" t="s">
        <v>190</v>
      </c>
      <c r="E413" s="143" t="s">
        <v>3</v>
      </c>
      <c r="F413" s="144" t="s">
        <v>1363</v>
      </c>
      <c r="H413" s="145">
        <v>2</v>
      </c>
      <c r="I413" s="146"/>
      <c r="L413" s="142"/>
      <c r="M413" s="147"/>
      <c r="T413" s="148"/>
      <c r="AT413" s="143" t="s">
        <v>190</v>
      </c>
      <c r="AU413" s="143" t="s">
        <v>88</v>
      </c>
      <c r="AV413" s="12" t="s">
        <v>90</v>
      </c>
      <c r="AW413" s="12" t="s">
        <v>41</v>
      </c>
      <c r="AX413" s="12" t="s">
        <v>80</v>
      </c>
      <c r="AY413" s="143" t="s">
        <v>184</v>
      </c>
    </row>
    <row r="414" spans="2:51" s="11" customFormat="1" ht="11.25">
      <c r="B414" s="135"/>
      <c r="D414" s="136" t="s">
        <v>190</v>
      </c>
      <c r="E414" s="137" t="s">
        <v>3</v>
      </c>
      <c r="F414" s="138" t="s">
        <v>1302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51" s="12" customFormat="1" ht="11.25">
      <c r="B415" s="142"/>
      <c r="D415" s="136" t="s">
        <v>190</v>
      </c>
      <c r="E415" s="143" t="s">
        <v>3</v>
      </c>
      <c r="F415" s="144" t="s">
        <v>895</v>
      </c>
      <c r="H415" s="145">
        <v>4</v>
      </c>
      <c r="I415" s="146"/>
      <c r="L415" s="142"/>
      <c r="M415" s="147"/>
      <c r="T415" s="148"/>
      <c r="AT415" s="143" t="s">
        <v>190</v>
      </c>
      <c r="AU415" s="143" t="s">
        <v>88</v>
      </c>
      <c r="AV415" s="12" t="s">
        <v>90</v>
      </c>
      <c r="AW415" s="12" t="s">
        <v>41</v>
      </c>
      <c r="AX415" s="12" t="s">
        <v>80</v>
      </c>
      <c r="AY415" s="143" t="s">
        <v>184</v>
      </c>
    </row>
    <row r="416" spans="2:51" s="13" customFormat="1" ht="11.25">
      <c r="B416" s="149"/>
      <c r="D416" s="136" t="s">
        <v>190</v>
      </c>
      <c r="E416" s="150" t="s">
        <v>3</v>
      </c>
      <c r="F416" s="151" t="s">
        <v>202</v>
      </c>
      <c r="H416" s="152">
        <v>28</v>
      </c>
      <c r="I416" s="153"/>
      <c r="L416" s="149"/>
      <c r="M416" s="154"/>
      <c r="T416" s="155"/>
      <c r="AT416" s="150" t="s">
        <v>190</v>
      </c>
      <c r="AU416" s="150" t="s">
        <v>88</v>
      </c>
      <c r="AV416" s="13" t="s">
        <v>203</v>
      </c>
      <c r="AW416" s="13" t="s">
        <v>41</v>
      </c>
      <c r="AX416" s="13" t="s">
        <v>88</v>
      </c>
      <c r="AY416" s="150" t="s">
        <v>184</v>
      </c>
    </row>
    <row r="417" spans="2:65" s="1" customFormat="1" ht="24.2" customHeight="1">
      <c r="B417" s="121"/>
      <c r="C417" s="122" t="s">
        <v>493</v>
      </c>
      <c r="D417" s="122" t="s">
        <v>185</v>
      </c>
      <c r="E417" s="123" t="s">
        <v>1364</v>
      </c>
      <c r="F417" s="124" t="s">
        <v>1365</v>
      </c>
      <c r="G417" s="125" t="s">
        <v>348</v>
      </c>
      <c r="H417" s="126">
        <v>16</v>
      </c>
      <c r="I417" s="127"/>
      <c r="J417" s="128">
        <f>ROUND(I417*H417,2)</f>
        <v>0</v>
      </c>
      <c r="K417" s="124" t="s">
        <v>189</v>
      </c>
      <c r="L417" s="32"/>
      <c r="M417" s="129" t="s">
        <v>3</v>
      </c>
      <c r="N417" s="130" t="s">
        <v>51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88</v>
      </c>
      <c r="AT417" s="133" t="s">
        <v>185</v>
      </c>
      <c r="AU417" s="133" t="s">
        <v>88</v>
      </c>
      <c r="AY417" s="16" t="s">
        <v>184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6" t="s">
        <v>88</v>
      </c>
      <c r="BK417" s="134">
        <f>ROUND(I417*H417,2)</f>
        <v>0</v>
      </c>
      <c r="BL417" s="16" t="s">
        <v>88</v>
      </c>
      <c r="BM417" s="133" t="s">
        <v>1366</v>
      </c>
    </row>
    <row r="418" spans="2:65" s="11" customFormat="1" ht="11.25">
      <c r="B418" s="135"/>
      <c r="D418" s="136" t="s">
        <v>190</v>
      </c>
      <c r="E418" s="137" t="s">
        <v>3</v>
      </c>
      <c r="F418" s="138" t="s">
        <v>1200</v>
      </c>
      <c r="H418" s="137" t="s">
        <v>3</v>
      </c>
      <c r="I418" s="139"/>
      <c r="L418" s="135"/>
      <c r="M418" s="140"/>
      <c r="T418" s="141"/>
      <c r="AT418" s="137" t="s">
        <v>190</v>
      </c>
      <c r="AU418" s="137" t="s">
        <v>88</v>
      </c>
      <c r="AV418" s="11" t="s">
        <v>88</v>
      </c>
      <c r="AW418" s="11" t="s">
        <v>41</v>
      </c>
      <c r="AX418" s="11" t="s">
        <v>80</v>
      </c>
      <c r="AY418" s="137" t="s">
        <v>184</v>
      </c>
    </row>
    <row r="419" spans="2:65" s="11" customFormat="1" ht="22.5">
      <c r="B419" s="135"/>
      <c r="D419" s="136" t="s">
        <v>190</v>
      </c>
      <c r="E419" s="137" t="s">
        <v>3</v>
      </c>
      <c r="F419" s="138" t="s">
        <v>1250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1" customFormat="1" ht="22.5">
      <c r="B420" s="135"/>
      <c r="D420" s="136" t="s">
        <v>190</v>
      </c>
      <c r="E420" s="137" t="s">
        <v>3</v>
      </c>
      <c r="F420" s="138" t="s">
        <v>1255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1" customFormat="1" ht="11.25">
      <c r="B421" s="135"/>
      <c r="D421" s="136" t="s">
        <v>190</v>
      </c>
      <c r="E421" s="137" t="s">
        <v>3</v>
      </c>
      <c r="F421" s="138" t="s">
        <v>1295</v>
      </c>
      <c r="H421" s="137" t="s">
        <v>3</v>
      </c>
      <c r="I421" s="139"/>
      <c r="L421" s="135"/>
      <c r="M421" s="140"/>
      <c r="T421" s="141"/>
      <c r="AT421" s="137" t="s">
        <v>190</v>
      </c>
      <c r="AU421" s="137" t="s">
        <v>88</v>
      </c>
      <c r="AV421" s="11" t="s">
        <v>88</v>
      </c>
      <c r="AW421" s="11" t="s">
        <v>41</v>
      </c>
      <c r="AX421" s="11" t="s">
        <v>80</v>
      </c>
      <c r="AY421" s="137" t="s">
        <v>184</v>
      </c>
    </row>
    <row r="422" spans="2:65" s="12" customFormat="1" ht="11.25">
      <c r="B422" s="142"/>
      <c r="D422" s="136" t="s">
        <v>190</v>
      </c>
      <c r="E422" s="143" t="s">
        <v>3</v>
      </c>
      <c r="F422" s="144" t="s">
        <v>1363</v>
      </c>
      <c r="H422" s="145">
        <v>2</v>
      </c>
      <c r="I422" s="146"/>
      <c r="L422" s="142"/>
      <c r="M422" s="147"/>
      <c r="T422" s="148"/>
      <c r="AT422" s="143" t="s">
        <v>190</v>
      </c>
      <c r="AU422" s="143" t="s">
        <v>88</v>
      </c>
      <c r="AV422" s="12" t="s">
        <v>90</v>
      </c>
      <c r="AW422" s="12" t="s">
        <v>41</v>
      </c>
      <c r="AX422" s="12" t="s">
        <v>80</v>
      </c>
      <c r="AY422" s="143" t="s">
        <v>184</v>
      </c>
    </row>
    <row r="423" spans="2:65" s="11" customFormat="1" ht="11.25">
      <c r="B423" s="135"/>
      <c r="D423" s="136" t="s">
        <v>190</v>
      </c>
      <c r="E423" s="137" t="s">
        <v>3</v>
      </c>
      <c r="F423" s="138" t="s">
        <v>1297</v>
      </c>
      <c r="H423" s="137" t="s">
        <v>3</v>
      </c>
      <c r="I423" s="139"/>
      <c r="L423" s="135"/>
      <c r="M423" s="140"/>
      <c r="T423" s="141"/>
      <c r="AT423" s="137" t="s">
        <v>190</v>
      </c>
      <c r="AU423" s="137" t="s">
        <v>88</v>
      </c>
      <c r="AV423" s="11" t="s">
        <v>88</v>
      </c>
      <c r="AW423" s="11" t="s">
        <v>41</v>
      </c>
      <c r="AX423" s="11" t="s">
        <v>80</v>
      </c>
      <c r="AY423" s="137" t="s">
        <v>184</v>
      </c>
    </row>
    <row r="424" spans="2:65" s="12" customFormat="1" ht="11.25">
      <c r="B424" s="142"/>
      <c r="D424" s="136" t="s">
        <v>190</v>
      </c>
      <c r="E424" s="143" t="s">
        <v>3</v>
      </c>
      <c r="F424" s="144" t="s">
        <v>895</v>
      </c>
      <c r="H424" s="145">
        <v>4</v>
      </c>
      <c r="I424" s="146"/>
      <c r="L424" s="142"/>
      <c r="M424" s="147"/>
      <c r="T424" s="148"/>
      <c r="AT424" s="143" t="s">
        <v>190</v>
      </c>
      <c r="AU424" s="143" t="s">
        <v>88</v>
      </c>
      <c r="AV424" s="12" t="s">
        <v>90</v>
      </c>
      <c r="AW424" s="12" t="s">
        <v>41</v>
      </c>
      <c r="AX424" s="12" t="s">
        <v>80</v>
      </c>
      <c r="AY424" s="143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1299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2" customFormat="1" ht="11.25">
      <c r="B426" s="142"/>
      <c r="D426" s="136" t="s">
        <v>190</v>
      </c>
      <c r="E426" s="143" t="s">
        <v>3</v>
      </c>
      <c r="F426" s="144" t="s">
        <v>1363</v>
      </c>
      <c r="H426" s="145">
        <v>2</v>
      </c>
      <c r="I426" s="146"/>
      <c r="L426" s="142"/>
      <c r="M426" s="147"/>
      <c r="T426" s="148"/>
      <c r="AT426" s="143" t="s">
        <v>190</v>
      </c>
      <c r="AU426" s="143" t="s">
        <v>88</v>
      </c>
      <c r="AV426" s="12" t="s">
        <v>90</v>
      </c>
      <c r="AW426" s="12" t="s">
        <v>41</v>
      </c>
      <c r="AX426" s="12" t="s">
        <v>80</v>
      </c>
      <c r="AY426" s="143" t="s">
        <v>184</v>
      </c>
    </row>
    <row r="427" spans="2:65" s="11" customFormat="1" ht="11.25">
      <c r="B427" s="135"/>
      <c r="D427" s="136" t="s">
        <v>190</v>
      </c>
      <c r="E427" s="137" t="s">
        <v>3</v>
      </c>
      <c r="F427" s="138" t="s">
        <v>1300</v>
      </c>
      <c r="H427" s="137" t="s">
        <v>3</v>
      </c>
      <c r="I427" s="139"/>
      <c r="L427" s="135"/>
      <c r="M427" s="140"/>
      <c r="T427" s="141"/>
      <c r="AT427" s="137" t="s">
        <v>190</v>
      </c>
      <c r="AU427" s="137" t="s">
        <v>88</v>
      </c>
      <c r="AV427" s="11" t="s">
        <v>88</v>
      </c>
      <c r="AW427" s="11" t="s">
        <v>41</v>
      </c>
      <c r="AX427" s="11" t="s">
        <v>80</v>
      </c>
      <c r="AY427" s="137" t="s">
        <v>184</v>
      </c>
    </row>
    <row r="428" spans="2:65" s="12" customFormat="1" ht="11.25">
      <c r="B428" s="142"/>
      <c r="D428" s="136" t="s">
        <v>190</v>
      </c>
      <c r="E428" s="143" t="s">
        <v>3</v>
      </c>
      <c r="F428" s="144" t="s">
        <v>895</v>
      </c>
      <c r="H428" s="145">
        <v>4</v>
      </c>
      <c r="I428" s="146"/>
      <c r="L428" s="142"/>
      <c r="M428" s="147"/>
      <c r="T428" s="148"/>
      <c r="AT428" s="143" t="s">
        <v>190</v>
      </c>
      <c r="AU428" s="143" t="s">
        <v>88</v>
      </c>
      <c r="AV428" s="12" t="s">
        <v>90</v>
      </c>
      <c r="AW428" s="12" t="s">
        <v>41</v>
      </c>
      <c r="AX428" s="12" t="s">
        <v>80</v>
      </c>
      <c r="AY428" s="143" t="s">
        <v>184</v>
      </c>
    </row>
    <row r="429" spans="2:65" s="11" customFormat="1" ht="11.25">
      <c r="B429" s="135"/>
      <c r="D429" s="136" t="s">
        <v>190</v>
      </c>
      <c r="E429" s="137" t="s">
        <v>3</v>
      </c>
      <c r="F429" s="138" t="s">
        <v>1301</v>
      </c>
      <c r="H429" s="137" t="s">
        <v>3</v>
      </c>
      <c r="I429" s="139"/>
      <c r="L429" s="135"/>
      <c r="M429" s="140"/>
      <c r="T429" s="141"/>
      <c r="AT429" s="137" t="s">
        <v>190</v>
      </c>
      <c r="AU429" s="137" t="s">
        <v>88</v>
      </c>
      <c r="AV429" s="11" t="s">
        <v>88</v>
      </c>
      <c r="AW429" s="11" t="s">
        <v>41</v>
      </c>
      <c r="AX429" s="11" t="s">
        <v>80</v>
      </c>
      <c r="AY429" s="137" t="s">
        <v>184</v>
      </c>
    </row>
    <row r="430" spans="2:65" s="12" customFormat="1" ht="11.25">
      <c r="B430" s="142"/>
      <c r="D430" s="136" t="s">
        <v>190</v>
      </c>
      <c r="E430" s="143" t="s">
        <v>3</v>
      </c>
      <c r="F430" s="144" t="s">
        <v>1363</v>
      </c>
      <c r="H430" s="145">
        <v>2</v>
      </c>
      <c r="I430" s="146"/>
      <c r="L430" s="142"/>
      <c r="M430" s="147"/>
      <c r="T430" s="148"/>
      <c r="AT430" s="143" t="s">
        <v>190</v>
      </c>
      <c r="AU430" s="143" t="s">
        <v>88</v>
      </c>
      <c r="AV430" s="12" t="s">
        <v>90</v>
      </c>
      <c r="AW430" s="12" t="s">
        <v>41</v>
      </c>
      <c r="AX430" s="12" t="s">
        <v>80</v>
      </c>
      <c r="AY430" s="143" t="s">
        <v>184</v>
      </c>
    </row>
    <row r="431" spans="2:65" s="11" customFormat="1" ht="11.25">
      <c r="B431" s="135"/>
      <c r="D431" s="136" t="s">
        <v>190</v>
      </c>
      <c r="E431" s="137" t="s">
        <v>3</v>
      </c>
      <c r="F431" s="138" t="s">
        <v>1302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2" customFormat="1" ht="11.25">
      <c r="B432" s="142"/>
      <c r="D432" s="136" t="s">
        <v>190</v>
      </c>
      <c r="E432" s="143" t="s">
        <v>3</v>
      </c>
      <c r="F432" s="144" t="s">
        <v>1363</v>
      </c>
      <c r="H432" s="145">
        <v>2</v>
      </c>
      <c r="I432" s="146"/>
      <c r="L432" s="142"/>
      <c r="M432" s="147"/>
      <c r="T432" s="148"/>
      <c r="AT432" s="143" t="s">
        <v>190</v>
      </c>
      <c r="AU432" s="143" t="s">
        <v>88</v>
      </c>
      <c r="AV432" s="12" t="s">
        <v>90</v>
      </c>
      <c r="AW432" s="12" t="s">
        <v>41</v>
      </c>
      <c r="AX432" s="12" t="s">
        <v>80</v>
      </c>
      <c r="AY432" s="143" t="s">
        <v>184</v>
      </c>
    </row>
    <row r="433" spans="2:65" s="13" customFormat="1" ht="11.25">
      <c r="B433" s="149"/>
      <c r="D433" s="136" t="s">
        <v>190</v>
      </c>
      <c r="E433" s="150" t="s">
        <v>3</v>
      </c>
      <c r="F433" s="151" t="s">
        <v>202</v>
      </c>
      <c r="H433" s="152">
        <v>16</v>
      </c>
      <c r="I433" s="153"/>
      <c r="L433" s="149"/>
      <c r="M433" s="154"/>
      <c r="T433" s="155"/>
      <c r="AT433" s="150" t="s">
        <v>190</v>
      </c>
      <c r="AU433" s="150" t="s">
        <v>88</v>
      </c>
      <c r="AV433" s="13" t="s">
        <v>203</v>
      </c>
      <c r="AW433" s="13" t="s">
        <v>41</v>
      </c>
      <c r="AX433" s="13" t="s">
        <v>88</v>
      </c>
      <c r="AY433" s="150" t="s">
        <v>184</v>
      </c>
    </row>
    <row r="434" spans="2:65" s="1" customFormat="1" ht="24.2" customHeight="1">
      <c r="B434" s="121"/>
      <c r="C434" s="122" t="s">
        <v>373</v>
      </c>
      <c r="D434" s="122" t="s">
        <v>185</v>
      </c>
      <c r="E434" s="123" t="s">
        <v>1367</v>
      </c>
      <c r="F434" s="124" t="s">
        <v>1368</v>
      </c>
      <c r="G434" s="125" t="s">
        <v>348</v>
      </c>
      <c r="H434" s="126">
        <v>4</v>
      </c>
      <c r="I434" s="127"/>
      <c r="J434" s="128">
        <f>ROUND(I434*H434,2)</f>
        <v>0</v>
      </c>
      <c r="K434" s="124" t="s">
        <v>189</v>
      </c>
      <c r="L434" s="32"/>
      <c r="M434" s="129" t="s">
        <v>3</v>
      </c>
      <c r="N434" s="130" t="s">
        <v>51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88</v>
      </c>
      <c r="AT434" s="133" t="s">
        <v>185</v>
      </c>
      <c r="AU434" s="133" t="s">
        <v>88</v>
      </c>
      <c r="AY434" s="16" t="s">
        <v>184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6" t="s">
        <v>88</v>
      </c>
      <c r="BK434" s="134">
        <f>ROUND(I434*H434,2)</f>
        <v>0</v>
      </c>
      <c r="BL434" s="16" t="s">
        <v>88</v>
      </c>
      <c r="BM434" s="133" t="s">
        <v>1369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1200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1" customFormat="1" ht="22.5">
      <c r="B436" s="135"/>
      <c r="D436" s="136" t="s">
        <v>190</v>
      </c>
      <c r="E436" s="137" t="s">
        <v>3</v>
      </c>
      <c r="F436" s="138" t="s">
        <v>1250</v>
      </c>
      <c r="H436" s="137" t="s">
        <v>3</v>
      </c>
      <c r="I436" s="139"/>
      <c r="L436" s="135"/>
      <c r="M436" s="140"/>
      <c r="T436" s="141"/>
      <c r="AT436" s="137" t="s">
        <v>190</v>
      </c>
      <c r="AU436" s="137" t="s">
        <v>88</v>
      </c>
      <c r="AV436" s="11" t="s">
        <v>88</v>
      </c>
      <c r="AW436" s="11" t="s">
        <v>41</v>
      </c>
      <c r="AX436" s="11" t="s">
        <v>80</v>
      </c>
      <c r="AY436" s="137" t="s">
        <v>184</v>
      </c>
    </row>
    <row r="437" spans="2:65" s="11" customFormat="1" ht="22.5">
      <c r="B437" s="135"/>
      <c r="D437" s="136" t="s">
        <v>190</v>
      </c>
      <c r="E437" s="137" t="s">
        <v>3</v>
      </c>
      <c r="F437" s="138" t="s">
        <v>1255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1" customFormat="1" ht="11.25">
      <c r="B438" s="135"/>
      <c r="D438" s="136" t="s">
        <v>190</v>
      </c>
      <c r="E438" s="137" t="s">
        <v>3</v>
      </c>
      <c r="F438" s="138" t="s">
        <v>1326</v>
      </c>
      <c r="H438" s="137" t="s">
        <v>3</v>
      </c>
      <c r="I438" s="139"/>
      <c r="L438" s="135"/>
      <c r="M438" s="140"/>
      <c r="T438" s="141"/>
      <c r="AT438" s="137" t="s">
        <v>190</v>
      </c>
      <c r="AU438" s="137" t="s">
        <v>88</v>
      </c>
      <c r="AV438" s="11" t="s">
        <v>88</v>
      </c>
      <c r="AW438" s="11" t="s">
        <v>41</v>
      </c>
      <c r="AX438" s="11" t="s">
        <v>80</v>
      </c>
      <c r="AY438" s="137" t="s">
        <v>184</v>
      </c>
    </row>
    <row r="439" spans="2:65" s="12" customFormat="1" ht="11.25">
      <c r="B439" s="142"/>
      <c r="D439" s="136" t="s">
        <v>190</v>
      </c>
      <c r="E439" s="143" t="s">
        <v>3</v>
      </c>
      <c r="F439" s="144" t="s">
        <v>1125</v>
      </c>
      <c r="H439" s="145">
        <v>4</v>
      </c>
      <c r="I439" s="146"/>
      <c r="L439" s="142"/>
      <c r="M439" s="147"/>
      <c r="T439" s="148"/>
      <c r="AT439" s="143" t="s">
        <v>190</v>
      </c>
      <c r="AU439" s="143" t="s">
        <v>88</v>
      </c>
      <c r="AV439" s="12" t="s">
        <v>90</v>
      </c>
      <c r="AW439" s="12" t="s">
        <v>41</v>
      </c>
      <c r="AX439" s="12" t="s">
        <v>80</v>
      </c>
      <c r="AY439" s="143" t="s">
        <v>184</v>
      </c>
    </row>
    <row r="440" spans="2:65" s="13" customFormat="1" ht="11.25">
      <c r="B440" s="149"/>
      <c r="D440" s="136" t="s">
        <v>190</v>
      </c>
      <c r="E440" s="150" t="s">
        <v>3</v>
      </c>
      <c r="F440" s="151" t="s">
        <v>202</v>
      </c>
      <c r="H440" s="152">
        <v>4</v>
      </c>
      <c r="I440" s="153"/>
      <c r="L440" s="149"/>
      <c r="M440" s="154"/>
      <c r="T440" s="155"/>
      <c r="AT440" s="150" t="s">
        <v>190</v>
      </c>
      <c r="AU440" s="150" t="s">
        <v>88</v>
      </c>
      <c r="AV440" s="13" t="s">
        <v>203</v>
      </c>
      <c r="AW440" s="13" t="s">
        <v>41</v>
      </c>
      <c r="AX440" s="13" t="s">
        <v>88</v>
      </c>
      <c r="AY440" s="150" t="s">
        <v>184</v>
      </c>
    </row>
    <row r="441" spans="2:65" s="1" customFormat="1" ht="24.2" customHeight="1">
      <c r="B441" s="121"/>
      <c r="C441" s="122" t="s">
        <v>509</v>
      </c>
      <c r="D441" s="122" t="s">
        <v>185</v>
      </c>
      <c r="E441" s="123" t="s">
        <v>1370</v>
      </c>
      <c r="F441" s="124" t="s">
        <v>1371</v>
      </c>
      <c r="G441" s="125" t="s">
        <v>348</v>
      </c>
      <c r="H441" s="126">
        <v>8</v>
      </c>
      <c r="I441" s="127"/>
      <c r="J441" s="128">
        <f>ROUND(I441*H441,2)</f>
        <v>0</v>
      </c>
      <c r="K441" s="124" t="s">
        <v>189</v>
      </c>
      <c r="L441" s="32"/>
      <c r="M441" s="129" t="s">
        <v>3</v>
      </c>
      <c r="N441" s="130" t="s">
        <v>51</v>
      </c>
      <c r="P441" s="131">
        <f>O441*H441</f>
        <v>0</v>
      </c>
      <c r="Q441" s="131">
        <v>0</v>
      </c>
      <c r="R441" s="131">
        <f>Q441*H441</f>
        <v>0</v>
      </c>
      <c r="S441" s="131">
        <v>0</v>
      </c>
      <c r="T441" s="132">
        <f>S441*H441</f>
        <v>0</v>
      </c>
      <c r="AR441" s="133" t="s">
        <v>88</v>
      </c>
      <c r="AT441" s="133" t="s">
        <v>185</v>
      </c>
      <c r="AU441" s="133" t="s">
        <v>88</v>
      </c>
      <c r="AY441" s="16" t="s">
        <v>184</v>
      </c>
      <c r="BE441" s="134">
        <f>IF(N441="základní",J441,0)</f>
        <v>0</v>
      </c>
      <c r="BF441" s="134">
        <f>IF(N441="snížená",J441,0)</f>
        <v>0</v>
      </c>
      <c r="BG441" s="134">
        <f>IF(N441="zákl. přenesená",J441,0)</f>
        <v>0</v>
      </c>
      <c r="BH441" s="134">
        <f>IF(N441="sníž. přenesená",J441,0)</f>
        <v>0</v>
      </c>
      <c r="BI441" s="134">
        <f>IF(N441="nulová",J441,0)</f>
        <v>0</v>
      </c>
      <c r="BJ441" s="16" t="s">
        <v>88</v>
      </c>
      <c r="BK441" s="134">
        <f>ROUND(I441*H441,2)</f>
        <v>0</v>
      </c>
      <c r="BL441" s="16" t="s">
        <v>88</v>
      </c>
      <c r="BM441" s="133" t="s">
        <v>1372</v>
      </c>
    </row>
    <row r="442" spans="2:65" s="11" customFormat="1" ht="11.25">
      <c r="B442" s="135"/>
      <c r="D442" s="136" t="s">
        <v>190</v>
      </c>
      <c r="E442" s="137" t="s">
        <v>3</v>
      </c>
      <c r="F442" s="138" t="s">
        <v>1200</v>
      </c>
      <c r="H442" s="137" t="s">
        <v>3</v>
      </c>
      <c r="I442" s="139"/>
      <c r="L442" s="135"/>
      <c r="M442" s="140"/>
      <c r="T442" s="141"/>
      <c r="AT442" s="137" t="s">
        <v>190</v>
      </c>
      <c r="AU442" s="137" t="s">
        <v>88</v>
      </c>
      <c r="AV442" s="11" t="s">
        <v>88</v>
      </c>
      <c r="AW442" s="11" t="s">
        <v>41</v>
      </c>
      <c r="AX442" s="11" t="s">
        <v>80</v>
      </c>
      <c r="AY442" s="137" t="s">
        <v>184</v>
      </c>
    </row>
    <row r="443" spans="2:65" s="11" customFormat="1" ht="22.5">
      <c r="B443" s="135"/>
      <c r="D443" s="136" t="s">
        <v>190</v>
      </c>
      <c r="E443" s="137" t="s">
        <v>3</v>
      </c>
      <c r="F443" s="138" t="s">
        <v>1250</v>
      </c>
      <c r="H443" s="137" t="s">
        <v>3</v>
      </c>
      <c r="I443" s="139"/>
      <c r="L443" s="135"/>
      <c r="M443" s="140"/>
      <c r="T443" s="141"/>
      <c r="AT443" s="137" t="s">
        <v>190</v>
      </c>
      <c r="AU443" s="137" t="s">
        <v>88</v>
      </c>
      <c r="AV443" s="11" t="s">
        <v>88</v>
      </c>
      <c r="AW443" s="11" t="s">
        <v>41</v>
      </c>
      <c r="AX443" s="11" t="s">
        <v>80</v>
      </c>
      <c r="AY443" s="137" t="s">
        <v>184</v>
      </c>
    </row>
    <row r="444" spans="2:65" s="11" customFormat="1" ht="22.5">
      <c r="B444" s="135"/>
      <c r="D444" s="136" t="s">
        <v>190</v>
      </c>
      <c r="E444" s="137" t="s">
        <v>3</v>
      </c>
      <c r="F444" s="138" t="s">
        <v>1255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1" customFormat="1" ht="11.25">
      <c r="B445" s="135"/>
      <c r="D445" s="136" t="s">
        <v>190</v>
      </c>
      <c r="E445" s="137" t="s">
        <v>3</v>
      </c>
      <c r="F445" s="138" t="s">
        <v>1330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2" customFormat="1" ht="11.25">
      <c r="B446" s="142"/>
      <c r="D446" s="136" t="s">
        <v>190</v>
      </c>
      <c r="E446" s="143" t="s">
        <v>3</v>
      </c>
      <c r="F446" s="144" t="s">
        <v>1331</v>
      </c>
      <c r="H446" s="145">
        <v>8</v>
      </c>
      <c r="I446" s="146"/>
      <c r="L446" s="142"/>
      <c r="M446" s="147"/>
      <c r="T446" s="148"/>
      <c r="AT446" s="143" t="s">
        <v>190</v>
      </c>
      <c r="AU446" s="143" t="s">
        <v>88</v>
      </c>
      <c r="AV446" s="12" t="s">
        <v>90</v>
      </c>
      <c r="AW446" s="12" t="s">
        <v>41</v>
      </c>
      <c r="AX446" s="12" t="s">
        <v>80</v>
      </c>
      <c r="AY446" s="143" t="s">
        <v>184</v>
      </c>
    </row>
    <row r="447" spans="2:65" s="13" customFormat="1" ht="11.25">
      <c r="B447" s="149"/>
      <c r="D447" s="136" t="s">
        <v>190</v>
      </c>
      <c r="E447" s="150" t="s">
        <v>3</v>
      </c>
      <c r="F447" s="151" t="s">
        <v>202</v>
      </c>
      <c r="H447" s="152">
        <v>8</v>
      </c>
      <c r="I447" s="153"/>
      <c r="L447" s="149"/>
      <c r="M447" s="154"/>
      <c r="T447" s="155"/>
      <c r="AT447" s="150" t="s">
        <v>190</v>
      </c>
      <c r="AU447" s="150" t="s">
        <v>88</v>
      </c>
      <c r="AV447" s="13" t="s">
        <v>203</v>
      </c>
      <c r="AW447" s="13" t="s">
        <v>41</v>
      </c>
      <c r="AX447" s="13" t="s">
        <v>88</v>
      </c>
      <c r="AY447" s="150" t="s">
        <v>184</v>
      </c>
    </row>
    <row r="448" spans="2:65" s="1" customFormat="1" ht="24.2" customHeight="1">
      <c r="B448" s="121"/>
      <c r="C448" s="122" t="s">
        <v>379</v>
      </c>
      <c r="D448" s="122" t="s">
        <v>185</v>
      </c>
      <c r="E448" s="123" t="s">
        <v>1373</v>
      </c>
      <c r="F448" s="124" t="s">
        <v>1374</v>
      </c>
      <c r="G448" s="125" t="s">
        <v>1343</v>
      </c>
      <c r="H448" s="126">
        <v>0.04</v>
      </c>
      <c r="I448" s="127"/>
      <c r="J448" s="128">
        <f>ROUND(I448*H448,2)</f>
        <v>0</v>
      </c>
      <c r="K448" s="124" t="s">
        <v>189</v>
      </c>
      <c r="L448" s="32"/>
      <c r="M448" s="129" t="s">
        <v>3</v>
      </c>
      <c r="N448" s="130" t="s">
        <v>51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88</v>
      </c>
      <c r="AT448" s="133" t="s">
        <v>185</v>
      </c>
      <c r="AU448" s="133" t="s">
        <v>88</v>
      </c>
      <c r="AY448" s="16" t="s">
        <v>184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6" t="s">
        <v>88</v>
      </c>
      <c r="BK448" s="134">
        <f>ROUND(I448*H448,2)</f>
        <v>0</v>
      </c>
      <c r="BL448" s="16" t="s">
        <v>88</v>
      </c>
      <c r="BM448" s="133" t="s">
        <v>1375</v>
      </c>
    </row>
    <row r="449" spans="2:65" s="11" customFormat="1" ht="11.25">
      <c r="B449" s="135"/>
      <c r="D449" s="136" t="s">
        <v>190</v>
      </c>
      <c r="E449" s="137" t="s">
        <v>3</v>
      </c>
      <c r="F449" s="138" t="s">
        <v>1200</v>
      </c>
      <c r="H449" s="137" t="s">
        <v>3</v>
      </c>
      <c r="I449" s="139"/>
      <c r="L449" s="135"/>
      <c r="M449" s="140"/>
      <c r="T449" s="141"/>
      <c r="AT449" s="137" t="s">
        <v>190</v>
      </c>
      <c r="AU449" s="137" t="s">
        <v>88</v>
      </c>
      <c r="AV449" s="11" t="s">
        <v>88</v>
      </c>
      <c r="AW449" s="11" t="s">
        <v>41</v>
      </c>
      <c r="AX449" s="11" t="s">
        <v>80</v>
      </c>
      <c r="AY449" s="137" t="s">
        <v>184</v>
      </c>
    </row>
    <row r="450" spans="2:65" s="11" customFormat="1" ht="22.5">
      <c r="B450" s="135"/>
      <c r="D450" s="136" t="s">
        <v>190</v>
      </c>
      <c r="E450" s="137" t="s">
        <v>3</v>
      </c>
      <c r="F450" s="138" t="s">
        <v>1250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1" customFormat="1" ht="22.5">
      <c r="B451" s="135"/>
      <c r="D451" s="136" t="s">
        <v>190</v>
      </c>
      <c r="E451" s="137" t="s">
        <v>3</v>
      </c>
      <c r="F451" s="138" t="s">
        <v>1376</v>
      </c>
      <c r="H451" s="137" t="s">
        <v>3</v>
      </c>
      <c r="I451" s="139"/>
      <c r="L451" s="135"/>
      <c r="M451" s="140"/>
      <c r="T451" s="141"/>
      <c r="AT451" s="137" t="s">
        <v>190</v>
      </c>
      <c r="AU451" s="137" t="s">
        <v>88</v>
      </c>
      <c r="AV451" s="11" t="s">
        <v>88</v>
      </c>
      <c r="AW451" s="11" t="s">
        <v>41</v>
      </c>
      <c r="AX451" s="11" t="s">
        <v>80</v>
      </c>
      <c r="AY451" s="137" t="s">
        <v>184</v>
      </c>
    </row>
    <row r="452" spans="2:65" s="12" customFormat="1" ht="11.25">
      <c r="B452" s="142"/>
      <c r="D452" s="136" t="s">
        <v>190</v>
      </c>
      <c r="E452" s="143" t="s">
        <v>3</v>
      </c>
      <c r="F452" s="144" t="s">
        <v>1377</v>
      </c>
      <c r="H452" s="145">
        <v>0.04</v>
      </c>
      <c r="I452" s="146"/>
      <c r="L452" s="142"/>
      <c r="M452" s="147"/>
      <c r="T452" s="148"/>
      <c r="AT452" s="143" t="s">
        <v>190</v>
      </c>
      <c r="AU452" s="143" t="s">
        <v>88</v>
      </c>
      <c r="AV452" s="12" t="s">
        <v>90</v>
      </c>
      <c r="AW452" s="12" t="s">
        <v>41</v>
      </c>
      <c r="AX452" s="12" t="s">
        <v>80</v>
      </c>
      <c r="AY452" s="143" t="s">
        <v>184</v>
      </c>
    </row>
    <row r="453" spans="2:65" s="13" customFormat="1" ht="11.25">
      <c r="B453" s="149"/>
      <c r="D453" s="136" t="s">
        <v>190</v>
      </c>
      <c r="E453" s="150" t="s">
        <v>3</v>
      </c>
      <c r="F453" s="151" t="s">
        <v>202</v>
      </c>
      <c r="H453" s="152">
        <v>0.04</v>
      </c>
      <c r="I453" s="153"/>
      <c r="L453" s="149"/>
      <c r="M453" s="154"/>
      <c r="T453" s="155"/>
      <c r="AT453" s="150" t="s">
        <v>190</v>
      </c>
      <c r="AU453" s="150" t="s">
        <v>88</v>
      </c>
      <c r="AV453" s="13" t="s">
        <v>203</v>
      </c>
      <c r="AW453" s="13" t="s">
        <v>41</v>
      </c>
      <c r="AX453" s="13" t="s">
        <v>88</v>
      </c>
      <c r="AY453" s="150" t="s">
        <v>184</v>
      </c>
    </row>
    <row r="454" spans="2:65" s="1" customFormat="1" ht="24.2" customHeight="1">
      <c r="B454" s="121"/>
      <c r="C454" s="122" t="s">
        <v>521</v>
      </c>
      <c r="D454" s="122" t="s">
        <v>185</v>
      </c>
      <c r="E454" s="123" t="s">
        <v>1378</v>
      </c>
      <c r="F454" s="124" t="s">
        <v>1379</v>
      </c>
      <c r="G454" s="125" t="s">
        <v>1343</v>
      </c>
      <c r="H454" s="126">
        <v>0.04</v>
      </c>
      <c r="I454" s="127"/>
      <c r="J454" s="128">
        <f>ROUND(I454*H454,2)</f>
        <v>0</v>
      </c>
      <c r="K454" s="124" t="s">
        <v>189</v>
      </c>
      <c r="L454" s="32"/>
      <c r="M454" s="129" t="s">
        <v>3</v>
      </c>
      <c r="N454" s="130" t="s">
        <v>51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88</v>
      </c>
      <c r="AT454" s="133" t="s">
        <v>185</v>
      </c>
      <c r="AU454" s="133" t="s">
        <v>88</v>
      </c>
      <c r="AY454" s="16" t="s">
        <v>184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6" t="s">
        <v>88</v>
      </c>
      <c r="BK454" s="134">
        <f>ROUND(I454*H454,2)</f>
        <v>0</v>
      </c>
      <c r="BL454" s="16" t="s">
        <v>88</v>
      </c>
      <c r="BM454" s="133" t="s">
        <v>1380</v>
      </c>
    </row>
    <row r="455" spans="2:65" s="11" customFormat="1" ht="11.25">
      <c r="B455" s="135"/>
      <c r="D455" s="136" t="s">
        <v>190</v>
      </c>
      <c r="E455" s="137" t="s">
        <v>3</v>
      </c>
      <c r="F455" s="138" t="s">
        <v>1200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1" customFormat="1" ht="22.5">
      <c r="B456" s="135"/>
      <c r="D456" s="136" t="s">
        <v>190</v>
      </c>
      <c r="E456" s="137" t="s">
        <v>3</v>
      </c>
      <c r="F456" s="138" t="s">
        <v>1250</v>
      </c>
      <c r="H456" s="137" t="s">
        <v>3</v>
      </c>
      <c r="I456" s="139"/>
      <c r="L456" s="135"/>
      <c r="M456" s="140"/>
      <c r="T456" s="141"/>
      <c r="AT456" s="137" t="s">
        <v>190</v>
      </c>
      <c r="AU456" s="137" t="s">
        <v>88</v>
      </c>
      <c r="AV456" s="11" t="s">
        <v>88</v>
      </c>
      <c r="AW456" s="11" t="s">
        <v>41</v>
      </c>
      <c r="AX456" s="11" t="s">
        <v>80</v>
      </c>
      <c r="AY456" s="137" t="s">
        <v>184</v>
      </c>
    </row>
    <row r="457" spans="2:65" s="11" customFormat="1" ht="22.5">
      <c r="B457" s="135"/>
      <c r="D457" s="136" t="s">
        <v>190</v>
      </c>
      <c r="E457" s="137" t="s">
        <v>3</v>
      </c>
      <c r="F457" s="138" t="s">
        <v>1381</v>
      </c>
      <c r="H457" s="137" t="s">
        <v>3</v>
      </c>
      <c r="I457" s="139"/>
      <c r="L457" s="135"/>
      <c r="M457" s="140"/>
      <c r="T457" s="141"/>
      <c r="AT457" s="137" t="s">
        <v>190</v>
      </c>
      <c r="AU457" s="137" t="s">
        <v>88</v>
      </c>
      <c r="AV457" s="11" t="s">
        <v>88</v>
      </c>
      <c r="AW457" s="11" t="s">
        <v>41</v>
      </c>
      <c r="AX457" s="11" t="s">
        <v>80</v>
      </c>
      <c r="AY457" s="137" t="s">
        <v>184</v>
      </c>
    </row>
    <row r="458" spans="2:65" s="12" customFormat="1" ht="11.25">
      <c r="B458" s="142"/>
      <c r="D458" s="136" t="s">
        <v>190</v>
      </c>
      <c r="E458" s="143" t="s">
        <v>3</v>
      </c>
      <c r="F458" s="144" t="s">
        <v>1377</v>
      </c>
      <c r="H458" s="145">
        <v>0.04</v>
      </c>
      <c r="I458" s="146"/>
      <c r="L458" s="142"/>
      <c r="M458" s="147"/>
      <c r="T458" s="148"/>
      <c r="AT458" s="143" t="s">
        <v>190</v>
      </c>
      <c r="AU458" s="143" t="s">
        <v>88</v>
      </c>
      <c r="AV458" s="12" t="s">
        <v>90</v>
      </c>
      <c r="AW458" s="12" t="s">
        <v>41</v>
      </c>
      <c r="AX458" s="12" t="s">
        <v>80</v>
      </c>
      <c r="AY458" s="143" t="s">
        <v>184</v>
      </c>
    </row>
    <row r="459" spans="2:65" s="13" customFormat="1" ht="11.25">
      <c r="B459" s="149"/>
      <c r="D459" s="136" t="s">
        <v>190</v>
      </c>
      <c r="E459" s="150" t="s">
        <v>3</v>
      </c>
      <c r="F459" s="151" t="s">
        <v>202</v>
      </c>
      <c r="H459" s="152">
        <v>0.04</v>
      </c>
      <c r="I459" s="153"/>
      <c r="L459" s="149"/>
      <c r="M459" s="154"/>
      <c r="T459" s="155"/>
      <c r="AT459" s="150" t="s">
        <v>190</v>
      </c>
      <c r="AU459" s="150" t="s">
        <v>88</v>
      </c>
      <c r="AV459" s="13" t="s">
        <v>203</v>
      </c>
      <c r="AW459" s="13" t="s">
        <v>41</v>
      </c>
      <c r="AX459" s="13" t="s">
        <v>88</v>
      </c>
      <c r="AY459" s="150" t="s">
        <v>184</v>
      </c>
    </row>
    <row r="460" spans="2:65" s="1" customFormat="1" ht="37.9" customHeight="1">
      <c r="B460" s="121"/>
      <c r="C460" s="122" t="s">
        <v>386</v>
      </c>
      <c r="D460" s="122" t="s">
        <v>185</v>
      </c>
      <c r="E460" s="123" t="s">
        <v>1382</v>
      </c>
      <c r="F460" s="124" t="s">
        <v>1383</v>
      </c>
      <c r="G460" s="125" t="s">
        <v>213</v>
      </c>
      <c r="H460" s="126">
        <v>222</v>
      </c>
      <c r="I460" s="127"/>
      <c r="J460" s="128">
        <f>ROUND(I460*H460,2)</f>
        <v>0</v>
      </c>
      <c r="K460" s="124" t="s">
        <v>189</v>
      </c>
      <c r="L460" s="32"/>
      <c r="M460" s="129" t="s">
        <v>3</v>
      </c>
      <c r="N460" s="130" t="s">
        <v>51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88</v>
      </c>
      <c r="AT460" s="133" t="s">
        <v>185</v>
      </c>
      <c r="AU460" s="133" t="s">
        <v>88</v>
      </c>
      <c r="AY460" s="16" t="s">
        <v>184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6" t="s">
        <v>88</v>
      </c>
      <c r="BK460" s="134">
        <f>ROUND(I460*H460,2)</f>
        <v>0</v>
      </c>
      <c r="BL460" s="16" t="s">
        <v>88</v>
      </c>
      <c r="BM460" s="133" t="s">
        <v>1384</v>
      </c>
    </row>
    <row r="461" spans="2:65" s="11" customFormat="1" ht="11.25">
      <c r="B461" s="135"/>
      <c r="D461" s="136" t="s">
        <v>190</v>
      </c>
      <c r="E461" s="137" t="s">
        <v>3</v>
      </c>
      <c r="F461" s="138" t="s">
        <v>1200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1" customFormat="1" ht="22.5">
      <c r="B462" s="135"/>
      <c r="D462" s="136" t="s">
        <v>190</v>
      </c>
      <c r="E462" s="137" t="s">
        <v>3</v>
      </c>
      <c r="F462" s="138" t="s">
        <v>1250</v>
      </c>
      <c r="H462" s="137" t="s">
        <v>3</v>
      </c>
      <c r="I462" s="139"/>
      <c r="L462" s="135"/>
      <c r="M462" s="140"/>
      <c r="T462" s="141"/>
      <c r="AT462" s="137" t="s">
        <v>190</v>
      </c>
      <c r="AU462" s="137" t="s">
        <v>88</v>
      </c>
      <c r="AV462" s="11" t="s">
        <v>88</v>
      </c>
      <c r="AW462" s="11" t="s">
        <v>41</v>
      </c>
      <c r="AX462" s="11" t="s">
        <v>80</v>
      </c>
      <c r="AY462" s="137" t="s">
        <v>184</v>
      </c>
    </row>
    <row r="463" spans="2:65" s="11" customFormat="1" ht="11.25">
      <c r="B463" s="135"/>
      <c r="D463" s="136" t="s">
        <v>190</v>
      </c>
      <c r="E463" s="137" t="s">
        <v>3</v>
      </c>
      <c r="F463" s="138" t="s">
        <v>1295</v>
      </c>
      <c r="H463" s="137" t="s">
        <v>3</v>
      </c>
      <c r="I463" s="139"/>
      <c r="L463" s="135"/>
      <c r="M463" s="140"/>
      <c r="T463" s="141"/>
      <c r="AT463" s="137" t="s">
        <v>190</v>
      </c>
      <c r="AU463" s="137" t="s">
        <v>88</v>
      </c>
      <c r="AV463" s="11" t="s">
        <v>88</v>
      </c>
      <c r="AW463" s="11" t="s">
        <v>41</v>
      </c>
      <c r="AX463" s="11" t="s">
        <v>80</v>
      </c>
      <c r="AY463" s="137" t="s">
        <v>184</v>
      </c>
    </row>
    <row r="464" spans="2:65" s="12" customFormat="1" ht="11.25">
      <c r="B464" s="142"/>
      <c r="D464" s="136" t="s">
        <v>190</v>
      </c>
      <c r="E464" s="143" t="s">
        <v>3</v>
      </c>
      <c r="F464" s="144" t="s">
        <v>1385</v>
      </c>
      <c r="H464" s="145">
        <v>24</v>
      </c>
      <c r="I464" s="146"/>
      <c r="L464" s="142"/>
      <c r="M464" s="147"/>
      <c r="T464" s="148"/>
      <c r="AT464" s="143" t="s">
        <v>190</v>
      </c>
      <c r="AU464" s="143" t="s">
        <v>88</v>
      </c>
      <c r="AV464" s="12" t="s">
        <v>90</v>
      </c>
      <c r="AW464" s="12" t="s">
        <v>41</v>
      </c>
      <c r="AX464" s="12" t="s">
        <v>80</v>
      </c>
      <c r="AY464" s="143" t="s">
        <v>184</v>
      </c>
    </row>
    <row r="465" spans="2:65" s="11" customFormat="1" ht="11.25">
      <c r="B465" s="135"/>
      <c r="D465" s="136" t="s">
        <v>190</v>
      </c>
      <c r="E465" s="137" t="s">
        <v>3</v>
      </c>
      <c r="F465" s="138" t="s">
        <v>1297</v>
      </c>
      <c r="H465" s="137" t="s">
        <v>3</v>
      </c>
      <c r="I465" s="139"/>
      <c r="L465" s="135"/>
      <c r="M465" s="140"/>
      <c r="T465" s="141"/>
      <c r="AT465" s="137" t="s">
        <v>190</v>
      </c>
      <c r="AU465" s="137" t="s">
        <v>88</v>
      </c>
      <c r="AV465" s="11" t="s">
        <v>88</v>
      </c>
      <c r="AW465" s="11" t="s">
        <v>41</v>
      </c>
      <c r="AX465" s="11" t="s">
        <v>80</v>
      </c>
      <c r="AY465" s="137" t="s">
        <v>184</v>
      </c>
    </row>
    <row r="466" spans="2:65" s="12" customFormat="1" ht="11.25">
      <c r="B466" s="142"/>
      <c r="D466" s="136" t="s">
        <v>190</v>
      </c>
      <c r="E466" s="143" t="s">
        <v>3</v>
      </c>
      <c r="F466" s="144" t="s">
        <v>1386</v>
      </c>
      <c r="H466" s="145">
        <v>58</v>
      </c>
      <c r="I466" s="146"/>
      <c r="L466" s="142"/>
      <c r="M466" s="147"/>
      <c r="T466" s="148"/>
      <c r="AT466" s="143" t="s">
        <v>190</v>
      </c>
      <c r="AU466" s="143" t="s">
        <v>88</v>
      </c>
      <c r="AV466" s="12" t="s">
        <v>90</v>
      </c>
      <c r="AW466" s="12" t="s">
        <v>41</v>
      </c>
      <c r="AX466" s="12" t="s">
        <v>80</v>
      </c>
      <c r="AY466" s="143" t="s">
        <v>184</v>
      </c>
    </row>
    <row r="467" spans="2:65" s="11" customFormat="1" ht="11.25">
      <c r="B467" s="135"/>
      <c r="D467" s="136" t="s">
        <v>190</v>
      </c>
      <c r="E467" s="137" t="s">
        <v>3</v>
      </c>
      <c r="F467" s="138" t="s">
        <v>1299</v>
      </c>
      <c r="H467" s="137" t="s">
        <v>3</v>
      </c>
      <c r="I467" s="139"/>
      <c r="L467" s="135"/>
      <c r="M467" s="140"/>
      <c r="T467" s="141"/>
      <c r="AT467" s="137" t="s">
        <v>190</v>
      </c>
      <c r="AU467" s="137" t="s">
        <v>88</v>
      </c>
      <c r="AV467" s="11" t="s">
        <v>88</v>
      </c>
      <c r="AW467" s="11" t="s">
        <v>41</v>
      </c>
      <c r="AX467" s="11" t="s">
        <v>80</v>
      </c>
      <c r="AY467" s="137" t="s">
        <v>184</v>
      </c>
    </row>
    <row r="468" spans="2:65" s="12" customFormat="1" ht="11.25">
      <c r="B468" s="142"/>
      <c r="D468" s="136" t="s">
        <v>190</v>
      </c>
      <c r="E468" s="143" t="s">
        <v>3</v>
      </c>
      <c r="F468" s="144" t="s">
        <v>1385</v>
      </c>
      <c r="H468" s="145">
        <v>24</v>
      </c>
      <c r="I468" s="146"/>
      <c r="L468" s="142"/>
      <c r="M468" s="147"/>
      <c r="T468" s="148"/>
      <c r="AT468" s="143" t="s">
        <v>190</v>
      </c>
      <c r="AU468" s="143" t="s">
        <v>88</v>
      </c>
      <c r="AV468" s="12" t="s">
        <v>90</v>
      </c>
      <c r="AW468" s="12" t="s">
        <v>41</v>
      </c>
      <c r="AX468" s="12" t="s">
        <v>80</v>
      </c>
      <c r="AY468" s="143" t="s">
        <v>184</v>
      </c>
    </row>
    <row r="469" spans="2:65" s="11" customFormat="1" ht="11.25">
      <c r="B469" s="135"/>
      <c r="D469" s="136" t="s">
        <v>190</v>
      </c>
      <c r="E469" s="137" t="s">
        <v>3</v>
      </c>
      <c r="F469" s="138" t="s">
        <v>1300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65" s="12" customFormat="1" ht="11.25">
      <c r="B470" s="142"/>
      <c r="D470" s="136" t="s">
        <v>190</v>
      </c>
      <c r="E470" s="143" t="s">
        <v>3</v>
      </c>
      <c r="F470" s="144" t="s">
        <v>1386</v>
      </c>
      <c r="H470" s="145">
        <v>58</v>
      </c>
      <c r="I470" s="146"/>
      <c r="L470" s="142"/>
      <c r="M470" s="147"/>
      <c r="T470" s="148"/>
      <c r="AT470" s="143" t="s">
        <v>190</v>
      </c>
      <c r="AU470" s="143" t="s">
        <v>88</v>
      </c>
      <c r="AV470" s="12" t="s">
        <v>90</v>
      </c>
      <c r="AW470" s="12" t="s">
        <v>41</v>
      </c>
      <c r="AX470" s="12" t="s">
        <v>80</v>
      </c>
      <c r="AY470" s="143" t="s">
        <v>184</v>
      </c>
    </row>
    <row r="471" spans="2:65" s="11" customFormat="1" ht="11.25">
      <c r="B471" s="135"/>
      <c r="D471" s="136" t="s">
        <v>190</v>
      </c>
      <c r="E471" s="137" t="s">
        <v>3</v>
      </c>
      <c r="F471" s="138" t="s">
        <v>1301</v>
      </c>
      <c r="H471" s="137" t="s">
        <v>3</v>
      </c>
      <c r="I471" s="139"/>
      <c r="L471" s="135"/>
      <c r="M471" s="140"/>
      <c r="T471" s="141"/>
      <c r="AT471" s="137" t="s">
        <v>190</v>
      </c>
      <c r="AU471" s="137" t="s">
        <v>88</v>
      </c>
      <c r="AV471" s="11" t="s">
        <v>88</v>
      </c>
      <c r="AW471" s="11" t="s">
        <v>41</v>
      </c>
      <c r="AX471" s="11" t="s">
        <v>80</v>
      </c>
      <c r="AY471" s="137" t="s">
        <v>184</v>
      </c>
    </row>
    <row r="472" spans="2:65" s="12" customFormat="1" ht="11.25">
      <c r="B472" s="142"/>
      <c r="D472" s="136" t="s">
        <v>190</v>
      </c>
      <c r="E472" s="143" t="s">
        <v>3</v>
      </c>
      <c r="F472" s="144" t="s">
        <v>1385</v>
      </c>
      <c r="H472" s="145">
        <v>24</v>
      </c>
      <c r="I472" s="146"/>
      <c r="L472" s="142"/>
      <c r="M472" s="147"/>
      <c r="T472" s="148"/>
      <c r="AT472" s="143" t="s">
        <v>190</v>
      </c>
      <c r="AU472" s="143" t="s">
        <v>88</v>
      </c>
      <c r="AV472" s="12" t="s">
        <v>90</v>
      </c>
      <c r="AW472" s="12" t="s">
        <v>41</v>
      </c>
      <c r="AX472" s="12" t="s">
        <v>80</v>
      </c>
      <c r="AY472" s="143" t="s">
        <v>184</v>
      </c>
    </row>
    <row r="473" spans="2:65" s="11" customFormat="1" ht="11.25">
      <c r="B473" s="135"/>
      <c r="D473" s="136" t="s">
        <v>190</v>
      </c>
      <c r="E473" s="137" t="s">
        <v>3</v>
      </c>
      <c r="F473" s="138" t="s">
        <v>1302</v>
      </c>
      <c r="H473" s="137" t="s">
        <v>3</v>
      </c>
      <c r="I473" s="139"/>
      <c r="L473" s="135"/>
      <c r="M473" s="140"/>
      <c r="T473" s="141"/>
      <c r="AT473" s="137" t="s">
        <v>190</v>
      </c>
      <c r="AU473" s="137" t="s">
        <v>88</v>
      </c>
      <c r="AV473" s="11" t="s">
        <v>88</v>
      </c>
      <c r="AW473" s="11" t="s">
        <v>41</v>
      </c>
      <c r="AX473" s="11" t="s">
        <v>80</v>
      </c>
      <c r="AY473" s="137" t="s">
        <v>184</v>
      </c>
    </row>
    <row r="474" spans="2:65" s="12" customFormat="1" ht="11.25">
      <c r="B474" s="142"/>
      <c r="D474" s="136" t="s">
        <v>190</v>
      </c>
      <c r="E474" s="143" t="s">
        <v>3</v>
      </c>
      <c r="F474" s="144" t="s">
        <v>1387</v>
      </c>
      <c r="H474" s="145">
        <v>34</v>
      </c>
      <c r="I474" s="146"/>
      <c r="L474" s="142"/>
      <c r="M474" s="147"/>
      <c r="T474" s="148"/>
      <c r="AT474" s="143" t="s">
        <v>190</v>
      </c>
      <c r="AU474" s="143" t="s">
        <v>88</v>
      </c>
      <c r="AV474" s="12" t="s">
        <v>90</v>
      </c>
      <c r="AW474" s="12" t="s">
        <v>41</v>
      </c>
      <c r="AX474" s="12" t="s">
        <v>80</v>
      </c>
      <c r="AY474" s="143" t="s">
        <v>184</v>
      </c>
    </row>
    <row r="475" spans="2:65" s="13" customFormat="1" ht="11.25">
      <c r="B475" s="149"/>
      <c r="D475" s="136" t="s">
        <v>190</v>
      </c>
      <c r="E475" s="150" t="s">
        <v>3</v>
      </c>
      <c r="F475" s="151" t="s">
        <v>202</v>
      </c>
      <c r="H475" s="152">
        <v>222</v>
      </c>
      <c r="I475" s="153"/>
      <c r="L475" s="149"/>
      <c r="M475" s="154"/>
      <c r="T475" s="155"/>
      <c r="AT475" s="150" t="s">
        <v>190</v>
      </c>
      <c r="AU475" s="150" t="s">
        <v>88</v>
      </c>
      <c r="AV475" s="13" t="s">
        <v>203</v>
      </c>
      <c r="AW475" s="13" t="s">
        <v>41</v>
      </c>
      <c r="AX475" s="13" t="s">
        <v>88</v>
      </c>
      <c r="AY475" s="150" t="s">
        <v>184</v>
      </c>
    </row>
    <row r="476" spans="2:65" s="1" customFormat="1" ht="37.9" customHeight="1">
      <c r="B476" s="121"/>
      <c r="C476" s="122" t="s">
        <v>531</v>
      </c>
      <c r="D476" s="122" t="s">
        <v>185</v>
      </c>
      <c r="E476" s="123" t="s">
        <v>1388</v>
      </c>
      <c r="F476" s="124" t="s">
        <v>1389</v>
      </c>
      <c r="G476" s="125" t="s">
        <v>213</v>
      </c>
      <c r="H476" s="126">
        <v>28</v>
      </c>
      <c r="I476" s="127"/>
      <c r="J476" s="128">
        <f>ROUND(I476*H476,2)</f>
        <v>0</v>
      </c>
      <c r="K476" s="124" t="s">
        <v>189</v>
      </c>
      <c r="L476" s="32"/>
      <c r="M476" s="129" t="s">
        <v>3</v>
      </c>
      <c r="N476" s="130" t="s">
        <v>51</v>
      </c>
      <c r="P476" s="131">
        <f>O476*H476</f>
        <v>0</v>
      </c>
      <c r="Q476" s="131">
        <v>0</v>
      </c>
      <c r="R476" s="131">
        <f>Q476*H476</f>
        <v>0</v>
      </c>
      <c r="S476" s="131">
        <v>0</v>
      </c>
      <c r="T476" s="132">
        <f>S476*H476</f>
        <v>0</v>
      </c>
      <c r="AR476" s="133" t="s">
        <v>88</v>
      </c>
      <c r="AT476" s="133" t="s">
        <v>185</v>
      </c>
      <c r="AU476" s="133" t="s">
        <v>88</v>
      </c>
      <c r="AY476" s="16" t="s">
        <v>184</v>
      </c>
      <c r="BE476" s="134">
        <f>IF(N476="základní",J476,0)</f>
        <v>0</v>
      </c>
      <c r="BF476" s="134">
        <f>IF(N476="snížená",J476,0)</f>
        <v>0</v>
      </c>
      <c r="BG476" s="134">
        <f>IF(N476="zákl. přenesená",J476,0)</f>
        <v>0</v>
      </c>
      <c r="BH476" s="134">
        <f>IF(N476="sníž. přenesená",J476,0)</f>
        <v>0</v>
      </c>
      <c r="BI476" s="134">
        <f>IF(N476="nulová",J476,0)</f>
        <v>0</v>
      </c>
      <c r="BJ476" s="16" t="s">
        <v>88</v>
      </c>
      <c r="BK476" s="134">
        <f>ROUND(I476*H476,2)</f>
        <v>0</v>
      </c>
      <c r="BL476" s="16" t="s">
        <v>88</v>
      </c>
      <c r="BM476" s="133" t="s">
        <v>1390</v>
      </c>
    </row>
    <row r="477" spans="2:65" s="11" customFormat="1" ht="11.25">
      <c r="B477" s="135"/>
      <c r="D477" s="136" t="s">
        <v>190</v>
      </c>
      <c r="E477" s="137" t="s">
        <v>3</v>
      </c>
      <c r="F477" s="138" t="s">
        <v>1200</v>
      </c>
      <c r="H477" s="137" t="s">
        <v>3</v>
      </c>
      <c r="I477" s="139"/>
      <c r="L477" s="135"/>
      <c r="M477" s="140"/>
      <c r="T477" s="141"/>
      <c r="AT477" s="137" t="s">
        <v>190</v>
      </c>
      <c r="AU477" s="137" t="s">
        <v>88</v>
      </c>
      <c r="AV477" s="11" t="s">
        <v>88</v>
      </c>
      <c r="AW477" s="11" t="s">
        <v>41</v>
      </c>
      <c r="AX477" s="11" t="s">
        <v>80</v>
      </c>
      <c r="AY477" s="137" t="s">
        <v>184</v>
      </c>
    </row>
    <row r="478" spans="2:65" s="11" customFormat="1" ht="22.5">
      <c r="B478" s="135"/>
      <c r="D478" s="136" t="s">
        <v>190</v>
      </c>
      <c r="E478" s="137" t="s">
        <v>3</v>
      </c>
      <c r="F478" s="138" t="s">
        <v>1250</v>
      </c>
      <c r="H478" s="137" t="s">
        <v>3</v>
      </c>
      <c r="I478" s="139"/>
      <c r="L478" s="135"/>
      <c r="M478" s="140"/>
      <c r="T478" s="141"/>
      <c r="AT478" s="137" t="s">
        <v>190</v>
      </c>
      <c r="AU478" s="137" t="s">
        <v>88</v>
      </c>
      <c r="AV478" s="11" t="s">
        <v>88</v>
      </c>
      <c r="AW478" s="11" t="s">
        <v>41</v>
      </c>
      <c r="AX478" s="11" t="s">
        <v>80</v>
      </c>
      <c r="AY478" s="137" t="s">
        <v>184</v>
      </c>
    </row>
    <row r="479" spans="2:65" s="11" customFormat="1" ht="11.25">
      <c r="B479" s="135"/>
      <c r="D479" s="136" t="s">
        <v>190</v>
      </c>
      <c r="E479" s="137" t="s">
        <v>3</v>
      </c>
      <c r="F479" s="138" t="s">
        <v>1295</v>
      </c>
      <c r="H479" s="137" t="s">
        <v>3</v>
      </c>
      <c r="I479" s="139"/>
      <c r="L479" s="135"/>
      <c r="M479" s="140"/>
      <c r="T479" s="141"/>
      <c r="AT479" s="137" t="s">
        <v>190</v>
      </c>
      <c r="AU479" s="137" t="s">
        <v>88</v>
      </c>
      <c r="AV479" s="11" t="s">
        <v>88</v>
      </c>
      <c r="AW479" s="11" t="s">
        <v>41</v>
      </c>
      <c r="AX479" s="11" t="s">
        <v>80</v>
      </c>
      <c r="AY479" s="137" t="s">
        <v>184</v>
      </c>
    </row>
    <row r="480" spans="2:65" s="12" customFormat="1" ht="11.25">
      <c r="B480" s="142"/>
      <c r="D480" s="136" t="s">
        <v>190</v>
      </c>
      <c r="E480" s="143" t="s">
        <v>3</v>
      </c>
      <c r="F480" s="144" t="s">
        <v>895</v>
      </c>
      <c r="H480" s="145">
        <v>4</v>
      </c>
      <c r="I480" s="146"/>
      <c r="L480" s="142"/>
      <c r="M480" s="147"/>
      <c r="T480" s="148"/>
      <c r="AT480" s="143" t="s">
        <v>190</v>
      </c>
      <c r="AU480" s="143" t="s">
        <v>88</v>
      </c>
      <c r="AV480" s="12" t="s">
        <v>90</v>
      </c>
      <c r="AW480" s="12" t="s">
        <v>41</v>
      </c>
      <c r="AX480" s="12" t="s">
        <v>80</v>
      </c>
      <c r="AY480" s="143" t="s">
        <v>184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1297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2" customFormat="1" ht="11.25">
      <c r="B482" s="142"/>
      <c r="D482" s="136" t="s">
        <v>190</v>
      </c>
      <c r="E482" s="143" t="s">
        <v>3</v>
      </c>
      <c r="F482" s="144" t="s">
        <v>1362</v>
      </c>
      <c r="H482" s="145">
        <v>8</v>
      </c>
      <c r="I482" s="146"/>
      <c r="L482" s="142"/>
      <c r="M482" s="147"/>
      <c r="T482" s="148"/>
      <c r="AT482" s="143" t="s">
        <v>190</v>
      </c>
      <c r="AU482" s="143" t="s">
        <v>88</v>
      </c>
      <c r="AV482" s="12" t="s">
        <v>90</v>
      </c>
      <c r="AW482" s="12" t="s">
        <v>41</v>
      </c>
      <c r="AX482" s="12" t="s">
        <v>80</v>
      </c>
      <c r="AY482" s="143" t="s">
        <v>184</v>
      </c>
    </row>
    <row r="483" spans="2:65" s="11" customFormat="1" ht="11.25">
      <c r="B483" s="135"/>
      <c r="D483" s="136" t="s">
        <v>190</v>
      </c>
      <c r="E483" s="137" t="s">
        <v>3</v>
      </c>
      <c r="F483" s="138" t="s">
        <v>1299</v>
      </c>
      <c r="H483" s="137" t="s">
        <v>3</v>
      </c>
      <c r="I483" s="139"/>
      <c r="L483" s="135"/>
      <c r="M483" s="140"/>
      <c r="T483" s="141"/>
      <c r="AT483" s="137" t="s">
        <v>190</v>
      </c>
      <c r="AU483" s="137" t="s">
        <v>88</v>
      </c>
      <c r="AV483" s="11" t="s">
        <v>88</v>
      </c>
      <c r="AW483" s="11" t="s">
        <v>41</v>
      </c>
      <c r="AX483" s="11" t="s">
        <v>80</v>
      </c>
      <c r="AY483" s="137" t="s">
        <v>184</v>
      </c>
    </row>
    <row r="484" spans="2:65" s="12" customFormat="1" ht="11.25">
      <c r="B484" s="142"/>
      <c r="D484" s="136" t="s">
        <v>190</v>
      </c>
      <c r="E484" s="143" t="s">
        <v>3</v>
      </c>
      <c r="F484" s="144" t="s">
        <v>1363</v>
      </c>
      <c r="H484" s="145">
        <v>2</v>
      </c>
      <c r="I484" s="146"/>
      <c r="L484" s="142"/>
      <c r="M484" s="147"/>
      <c r="T484" s="148"/>
      <c r="AT484" s="143" t="s">
        <v>190</v>
      </c>
      <c r="AU484" s="143" t="s">
        <v>88</v>
      </c>
      <c r="AV484" s="12" t="s">
        <v>90</v>
      </c>
      <c r="AW484" s="12" t="s">
        <v>41</v>
      </c>
      <c r="AX484" s="12" t="s">
        <v>80</v>
      </c>
      <c r="AY484" s="143" t="s">
        <v>184</v>
      </c>
    </row>
    <row r="485" spans="2:65" s="11" customFormat="1" ht="11.25">
      <c r="B485" s="135"/>
      <c r="D485" s="136" t="s">
        <v>190</v>
      </c>
      <c r="E485" s="137" t="s">
        <v>3</v>
      </c>
      <c r="F485" s="138" t="s">
        <v>1300</v>
      </c>
      <c r="H485" s="137" t="s">
        <v>3</v>
      </c>
      <c r="I485" s="139"/>
      <c r="L485" s="135"/>
      <c r="M485" s="140"/>
      <c r="T485" s="141"/>
      <c r="AT485" s="137" t="s">
        <v>190</v>
      </c>
      <c r="AU485" s="137" t="s">
        <v>88</v>
      </c>
      <c r="AV485" s="11" t="s">
        <v>88</v>
      </c>
      <c r="AW485" s="11" t="s">
        <v>41</v>
      </c>
      <c r="AX485" s="11" t="s">
        <v>80</v>
      </c>
      <c r="AY485" s="137" t="s">
        <v>184</v>
      </c>
    </row>
    <row r="486" spans="2:65" s="12" customFormat="1" ht="11.25">
      <c r="B486" s="142"/>
      <c r="D486" s="136" t="s">
        <v>190</v>
      </c>
      <c r="E486" s="143" t="s">
        <v>3</v>
      </c>
      <c r="F486" s="144" t="s">
        <v>1362</v>
      </c>
      <c r="H486" s="145">
        <v>8</v>
      </c>
      <c r="I486" s="146"/>
      <c r="L486" s="142"/>
      <c r="M486" s="147"/>
      <c r="T486" s="148"/>
      <c r="AT486" s="143" t="s">
        <v>190</v>
      </c>
      <c r="AU486" s="143" t="s">
        <v>88</v>
      </c>
      <c r="AV486" s="12" t="s">
        <v>90</v>
      </c>
      <c r="AW486" s="12" t="s">
        <v>41</v>
      </c>
      <c r="AX486" s="12" t="s">
        <v>80</v>
      </c>
      <c r="AY486" s="143" t="s">
        <v>184</v>
      </c>
    </row>
    <row r="487" spans="2:65" s="11" customFormat="1" ht="11.25">
      <c r="B487" s="135"/>
      <c r="D487" s="136" t="s">
        <v>190</v>
      </c>
      <c r="E487" s="137" t="s">
        <v>3</v>
      </c>
      <c r="F487" s="138" t="s">
        <v>1301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2" customFormat="1" ht="11.25">
      <c r="B488" s="142"/>
      <c r="D488" s="136" t="s">
        <v>190</v>
      </c>
      <c r="E488" s="143" t="s">
        <v>3</v>
      </c>
      <c r="F488" s="144" t="s">
        <v>1363</v>
      </c>
      <c r="H488" s="145">
        <v>2</v>
      </c>
      <c r="I488" s="146"/>
      <c r="L488" s="142"/>
      <c r="M488" s="147"/>
      <c r="T488" s="148"/>
      <c r="AT488" s="143" t="s">
        <v>190</v>
      </c>
      <c r="AU488" s="143" t="s">
        <v>88</v>
      </c>
      <c r="AV488" s="12" t="s">
        <v>90</v>
      </c>
      <c r="AW488" s="12" t="s">
        <v>41</v>
      </c>
      <c r="AX488" s="12" t="s">
        <v>80</v>
      </c>
      <c r="AY488" s="143" t="s">
        <v>184</v>
      </c>
    </row>
    <row r="489" spans="2:65" s="11" customFormat="1" ht="11.25">
      <c r="B489" s="135"/>
      <c r="D489" s="136" t="s">
        <v>190</v>
      </c>
      <c r="E489" s="137" t="s">
        <v>3</v>
      </c>
      <c r="F489" s="138" t="s">
        <v>1302</v>
      </c>
      <c r="H489" s="137" t="s">
        <v>3</v>
      </c>
      <c r="I489" s="139"/>
      <c r="L489" s="135"/>
      <c r="M489" s="140"/>
      <c r="T489" s="141"/>
      <c r="AT489" s="137" t="s">
        <v>190</v>
      </c>
      <c r="AU489" s="137" t="s">
        <v>88</v>
      </c>
      <c r="AV489" s="11" t="s">
        <v>88</v>
      </c>
      <c r="AW489" s="11" t="s">
        <v>41</v>
      </c>
      <c r="AX489" s="11" t="s">
        <v>80</v>
      </c>
      <c r="AY489" s="137" t="s">
        <v>184</v>
      </c>
    </row>
    <row r="490" spans="2:65" s="12" customFormat="1" ht="11.25">
      <c r="B490" s="142"/>
      <c r="D490" s="136" t="s">
        <v>190</v>
      </c>
      <c r="E490" s="143" t="s">
        <v>3</v>
      </c>
      <c r="F490" s="144" t="s">
        <v>895</v>
      </c>
      <c r="H490" s="145">
        <v>4</v>
      </c>
      <c r="I490" s="146"/>
      <c r="L490" s="142"/>
      <c r="M490" s="147"/>
      <c r="T490" s="148"/>
      <c r="AT490" s="143" t="s">
        <v>190</v>
      </c>
      <c r="AU490" s="143" t="s">
        <v>88</v>
      </c>
      <c r="AV490" s="12" t="s">
        <v>90</v>
      </c>
      <c r="AW490" s="12" t="s">
        <v>41</v>
      </c>
      <c r="AX490" s="12" t="s">
        <v>80</v>
      </c>
      <c r="AY490" s="143" t="s">
        <v>184</v>
      </c>
    </row>
    <row r="491" spans="2:65" s="13" customFormat="1" ht="11.25">
      <c r="B491" s="149"/>
      <c r="D491" s="136" t="s">
        <v>190</v>
      </c>
      <c r="E491" s="150" t="s">
        <v>3</v>
      </c>
      <c r="F491" s="151" t="s">
        <v>202</v>
      </c>
      <c r="H491" s="152">
        <v>28</v>
      </c>
      <c r="I491" s="153"/>
      <c r="L491" s="149"/>
      <c r="M491" s="154"/>
      <c r="T491" s="155"/>
      <c r="AT491" s="150" t="s">
        <v>190</v>
      </c>
      <c r="AU491" s="150" t="s">
        <v>88</v>
      </c>
      <c r="AV491" s="13" t="s">
        <v>203</v>
      </c>
      <c r="AW491" s="13" t="s">
        <v>41</v>
      </c>
      <c r="AX491" s="13" t="s">
        <v>88</v>
      </c>
      <c r="AY491" s="150" t="s">
        <v>184</v>
      </c>
    </row>
    <row r="492" spans="2:65" s="1" customFormat="1" ht="37.9" customHeight="1">
      <c r="B492" s="121"/>
      <c r="C492" s="122" t="s">
        <v>391</v>
      </c>
      <c r="D492" s="122" t="s">
        <v>185</v>
      </c>
      <c r="E492" s="123" t="s">
        <v>1391</v>
      </c>
      <c r="F492" s="124" t="s">
        <v>1392</v>
      </c>
      <c r="G492" s="125" t="s">
        <v>213</v>
      </c>
      <c r="H492" s="126">
        <v>16</v>
      </c>
      <c r="I492" s="127"/>
      <c r="J492" s="128">
        <f>ROUND(I492*H492,2)</f>
        <v>0</v>
      </c>
      <c r="K492" s="124" t="s">
        <v>189</v>
      </c>
      <c r="L492" s="32"/>
      <c r="M492" s="129" t="s">
        <v>3</v>
      </c>
      <c r="N492" s="130" t="s">
        <v>51</v>
      </c>
      <c r="P492" s="131">
        <f>O492*H492</f>
        <v>0</v>
      </c>
      <c r="Q492" s="131">
        <v>0</v>
      </c>
      <c r="R492" s="131">
        <f>Q492*H492</f>
        <v>0</v>
      </c>
      <c r="S492" s="131">
        <v>0</v>
      </c>
      <c r="T492" s="132">
        <f>S492*H492</f>
        <v>0</v>
      </c>
      <c r="AR492" s="133" t="s">
        <v>88</v>
      </c>
      <c r="AT492" s="133" t="s">
        <v>185</v>
      </c>
      <c r="AU492" s="133" t="s">
        <v>88</v>
      </c>
      <c r="AY492" s="16" t="s">
        <v>184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6" t="s">
        <v>88</v>
      </c>
      <c r="BK492" s="134">
        <f>ROUND(I492*H492,2)</f>
        <v>0</v>
      </c>
      <c r="BL492" s="16" t="s">
        <v>88</v>
      </c>
      <c r="BM492" s="133" t="s">
        <v>1393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1200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1" customFormat="1" ht="22.5">
      <c r="B494" s="135"/>
      <c r="D494" s="136" t="s">
        <v>190</v>
      </c>
      <c r="E494" s="137" t="s">
        <v>3</v>
      </c>
      <c r="F494" s="138" t="s">
        <v>1250</v>
      </c>
      <c r="H494" s="137" t="s">
        <v>3</v>
      </c>
      <c r="I494" s="139"/>
      <c r="L494" s="135"/>
      <c r="M494" s="140"/>
      <c r="T494" s="141"/>
      <c r="AT494" s="137" t="s">
        <v>190</v>
      </c>
      <c r="AU494" s="137" t="s">
        <v>88</v>
      </c>
      <c r="AV494" s="11" t="s">
        <v>88</v>
      </c>
      <c r="AW494" s="11" t="s">
        <v>41</v>
      </c>
      <c r="AX494" s="11" t="s">
        <v>80</v>
      </c>
      <c r="AY494" s="137" t="s">
        <v>184</v>
      </c>
    </row>
    <row r="495" spans="2:65" s="11" customFormat="1" ht="11.25">
      <c r="B495" s="135"/>
      <c r="D495" s="136" t="s">
        <v>190</v>
      </c>
      <c r="E495" s="137" t="s">
        <v>3</v>
      </c>
      <c r="F495" s="138" t="s">
        <v>1295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2" customFormat="1" ht="11.25">
      <c r="B496" s="142"/>
      <c r="D496" s="136" t="s">
        <v>190</v>
      </c>
      <c r="E496" s="143" t="s">
        <v>3</v>
      </c>
      <c r="F496" s="144" t="s">
        <v>1363</v>
      </c>
      <c r="H496" s="145">
        <v>2</v>
      </c>
      <c r="I496" s="146"/>
      <c r="L496" s="142"/>
      <c r="M496" s="147"/>
      <c r="T496" s="148"/>
      <c r="AT496" s="143" t="s">
        <v>190</v>
      </c>
      <c r="AU496" s="143" t="s">
        <v>88</v>
      </c>
      <c r="AV496" s="12" t="s">
        <v>90</v>
      </c>
      <c r="AW496" s="12" t="s">
        <v>41</v>
      </c>
      <c r="AX496" s="12" t="s">
        <v>80</v>
      </c>
      <c r="AY496" s="143" t="s">
        <v>184</v>
      </c>
    </row>
    <row r="497" spans="2:65" s="11" customFormat="1" ht="11.25">
      <c r="B497" s="135"/>
      <c r="D497" s="136" t="s">
        <v>190</v>
      </c>
      <c r="E497" s="137" t="s">
        <v>3</v>
      </c>
      <c r="F497" s="138" t="s">
        <v>1297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2" customFormat="1" ht="11.25">
      <c r="B498" s="142"/>
      <c r="D498" s="136" t="s">
        <v>190</v>
      </c>
      <c r="E498" s="143" t="s">
        <v>3</v>
      </c>
      <c r="F498" s="144" t="s">
        <v>895</v>
      </c>
      <c r="H498" s="145">
        <v>4</v>
      </c>
      <c r="I498" s="146"/>
      <c r="L498" s="142"/>
      <c r="M498" s="147"/>
      <c r="T498" s="148"/>
      <c r="AT498" s="143" t="s">
        <v>190</v>
      </c>
      <c r="AU498" s="143" t="s">
        <v>88</v>
      </c>
      <c r="AV498" s="12" t="s">
        <v>90</v>
      </c>
      <c r="AW498" s="12" t="s">
        <v>41</v>
      </c>
      <c r="AX498" s="12" t="s">
        <v>80</v>
      </c>
      <c r="AY498" s="143" t="s">
        <v>184</v>
      </c>
    </row>
    <row r="499" spans="2:65" s="11" customFormat="1" ht="11.25">
      <c r="B499" s="135"/>
      <c r="D499" s="136" t="s">
        <v>190</v>
      </c>
      <c r="E499" s="137" t="s">
        <v>3</v>
      </c>
      <c r="F499" s="138" t="s">
        <v>1299</v>
      </c>
      <c r="H499" s="137" t="s">
        <v>3</v>
      </c>
      <c r="I499" s="139"/>
      <c r="L499" s="135"/>
      <c r="M499" s="140"/>
      <c r="T499" s="141"/>
      <c r="AT499" s="137" t="s">
        <v>190</v>
      </c>
      <c r="AU499" s="137" t="s">
        <v>88</v>
      </c>
      <c r="AV499" s="11" t="s">
        <v>88</v>
      </c>
      <c r="AW499" s="11" t="s">
        <v>41</v>
      </c>
      <c r="AX499" s="11" t="s">
        <v>80</v>
      </c>
      <c r="AY499" s="137" t="s">
        <v>184</v>
      </c>
    </row>
    <row r="500" spans="2:65" s="12" customFormat="1" ht="11.25">
      <c r="B500" s="142"/>
      <c r="D500" s="136" t="s">
        <v>190</v>
      </c>
      <c r="E500" s="143" t="s">
        <v>3</v>
      </c>
      <c r="F500" s="144" t="s">
        <v>1363</v>
      </c>
      <c r="H500" s="145">
        <v>2</v>
      </c>
      <c r="I500" s="146"/>
      <c r="L500" s="142"/>
      <c r="M500" s="147"/>
      <c r="T500" s="148"/>
      <c r="AT500" s="143" t="s">
        <v>190</v>
      </c>
      <c r="AU500" s="143" t="s">
        <v>88</v>
      </c>
      <c r="AV500" s="12" t="s">
        <v>90</v>
      </c>
      <c r="AW500" s="12" t="s">
        <v>41</v>
      </c>
      <c r="AX500" s="12" t="s">
        <v>80</v>
      </c>
      <c r="AY500" s="143" t="s">
        <v>184</v>
      </c>
    </row>
    <row r="501" spans="2:65" s="11" customFormat="1" ht="11.25">
      <c r="B501" s="135"/>
      <c r="D501" s="136" t="s">
        <v>190</v>
      </c>
      <c r="E501" s="137" t="s">
        <v>3</v>
      </c>
      <c r="F501" s="138" t="s">
        <v>1300</v>
      </c>
      <c r="H501" s="137" t="s">
        <v>3</v>
      </c>
      <c r="I501" s="139"/>
      <c r="L501" s="135"/>
      <c r="M501" s="140"/>
      <c r="T501" s="141"/>
      <c r="AT501" s="137" t="s">
        <v>190</v>
      </c>
      <c r="AU501" s="137" t="s">
        <v>88</v>
      </c>
      <c r="AV501" s="11" t="s">
        <v>88</v>
      </c>
      <c r="AW501" s="11" t="s">
        <v>41</v>
      </c>
      <c r="AX501" s="11" t="s">
        <v>80</v>
      </c>
      <c r="AY501" s="137" t="s">
        <v>184</v>
      </c>
    </row>
    <row r="502" spans="2:65" s="12" customFormat="1" ht="11.25">
      <c r="B502" s="142"/>
      <c r="D502" s="136" t="s">
        <v>190</v>
      </c>
      <c r="E502" s="143" t="s">
        <v>3</v>
      </c>
      <c r="F502" s="144" t="s">
        <v>895</v>
      </c>
      <c r="H502" s="145">
        <v>4</v>
      </c>
      <c r="I502" s="146"/>
      <c r="L502" s="142"/>
      <c r="M502" s="147"/>
      <c r="T502" s="148"/>
      <c r="AT502" s="143" t="s">
        <v>190</v>
      </c>
      <c r="AU502" s="143" t="s">
        <v>88</v>
      </c>
      <c r="AV502" s="12" t="s">
        <v>90</v>
      </c>
      <c r="AW502" s="12" t="s">
        <v>41</v>
      </c>
      <c r="AX502" s="12" t="s">
        <v>80</v>
      </c>
      <c r="AY502" s="143" t="s">
        <v>184</v>
      </c>
    </row>
    <row r="503" spans="2:65" s="11" customFormat="1" ht="11.25">
      <c r="B503" s="135"/>
      <c r="D503" s="136" t="s">
        <v>190</v>
      </c>
      <c r="E503" s="137" t="s">
        <v>3</v>
      </c>
      <c r="F503" s="138" t="s">
        <v>1301</v>
      </c>
      <c r="H503" s="137" t="s">
        <v>3</v>
      </c>
      <c r="I503" s="139"/>
      <c r="L503" s="135"/>
      <c r="M503" s="140"/>
      <c r="T503" s="141"/>
      <c r="AT503" s="137" t="s">
        <v>190</v>
      </c>
      <c r="AU503" s="137" t="s">
        <v>88</v>
      </c>
      <c r="AV503" s="11" t="s">
        <v>88</v>
      </c>
      <c r="AW503" s="11" t="s">
        <v>41</v>
      </c>
      <c r="AX503" s="11" t="s">
        <v>80</v>
      </c>
      <c r="AY503" s="137" t="s">
        <v>184</v>
      </c>
    </row>
    <row r="504" spans="2:65" s="12" customFormat="1" ht="11.25">
      <c r="B504" s="142"/>
      <c r="D504" s="136" t="s">
        <v>190</v>
      </c>
      <c r="E504" s="143" t="s">
        <v>3</v>
      </c>
      <c r="F504" s="144" t="s">
        <v>1363</v>
      </c>
      <c r="H504" s="145">
        <v>2</v>
      </c>
      <c r="I504" s="146"/>
      <c r="L504" s="142"/>
      <c r="M504" s="147"/>
      <c r="T504" s="148"/>
      <c r="AT504" s="143" t="s">
        <v>190</v>
      </c>
      <c r="AU504" s="143" t="s">
        <v>88</v>
      </c>
      <c r="AV504" s="12" t="s">
        <v>90</v>
      </c>
      <c r="AW504" s="12" t="s">
        <v>41</v>
      </c>
      <c r="AX504" s="12" t="s">
        <v>80</v>
      </c>
      <c r="AY504" s="143" t="s">
        <v>184</v>
      </c>
    </row>
    <row r="505" spans="2:65" s="11" customFormat="1" ht="11.25">
      <c r="B505" s="135"/>
      <c r="D505" s="136" t="s">
        <v>190</v>
      </c>
      <c r="E505" s="137" t="s">
        <v>3</v>
      </c>
      <c r="F505" s="138" t="s">
        <v>1302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2" customFormat="1" ht="11.25">
      <c r="B506" s="142"/>
      <c r="D506" s="136" t="s">
        <v>190</v>
      </c>
      <c r="E506" s="143" t="s">
        <v>3</v>
      </c>
      <c r="F506" s="144" t="s">
        <v>1363</v>
      </c>
      <c r="H506" s="145">
        <v>2</v>
      </c>
      <c r="I506" s="146"/>
      <c r="L506" s="142"/>
      <c r="M506" s="147"/>
      <c r="T506" s="148"/>
      <c r="AT506" s="143" t="s">
        <v>190</v>
      </c>
      <c r="AU506" s="143" t="s">
        <v>88</v>
      </c>
      <c r="AV506" s="12" t="s">
        <v>90</v>
      </c>
      <c r="AW506" s="12" t="s">
        <v>41</v>
      </c>
      <c r="AX506" s="12" t="s">
        <v>80</v>
      </c>
      <c r="AY506" s="143" t="s">
        <v>184</v>
      </c>
    </row>
    <row r="507" spans="2:65" s="13" customFormat="1" ht="11.25">
      <c r="B507" s="149"/>
      <c r="D507" s="136" t="s">
        <v>190</v>
      </c>
      <c r="E507" s="150" t="s">
        <v>3</v>
      </c>
      <c r="F507" s="151" t="s">
        <v>202</v>
      </c>
      <c r="H507" s="152">
        <v>16</v>
      </c>
      <c r="I507" s="153"/>
      <c r="L507" s="149"/>
      <c r="M507" s="154"/>
      <c r="T507" s="155"/>
      <c r="AT507" s="150" t="s">
        <v>190</v>
      </c>
      <c r="AU507" s="150" t="s">
        <v>88</v>
      </c>
      <c r="AV507" s="13" t="s">
        <v>203</v>
      </c>
      <c r="AW507" s="13" t="s">
        <v>41</v>
      </c>
      <c r="AX507" s="13" t="s">
        <v>88</v>
      </c>
      <c r="AY507" s="150" t="s">
        <v>184</v>
      </c>
    </row>
    <row r="508" spans="2:65" s="1" customFormat="1" ht="37.9" customHeight="1">
      <c r="B508" s="121"/>
      <c r="C508" s="122" t="s">
        <v>540</v>
      </c>
      <c r="D508" s="122" t="s">
        <v>185</v>
      </c>
      <c r="E508" s="123" t="s">
        <v>1394</v>
      </c>
      <c r="F508" s="124" t="s">
        <v>1395</v>
      </c>
      <c r="G508" s="125" t="s">
        <v>213</v>
      </c>
      <c r="H508" s="126">
        <v>6</v>
      </c>
      <c r="I508" s="127"/>
      <c r="J508" s="128">
        <f>ROUND(I508*H508,2)</f>
        <v>0</v>
      </c>
      <c r="K508" s="124" t="s">
        <v>189</v>
      </c>
      <c r="L508" s="32"/>
      <c r="M508" s="129" t="s">
        <v>3</v>
      </c>
      <c r="N508" s="130" t="s">
        <v>51</v>
      </c>
      <c r="P508" s="131">
        <f>O508*H508</f>
        <v>0</v>
      </c>
      <c r="Q508" s="131">
        <v>0</v>
      </c>
      <c r="R508" s="131">
        <f>Q508*H508</f>
        <v>0</v>
      </c>
      <c r="S508" s="131">
        <v>0</v>
      </c>
      <c r="T508" s="132">
        <f>S508*H508</f>
        <v>0</v>
      </c>
      <c r="AR508" s="133" t="s">
        <v>88</v>
      </c>
      <c r="AT508" s="133" t="s">
        <v>185</v>
      </c>
      <c r="AU508" s="133" t="s">
        <v>88</v>
      </c>
      <c r="AY508" s="16" t="s">
        <v>184</v>
      </c>
      <c r="BE508" s="134">
        <f>IF(N508="základní",J508,0)</f>
        <v>0</v>
      </c>
      <c r="BF508" s="134">
        <f>IF(N508="snížená",J508,0)</f>
        <v>0</v>
      </c>
      <c r="BG508" s="134">
        <f>IF(N508="zákl. přenesená",J508,0)</f>
        <v>0</v>
      </c>
      <c r="BH508" s="134">
        <f>IF(N508="sníž. přenesená",J508,0)</f>
        <v>0</v>
      </c>
      <c r="BI508" s="134">
        <f>IF(N508="nulová",J508,0)</f>
        <v>0</v>
      </c>
      <c r="BJ508" s="16" t="s">
        <v>88</v>
      </c>
      <c r="BK508" s="134">
        <f>ROUND(I508*H508,2)</f>
        <v>0</v>
      </c>
      <c r="BL508" s="16" t="s">
        <v>88</v>
      </c>
      <c r="BM508" s="133" t="s">
        <v>1396</v>
      </c>
    </row>
    <row r="509" spans="2:65" s="11" customFormat="1" ht="11.25">
      <c r="B509" s="135"/>
      <c r="D509" s="136" t="s">
        <v>190</v>
      </c>
      <c r="E509" s="137" t="s">
        <v>3</v>
      </c>
      <c r="F509" s="138" t="s">
        <v>1200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1" customFormat="1" ht="22.5">
      <c r="B510" s="135"/>
      <c r="D510" s="136" t="s">
        <v>190</v>
      </c>
      <c r="E510" s="137" t="s">
        <v>3</v>
      </c>
      <c r="F510" s="138" t="s">
        <v>1250</v>
      </c>
      <c r="H510" s="137" t="s">
        <v>3</v>
      </c>
      <c r="I510" s="139"/>
      <c r="L510" s="135"/>
      <c r="M510" s="140"/>
      <c r="T510" s="141"/>
      <c r="AT510" s="137" t="s">
        <v>190</v>
      </c>
      <c r="AU510" s="137" t="s">
        <v>88</v>
      </c>
      <c r="AV510" s="11" t="s">
        <v>88</v>
      </c>
      <c r="AW510" s="11" t="s">
        <v>41</v>
      </c>
      <c r="AX510" s="11" t="s">
        <v>80</v>
      </c>
      <c r="AY510" s="137" t="s">
        <v>184</v>
      </c>
    </row>
    <row r="511" spans="2:65" s="11" customFormat="1" ht="11.25">
      <c r="B511" s="135"/>
      <c r="D511" s="136" t="s">
        <v>190</v>
      </c>
      <c r="E511" s="137" t="s">
        <v>3</v>
      </c>
      <c r="F511" s="138" t="s">
        <v>1397</v>
      </c>
      <c r="H511" s="137" t="s">
        <v>3</v>
      </c>
      <c r="I511" s="139"/>
      <c r="L511" s="135"/>
      <c r="M511" s="140"/>
      <c r="T511" s="141"/>
      <c r="AT511" s="137" t="s">
        <v>190</v>
      </c>
      <c r="AU511" s="137" t="s">
        <v>88</v>
      </c>
      <c r="AV511" s="11" t="s">
        <v>88</v>
      </c>
      <c r="AW511" s="11" t="s">
        <v>41</v>
      </c>
      <c r="AX511" s="11" t="s">
        <v>80</v>
      </c>
      <c r="AY511" s="137" t="s">
        <v>184</v>
      </c>
    </row>
    <row r="512" spans="2:65" s="12" customFormat="1" ht="11.25">
      <c r="B512" s="142"/>
      <c r="D512" s="136" t="s">
        <v>190</v>
      </c>
      <c r="E512" s="143" t="s">
        <v>3</v>
      </c>
      <c r="F512" s="144" t="s">
        <v>224</v>
      </c>
      <c r="H512" s="145">
        <v>6</v>
      </c>
      <c r="I512" s="146"/>
      <c r="L512" s="142"/>
      <c r="M512" s="147"/>
      <c r="T512" s="148"/>
      <c r="AT512" s="143" t="s">
        <v>190</v>
      </c>
      <c r="AU512" s="143" t="s">
        <v>88</v>
      </c>
      <c r="AV512" s="12" t="s">
        <v>90</v>
      </c>
      <c r="AW512" s="12" t="s">
        <v>41</v>
      </c>
      <c r="AX512" s="12" t="s">
        <v>80</v>
      </c>
      <c r="AY512" s="143" t="s">
        <v>184</v>
      </c>
    </row>
    <row r="513" spans="2:65" s="13" customFormat="1" ht="11.25">
      <c r="B513" s="149"/>
      <c r="D513" s="136" t="s">
        <v>190</v>
      </c>
      <c r="E513" s="150" t="s">
        <v>3</v>
      </c>
      <c r="F513" s="151" t="s">
        <v>202</v>
      </c>
      <c r="H513" s="152">
        <v>6</v>
      </c>
      <c r="I513" s="153"/>
      <c r="L513" s="149"/>
      <c r="M513" s="154"/>
      <c r="T513" s="155"/>
      <c r="AT513" s="150" t="s">
        <v>190</v>
      </c>
      <c r="AU513" s="150" t="s">
        <v>88</v>
      </c>
      <c r="AV513" s="13" t="s">
        <v>203</v>
      </c>
      <c r="AW513" s="13" t="s">
        <v>41</v>
      </c>
      <c r="AX513" s="13" t="s">
        <v>88</v>
      </c>
      <c r="AY513" s="150" t="s">
        <v>184</v>
      </c>
    </row>
    <row r="514" spans="2:65" s="1" customFormat="1" ht="66.75" customHeight="1">
      <c r="B514" s="121"/>
      <c r="C514" s="122" t="s">
        <v>397</v>
      </c>
      <c r="D514" s="122" t="s">
        <v>185</v>
      </c>
      <c r="E514" s="123" t="s">
        <v>1398</v>
      </c>
      <c r="F514" s="124" t="s">
        <v>1399</v>
      </c>
      <c r="G514" s="125" t="s">
        <v>213</v>
      </c>
      <c r="H514" s="126">
        <v>2</v>
      </c>
      <c r="I514" s="127"/>
      <c r="J514" s="128">
        <f>ROUND(I514*H514,2)</f>
        <v>0</v>
      </c>
      <c r="K514" s="124" t="s">
        <v>189</v>
      </c>
      <c r="L514" s="32"/>
      <c r="M514" s="129" t="s">
        <v>3</v>
      </c>
      <c r="N514" s="130" t="s">
        <v>51</v>
      </c>
      <c r="P514" s="131">
        <f>O514*H514</f>
        <v>0</v>
      </c>
      <c r="Q514" s="131">
        <v>0</v>
      </c>
      <c r="R514" s="131">
        <f>Q514*H514</f>
        <v>0</v>
      </c>
      <c r="S514" s="131">
        <v>0</v>
      </c>
      <c r="T514" s="132">
        <f>S514*H514</f>
        <v>0</v>
      </c>
      <c r="AR514" s="133" t="s">
        <v>88</v>
      </c>
      <c r="AT514" s="133" t="s">
        <v>185</v>
      </c>
      <c r="AU514" s="133" t="s">
        <v>88</v>
      </c>
      <c r="AY514" s="16" t="s">
        <v>184</v>
      </c>
      <c r="BE514" s="134">
        <f>IF(N514="základní",J514,0)</f>
        <v>0</v>
      </c>
      <c r="BF514" s="134">
        <f>IF(N514="snížená",J514,0)</f>
        <v>0</v>
      </c>
      <c r="BG514" s="134">
        <f>IF(N514="zákl. přenesená",J514,0)</f>
        <v>0</v>
      </c>
      <c r="BH514" s="134">
        <f>IF(N514="sníž. přenesená",J514,0)</f>
        <v>0</v>
      </c>
      <c r="BI514" s="134">
        <f>IF(N514="nulová",J514,0)</f>
        <v>0</v>
      </c>
      <c r="BJ514" s="16" t="s">
        <v>88</v>
      </c>
      <c r="BK514" s="134">
        <f>ROUND(I514*H514,2)</f>
        <v>0</v>
      </c>
      <c r="BL514" s="16" t="s">
        <v>88</v>
      </c>
      <c r="BM514" s="133" t="s">
        <v>1400</v>
      </c>
    </row>
    <row r="515" spans="2:65" s="11" customFormat="1" ht="11.25">
      <c r="B515" s="135"/>
      <c r="D515" s="136" t="s">
        <v>190</v>
      </c>
      <c r="E515" s="137" t="s">
        <v>3</v>
      </c>
      <c r="F515" s="138" t="s">
        <v>1200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1" customFormat="1" ht="22.5">
      <c r="B516" s="135"/>
      <c r="D516" s="136" t="s">
        <v>190</v>
      </c>
      <c r="E516" s="137" t="s">
        <v>3</v>
      </c>
      <c r="F516" s="138" t="s">
        <v>1250</v>
      </c>
      <c r="H516" s="137" t="s">
        <v>3</v>
      </c>
      <c r="I516" s="139"/>
      <c r="L516" s="135"/>
      <c r="M516" s="140"/>
      <c r="T516" s="141"/>
      <c r="AT516" s="137" t="s">
        <v>190</v>
      </c>
      <c r="AU516" s="137" t="s">
        <v>88</v>
      </c>
      <c r="AV516" s="11" t="s">
        <v>88</v>
      </c>
      <c r="AW516" s="11" t="s">
        <v>41</v>
      </c>
      <c r="AX516" s="11" t="s">
        <v>80</v>
      </c>
      <c r="AY516" s="137" t="s">
        <v>184</v>
      </c>
    </row>
    <row r="517" spans="2:65" s="11" customFormat="1" ht="11.25">
      <c r="B517" s="135"/>
      <c r="D517" s="136" t="s">
        <v>190</v>
      </c>
      <c r="E517" s="137" t="s">
        <v>3</v>
      </c>
      <c r="F517" s="138" t="s">
        <v>1299</v>
      </c>
      <c r="H517" s="137" t="s">
        <v>3</v>
      </c>
      <c r="I517" s="139"/>
      <c r="L517" s="135"/>
      <c r="M517" s="140"/>
      <c r="T517" s="141"/>
      <c r="AT517" s="137" t="s">
        <v>190</v>
      </c>
      <c r="AU517" s="137" t="s">
        <v>88</v>
      </c>
      <c r="AV517" s="11" t="s">
        <v>88</v>
      </c>
      <c r="AW517" s="11" t="s">
        <v>41</v>
      </c>
      <c r="AX517" s="11" t="s">
        <v>80</v>
      </c>
      <c r="AY517" s="137" t="s">
        <v>184</v>
      </c>
    </row>
    <row r="518" spans="2:65" s="12" customFormat="1" ht="11.25">
      <c r="B518" s="142"/>
      <c r="D518" s="136" t="s">
        <v>190</v>
      </c>
      <c r="E518" s="143" t="s">
        <v>3</v>
      </c>
      <c r="F518" s="144" t="s">
        <v>88</v>
      </c>
      <c r="H518" s="145">
        <v>1</v>
      </c>
      <c r="I518" s="146"/>
      <c r="L518" s="142"/>
      <c r="M518" s="147"/>
      <c r="T518" s="148"/>
      <c r="AT518" s="143" t="s">
        <v>190</v>
      </c>
      <c r="AU518" s="143" t="s">
        <v>88</v>
      </c>
      <c r="AV518" s="12" t="s">
        <v>90</v>
      </c>
      <c r="AW518" s="12" t="s">
        <v>41</v>
      </c>
      <c r="AX518" s="12" t="s">
        <v>80</v>
      </c>
      <c r="AY518" s="143" t="s">
        <v>184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1301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2" customFormat="1" ht="11.25">
      <c r="B520" s="142"/>
      <c r="D520" s="136" t="s">
        <v>190</v>
      </c>
      <c r="E520" s="143" t="s">
        <v>3</v>
      </c>
      <c r="F520" s="144" t="s">
        <v>88</v>
      </c>
      <c r="H520" s="145">
        <v>1</v>
      </c>
      <c r="I520" s="146"/>
      <c r="L520" s="142"/>
      <c r="M520" s="147"/>
      <c r="T520" s="148"/>
      <c r="AT520" s="143" t="s">
        <v>190</v>
      </c>
      <c r="AU520" s="143" t="s">
        <v>88</v>
      </c>
      <c r="AV520" s="12" t="s">
        <v>90</v>
      </c>
      <c r="AW520" s="12" t="s">
        <v>41</v>
      </c>
      <c r="AX520" s="12" t="s">
        <v>80</v>
      </c>
      <c r="AY520" s="143" t="s">
        <v>184</v>
      </c>
    </row>
    <row r="521" spans="2:65" s="13" customFormat="1" ht="11.25">
      <c r="B521" s="149"/>
      <c r="D521" s="136" t="s">
        <v>190</v>
      </c>
      <c r="E521" s="150" t="s">
        <v>3</v>
      </c>
      <c r="F521" s="151" t="s">
        <v>202</v>
      </c>
      <c r="H521" s="152">
        <v>2</v>
      </c>
      <c r="I521" s="153"/>
      <c r="L521" s="149"/>
      <c r="M521" s="154"/>
      <c r="T521" s="155"/>
      <c r="AT521" s="150" t="s">
        <v>190</v>
      </c>
      <c r="AU521" s="150" t="s">
        <v>88</v>
      </c>
      <c r="AV521" s="13" t="s">
        <v>203</v>
      </c>
      <c r="AW521" s="13" t="s">
        <v>41</v>
      </c>
      <c r="AX521" s="13" t="s">
        <v>88</v>
      </c>
      <c r="AY521" s="150" t="s">
        <v>184</v>
      </c>
    </row>
    <row r="522" spans="2:65" s="1" customFormat="1" ht="62.65" customHeight="1">
      <c r="B522" s="121"/>
      <c r="C522" s="122" t="s">
        <v>550</v>
      </c>
      <c r="D522" s="122" t="s">
        <v>185</v>
      </c>
      <c r="E522" s="123" t="s">
        <v>1401</v>
      </c>
      <c r="F522" s="124" t="s">
        <v>1402</v>
      </c>
      <c r="G522" s="125" t="s">
        <v>213</v>
      </c>
      <c r="H522" s="126">
        <v>4</v>
      </c>
      <c r="I522" s="127"/>
      <c r="J522" s="128">
        <f>ROUND(I522*H522,2)</f>
        <v>0</v>
      </c>
      <c r="K522" s="124" t="s">
        <v>189</v>
      </c>
      <c r="L522" s="32"/>
      <c r="M522" s="129" t="s">
        <v>3</v>
      </c>
      <c r="N522" s="130" t="s">
        <v>51</v>
      </c>
      <c r="P522" s="131">
        <f>O522*H522</f>
        <v>0</v>
      </c>
      <c r="Q522" s="131">
        <v>0</v>
      </c>
      <c r="R522" s="131">
        <f>Q522*H522</f>
        <v>0</v>
      </c>
      <c r="S522" s="131">
        <v>0</v>
      </c>
      <c r="T522" s="132">
        <f>S522*H522</f>
        <v>0</v>
      </c>
      <c r="AR522" s="133" t="s">
        <v>88</v>
      </c>
      <c r="AT522" s="133" t="s">
        <v>185</v>
      </c>
      <c r="AU522" s="133" t="s">
        <v>88</v>
      </c>
      <c r="AY522" s="16" t="s">
        <v>184</v>
      </c>
      <c r="BE522" s="134">
        <f>IF(N522="základní",J522,0)</f>
        <v>0</v>
      </c>
      <c r="BF522" s="134">
        <f>IF(N522="snížená",J522,0)</f>
        <v>0</v>
      </c>
      <c r="BG522" s="134">
        <f>IF(N522="zákl. přenesená",J522,0)</f>
        <v>0</v>
      </c>
      <c r="BH522" s="134">
        <f>IF(N522="sníž. přenesená",J522,0)</f>
        <v>0</v>
      </c>
      <c r="BI522" s="134">
        <f>IF(N522="nulová",J522,0)</f>
        <v>0</v>
      </c>
      <c r="BJ522" s="16" t="s">
        <v>88</v>
      </c>
      <c r="BK522" s="134">
        <f>ROUND(I522*H522,2)</f>
        <v>0</v>
      </c>
      <c r="BL522" s="16" t="s">
        <v>88</v>
      </c>
      <c r="BM522" s="133" t="s">
        <v>1403</v>
      </c>
    </row>
    <row r="523" spans="2:65" s="11" customFormat="1" ht="11.25">
      <c r="B523" s="135"/>
      <c r="D523" s="136" t="s">
        <v>190</v>
      </c>
      <c r="E523" s="137" t="s">
        <v>3</v>
      </c>
      <c r="F523" s="138" t="s">
        <v>1200</v>
      </c>
      <c r="H523" s="137" t="s">
        <v>3</v>
      </c>
      <c r="I523" s="139"/>
      <c r="L523" s="135"/>
      <c r="M523" s="140"/>
      <c r="T523" s="141"/>
      <c r="AT523" s="137" t="s">
        <v>190</v>
      </c>
      <c r="AU523" s="137" t="s">
        <v>88</v>
      </c>
      <c r="AV523" s="11" t="s">
        <v>88</v>
      </c>
      <c r="AW523" s="11" t="s">
        <v>41</v>
      </c>
      <c r="AX523" s="11" t="s">
        <v>80</v>
      </c>
      <c r="AY523" s="137" t="s">
        <v>184</v>
      </c>
    </row>
    <row r="524" spans="2:65" s="11" customFormat="1" ht="22.5">
      <c r="B524" s="135"/>
      <c r="D524" s="136" t="s">
        <v>190</v>
      </c>
      <c r="E524" s="137" t="s">
        <v>3</v>
      </c>
      <c r="F524" s="138" t="s">
        <v>1250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1" customFormat="1" ht="11.25">
      <c r="B525" s="135"/>
      <c r="D525" s="136" t="s">
        <v>190</v>
      </c>
      <c r="E525" s="137" t="s">
        <v>3</v>
      </c>
      <c r="F525" s="138" t="s">
        <v>1297</v>
      </c>
      <c r="H525" s="137" t="s">
        <v>3</v>
      </c>
      <c r="I525" s="139"/>
      <c r="L525" s="135"/>
      <c r="M525" s="140"/>
      <c r="T525" s="141"/>
      <c r="AT525" s="137" t="s">
        <v>190</v>
      </c>
      <c r="AU525" s="137" t="s">
        <v>88</v>
      </c>
      <c r="AV525" s="11" t="s">
        <v>88</v>
      </c>
      <c r="AW525" s="11" t="s">
        <v>41</v>
      </c>
      <c r="AX525" s="11" t="s">
        <v>80</v>
      </c>
      <c r="AY525" s="137" t="s">
        <v>184</v>
      </c>
    </row>
    <row r="526" spans="2:65" s="12" customFormat="1" ht="11.25">
      <c r="B526" s="142"/>
      <c r="D526" s="136" t="s">
        <v>190</v>
      </c>
      <c r="E526" s="143" t="s">
        <v>3</v>
      </c>
      <c r="F526" s="144" t="s">
        <v>88</v>
      </c>
      <c r="H526" s="145">
        <v>1</v>
      </c>
      <c r="I526" s="146"/>
      <c r="L526" s="142"/>
      <c r="M526" s="147"/>
      <c r="T526" s="148"/>
      <c r="AT526" s="143" t="s">
        <v>190</v>
      </c>
      <c r="AU526" s="143" t="s">
        <v>88</v>
      </c>
      <c r="AV526" s="12" t="s">
        <v>90</v>
      </c>
      <c r="AW526" s="12" t="s">
        <v>41</v>
      </c>
      <c r="AX526" s="12" t="s">
        <v>80</v>
      </c>
      <c r="AY526" s="143" t="s">
        <v>184</v>
      </c>
    </row>
    <row r="527" spans="2:65" s="11" customFormat="1" ht="11.25">
      <c r="B527" s="135"/>
      <c r="D527" s="136" t="s">
        <v>190</v>
      </c>
      <c r="E527" s="137" t="s">
        <v>3</v>
      </c>
      <c r="F527" s="138" t="s">
        <v>1299</v>
      </c>
      <c r="H527" s="137" t="s">
        <v>3</v>
      </c>
      <c r="I527" s="139"/>
      <c r="L527" s="135"/>
      <c r="M527" s="140"/>
      <c r="T527" s="141"/>
      <c r="AT527" s="137" t="s">
        <v>190</v>
      </c>
      <c r="AU527" s="137" t="s">
        <v>88</v>
      </c>
      <c r="AV527" s="11" t="s">
        <v>88</v>
      </c>
      <c r="AW527" s="11" t="s">
        <v>41</v>
      </c>
      <c r="AX527" s="11" t="s">
        <v>80</v>
      </c>
      <c r="AY527" s="137" t="s">
        <v>184</v>
      </c>
    </row>
    <row r="528" spans="2:65" s="12" customFormat="1" ht="11.25">
      <c r="B528" s="142"/>
      <c r="D528" s="136" t="s">
        <v>190</v>
      </c>
      <c r="E528" s="143" t="s">
        <v>3</v>
      </c>
      <c r="F528" s="144" t="s">
        <v>88</v>
      </c>
      <c r="H528" s="145">
        <v>1</v>
      </c>
      <c r="I528" s="146"/>
      <c r="L528" s="142"/>
      <c r="M528" s="147"/>
      <c r="T528" s="148"/>
      <c r="AT528" s="143" t="s">
        <v>190</v>
      </c>
      <c r="AU528" s="143" t="s">
        <v>88</v>
      </c>
      <c r="AV528" s="12" t="s">
        <v>90</v>
      </c>
      <c r="AW528" s="12" t="s">
        <v>41</v>
      </c>
      <c r="AX528" s="12" t="s">
        <v>80</v>
      </c>
      <c r="AY528" s="143" t="s">
        <v>184</v>
      </c>
    </row>
    <row r="529" spans="2:65" s="11" customFormat="1" ht="11.25">
      <c r="B529" s="135"/>
      <c r="D529" s="136" t="s">
        <v>190</v>
      </c>
      <c r="E529" s="137" t="s">
        <v>3</v>
      </c>
      <c r="F529" s="138" t="s">
        <v>1300</v>
      </c>
      <c r="H529" s="137" t="s">
        <v>3</v>
      </c>
      <c r="I529" s="139"/>
      <c r="L529" s="135"/>
      <c r="M529" s="140"/>
      <c r="T529" s="141"/>
      <c r="AT529" s="137" t="s">
        <v>190</v>
      </c>
      <c r="AU529" s="137" t="s">
        <v>88</v>
      </c>
      <c r="AV529" s="11" t="s">
        <v>88</v>
      </c>
      <c r="AW529" s="11" t="s">
        <v>41</v>
      </c>
      <c r="AX529" s="11" t="s">
        <v>80</v>
      </c>
      <c r="AY529" s="137" t="s">
        <v>184</v>
      </c>
    </row>
    <row r="530" spans="2:65" s="12" customFormat="1" ht="11.25">
      <c r="B530" s="142"/>
      <c r="D530" s="136" t="s">
        <v>190</v>
      </c>
      <c r="E530" s="143" t="s">
        <v>3</v>
      </c>
      <c r="F530" s="144" t="s">
        <v>88</v>
      </c>
      <c r="H530" s="145">
        <v>1</v>
      </c>
      <c r="I530" s="146"/>
      <c r="L530" s="142"/>
      <c r="M530" s="147"/>
      <c r="T530" s="148"/>
      <c r="AT530" s="143" t="s">
        <v>190</v>
      </c>
      <c r="AU530" s="143" t="s">
        <v>88</v>
      </c>
      <c r="AV530" s="12" t="s">
        <v>90</v>
      </c>
      <c r="AW530" s="12" t="s">
        <v>41</v>
      </c>
      <c r="AX530" s="12" t="s">
        <v>80</v>
      </c>
      <c r="AY530" s="143" t="s">
        <v>184</v>
      </c>
    </row>
    <row r="531" spans="2:65" s="11" customFormat="1" ht="11.25">
      <c r="B531" s="135"/>
      <c r="D531" s="136" t="s">
        <v>190</v>
      </c>
      <c r="E531" s="137" t="s">
        <v>3</v>
      </c>
      <c r="F531" s="138" t="s">
        <v>1301</v>
      </c>
      <c r="H531" s="137" t="s">
        <v>3</v>
      </c>
      <c r="I531" s="139"/>
      <c r="L531" s="135"/>
      <c r="M531" s="140"/>
      <c r="T531" s="141"/>
      <c r="AT531" s="137" t="s">
        <v>190</v>
      </c>
      <c r="AU531" s="137" t="s">
        <v>88</v>
      </c>
      <c r="AV531" s="11" t="s">
        <v>88</v>
      </c>
      <c r="AW531" s="11" t="s">
        <v>41</v>
      </c>
      <c r="AX531" s="11" t="s">
        <v>80</v>
      </c>
      <c r="AY531" s="137" t="s">
        <v>184</v>
      </c>
    </row>
    <row r="532" spans="2:65" s="12" customFormat="1" ht="11.25">
      <c r="B532" s="142"/>
      <c r="D532" s="136" t="s">
        <v>190</v>
      </c>
      <c r="E532" s="143" t="s">
        <v>3</v>
      </c>
      <c r="F532" s="144" t="s">
        <v>88</v>
      </c>
      <c r="H532" s="145">
        <v>1</v>
      </c>
      <c r="I532" s="146"/>
      <c r="L532" s="142"/>
      <c r="M532" s="147"/>
      <c r="T532" s="148"/>
      <c r="AT532" s="143" t="s">
        <v>190</v>
      </c>
      <c r="AU532" s="143" t="s">
        <v>88</v>
      </c>
      <c r="AV532" s="12" t="s">
        <v>90</v>
      </c>
      <c r="AW532" s="12" t="s">
        <v>41</v>
      </c>
      <c r="AX532" s="12" t="s">
        <v>80</v>
      </c>
      <c r="AY532" s="143" t="s">
        <v>184</v>
      </c>
    </row>
    <row r="533" spans="2:65" s="13" customFormat="1" ht="11.25">
      <c r="B533" s="149"/>
      <c r="D533" s="136" t="s">
        <v>190</v>
      </c>
      <c r="E533" s="150" t="s">
        <v>3</v>
      </c>
      <c r="F533" s="151" t="s">
        <v>202</v>
      </c>
      <c r="H533" s="152">
        <v>4</v>
      </c>
      <c r="I533" s="153"/>
      <c r="L533" s="149"/>
      <c r="M533" s="154"/>
      <c r="T533" s="155"/>
      <c r="AT533" s="150" t="s">
        <v>190</v>
      </c>
      <c r="AU533" s="150" t="s">
        <v>88</v>
      </c>
      <c r="AV533" s="13" t="s">
        <v>203</v>
      </c>
      <c r="AW533" s="13" t="s">
        <v>41</v>
      </c>
      <c r="AX533" s="13" t="s">
        <v>88</v>
      </c>
      <c r="AY533" s="150" t="s">
        <v>184</v>
      </c>
    </row>
    <row r="534" spans="2:65" s="1" customFormat="1" ht="55.5" customHeight="1">
      <c r="B534" s="121"/>
      <c r="C534" s="122" t="s">
        <v>402</v>
      </c>
      <c r="D534" s="122" t="s">
        <v>185</v>
      </c>
      <c r="E534" s="123" t="s">
        <v>1404</v>
      </c>
      <c r="F534" s="124" t="s">
        <v>1405</v>
      </c>
      <c r="G534" s="125" t="s">
        <v>213</v>
      </c>
      <c r="H534" s="126">
        <v>4</v>
      </c>
      <c r="I534" s="127"/>
      <c r="J534" s="128">
        <f>ROUND(I534*H534,2)</f>
        <v>0</v>
      </c>
      <c r="K534" s="124" t="s">
        <v>189</v>
      </c>
      <c r="L534" s="32"/>
      <c r="M534" s="129" t="s">
        <v>3</v>
      </c>
      <c r="N534" s="130" t="s">
        <v>51</v>
      </c>
      <c r="P534" s="131">
        <f>O534*H534</f>
        <v>0</v>
      </c>
      <c r="Q534" s="131">
        <v>0</v>
      </c>
      <c r="R534" s="131">
        <f>Q534*H534</f>
        <v>0</v>
      </c>
      <c r="S534" s="131">
        <v>0</v>
      </c>
      <c r="T534" s="132">
        <f>S534*H534</f>
        <v>0</v>
      </c>
      <c r="AR534" s="133" t="s">
        <v>88</v>
      </c>
      <c r="AT534" s="133" t="s">
        <v>185</v>
      </c>
      <c r="AU534" s="133" t="s">
        <v>88</v>
      </c>
      <c r="AY534" s="16" t="s">
        <v>184</v>
      </c>
      <c r="BE534" s="134">
        <f>IF(N534="základní",J534,0)</f>
        <v>0</v>
      </c>
      <c r="BF534" s="134">
        <f>IF(N534="snížená",J534,0)</f>
        <v>0</v>
      </c>
      <c r="BG534" s="134">
        <f>IF(N534="zákl. přenesená",J534,0)</f>
        <v>0</v>
      </c>
      <c r="BH534" s="134">
        <f>IF(N534="sníž. přenesená",J534,0)</f>
        <v>0</v>
      </c>
      <c r="BI534" s="134">
        <f>IF(N534="nulová",J534,0)</f>
        <v>0</v>
      </c>
      <c r="BJ534" s="16" t="s">
        <v>88</v>
      </c>
      <c r="BK534" s="134">
        <f>ROUND(I534*H534,2)</f>
        <v>0</v>
      </c>
      <c r="BL534" s="16" t="s">
        <v>88</v>
      </c>
      <c r="BM534" s="133" t="s">
        <v>1406</v>
      </c>
    </row>
    <row r="535" spans="2:65" s="11" customFormat="1" ht="11.25">
      <c r="B535" s="135"/>
      <c r="D535" s="136" t="s">
        <v>190</v>
      </c>
      <c r="E535" s="137" t="s">
        <v>3</v>
      </c>
      <c r="F535" s="138" t="s">
        <v>1200</v>
      </c>
      <c r="H535" s="137" t="s">
        <v>3</v>
      </c>
      <c r="I535" s="139"/>
      <c r="L535" s="135"/>
      <c r="M535" s="140"/>
      <c r="T535" s="141"/>
      <c r="AT535" s="137" t="s">
        <v>190</v>
      </c>
      <c r="AU535" s="137" t="s">
        <v>88</v>
      </c>
      <c r="AV535" s="11" t="s">
        <v>88</v>
      </c>
      <c r="AW535" s="11" t="s">
        <v>41</v>
      </c>
      <c r="AX535" s="11" t="s">
        <v>80</v>
      </c>
      <c r="AY535" s="137" t="s">
        <v>184</v>
      </c>
    </row>
    <row r="536" spans="2:65" s="11" customFormat="1" ht="22.5">
      <c r="B536" s="135"/>
      <c r="D536" s="136" t="s">
        <v>190</v>
      </c>
      <c r="E536" s="137" t="s">
        <v>3</v>
      </c>
      <c r="F536" s="138" t="s">
        <v>1250</v>
      </c>
      <c r="H536" s="137" t="s">
        <v>3</v>
      </c>
      <c r="I536" s="139"/>
      <c r="L536" s="135"/>
      <c r="M536" s="140"/>
      <c r="T536" s="141"/>
      <c r="AT536" s="137" t="s">
        <v>190</v>
      </c>
      <c r="AU536" s="137" t="s">
        <v>88</v>
      </c>
      <c r="AV536" s="11" t="s">
        <v>88</v>
      </c>
      <c r="AW536" s="11" t="s">
        <v>41</v>
      </c>
      <c r="AX536" s="11" t="s">
        <v>80</v>
      </c>
      <c r="AY536" s="137" t="s">
        <v>184</v>
      </c>
    </row>
    <row r="537" spans="2:65" s="11" customFormat="1" ht="11.25">
      <c r="B537" s="135"/>
      <c r="D537" s="136" t="s">
        <v>190</v>
      </c>
      <c r="E537" s="137" t="s">
        <v>3</v>
      </c>
      <c r="F537" s="138" t="s">
        <v>1295</v>
      </c>
      <c r="H537" s="137" t="s">
        <v>3</v>
      </c>
      <c r="I537" s="139"/>
      <c r="L537" s="135"/>
      <c r="M537" s="140"/>
      <c r="T537" s="141"/>
      <c r="AT537" s="137" t="s">
        <v>190</v>
      </c>
      <c r="AU537" s="137" t="s">
        <v>88</v>
      </c>
      <c r="AV537" s="11" t="s">
        <v>88</v>
      </c>
      <c r="AW537" s="11" t="s">
        <v>41</v>
      </c>
      <c r="AX537" s="11" t="s">
        <v>80</v>
      </c>
      <c r="AY537" s="137" t="s">
        <v>184</v>
      </c>
    </row>
    <row r="538" spans="2:65" s="12" customFormat="1" ht="11.25">
      <c r="B538" s="142"/>
      <c r="D538" s="136" t="s">
        <v>190</v>
      </c>
      <c r="E538" s="143" t="s">
        <v>3</v>
      </c>
      <c r="F538" s="144" t="s">
        <v>88</v>
      </c>
      <c r="H538" s="145">
        <v>1</v>
      </c>
      <c r="I538" s="146"/>
      <c r="L538" s="142"/>
      <c r="M538" s="147"/>
      <c r="T538" s="148"/>
      <c r="AT538" s="143" t="s">
        <v>190</v>
      </c>
      <c r="AU538" s="143" t="s">
        <v>88</v>
      </c>
      <c r="AV538" s="12" t="s">
        <v>90</v>
      </c>
      <c r="AW538" s="12" t="s">
        <v>41</v>
      </c>
      <c r="AX538" s="12" t="s">
        <v>80</v>
      </c>
      <c r="AY538" s="143" t="s">
        <v>184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1297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2" customFormat="1" ht="11.25">
      <c r="B540" s="142"/>
      <c r="D540" s="136" t="s">
        <v>190</v>
      </c>
      <c r="E540" s="143" t="s">
        <v>3</v>
      </c>
      <c r="F540" s="144" t="s">
        <v>88</v>
      </c>
      <c r="H540" s="145">
        <v>1</v>
      </c>
      <c r="I540" s="146"/>
      <c r="L540" s="142"/>
      <c r="M540" s="147"/>
      <c r="T540" s="148"/>
      <c r="AT540" s="143" t="s">
        <v>190</v>
      </c>
      <c r="AU540" s="143" t="s">
        <v>88</v>
      </c>
      <c r="AV540" s="12" t="s">
        <v>90</v>
      </c>
      <c r="AW540" s="12" t="s">
        <v>41</v>
      </c>
      <c r="AX540" s="12" t="s">
        <v>80</v>
      </c>
      <c r="AY540" s="143" t="s">
        <v>184</v>
      </c>
    </row>
    <row r="541" spans="2:65" s="11" customFormat="1" ht="11.25">
      <c r="B541" s="135"/>
      <c r="D541" s="136" t="s">
        <v>190</v>
      </c>
      <c r="E541" s="137" t="s">
        <v>3</v>
      </c>
      <c r="F541" s="138" t="s">
        <v>1300</v>
      </c>
      <c r="H541" s="137" t="s">
        <v>3</v>
      </c>
      <c r="I541" s="139"/>
      <c r="L541" s="135"/>
      <c r="M541" s="140"/>
      <c r="T541" s="141"/>
      <c r="AT541" s="137" t="s">
        <v>190</v>
      </c>
      <c r="AU541" s="137" t="s">
        <v>88</v>
      </c>
      <c r="AV541" s="11" t="s">
        <v>88</v>
      </c>
      <c r="AW541" s="11" t="s">
        <v>41</v>
      </c>
      <c r="AX541" s="11" t="s">
        <v>80</v>
      </c>
      <c r="AY541" s="137" t="s">
        <v>184</v>
      </c>
    </row>
    <row r="542" spans="2:65" s="12" customFormat="1" ht="11.25">
      <c r="B542" s="142"/>
      <c r="D542" s="136" t="s">
        <v>190</v>
      </c>
      <c r="E542" s="143" t="s">
        <v>3</v>
      </c>
      <c r="F542" s="144" t="s">
        <v>88</v>
      </c>
      <c r="H542" s="145">
        <v>1</v>
      </c>
      <c r="I542" s="146"/>
      <c r="L542" s="142"/>
      <c r="M542" s="147"/>
      <c r="T542" s="148"/>
      <c r="AT542" s="143" t="s">
        <v>190</v>
      </c>
      <c r="AU542" s="143" t="s">
        <v>88</v>
      </c>
      <c r="AV542" s="12" t="s">
        <v>90</v>
      </c>
      <c r="AW542" s="12" t="s">
        <v>41</v>
      </c>
      <c r="AX542" s="12" t="s">
        <v>80</v>
      </c>
      <c r="AY542" s="143" t="s">
        <v>184</v>
      </c>
    </row>
    <row r="543" spans="2:65" s="11" customFormat="1" ht="11.25">
      <c r="B543" s="135"/>
      <c r="D543" s="136" t="s">
        <v>190</v>
      </c>
      <c r="E543" s="137" t="s">
        <v>3</v>
      </c>
      <c r="F543" s="138" t="s">
        <v>1302</v>
      </c>
      <c r="H543" s="137" t="s">
        <v>3</v>
      </c>
      <c r="I543" s="139"/>
      <c r="L543" s="135"/>
      <c r="M543" s="140"/>
      <c r="T543" s="141"/>
      <c r="AT543" s="137" t="s">
        <v>190</v>
      </c>
      <c r="AU543" s="137" t="s">
        <v>88</v>
      </c>
      <c r="AV543" s="11" t="s">
        <v>88</v>
      </c>
      <c r="AW543" s="11" t="s">
        <v>41</v>
      </c>
      <c r="AX543" s="11" t="s">
        <v>80</v>
      </c>
      <c r="AY543" s="137" t="s">
        <v>184</v>
      </c>
    </row>
    <row r="544" spans="2:65" s="12" customFormat="1" ht="11.25">
      <c r="B544" s="142"/>
      <c r="D544" s="136" t="s">
        <v>190</v>
      </c>
      <c r="E544" s="143" t="s">
        <v>3</v>
      </c>
      <c r="F544" s="144" t="s">
        <v>88</v>
      </c>
      <c r="H544" s="145">
        <v>1</v>
      </c>
      <c r="I544" s="146"/>
      <c r="L544" s="142"/>
      <c r="M544" s="147"/>
      <c r="T544" s="148"/>
      <c r="AT544" s="143" t="s">
        <v>190</v>
      </c>
      <c r="AU544" s="143" t="s">
        <v>88</v>
      </c>
      <c r="AV544" s="12" t="s">
        <v>90</v>
      </c>
      <c r="AW544" s="12" t="s">
        <v>41</v>
      </c>
      <c r="AX544" s="12" t="s">
        <v>80</v>
      </c>
      <c r="AY544" s="143" t="s">
        <v>184</v>
      </c>
    </row>
    <row r="545" spans="2:65" s="13" customFormat="1" ht="11.25">
      <c r="B545" s="149"/>
      <c r="D545" s="136" t="s">
        <v>190</v>
      </c>
      <c r="E545" s="150" t="s">
        <v>3</v>
      </c>
      <c r="F545" s="151" t="s">
        <v>202</v>
      </c>
      <c r="H545" s="152">
        <v>4</v>
      </c>
      <c r="I545" s="153"/>
      <c r="L545" s="149"/>
      <c r="M545" s="154"/>
      <c r="T545" s="155"/>
      <c r="AT545" s="150" t="s">
        <v>190</v>
      </c>
      <c r="AU545" s="150" t="s">
        <v>88</v>
      </c>
      <c r="AV545" s="13" t="s">
        <v>203</v>
      </c>
      <c r="AW545" s="13" t="s">
        <v>41</v>
      </c>
      <c r="AX545" s="13" t="s">
        <v>88</v>
      </c>
      <c r="AY545" s="150" t="s">
        <v>184</v>
      </c>
    </row>
    <row r="546" spans="2:65" s="1" customFormat="1" ht="66.75" customHeight="1">
      <c r="B546" s="121"/>
      <c r="C546" s="122" t="s">
        <v>559</v>
      </c>
      <c r="D546" s="122" t="s">
        <v>185</v>
      </c>
      <c r="E546" s="123" t="s">
        <v>1407</v>
      </c>
      <c r="F546" s="124" t="s">
        <v>1408</v>
      </c>
      <c r="G546" s="125" t="s">
        <v>213</v>
      </c>
      <c r="H546" s="126">
        <v>4</v>
      </c>
      <c r="I546" s="127"/>
      <c r="J546" s="128">
        <f>ROUND(I546*H546,2)</f>
        <v>0</v>
      </c>
      <c r="K546" s="124" t="s">
        <v>189</v>
      </c>
      <c r="L546" s="32"/>
      <c r="M546" s="129" t="s">
        <v>3</v>
      </c>
      <c r="N546" s="130" t="s">
        <v>51</v>
      </c>
      <c r="P546" s="131">
        <f>O546*H546</f>
        <v>0</v>
      </c>
      <c r="Q546" s="131">
        <v>0</v>
      </c>
      <c r="R546" s="131">
        <f>Q546*H546</f>
        <v>0</v>
      </c>
      <c r="S546" s="131">
        <v>0</v>
      </c>
      <c r="T546" s="132">
        <f>S546*H546</f>
        <v>0</v>
      </c>
      <c r="AR546" s="133" t="s">
        <v>88</v>
      </c>
      <c r="AT546" s="133" t="s">
        <v>185</v>
      </c>
      <c r="AU546" s="133" t="s">
        <v>88</v>
      </c>
      <c r="AY546" s="16" t="s">
        <v>184</v>
      </c>
      <c r="BE546" s="134">
        <f>IF(N546="základní",J546,0)</f>
        <v>0</v>
      </c>
      <c r="BF546" s="134">
        <f>IF(N546="snížená",J546,0)</f>
        <v>0</v>
      </c>
      <c r="BG546" s="134">
        <f>IF(N546="zákl. přenesená",J546,0)</f>
        <v>0</v>
      </c>
      <c r="BH546" s="134">
        <f>IF(N546="sníž. přenesená",J546,0)</f>
        <v>0</v>
      </c>
      <c r="BI546" s="134">
        <f>IF(N546="nulová",J546,0)</f>
        <v>0</v>
      </c>
      <c r="BJ546" s="16" t="s">
        <v>88</v>
      </c>
      <c r="BK546" s="134">
        <f>ROUND(I546*H546,2)</f>
        <v>0</v>
      </c>
      <c r="BL546" s="16" t="s">
        <v>88</v>
      </c>
      <c r="BM546" s="133" t="s">
        <v>1409</v>
      </c>
    </row>
    <row r="547" spans="2:65" s="11" customFormat="1" ht="11.25">
      <c r="B547" s="135"/>
      <c r="D547" s="136" t="s">
        <v>190</v>
      </c>
      <c r="E547" s="137" t="s">
        <v>3</v>
      </c>
      <c r="F547" s="138" t="s">
        <v>1200</v>
      </c>
      <c r="H547" s="137" t="s">
        <v>3</v>
      </c>
      <c r="I547" s="139"/>
      <c r="L547" s="135"/>
      <c r="M547" s="140"/>
      <c r="T547" s="141"/>
      <c r="AT547" s="137" t="s">
        <v>190</v>
      </c>
      <c r="AU547" s="137" t="s">
        <v>88</v>
      </c>
      <c r="AV547" s="11" t="s">
        <v>88</v>
      </c>
      <c r="AW547" s="11" t="s">
        <v>41</v>
      </c>
      <c r="AX547" s="11" t="s">
        <v>80</v>
      </c>
      <c r="AY547" s="137" t="s">
        <v>184</v>
      </c>
    </row>
    <row r="548" spans="2:65" s="11" customFormat="1" ht="22.5">
      <c r="B548" s="135"/>
      <c r="D548" s="136" t="s">
        <v>190</v>
      </c>
      <c r="E548" s="137" t="s">
        <v>3</v>
      </c>
      <c r="F548" s="138" t="s">
        <v>1250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1" customFormat="1" ht="11.25">
      <c r="B549" s="135"/>
      <c r="D549" s="136" t="s">
        <v>190</v>
      </c>
      <c r="E549" s="137" t="s">
        <v>3</v>
      </c>
      <c r="F549" s="138" t="s">
        <v>1295</v>
      </c>
      <c r="H549" s="137" t="s">
        <v>3</v>
      </c>
      <c r="I549" s="139"/>
      <c r="L549" s="135"/>
      <c r="M549" s="140"/>
      <c r="T549" s="141"/>
      <c r="AT549" s="137" t="s">
        <v>190</v>
      </c>
      <c r="AU549" s="137" t="s">
        <v>88</v>
      </c>
      <c r="AV549" s="11" t="s">
        <v>88</v>
      </c>
      <c r="AW549" s="11" t="s">
        <v>41</v>
      </c>
      <c r="AX549" s="11" t="s">
        <v>80</v>
      </c>
      <c r="AY549" s="137" t="s">
        <v>184</v>
      </c>
    </row>
    <row r="550" spans="2:65" s="12" customFormat="1" ht="11.25">
      <c r="B550" s="142"/>
      <c r="D550" s="136" t="s">
        <v>190</v>
      </c>
      <c r="E550" s="143" t="s">
        <v>3</v>
      </c>
      <c r="F550" s="144" t="s">
        <v>88</v>
      </c>
      <c r="H550" s="145">
        <v>1</v>
      </c>
      <c r="I550" s="146"/>
      <c r="L550" s="142"/>
      <c r="M550" s="147"/>
      <c r="T550" s="148"/>
      <c r="AT550" s="143" t="s">
        <v>190</v>
      </c>
      <c r="AU550" s="143" t="s">
        <v>88</v>
      </c>
      <c r="AV550" s="12" t="s">
        <v>90</v>
      </c>
      <c r="AW550" s="12" t="s">
        <v>41</v>
      </c>
      <c r="AX550" s="12" t="s">
        <v>80</v>
      </c>
      <c r="AY550" s="143" t="s">
        <v>184</v>
      </c>
    </row>
    <row r="551" spans="2:65" s="11" customFormat="1" ht="11.25">
      <c r="B551" s="135"/>
      <c r="D551" s="136" t="s">
        <v>190</v>
      </c>
      <c r="E551" s="137" t="s">
        <v>3</v>
      </c>
      <c r="F551" s="138" t="s">
        <v>1297</v>
      </c>
      <c r="H551" s="137" t="s">
        <v>3</v>
      </c>
      <c r="I551" s="139"/>
      <c r="L551" s="135"/>
      <c r="M551" s="140"/>
      <c r="T551" s="141"/>
      <c r="AT551" s="137" t="s">
        <v>190</v>
      </c>
      <c r="AU551" s="137" t="s">
        <v>88</v>
      </c>
      <c r="AV551" s="11" t="s">
        <v>88</v>
      </c>
      <c r="AW551" s="11" t="s">
        <v>41</v>
      </c>
      <c r="AX551" s="11" t="s">
        <v>80</v>
      </c>
      <c r="AY551" s="137" t="s">
        <v>184</v>
      </c>
    </row>
    <row r="552" spans="2:65" s="12" customFormat="1" ht="11.25">
      <c r="B552" s="142"/>
      <c r="D552" s="136" t="s">
        <v>190</v>
      </c>
      <c r="E552" s="143" t="s">
        <v>3</v>
      </c>
      <c r="F552" s="144" t="s">
        <v>88</v>
      </c>
      <c r="H552" s="145">
        <v>1</v>
      </c>
      <c r="I552" s="146"/>
      <c r="L552" s="142"/>
      <c r="M552" s="147"/>
      <c r="T552" s="148"/>
      <c r="AT552" s="143" t="s">
        <v>190</v>
      </c>
      <c r="AU552" s="143" t="s">
        <v>88</v>
      </c>
      <c r="AV552" s="12" t="s">
        <v>90</v>
      </c>
      <c r="AW552" s="12" t="s">
        <v>41</v>
      </c>
      <c r="AX552" s="12" t="s">
        <v>80</v>
      </c>
      <c r="AY552" s="143" t="s">
        <v>184</v>
      </c>
    </row>
    <row r="553" spans="2:65" s="11" customFormat="1" ht="11.25">
      <c r="B553" s="135"/>
      <c r="D553" s="136" t="s">
        <v>190</v>
      </c>
      <c r="E553" s="137" t="s">
        <v>3</v>
      </c>
      <c r="F553" s="138" t="s">
        <v>1300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2" customFormat="1" ht="11.25">
      <c r="B554" s="142"/>
      <c r="D554" s="136" t="s">
        <v>190</v>
      </c>
      <c r="E554" s="143" t="s">
        <v>3</v>
      </c>
      <c r="F554" s="144" t="s">
        <v>88</v>
      </c>
      <c r="H554" s="145">
        <v>1</v>
      </c>
      <c r="I554" s="146"/>
      <c r="L554" s="142"/>
      <c r="M554" s="147"/>
      <c r="T554" s="148"/>
      <c r="AT554" s="143" t="s">
        <v>190</v>
      </c>
      <c r="AU554" s="143" t="s">
        <v>88</v>
      </c>
      <c r="AV554" s="12" t="s">
        <v>90</v>
      </c>
      <c r="AW554" s="12" t="s">
        <v>41</v>
      </c>
      <c r="AX554" s="12" t="s">
        <v>80</v>
      </c>
      <c r="AY554" s="143" t="s">
        <v>184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1302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2" customFormat="1" ht="11.25">
      <c r="B556" s="142"/>
      <c r="D556" s="136" t="s">
        <v>190</v>
      </c>
      <c r="E556" s="143" t="s">
        <v>3</v>
      </c>
      <c r="F556" s="144" t="s">
        <v>88</v>
      </c>
      <c r="H556" s="145">
        <v>1</v>
      </c>
      <c r="I556" s="146"/>
      <c r="L556" s="142"/>
      <c r="M556" s="147"/>
      <c r="T556" s="148"/>
      <c r="AT556" s="143" t="s">
        <v>190</v>
      </c>
      <c r="AU556" s="143" t="s">
        <v>88</v>
      </c>
      <c r="AV556" s="12" t="s">
        <v>90</v>
      </c>
      <c r="AW556" s="12" t="s">
        <v>41</v>
      </c>
      <c r="AX556" s="12" t="s">
        <v>80</v>
      </c>
      <c r="AY556" s="143" t="s">
        <v>184</v>
      </c>
    </row>
    <row r="557" spans="2:65" s="13" customFormat="1" ht="11.25">
      <c r="B557" s="149"/>
      <c r="D557" s="136" t="s">
        <v>190</v>
      </c>
      <c r="E557" s="150" t="s">
        <v>3</v>
      </c>
      <c r="F557" s="151" t="s">
        <v>202</v>
      </c>
      <c r="H557" s="152">
        <v>4</v>
      </c>
      <c r="I557" s="153"/>
      <c r="L557" s="149"/>
      <c r="M557" s="154"/>
      <c r="T557" s="155"/>
      <c r="AT557" s="150" t="s">
        <v>190</v>
      </c>
      <c r="AU557" s="150" t="s">
        <v>88</v>
      </c>
      <c r="AV557" s="13" t="s">
        <v>203</v>
      </c>
      <c r="AW557" s="13" t="s">
        <v>41</v>
      </c>
      <c r="AX557" s="13" t="s">
        <v>88</v>
      </c>
      <c r="AY557" s="150" t="s">
        <v>184</v>
      </c>
    </row>
    <row r="558" spans="2:65" s="1" customFormat="1" ht="37.9" customHeight="1">
      <c r="B558" s="121"/>
      <c r="C558" s="122" t="s">
        <v>408</v>
      </c>
      <c r="D558" s="122" t="s">
        <v>185</v>
      </c>
      <c r="E558" s="123" t="s">
        <v>1410</v>
      </c>
      <c r="F558" s="124" t="s">
        <v>1411</v>
      </c>
      <c r="G558" s="125" t="s">
        <v>213</v>
      </c>
      <c r="H558" s="126">
        <v>4</v>
      </c>
      <c r="I558" s="127"/>
      <c r="J558" s="128">
        <f>ROUND(I558*H558,2)</f>
        <v>0</v>
      </c>
      <c r="K558" s="124" t="s">
        <v>189</v>
      </c>
      <c r="L558" s="32"/>
      <c r="M558" s="129" t="s">
        <v>3</v>
      </c>
      <c r="N558" s="130" t="s">
        <v>51</v>
      </c>
      <c r="P558" s="131">
        <f>O558*H558</f>
        <v>0</v>
      </c>
      <c r="Q558" s="131">
        <v>0</v>
      </c>
      <c r="R558" s="131">
        <f>Q558*H558</f>
        <v>0</v>
      </c>
      <c r="S558" s="131">
        <v>0</v>
      </c>
      <c r="T558" s="132">
        <f>S558*H558</f>
        <v>0</v>
      </c>
      <c r="AR558" s="133" t="s">
        <v>88</v>
      </c>
      <c r="AT558" s="133" t="s">
        <v>185</v>
      </c>
      <c r="AU558" s="133" t="s">
        <v>88</v>
      </c>
      <c r="AY558" s="16" t="s">
        <v>184</v>
      </c>
      <c r="BE558" s="134">
        <f>IF(N558="základní",J558,0)</f>
        <v>0</v>
      </c>
      <c r="BF558" s="134">
        <f>IF(N558="snížená",J558,0)</f>
        <v>0</v>
      </c>
      <c r="BG558" s="134">
        <f>IF(N558="zákl. přenesená",J558,0)</f>
        <v>0</v>
      </c>
      <c r="BH558" s="134">
        <f>IF(N558="sníž. přenesená",J558,0)</f>
        <v>0</v>
      </c>
      <c r="BI558" s="134">
        <f>IF(N558="nulová",J558,0)</f>
        <v>0</v>
      </c>
      <c r="BJ558" s="16" t="s">
        <v>88</v>
      </c>
      <c r="BK558" s="134">
        <f>ROUND(I558*H558,2)</f>
        <v>0</v>
      </c>
      <c r="BL558" s="16" t="s">
        <v>88</v>
      </c>
      <c r="BM558" s="133" t="s">
        <v>1412</v>
      </c>
    </row>
    <row r="559" spans="2:65" s="11" customFormat="1" ht="11.25">
      <c r="B559" s="135"/>
      <c r="D559" s="136" t="s">
        <v>190</v>
      </c>
      <c r="E559" s="137" t="s">
        <v>3</v>
      </c>
      <c r="F559" s="138" t="s">
        <v>1200</v>
      </c>
      <c r="H559" s="137" t="s">
        <v>3</v>
      </c>
      <c r="I559" s="139"/>
      <c r="L559" s="135"/>
      <c r="M559" s="140"/>
      <c r="T559" s="141"/>
      <c r="AT559" s="137" t="s">
        <v>190</v>
      </c>
      <c r="AU559" s="137" t="s">
        <v>88</v>
      </c>
      <c r="AV559" s="11" t="s">
        <v>88</v>
      </c>
      <c r="AW559" s="11" t="s">
        <v>41</v>
      </c>
      <c r="AX559" s="11" t="s">
        <v>80</v>
      </c>
      <c r="AY559" s="137" t="s">
        <v>184</v>
      </c>
    </row>
    <row r="560" spans="2:65" s="11" customFormat="1" ht="22.5">
      <c r="B560" s="135"/>
      <c r="D560" s="136" t="s">
        <v>190</v>
      </c>
      <c r="E560" s="137" t="s">
        <v>3</v>
      </c>
      <c r="F560" s="138" t="s">
        <v>1250</v>
      </c>
      <c r="H560" s="137" t="s">
        <v>3</v>
      </c>
      <c r="I560" s="139"/>
      <c r="L560" s="135"/>
      <c r="M560" s="140"/>
      <c r="T560" s="141"/>
      <c r="AT560" s="137" t="s">
        <v>190</v>
      </c>
      <c r="AU560" s="137" t="s">
        <v>88</v>
      </c>
      <c r="AV560" s="11" t="s">
        <v>88</v>
      </c>
      <c r="AW560" s="11" t="s">
        <v>41</v>
      </c>
      <c r="AX560" s="11" t="s">
        <v>80</v>
      </c>
      <c r="AY560" s="137" t="s">
        <v>184</v>
      </c>
    </row>
    <row r="561" spans="2:65" s="11" customFormat="1" ht="11.25">
      <c r="B561" s="135"/>
      <c r="D561" s="136" t="s">
        <v>190</v>
      </c>
      <c r="E561" s="137" t="s">
        <v>3</v>
      </c>
      <c r="F561" s="138" t="s">
        <v>1297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65" s="12" customFormat="1" ht="11.25">
      <c r="B562" s="142"/>
      <c r="D562" s="136" t="s">
        <v>190</v>
      </c>
      <c r="E562" s="143" t="s">
        <v>3</v>
      </c>
      <c r="F562" s="144" t="s">
        <v>88</v>
      </c>
      <c r="H562" s="145">
        <v>1</v>
      </c>
      <c r="I562" s="146"/>
      <c r="L562" s="142"/>
      <c r="M562" s="147"/>
      <c r="T562" s="148"/>
      <c r="AT562" s="143" t="s">
        <v>190</v>
      </c>
      <c r="AU562" s="143" t="s">
        <v>88</v>
      </c>
      <c r="AV562" s="12" t="s">
        <v>90</v>
      </c>
      <c r="AW562" s="12" t="s">
        <v>41</v>
      </c>
      <c r="AX562" s="12" t="s">
        <v>80</v>
      </c>
      <c r="AY562" s="143" t="s">
        <v>184</v>
      </c>
    </row>
    <row r="563" spans="2:65" s="11" customFormat="1" ht="11.25">
      <c r="B563" s="135"/>
      <c r="D563" s="136" t="s">
        <v>190</v>
      </c>
      <c r="E563" s="137" t="s">
        <v>3</v>
      </c>
      <c r="F563" s="138" t="s">
        <v>1299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65" s="12" customFormat="1" ht="11.25">
      <c r="B564" s="142"/>
      <c r="D564" s="136" t="s">
        <v>190</v>
      </c>
      <c r="E564" s="143" t="s">
        <v>3</v>
      </c>
      <c r="F564" s="144" t="s">
        <v>88</v>
      </c>
      <c r="H564" s="145">
        <v>1</v>
      </c>
      <c r="I564" s="146"/>
      <c r="L564" s="142"/>
      <c r="M564" s="147"/>
      <c r="T564" s="148"/>
      <c r="AT564" s="143" t="s">
        <v>190</v>
      </c>
      <c r="AU564" s="143" t="s">
        <v>88</v>
      </c>
      <c r="AV564" s="12" t="s">
        <v>90</v>
      </c>
      <c r="AW564" s="12" t="s">
        <v>41</v>
      </c>
      <c r="AX564" s="12" t="s">
        <v>80</v>
      </c>
      <c r="AY564" s="143" t="s">
        <v>184</v>
      </c>
    </row>
    <row r="565" spans="2:65" s="11" customFormat="1" ht="11.25">
      <c r="B565" s="135"/>
      <c r="D565" s="136" t="s">
        <v>190</v>
      </c>
      <c r="E565" s="137" t="s">
        <v>3</v>
      </c>
      <c r="F565" s="138" t="s">
        <v>1300</v>
      </c>
      <c r="H565" s="137" t="s">
        <v>3</v>
      </c>
      <c r="I565" s="139"/>
      <c r="L565" s="135"/>
      <c r="M565" s="140"/>
      <c r="T565" s="141"/>
      <c r="AT565" s="137" t="s">
        <v>190</v>
      </c>
      <c r="AU565" s="137" t="s">
        <v>88</v>
      </c>
      <c r="AV565" s="11" t="s">
        <v>88</v>
      </c>
      <c r="AW565" s="11" t="s">
        <v>41</v>
      </c>
      <c r="AX565" s="11" t="s">
        <v>80</v>
      </c>
      <c r="AY565" s="137" t="s">
        <v>184</v>
      </c>
    </row>
    <row r="566" spans="2:65" s="12" customFormat="1" ht="11.25">
      <c r="B566" s="142"/>
      <c r="D566" s="136" t="s">
        <v>190</v>
      </c>
      <c r="E566" s="143" t="s">
        <v>3</v>
      </c>
      <c r="F566" s="144" t="s">
        <v>88</v>
      </c>
      <c r="H566" s="145">
        <v>1</v>
      </c>
      <c r="I566" s="146"/>
      <c r="L566" s="142"/>
      <c r="M566" s="147"/>
      <c r="T566" s="148"/>
      <c r="AT566" s="143" t="s">
        <v>190</v>
      </c>
      <c r="AU566" s="143" t="s">
        <v>88</v>
      </c>
      <c r="AV566" s="12" t="s">
        <v>90</v>
      </c>
      <c r="AW566" s="12" t="s">
        <v>41</v>
      </c>
      <c r="AX566" s="12" t="s">
        <v>80</v>
      </c>
      <c r="AY566" s="143" t="s">
        <v>184</v>
      </c>
    </row>
    <row r="567" spans="2:65" s="11" customFormat="1" ht="11.25">
      <c r="B567" s="135"/>
      <c r="D567" s="136" t="s">
        <v>190</v>
      </c>
      <c r="E567" s="137" t="s">
        <v>3</v>
      </c>
      <c r="F567" s="138" t="s">
        <v>1301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2" customFormat="1" ht="11.25">
      <c r="B568" s="142"/>
      <c r="D568" s="136" t="s">
        <v>190</v>
      </c>
      <c r="E568" s="143" t="s">
        <v>3</v>
      </c>
      <c r="F568" s="144" t="s">
        <v>88</v>
      </c>
      <c r="H568" s="145">
        <v>1</v>
      </c>
      <c r="I568" s="146"/>
      <c r="L568" s="142"/>
      <c r="M568" s="147"/>
      <c r="T568" s="148"/>
      <c r="AT568" s="143" t="s">
        <v>190</v>
      </c>
      <c r="AU568" s="143" t="s">
        <v>88</v>
      </c>
      <c r="AV568" s="12" t="s">
        <v>90</v>
      </c>
      <c r="AW568" s="12" t="s">
        <v>41</v>
      </c>
      <c r="AX568" s="12" t="s">
        <v>80</v>
      </c>
      <c r="AY568" s="143" t="s">
        <v>184</v>
      </c>
    </row>
    <row r="569" spans="2:65" s="13" customFormat="1" ht="11.25">
      <c r="B569" s="149"/>
      <c r="D569" s="136" t="s">
        <v>190</v>
      </c>
      <c r="E569" s="150" t="s">
        <v>3</v>
      </c>
      <c r="F569" s="151" t="s">
        <v>202</v>
      </c>
      <c r="H569" s="152">
        <v>4</v>
      </c>
      <c r="I569" s="153"/>
      <c r="L569" s="149"/>
      <c r="M569" s="154"/>
      <c r="T569" s="155"/>
      <c r="AT569" s="150" t="s">
        <v>190</v>
      </c>
      <c r="AU569" s="150" t="s">
        <v>88</v>
      </c>
      <c r="AV569" s="13" t="s">
        <v>203</v>
      </c>
      <c r="AW569" s="13" t="s">
        <v>41</v>
      </c>
      <c r="AX569" s="13" t="s">
        <v>88</v>
      </c>
      <c r="AY569" s="150" t="s">
        <v>184</v>
      </c>
    </row>
    <row r="570" spans="2:65" s="1" customFormat="1" ht="37.9" customHeight="1">
      <c r="B570" s="121"/>
      <c r="C570" s="122" t="s">
        <v>568</v>
      </c>
      <c r="D570" s="122" t="s">
        <v>185</v>
      </c>
      <c r="E570" s="123" t="s">
        <v>1413</v>
      </c>
      <c r="F570" s="124" t="s">
        <v>1414</v>
      </c>
      <c r="G570" s="125" t="s">
        <v>213</v>
      </c>
      <c r="H570" s="126">
        <v>1</v>
      </c>
      <c r="I570" s="127"/>
      <c r="J570" s="128">
        <f>ROUND(I570*H570,2)</f>
        <v>0</v>
      </c>
      <c r="K570" s="124" t="s">
        <v>189</v>
      </c>
      <c r="L570" s="32"/>
      <c r="M570" s="129" t="s">
        <v>3</v>
      </c>
      <c r="N570" s="130" t="s">
        <v>51</v>
      </c>
      <c r="P570" s="131">
        <f>O570*H570</f>
        <v>0</v>
      </c>
      <c r="Q570" s="131">
        <v>0</v>
      </c>
      <c r="R570" s="131">
        <f>Q570*H570</f>
        <v>0</v>
      </c>
      <c r="S570" s="131">
        <v>0</v>
      </c>
      <c r="T570" s="132">
        <f>S570*H570</f>
        <v>0</v>
      </c>
      <c r="AR570" s="133" t="s">
        <v>88</v>
      </c>
      <c r="AT570" s="133" t="s">
        <v>185</v>
      </c>
      <c r="AU570" s="133" t="s">
        <v>88</v>
      </c>
      <c r="AY570" s="16" t="s">
        <v>184</v>
      </c>
      <c r="BE570" s="134">
        <f>IF(N570="základní",J570,0)</f>
        <v>0</v>
      </c>
      <c r="BF570" s="134">
        <f>IF(N570="snížená",J570,0)</f>
        <v>0</v>
      </c>
      <c r="BG570" s="134">
        <f>IF(N570="zákl. přenesená",J570,0)</f>
        <v>0</v>
      </c>
      <c r="BH570" s="134">
        <f>IF(N570="sníž. přenesená",J570,0)</f>
        <v>0</v>
      </c>
      <c r="BI570" s="134">
        <f>IF(N570="nulová",J570,0)</f>
        <v>0</v>
      </c>
      <c r="BJ570" s="16" t="s">
        <v>88</v>
      </c>
      <c r="BK570" s="134">
        <f>ROUND(I570*H570,2)</f>
        <v>0</v>
      </c>
      <c r="BL570" s="16" t="s">
        <v>88</v>
      </c>
      <c r="BM570" s="133" t="s">
        <v>1415</v>
      </c>
    </row>
    <row r="571" spans="2:65" s="11" customFormat="1" ht="11.25">
      <c r="B571" s="135"/>
      <c r="D571" s="136" t="s">
        <v>190</v>
      </c>
      <c r="E571" s="137" t="s">
        <v>3</v>
      </c>
      <c r="F571" s="138" t="s">
        <v>1200</v>
      </c>
      <c r="H571" s="137" t="s">
        <v>3</v>
      </c>
      <c r="I571" s="139"/>
      <c r="L571" s="135"/>
      <c r="M571" s="140"/>
      <c r="T571" s="141"/>
      <c r="AT571" s="137" t="s">
        <v>190</v>
      </c>
      <c r="AU571" s="137" t="s">
        <v>88</v>
      </c>
      <c r="AV571" s="11" t="s">
        <v>88</v>
      </c>
      <c r="AW571" s="11" t="s">
        <v>41</v>
      </c>
      <c r="AX571" s="11" t="s">
        <v>80</v>
      </c>
      <c r="AY571" s="137" t="s">
        <v>184</v>
      </c>
    </row>
    <row r="572" spans="2:65" s="11" customFormat="1" ht="22.5">
      <c r="B572" s="135"/>
      <c r="D572" s="136" t="s">
        <v>190</v>
      </c>
      <c r="E572" s="137" t="s">
        <v>3</v>
      </c>
      <c r="F572" s="138" t="s">
        <v>1250</v>
      </c>
      <c r="H572" s="137" t="s">
        <v>3</v>
      </c>
      <c r="I572" s="139"/>
      <c r="L572" s="135"/>
      <c r="M572" s="140"/>
      <c r="T572" s="141"/>
      <c r="AT572" s="137" t="s">
        <v>190</v>
      </c>
      <c r="AU572" s="137" t="s">
        <v>88</v>
      </c>
      <c r="AV572" s="11" t="s">
        <v>88</v>
      </c>
      <c r="AW572" s="11" t="s">
        <v>41</v>
      </c>
      <c r="AX572" s="11" t="s">
        <v>80</v>
      </c>
      <c r="AY572" s="137" t="s">
        <v>184</v>
      </c>
    </row>
    <row r="573" spans="2:65" s="11" customFormat="1" ht="11.25">
      <c r="B573" s="135"/>
      <c r="D573" s="136" t="s">
        <v>190</v>
      </c>
      <c r="E573" s="137" t="s">
        <v>3</v>
      </c>
      <c r="F573" s="138" t="s">
        <v>1416</v>
      </c>
      <c r="H573" s="137" t="s">
        <v>3</v>
      </c>
      <c r="I573" s="139"/>
      <c r="L573" s="135"/>
      <c r="M573" s="140"/>
      <c r="T573" s="141"/>
      <c r="AT573" s="137" t="s">
        <v>190</v>
      </c>
      <c r="AU573" s="137" t="s">
        <v>88</v>
      </c>
      <c r="AV573" s="11" t="s">
        <v>88</v>
      </c>
      <c r="AW573" s="11" t="s">
        <v>41</v>
      </c>
      <c r="AX573" s="11" t="s">
        <v>80</v>
      </c>
      <c r="AY573" s="137" t="s">
        <v>184</v>
      </c>
    </row>
    <row r="574" spans="2:65" s="12" customFormat="1" ht="11.25">
      <c r="B574" s="142"/>
      <c r="D574" s="136" t="s">
        <v>190</v>
      </c>
      <c r="E574" s="143" t="s">
        <v>3</v>
      </c>
      <c r="F574" s="144" t="s">
        <v>88</v>
      </c>
      <c r="H574" s="145">
        <v>1</v>
      </c>
      <c r="I574" s="146"/>
      <c r="L574" s="142"/>
      <c r="M574" s="147"/>
      <c r="T574" s="148"/>
      <c r="AT574" s="143" t="s">
        <v>190</v>
      </c>
      <c r="AU574" s="143" t="s">
        <v>88</v>
      </c>
      <c r="AV574" s="12" t="s">
        <v>90</v>
      </c>
      <c r="AW574" s="12" t="s">
        <v>41</v>
      </c>
      <c r="AX574" s="12" t="s">
        <v>80</v>
      </c>
      <c r="AY574" s="143" t="s">
        <v>184</v>
      </c>
    </row>
    <row r="575" spans="2:65" s="13" customFormat="1" ht="11.25">
      <c r="B575" s="149"/>
      <c r="D575" s="136" t="s">
        <v>190</v>
      </c>
      <c r="E575" s="150" t="s">
        <v>3</v>
      </c>
      <c r="F575" s="151" t="s">
        <v>202</v>
      </c>
      <c r="H575" s="152">
        <v>1</v>
      </c>
      <c r="I575" s="153"/>
      <c r="L575" s="149"/>
      <c r="M575" s="154"/>
      <c r="T575" s="155"/>
      <c r="AT575" s="150" t="s">
        <v>190</v>
      </c>
      <c r="AU575" s="150" t="s">
        <v>88</v>
      </c>
      <c r="AV575" s="13" t="s">
        <v>203</v>
      </c>
      <c r="AW575" s="13" t="s">
        <v>41</v>
      </c>
      <c r="AX575" s="13" t="s">
        <v>88</v>
      </c>
      <c r="AY575" s="150" t="s">
        <v>184</v>
      </c>
    </row>
    <row r="576" spans="2:65" s="1" customFormat="1" ht="62.65" customHeight="1">
      <c r="B576" s="121"/>
      <c r="C576" s="122" t="s">
        <v>413</v>
      </c>
      <c r="D576" s="122" t="s">
        <v>185</v>
      </c>
      <c r="E576" s="123" t="s">
        <v>1417</v>
      </c>
      <c r="F576" s="124" t="s">
        <v>1418</v>
      </c>
      <c r="G576" s="125" t="s">
        <v>213</v>
      </c>
      <c r="H576" s="126">
        <v>4</v>
      </c>
      <c r="I576" s="127"/>
      <c r="J576" s="128">
        <f>ROUND(I576*H576,2)</f>
        <v>0</v>
      </c>
      <c r="K576" s="124" t="s">
        <v>189</v>
      </c>
      <c r="L576" s="32"/>
      <c r="M576" s="129" t="s">
        <v>3</v>
      </c>
      <c r="N576" s="130" t="s">
        <v>51</v>
      </c>
      <c r="P576" s="131">
        <f>O576*H576</f>
        <v>0</v>
      </c>
      <c r="Q576" s="131">
        <v>0</v>
      </c>
      <c r="R576" s="131">
        <f>Q576*H576</f>
        <v>0</v>
      </c>
      <c r="S576" s="131">
        <v>0</v>
      </c>
      <c r="T576" s="132">
        <f>S576*H576</f>
        <v>0</v>
      </c>
      <c r="AR576" s="133" t="s">
        <v>88</v>
      </c>
      <c r="AT576" s="133" t="s">
        <v>185</v>
      </c>
      <c r="AU576" s="133" t="s">
        <v>88</v>
      </c>
      <c r="AY576" s="16" t="s">
        <v>184</v>
      </c>
      <c r="BE576" s="134">
        <f>IF(N576="základní",J576,0)</f>
        <v>0</v>
      </c>
      <c r="BF576" s="134">
        <f>IF(N576="snížená",J576,0)</f>
        <v>0</v>
      </c>
      <c r="BG576" s="134">
        <f>IF(N576="zákl. přenesená",J576,0)</f>
        <v>0</v>
      </c>
      <c r="BH576" s="134">
        <f>IF(N576="sníž. přenesená",J576,0)</f>
        <v>0</v>
      </c>
      <c r="BI576" s="134">
        <f>IF(N576="nulová",J576,0)</f>
        <v>0</v>
      </c>
      <c r="BJ576" s="16" t="s">
        <v>88</v>
      </c>
      <c r="BK576" s="134">
        <f>ROUND(I576*H576,2)</f>
        <v>0</v>
      </c>
      <c r="BL576" s="16" t="s">
        <v>88</v>
      </c>
      <c r="BM576" s="133" t="s">
        <v>1419</v>
      </c>
    </row>
    <row r="577" spans="2:65" s="11" customFormat="1" ht="11.25">
      <c r="B577" s="135"/>
      <c r="D577" s="136" t="s">
        <v>190</v>
      </c>
      <c r="E577" s="137" t="s">
        <v>3</v>
      </c>
      <c r="F577" s="138" t="s">
        <v>1200</v>
      </c>
      <c r="H577" s="137" t="s">
        <v>3</v>
      </c>
      <c r="I577" s="139"/>
      <c r="L577" s="135"/>
      <c r="M577" s="140"/>
      <c r="T577" s="141"/>
      <c r="AT577" s="137" t="s">
        <v>190</v>
      </c>
      <c r="AU577" s="137" t="s">
        <v>88</v>
      </c>
      <c r="AV577" s="11" t="s">
        <v>88</v>
      </c>
      <c r="AW577" s="11" t="s">
        <v>41</v>
      </c>
      <c r="AX577" s="11" t="s">
        <v>80</v>
      </c>
      <c r="AY577" s="137" t="s">
        <v>184</v>
      </c>
    </row>
    <row r="578" spans="2:65" s="11" customFormat="1" ht="22.5">
      <c r="B578" s="135"/>
      <c r="D578" s="136" t="s">
        <v>190</v>
      </c>
      <c r="E578" s="137" t="s">
        <v>3</v>
      </c>
      <c r="F578" s="138" t="s">
        <v>1250</v>
      </c>
      <c r="H578" s="137" t="s">
        <v>3</v>
      </c>
      <c r="I578" s="139"/>
      <c r="L578" s="135"/>
      <c r="M578" s="140"/>
      <c r="T578" s="141"/>
      <c r="AT578" s="137" t="s">
        <v>190</v>
      </c>
      <c r="AU578" s="137" t="s">
        <v>88</v>
      </c>
      <c r="AV578" s="11" t="s">
        <v>88</v>
      </c>
      <c r="AW578" s="11" t="s">
        <v>41</v>
      </c>
      <c r="AX578" s="11" t="s">
        <v>80</v>
      </c>
      <c r="AY578" s="137" t="s">
        <v>184</v>
      </c>
    </row>
    <row r="579" spans="2:65" s="11" customFormat="1" ht="11.25">
      <c r="B579" s="135"/>
      <c r="D579" s="136" t="s">
        <v>190</v>
      </c>
      <c r="E579" s="137" t="s">
        <v>3</v>
      </c>
      <c r="F579" s="138" t="s">
        <v>1420</v>
      </c>
      <c r="H579" s="137" t="s">
        <v>3</v>
      </c>
      <c r="I579" s="139"/>
      <c r="L579" s="135"/>
      <c r="M579" s="140"/>
      <c r="T579" s="141"/>
      <c r="AT579" s="137" t="s">
        <v>190</v>
      </c>
      <c r="AU579" s="137" t="s">
        <v>88</v>
      </c>
      <c r="AV579" s="11" t="s">
        <v>88</v>
      </c>
      <c r="AW579" s="11" t="s">
        <v>41</v>
      </c>
      <c r="AX579" s="11" t="s">
        <v>80</v>
      </c>
      <c r="AY579" s="137" t="s">
        <v>184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1295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2" customFormat="1" ht="11.25">
      <c r="B581" s="142"/>
      <c r="D581" s="136" t="s">
        <v>190</v>
      </c>
      <c r="E581" s="143" t="s">
        <v>3</v>
      </c>
      <c r="F581" s="144" t="s">
        <v>88</v>
      </c>
      <c r="H581" s="145">
        <v>1</v>
      </c>
      <c r="I581" s="146"/>
      <c r="L581" s="142"/>
      <c r="M581" s="147"/>
      <c r="T581" s="148"/>
      <c r="AT581" s="143" t="s">
        <v>190</v>
      </c>
      <c r="AU581" s="143" t="s">
        <v>88</v>
      </c>
      <c r="AV581" s="12" t="s">
        <v>90</v>
      </c>
      <c r="AW581" s="12" t="s">
        <v>41</v>
      </c>
      <c r="AX581" s="12" t="s">
        <v>80</v>
      </c>
      <c r="AY581" s="143" t="s">
        <v>184</v>
      </c>
    </row>
    <row r="582" spans="2:65" s="11" customFormat="1" ht="11.25">
      <c r="B582" s="135"/>
      <c r="D582" s="136" t="s">
        <v>190</v>
      </c>
      <c r="E582" s="137" t="s">
        <v>3</v>
      </c>
      <c r="F582" s="138" t="s">
        <v>1297</v>
      </c>
      <c r="H582" s="137" t="s">
        <v>3</v>
      </c>
      <c r="I582" s="139"/>
      <c r="L582" s="135"/>
      <c r="M582" s="140"/>
      <c r="T582" s="141"/>
      <c r="AT582" s="137" t="s">
        <v>190</v>
      </c>
      <c r="AU582" s="137" t="s">
        <v>88</v>
      </c>
      <c r="AV582" s="11" t="s">
        <v>88</v>
      </c>
      <c r="AW582" s="11" t="s">
        <v>41</v>
      </c>
      <c r="AX582" s="11" t="s">
        <v>80</v>
      </c>
      <c r="AY582" s="137" t="s">
        <v>184</v>
      </c>
    </row>
    <row r="583" spans="2:65" s="12" customFormat="1" ht="11.25">
      <c r="B583" s="142"/>
      <c r="D583" s="136" t="s">
        <v>190</v>
      </c>
      <c r="E583" s="143" t="s">
        <v>3</v>
      </c>
      <c r="F583" s="144" t="s">
        <v>88</v>
      </c>
      <c r="H583" s="145">
        <v>1</v>
      </c>
      <c r="I583" s="146"/>
      <c r="L583" s="142"/>
      <c r="M583" s="147"/>
      <c r="T583" s="148"/>
      <c r="AT583" s="143" t="s">
        <v>190</v>
      </c>
      <c r="AU583" s="143" t="s">
        <v>88</v>
      </c>
      <c r="AV583" s="12" t="s">
        <v>90</v>
      </c>
      <c r="AW583" s="12" t="s">
        <v>41</v>
      </c>
      <c r="AX583" s="12" t="s">
        <v>80</v>
      </c>
      <c r="AY583" s="143" t="s">
        <v>184</v>
      </c>
    </row>
    <row r="584" spans="2:65" s="11" customFormat="1" ht="11.25">
      <c r="B584" s="135"/>
      <c r="D584" s="136" t="s">
        <v>190</v>
      </c>
      <c r="E584" s="137" t="s">
        <v>3</v>
      </c>
      <c r="F584" s="138" t="s">
        <v>1300</v>
      </c>
      <c r="H584" s="137" t="s">
        <v>3</v>
      </c>
      <c r="I584" s="139"/>
      <c r="L584" s="135"/>
      <c r="M584" s="140"/>
      <c r="T584" s="141"/>
      <c r="AT584" s="137" t="s">
        <v>190</v>
      </c>
      <c r="AU584" s="137" t="s">
        <v>88</v>
      </c>
      <c r="AV584" s="11" t="s">
        <v>88</v>
      </c>
      <c r="AW584" s="11" t="s">
        <v>41</v>
      </c>
      <c r="AX584" s="11" t="s">
        <v>80</v>
      </c>
      <c r="AY584" s="137" t="s">
        <v>184</v>
      </c>
    </row>
    <row r="585" spans="2:65" s="12" customFormat="1" ht="11.25">
      <c r="B585" s="142"/>
      <c r="D585" s="136" t="s">
        <v>190</v>
      </c>
      <c r="E585" s="143" t="s">
        <v>3</v>
      </c>
      <c r="F585" s="144" t="s">
        <v>88</v>
      </c>
      <c r="H585" s="145">
        <v>1</v>
      </c>
      <c r="I585" s="146"/>
      <c r="L585" s="142"/>
      <c r="M585" s="147"/>
      <c r="T585" s="148"/>
      <c r="AT585" s="143" t="s">
        <v>190</v>
      </c>
      <c r="AU585" s="143" t="s">
        <v>88</v>
      </c>
      <c r="AV585" s="12" t="s">
        <v>90</v>
      </c>
      <c r="AW585" s="12" t="s">
        <v>41</v>
      </c>
      <c r="AX585" s="12" t="s">
        <v>80</v>
      </c>
      <c r="AY585" s="143" t="s">
        <v>184</v>
      </c>
    </row>
    <row r="586" spans="2:65" s="11" customFormat="1" ht="11.25">
      <c r="B586" s="135"/>
      <c r="D586" s="136" t="s">
        <v>190</v>
      </c>
      <c r="E586" s="137" t="s">
        <v>3</v>
      </c>
      <c r="F586" s="138" t="s">
        <v>1302</v>
      </c>
      <c r="H586" s="137" t="s">
        <v>3</v>
      </c>
      <c r="I586" s="139"/>
      <c r="L586" s="135"/>
      <c r="M586" s="140"/>
      <c r="T586" s="141"/>
      <c r="AT586" s="137" t="s">
        <v>190</v>
      </c>
      <c r="AU586" s="137" t="s">
        <v>88</v>
      </c>
      <c r="AV586" s="11" t="s">
        <v>88</v>
      </c>
      <c r="AW586" s="11" t="s">
        <v>41</v>
      </c>
      <c r="AX586" s="11" t="s">
        <v>80</v>
      </c>
      <c r="AY586" s="137" t="s">
        <v>184</v>
      </c>
    </row>
    <row r="587" spans="2:65" s="12" customFormat="1" ht="11.25">
      <c r="B587" s="142"/>
      <c r="D587" s="136" t="s">
        <v>190</v>
      </c>
      <c r="E587" s="143" t="s">
        <v>3</v>
      </c>
      <c r="F587" s="144" t="s">
        <v>88</v>
      </c>
      <c r="H587" s="145">
        <v>1</v>
      </c>
      <c r="I587" s="146"/>
      <c r="L587" s="142"/>
      <c r="M587" s="147"/>
      <c r="T587" s="148"/>
      <c r="AT587" s="143" t="s">
        <v>190</v>
      </c>
      <c r="AU587" s="143" t="s">
        <v>88</v>
      </c>
      <c r="AV587" s="12" t="s">
        <v>90</v>
      </c>
      <c r="AW587" s="12" t="s">
        <v>41</v>
      </c>
      <c r="AX587" s="12" t="s">
        <v>80</v>
      </c>
      <c r="AY587" s="143" t="s">
        <v>184</v>
      </c>
    </row>
    <row r="588" spans="2:65" s="13" customFormat="1" ht="11.25">
      <c r="B588" s="149"/>
      <c r="D588" s="136" t="s">
        <v>190</v>
      </c>
      <c r="E588" s="150" t="s">
        <v>3</v>
      </c>
      <c r="F588" s="151" t="s">
        <v>202</v>
      </c>
      <c r="H588" s="152">
        <v>4</v>
      </c>
      <c r="I588" s="153"/>
      <c r="L588" s="149"/>
      <c r="M588" s="154"/>
      <c r="T588" s="155"/>
      <c r="AT588" s="150" t="s">
        <v>190</v>
      </c>
      <c r="AU588" s="150" t="s">
        <v>88</v>
      </c>
      <c r="AV588" s="13" t="s">
        <v>203</v>
      </c>
      <c r="AW588" s="13" t="s">
        <v>41</v>
      </c>
      <c r="AX588" s="13" t="s">
        <v>88</v>
      </c>
      <c r="AY588" s="150" t="s">
        <v>184</v>
      </c>
    </row>
    <row r="589" spans="2:65" s="1" customFormat="1" ht="24.2" customHeight="1">
      <c r="B589" s="121"/>
      <c r="C589" s="122" t="s">
        <v>577</v>
      </c>
      <c r="D589" s="122" t="s">
        <v>185</v>
      </c>
      <c r="E589" s="123" t="s">
        <v>1421</v>
      </c>
      <c r="F589" s="124" t="s">
        <v>1422</v>
      </c>
      <c r="G589" s="125" t="s">
        <v>213</v>
      </c>
      <c r="H589" s="126">
        <v>4</v>
      </c>
      <c r="I589" s="127"/>
      <c r="J589" s="128">
        <f>ROUND(I589*H589,2)</f>
        <v>0</v>
      </c>
      <c r="K589" s="124" t="s">
        <v>189</v>
      </c>
      <c r="L589" s="32"/>
      <c r="M589" s="129" t="s">
        <v>3</v>
      </c>
      <c r="N589" s="130" t="s">
        <v>51</v>
      </c>
      <c r="P589" s="131">
        <f>O589*H589</f>
        <v>0</v>
      </c>
      <c r="Q589" s="131">
        <v>0</v>
      </c>
      <c r="R589" s="131">
        <f>Q589*H589</f>
        <v>0</v>
      </c>
      <c r="S589" s="131">
        <v>0</v>
      </c>
      <c r="T589" s="132">
        <f>S589*H589</f>
        <v>0</v>
      </c>
      <c r="AR589" s="133" t="s">
        <v>88</v>
      </c>
      <c r="AT589" s="133" t="s">
        <v>185</v>
      </c>
      <c r="AU589" s="133" t="s">
        <v>88</v>
      </c>
      <c r="AY589" s="16" t="s">
        <v>184</v>
      </c>
      <c r="BE589" s="134">
        <f>IF(N589="základní",J589,0)</f>
        <v>0</v>
      </c>
      <c r="BF589" s="134">
        <f>IF(N589="snížená",J589,0)</f>
        <v>0</v>
      </c>
      <c r="BG589" s="134">
        <f>IF(N589="zákl. přenesená",J589,0)</f>
        <v>0</v>
      </c>
      <c r="BH589" s="134">
        <f>IF(N589="sníž. přenesená",J589,0)</f>
        <v>0</v>
      </c>
      <c r="BI589" s="134">
        <f>IF(N589="nulová",J589,0)</f>
        <v>0</v>
      </c>
      <c r="BJ589" s="16" t="s">
        <v>88</v>
      </c>
      <c r="BK589" s="134">
        <f>ROUND(I589*H589,2)</f>
        <v>0</v>
      </c>
      <c r="BL589" s="16" t="s">
        <v>88</v>
      </c>
      <c r="BM589" s="133" t="s">
        <v>1423</v>
      </c>
    </row>
    <row r="590" spans="2:65" s="11" customFormat="1" ht="11.25">
      <c r="B590" s="135"/>
      <c r="D590" s="136" t="s">
        <v>190</v>
      </c>
      <c r="E590" s="137" t="s">
        <v>3</v>
      </c>
      <c r="F590" s="138" t="s">
        <v>1200</v>
      </c>
      <c r="H590" s="137" t="s">
        <v>3</v>
      </c>
      <c r="I590" s="139"/>
      <c r="L590" s="135"/>
      <c r="M590" s="140"/>
      <c r="T590" s="141"/>
      <c r="AT590" s="137" t="s">
        <v>190</v>
      </c>
      <c r="AU590" s="137" t="s">
        <v>88</v>
      </c>
      <c r="AV590" s="11" t="s">
        <v>88</v>
      </c>
      <c r="AW590" s="11" t="s">
        <v>41</v>
      </c>
      <c r="AX590" s="11" t="s">
        <v>80</v>
      </c>
      <c r="AY590" s="137" t="s">
        <v>184</v>
      </c>
    </row>
    <row r="591" spans="2:65" s="11" customFormat="1" ht="22.5">
      <c r="B591" s="135"/>
      <c r="D591" s="136" t="s">
        <v>190</v>
      </c>
      <c r="E591" s="137" t="s">
        <v>3</v>
      </c>
      <c r="F591" s="138" t="s">
        <v>1250</v>
      </c>
      <c r="H591" s="137" t="s">
        <v>3</v>
      </c>
      <c r="I591" s="139"/>
      <c r="L591" s="135"/>
      <c r="M591" s="140"/>
      <c r="T591" s="141"/>
      <c r="AT591" s="137" t="s">
        <v>190</v>
      </c>
      <c r="AU591" s="137" t="s">
        <v>88</v>
      </c>
      <c r="AV591" s="11" t="s">
        <v>88</v>
      </c>
      <c r="AW591" s="11" t="s">
        <v>41</v>
      </c>
      <c r="AX591" s="11" t="s">
        <v>80</v>
      </c>
      <c r="AY591" s="137" t="s">
        <v>184</v>
      </c>
    </row>
    <row r="592" spans="2:65" s="11" customFormat="1" ht="11.25">
      <c r="B592" s="135"/>
      <c r="D592" s="136" t="s">
        <v>190</v>
      </c>
      <c r="E592" s="137" t="s">
        <v>3</v>
      </c>
      <c r="F592" s="138" t="s">
        <v>1424</v>
      </c>
      <c r="H592" s="137" t="s">
        <v>3</v>
      </c>
      <c r="I592" s="139"/>
      <c r="L592" s="135"/>
      <c r="M592" s="140"/>
      <c r="T592" s="141"/>
      <c r="AT592" s="137" t="s">
        <v>190</v>
      </c>
      <c r="AU592" s="137" t="s">
        <v>88</v>
      </c>
      <c r="AV592" s="11" t="s">
        <v>88</v>
      </c>
      <c r="AW592" s="11" t="s">
        <v>41</v>
      </c>
      <c r="AX592" s="11" t="s">
        <v>80</v>
      </c>
      <c r="AY592" s="137" t="s">
        <v>184</v>
      </c>
    </row>
    <row r="593" spans="2:65" s="11" customFormat="1" ht="11.25">
      <c r="B593" s="135"/>
      <c r="D593" s="136" t="s">
        <v>190</v>
      </c>
      <c r="E593" s="137" t="s">
        <v>3</v>
      </c>
      <c r="F593" s="138" t="s">
        <v>1297</v>
      </c>
      <c r="H593" s="137" t="s">
        <v>3</v>
      </c>
      <c r="I593" s="139"/>
      <c r="L593" s="135"/>
      <c r="M593" s="140"/>
      <c r="T593" s="141"/>
      <c r="AT593" s="137" t="s">
        <v>190</v>
      </c>
      <c r="AU593" s="137" t="s">
        <v>88</v>
      </c>
      <c r="AV593" s="11" t="s">
        <v>88</v>
      </c>
      <c r="AW593" s="11" t="s">
        <v>41</v>
      </c>
      <c r="AX593" s="11" t="s">
        <v>80</v>
      </c>
      <c r="AY593" s="137" t="s">
        <v>184</v>
      </c>
    </row>
    <row r="594" spans="2:65" s="12" customFormat="1" ht="11.25">
      <c r="B594" s="142"/>
      <c r="D594" s="136" t="s">
        <v>190</v>
      </c>
      <c r="E594" s="143" t="s">
        <v>3</v>
      </c>
      <c r="F594" s="144" t="s">
        <v>88</v>
      </c>
      <c r="H594" s="145">
        <v>1</v>
      </c>
      <c r="I594" s="146"/>
      <c r="L594" s="142"/>
      <c r="M594" s="147"/>
      <c r="T594" s="148"/>
      <c r="AT594" s="143" t="s">
        <v>190</v>
      </c>
      <c r="AU594" s="143" t="s">
        <v>88</v>
      </c>
      <c r="AV594" s="12" t="s">
        <v>90</v>
      </c>
      <c r="AW594" s="12" t="s">
        <v>41</v>
      </c>
      <c r="AX594" s="12" t="s">
        <v>80</v>
      </c>
      <c r="AY594" s="143" t="s">
        <v>184</v>
      </c>
    </row>
    <row r="595" spans="2:65" s="11" customFormat="1" ht="11.25">
      <c r="B595" s="135"/>
      <c r="D595" s="136" t="s">
        <v>190</v>
      </c>
      <c r="E595" s="137" t="s">
        <v>3</v>
      </c>
      <c r="F595" s="138" t="s">
        <v>1299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2" customFormat="1" ht="11.25">
      <c r="B596" s="142"/>
      <c r="D596" s="136" t="s">
        <v>190</v>
      </c>
      <c r="E596" s="143" t="s">
        <v>3</v>
      </c>
      <c r="F596" s="144" t="s">
        <v>88</v>
      </c>
      <c r="H596" s="145">
        <v>1</v>
      </c>
      <c r="I596" s="146"/>
      <c r="L596" s="142"/>
      <c r="M596" s="147"/>
      <c r="T596" s="148"/>
      <c r="AT596" s="143" t="s">
        <v>190</v>
      </c>
      <c r="AU596" s="143" t="s">
        <v>88</v>
      </c>
      <c r="AV596" s="12" t="s">
        <v>90</v>
      </c>
      <c r="AW596" s="12" t="s">
        <v>41</v>
      </c>
      <c r="AX596" s="12" t="s">
        <v>80</v>
      </c>
      <c r="AY596" s="143" t="s">
        <v>184</v>
      </c>
    </row>
    <row r="597" spans="2:65" s="11" customFormat="1" ht="11.25">
      <c r="B597" s="135"/>
      <c r="D597" s="136" t="s">
        <v>190</v>
      </c>
      <c r="E597" s="137" t="s">
        <v>3</v>
      </c>
      <c r="F597" s="138" t="s">
        <v>1300</v>
      </c>
      <c r="H597" s="137" t="s">
        <v>3</v>
      </c>
      <c r="I597" s="139"/>
      <c r="L597" s="135"/>
      <c r="M597" s="140"/>
      <c r="T597" s="141"/>
      <c r="AT597" s="137" t="s">
        <v>190</v>
      </c>
      <c r="AU597" s="137" t="s">
        <v>88</v>
      </c>
      <c r="AV597" s="11" t="s">
        <v>88</v>
      </c>
      <c r="AW597" s="11" t="s">
        <v>41</v>
      </c>
      <c r="AX597" s="11" t="s">
        <v>80</v>
      </c>
      <c r="AY597" s="137" t="s">
        <v>184</v>
      </c>
    </row>
    <row r="598" spans="2:65" s="12" customFormat="1" ht="11.25">
      <c r="B598" s="142"/>
      <c r="D598" s="136" t="s">
        <v>190</v>
      </c>
      <c r="E598" s="143" t="s">
        <v>3</v>
      </c>
      <c r="F598" s="144" t="s">
        <v>88</v>
      </c>
      <c r="H598" s="145">
        <v>1</v>
      </c>
      <c r="I598" s="146"/>
      <c r="L598" s="142"/>
      <c r="M598" s="147"/>
      <c r="T598" s="148"/>
      <c r="AT598" s="143" t="s">
        <v>190</v>
      </c>
      <c r="AU598" s="143" t="s">
        <v>88</v>
      </c>
      <c r="AV598" s="12" t="s">
        <v>90</v>
      </c>
      <c r="AW598" s="12" t="s">
        <v>41</v>
      </c>
      <c r="AX598" s="12" t="s">
        <v>80</v>
      </c>
      <c r="AY598" s="143" t="s">
        <v>184</v>
      </c>
    </row>
    <row r="599" spans="2:65" s="11" customFormat="1" ht="11.25">
      <c r="B599" s="135"/>
      <c r="D599" s="136" t="s">
        <v>190</v>
      </c>
      <c r="E599" s="137" t="s">
        <v>3</v>
      </c>
      <c r="F599" s="138" t="s">
        <v>1301</v>
      </c>
      <c r="H599" s="137" t="s">
        <v>3</v>
      </c>
      <c r="I599" s="139"/>
      <c r="L599" s="135"/>
      <c r="M599" s="140"/>
      <c r="T599" s="141"/>
      <c r="AT599" s="137" t="s">
        <v>190</v>
      </c>
      <c r="AU599" s="137" t="s">
        <v>88</v>
      </c>
      <c r="AV599" s="11" t="s">
        <v>88</v>
      </c>
      <c r="AW599" s="11" t="s">
        <v>41</v>
      </c>
      <c r="AX599" s="11" t="s">
        <v>80</v>
      </c>
      <c r="AY599" s="137" t="s">
        <v>184</v>
      </c>
    </row>
    <row r="600" spans="2:65" s="12" customFormat="1" ht="11.25">
      <c r="B600" s="142"/>
      <c r="D600" s="136" t="s">
        <v>190</v>
      </c>
      <c r="E600" s="143" t="s">
        <v>3</v>
      </c>
      <c r="F600" s="144" t="s">
        <v>88</v>
      </c>
      <c r="H600" s="145">
        <v>1</v>
      </c>
      <c r="I600" s="146"/>
      <c r="L600" s="142"/>
      <c r="M600" s="147"/>
      <c r="T600" s="148"/>
      <c r="AT600" s="143" t="s">
        <v>190</v>
      </c>
      <c r="AU600" s="143" t="s">
        <v>88</v>
      </c>
      <c r="AV600" s="12" t="s">
        <v>90</v>
      </c>
      <c r="AW600" s="12" t="s">
        <v>41</v>
      </c>
      <c r="AX600" s="12" t="s">
        <v>80</v>
      </c>
      <c r="AY600" s="143" t="s">
        <v>184</v>
      </c>
    </row>
    <row r="601" spans="2:65" s="13" customFormat="1" ht="11.25">
      <c r="B601" s="149"/>
      <c r="D601" s="136" t="s">
        <v>190</v>
      </c>
      <c r="E601" s="150" t="s">
        <v>3</v>
      </c>
      <c r="F601" s="151" t="s">
        <v>202</v>
      </c>
      <c r="H601" s="152">
        <v>4</v>
      </c>
      <c r="I601" s="153"/>
      <c r="L601" s="149"/>
      <c r="M601" s="154"/>
      <c r="T601" s="155"/>
      <c r="AT601" s="150" t="s">
        <v>190</v>
      </c>
      <c r="AU601" s="150" t="s">
        <v>88</v>
      </c>
      <c r="AV601" s="13" t="s">
        <v>203</v>
      </c>
      <c r="AW601" s="13" t="s">
        <v>41</v>
      </c>
      <c r="AX601" s="13" t="s">
        <v>88</v>
      </c>
      <c r="AY601" s="150" t="s">
        <v>184</v>
      </c>
    </row>
    <row r="602" spans="2:65" s="1" customFormat="1" ht="24.2" customHeight="1">
      <c r="B602" s="121"/>
      <c r="C602" s="122" t="s">
        <v>423</v>
      </c>
      <c r="D602" s="122" t="s">
        <v>185</v>
      </c>
      <c r="E602" s="123" t="s">
        <v>1425</v>
      </c>
      <c r="F602" s="124" t="s">
        <v>1426</v>
      </c>
      <c r="G602" s="125" t="s">
        <v>213</v>
      </c>
      <c r="H602" s="126">
        <v>1</v>
      </c>
      <c r="I602" s="127"/>
      <c r="J602" s="128">
        <f>ROUND(I602*H602,2)</f>
        <v>0</v>
      </c>
      <c r="K602" s="124" t="s">
        <v>189</v>
      </c>
      <c r="L602" s="32"/>
      <c r="M602" s="129" t="s">
        <v>3</v>
      </c>
      <c r="N602" s="130" t="s">
        <v>51</v>
      </c>
      <c r="P602" s="131">
        <f>O602*H602</f>
        <v>0</v>
      </c>
      <c r="Q602" s="131">
        <v>0</v>
      </c>
      <c r="R602" s="131">
        <f>Q602*H602</f>
        <v>0</v>
      </c>
      <c r="S602" s="131">
        <v>0</v>
      </c>
      <c r="T602" s="132">
        <f>S602*H602</f>
        <v>0</v>
      </c>
      <c r="AR602" s="133" t="s">
        <v>88</v>
      </c>
      <c r="AT602" s="133" t="s">
        <v>185</v>
      </c>
      <c r="AU602" s="133" t="s">
        <v>88</v>
      </c>
      <c r="AY602" s="16" t="s">
        <v>184</v>
      </c>
      <c r="BE602" s="134">
        <f>IF(N602="základní",J602,0)</f>
        <v>0</v>
      </c>
      <c r="BF602" s="134">
        <f>IF(N602="snížená",J602,0)</f>
        <v>0</v>
      </c>
      <c r="BG602" s="134">
        <f>IF(N602="zákl. přenesená",J602,0)</f>
        <v>0</v>
      </c>
      <c r="BH602" s="134">
        <f>IF(N602="sníž. přenesená",J602,0)</f>
        <v>0</v>
      </c>
      <c r="BI602" s="134">
        <f>IF(N602="nulová",J602,0)</f>
        <v>0</v>
      </c>
      <c r="BJ602" s="16" t="s">
        <v>88</v>
      </c>
      <c r="BK602" s="134">
        <f>ROUND(I602*H602,2)</f>
        <v>0</v>
      </c>
      <c r="BL602" s="16" t="s">
        <v>88</v>
      </c>
      <c r="BM602" s="133" t="s">
        <v>1427</v>
      </c>
    </row>
    <row r="603" spans="2:65" s="11" customFormat="1" ht="11.25">
      <c r="B603" s="135"/>
      <c r="D603" s="136" t="s">
        <v>190</v>
      </c>
      <c r="E603" s="137" t="s">
        <v>3</v>
      </c>
      <c r="F603" s="138" t="s">
        <v>1200</v>
      </c>
      <c r="H603" s="137" t="s">
        <v>3</v>
      </c>
      <c r="I603" s="139"/>
      <c r="L603" s="135"/>
      <c r="M603" s="140"/>
      <c r="T603" s="141"/>
      <c r="AT603" s="137" t="s">
        <v>190</v>
      </c>
      <c r="AU603" s="137" t="s">
        <v>88</v>
      </c>
      <c r="AV603" s="11" t="s">
        <v>88</v>
      </c>
      <c r="AW603" s="11" t="s">
        <v>41</v>
      </c>
      <c r="AX603" s="11" t="s">
        <v>80</v>
      </c>
      <c r="AY603" s="137" t="s">
        <v>184</v>
      </c>
    </row>
    <row r="604" spans="2:65" s="11" customFormat="1" ht="11.25">
      <c r="B604" s="135"/>
      <c r="D604" s="136" t="s">
        <v>190</v>
      </c>
      <c r="E604" s="137" t="s">
        <v>3</v>
      </c>
      <c r="F604" s="138" t="s">
        <v>1428</v>
      </c>
      <c r="H604" s="137" t="s">
        <v>3</v>
      </c>
      <c r="I604" s="139"/>
      <c r="L604" s="135"/>
      <c r="M604" s="140"/>
      <c r="T604" s="141"/>
      <c r="AT604" s="137" t="s">
        <v>190</v>
      </c>
      <c r="AU604" s="137" t="s">
        <v>88</v>
      </c>
      <c r="AV604" s="11" t="s">
        <v>88</v>
      </c>
      <c r="AW604" s="11" t="s">
        <v>41</v>
      </c>
      <c r="AX604" s="11" t="s">
        <v>80</v>
      </c>
      <c r="AY604" s="137" t="s">
        <v>184</v>
      </c>
    </row>
    <row r="605" spans="2:65" s="12" customFormat="1" ht="11.25">
      <c r="B605" s="142"/>
      <c r="D605" s="136" t="s">
        <v>190</v>
      </c>
      <c r="E605" s="143" t="s">
        <v>3</v>
      </c>
      <c r="F605" s="144" t="s">
        <v>88</v>
      </c>
      <c r="H605" s="145">
        <v>1</v>
      </c>
      <c r="I605" s="146"/>
      <c r="L605" s="142"/>
      <c r="M605" s="147"/>
      <c r="T605" s="148"/>
      <c r="AT605" s="143" t="s">
        <v>190</v>
      </c>
      <c r="AU605" s="143" t="s">
        <v>88</v>
      </c>
      <c r="AV605" s="12" t="s">
        <v>90</v>
      </c>
      <c r="AW605" s="12" t="s">
        <v>41</v>
      </c>
      <c r="AX605" s="12" t="s">
        <v>80</v>
      </c>
      <c r="AY605" s="143" t="s">
        <v>184</v>
      </c>
    </row>
    <row r="606" spans="2:65" s="13" customFormat="1" ht="11.25">
      <c r="B606" s="149"/>
      <c r="D606" s="136" t="s">
        <v>190</v>
      </c>
      <c r="E606" s="150" t="s">
        <v>3</v>
      </c>
      <c r="F606" s="151" t="s">
        <v>202</v>
      </c>
      <c r="H606" s="152">
        <v>1</v>
      </c>
      <c r="I606" s="153"/>
      <c r="L606" s="149"/>
      <c r="M606" s="154"/>
      <c r="T606" s="155"/>
      <c r="AT606" s="150" t="s">
        <v>190</v>
      </c>
      <c r="AU606" s="150" t="s">
        <v>88</v>
      </c>
      <c r="AV606" s="13" t="s">
        <v>203</v>
      </c>
      <c r="AW606" s="13" t="s">
        <v>41</v>
      </c>
      <c r="AX606" s="13" t="s">
        <v>88</v>
      </c>
      <c r="AY606" s="150" t="s">
        <v>184</v>
      </c>
    </row>
    <row r="607" spans="2:65" s="1" customFormat="1" ht="44.25" customHeight="1">
      <c r="B607" s="121"/>
      <c r="C607" s="122" t="s">
        <v>584</v>
      </c>
      <c r="D607" s="122" t="s">
        <v>185</v>
      </c>
      <c r="E607" s="123" t="s">
        <v>1429</v>
      </c>
      <c r="F607" s="124" t="s">
        <v>1430</v>
      </c>
      <c r="G607" s="125" t="s">
        <v>213</v>
      </c>
      <c r="H607" s="126">
        <v>1</v>
      </c>
      <c r="I607" s="127"/>
      <c r="J607" s="128">
        <f>ROUND(I607*H607,2)</f>
        <v>0</v>
      </c>
      <c r="K607" s="124" t="s">
        <v>189</v>
      </c>
      <c r="L607" s="32"/>
      <c r="M607" s="129" t="s">
        <v>3</v>
      </c>
      <c r="N607" s="130" t="s">
        <v>51</v>
      </c>
      <c r="P607" s="131">
        <f>O607*H607</f>
        <v>0</v>
      </c>
      <c r="Q607" s="131">
        <v>0</v>
      </c>
      <c r="R607" s="131">
        <f>Q607*H607</f>
        <v>0</v>
      </c>
      <c r="S607" s="131">
        <v>0</v>
      </c>
      <c r="T607" s="132">
        <f>S607*H607</f>
        <v>0</v>
      </c>
      <c r="AR607" s="133" t="s">
        <v>88</v>
      </c>
      <c r="AT607" s="133" t="s">
        <v>185</v>
      </c>
      <c r="AU607" s="133" t="s">
        <v>88</v>
      </c>
      <c r="AY607" s="16" t="s">
        <v>184</v>
      </c>
      <c r="BE607" s="134">
        <f>IF(N607="základní",J607,0)</f>
        <v>0</v>
      </c>
      <c r="BF607" s="134">
        <f>IF(N607="snížená",J607,0)</f>
        <v>0</v>
      </c>
      <c r="BG607" s="134">
        <f>IF(N607="zákl. přenesená",J607,0)</f>
        <v>0</v>
      </c>
      <c r="BH607" s="134">
        <f>IF(N607="sníž. přenesená",J607,0)</f>
        <v>0</v>
      </c>
      <c r="BI607" s="134">
        <f>IF(N607="nulová",J607,0)</f>
        <v>0</v>
      </c>
      <c r="BJ607" s="16" t="s">
        <v>88</v>
      </c>
      <c r="BK607" s="134">
        <f>ROUND(I607*H607,2)</f>
        <v>0</v>
      </c>
      <c r="BL607" s="16" t="s">
        <v>88</v>
      </c>
      <c r="BM607" s="133" t="s">
        <v>1431</v>
      </c>
    </row>
    <row r="608" spans="2:65" s="11" customFormat="1" ht="11.25">
      <c r="B608" s="135"/>
      <c r="D608" s="136" t="s">
        <v>190</v>
      </c>
      <c r="E608" s="137" t="s">
        <v>3</v>
      </c>
      <c r="F608" s="138" t="s">
        <v>1200</v>
      </c>
      <c r="H608" s="137" t="s">
        <v>3</v>
      </c>
      <c r="I608" s="139"/>
      <c r="L608" s="135"/>
      <c r="M608" s="140"/>
      <c r="T608" s="141"/>
      <c r="AT608" s="137" t="s">
        <v>190</v>
      </c>
      <c r="AU608" s="137" t="s">
        <v>88</v>
      </c>
      <c r="AV608" s="11" t="s">
        <v>88</v>
      </c>
      <c r="AW608" s="11" t="s">
        <v>41</v>
      </c>
      <c r="AX608" s="11" t="s">
        <v>80</v>
      </c>
      <c r="AY608" s="137" t="s">
        <v>184</v>
      </c>
    </row>
    <row r="609" spans="2:65" s="11" customFormat="1" ht="11.25">
      <c r="B609" s="135"/>
      <c r="D609" s="136" t="s">
        <v>190</v>
      </c>
      <c r="E609" s="137" t="s">
        <v>3</v>
      </c>
      <c r="F609" s="138" t="s">
        <v>1432</v>
      </c>
      <c r="H609" s="137" t="s">
        <v>3</v>
      </c>
      <c r="I609" s="139"/>
      <c r="L609" s="135"/>
      <c r="M609" s="140"/>
      <c r="T609" s="141"/>
      <c r="AT609" s="137" t="s">
        <v>190</v>
      </c>
      <c r="AU609" s="137" t="s">
        <v>88</v>
      </c>
      <c r="AV609" s="11" t="s">
        <v>88</v>
      </c>
      <c r="AW609" s="11" t="s">
        <v>41</v>
      </c>
      <c r="AX609" s="11" t="s">
        <v>80</v>
      </c>
      <c r="AY609" s="137" t="s">
        <v>184</v>
      </c>
    </row>
    <row r="610" spans="2:65" s="12" customFormat="1" ht="11.25">
      <c r="B610" s="142"/>
      <c r="D610" s="136" t="s">
        <v>190</v>
      </c>
      <c r="E610" s="143" t="s">
        <v>3</v>
      </c>
      <c r="F610" s="144" t="s">
        <v>88</v>
      </c>
      <c r="H610" s="145">
        <v>1</v>
      </c>
      <c r="I610" s="146"/>
      <c r="L610" s="142"/>
      <c r="M610" s="147"/>
      <c r="T610" s="148"/>
      <c r="AT610" s="143" t="s">
        <v>190</v>
      </c>
      <c r="AU610" s="143" t="s">
        <v>88</v>
      </c>
      <c r="AV610" s="12" t="s">
        <v>90</v>
      </c>
      <c r="AW610" s="12" t="s">
        <v>41</v>
      </c>
      <c r="AX610" s="12" t="s">
        <v>80</v>
      </c>
      <c r="AY610" s="143" t="s">
        <v>184</v>
      </c>
    </row>
    <row r="611" spans="2:65" s="13" customFormat="1" ht="11.25">
      <c r="B611" s="149"/>
      <c r="D611" s="136" t="s">
        <v>190</v>
      </c>
      <c r="E611" s="150" t="s">
        <v>3</v>
      </c>
      <c r="F611" s="151" t="s">
        <v>202</v>
      </c>
      <c r="H611" s="152">
        <v>1</v>
      </c>
      <c r="I611" s="153"/>
      <c r="L611" s="149"/>
      <c r="M611" s="154"/>
      <c r="T611" s="155"/>
      <c r="AT611" s="150" t="s">
        <v>190</v>
      </c>
      <c r="AU611" s="150" t="s">
        <v>88</v>
      </c>
      <c r="AV611" s="13" t="s">
        <v>203</v>
      </c>
      <c r="AW611" s="13" t="s">
        <v>41</v>
      </c>
      <c r="AX611" s="13" t="s">
        <v>88</v>
      </c>
      <c r="AY611" s="150" t="s">
        <v>184</v>
      </c>
    </row>
    <row r="612" spans="2:65" s="1" customFormat="1" ht="37.9" customHeight="1">
      <c r="B612" s="121"/>
      <c r="C612" s="122" t="s">
        <v>430</v>
      </c>
      <c r="D612" s="122" t="s">
        <v>185</v>
      </c>
      <c r="E612" s="123" t="s">
        <v>1433</v>
      </c>
      <c r="F612" s="124" t="s">
        <v>1434</v>
      </c>
      <c r="G612" s="125" t="s">
        <v>213</v>
      </c>
      <c r="H612" s="126">
        <v>1</v>
      </c>
      <c r="I612" s="127"/>
      <c r="J612" s="128">
        <f>ROUND(I612*H612,2)</f>
        <v>0</v>
      </c>
      <c r="K612" s="124" t="s">
        <v>189</v>
      </c>
      <c r="L612" s="32"/>
      <c r="M612" s="129" t="s">
        <v>3</v>
      </c>
      <c r="N612" s="130" t="s">
        <v>51</v>
      </c>
      <c r="P612" s="131">
        <f>O612*H612</f>
        <v>0</v>
      </c>
      <c r="Q612" s="131">
        <v>0</v>
      </c>
      <c r="R612" s="131">
        <f>Q612*H612</f>
        <v>0</v>
      </c>
      <c r="S612" s="131">
        <v>0</v>
      </c>
      <c r="T612" s="132">
        <f>S612*H612</f>
        <v>0</v>
      </c>
      <c r="AR612" s="133" t="s">
        <v>88</v>
      </c>
      <c r="AT612" s="133" t="s">
        <v>185</v>
      </c>
      <c r="AU612" s="133" t="s">
        <v>88</v>
      </c>
      <c r="AY612" s="16" t="s">
        <v>184</v>
      </c>
      <c r="BE612" s="134">
        <f>IF(N612="základní",J612,0)</f>
        <v>0</v>
      </c>
      <c r="BF612" s="134">
        <f>IF(N612="snížená",J612,0)</f>
        <v>0</v>
      </c>
      <c r="BG612" s="134">
        <f>IF(N612="zákl. přenesená",J612,0)</f>
        <v>0</v>
      </c>
      <c r="BH612" s="134">
        <f>IF(N612="sníž. přenesená",J612,0)</f>
        <v>0</v>
      </c>
      <c r="BI612" s="134">
        <f>IF(N612="nulová",J612,0)</f>
        <v>0</v>
      </c>
      <c r="BJ612" s="16" t="s">
        <v>88</v>
      </c>
      <c r="BK612" s="134">
        <f>ROUND(I612*H612,2)</f>
        <v>0</v>
      </c>
      <c r="BL612" s="16" t="s">
        <v>88</v>
      </c>
      <c r="BM612" s="133" t="s">
        <v>1435</v>
      </c>
    </row>
    <row r="613" spans="2:65" s="11" customFormat="1" ht="11.25">
      <c r="B613" s="135"/>
      <c r="D613" s="136" t="s">
        <v>190</v>
      </c>
      <c r="E613" s="137" t="s">
        <v>3</v>
      </c>
      <c r="F613" s="138" t="s">
        <v>1200</v>
      </c>
      <c r="H613" s="137" t="s">
        <v>3</v>
      </c>
      <c r="I613" s="139"/>
      <c r="L613" s="135"/>
      <c r="M613" s="140"/>
      <c r="T613" s="141"/>
      <c r="AT613" s="137" t="s">
        <v>190</v>
      </c>
      <c r="AU613" s="137" t="s">
        <v>88</v>
      </c>
      <c r="AV613" s="11" t="s">
        <v>88</v>
      </c>
      <c r="AW613" s="11" t="s">
        <v>41</v>
      </c>
      <c r="AX613" s="11" t="s">
        <v>80</v>
      </c>
      <c r="AY613" s="137" t="s">
        <v>184</v>
      </c>
    </row>
    <row r="614" spans="2:65" s="11" customFormat="1" ht="11.25">
      <c r="B614" s="135"/>
      <c r="D614" s="136" t="s">
        <v>190</v>
      </c>
      <c r="E614" s="137" t="s">
        <v>3</v>
      </c>
      <c r="F614" s="138" t="s">
        <v>1432</v>
      </c>
      <c r="H614" s="137" t="s">
        <v>3</v>
      </c>
      <c r="I614" s="139"/>
      <c r="L614" s="135"/>
      <c r="M614" s="140"/>
      <c r="T614" s="141"/>
      <c r="AT614" s="137" t="s">
        <v>190</v>
      </c>
      <c r="AU614" s="137" t="s">
        <v>88</v>
      </c>
      <c r="AV614" s="11" t="s">
        <v>88</v>
      </c>
      <c r="AW614" s="11" t="s">
        <v>41</v>
      </c>
      <c r="AX614" s="11" t="s">
        <v>80</v>
      </c>
      <c r="AY614" s="137" t="s">
        <v>184</v>
      </c>
    </row>
    <row r="615" spans="2:65" s="12" customFormat="1" ht="11.25">
      <c r="B615" s="142"/>
      <c r="D615" s="136" t="s">
        <v>190</v>
      </c>
      <c r="E615" s="143" t="s">
        <v>3</v>
      </c>
      <c r="F615" s="144" t="s">
        <v>88</v>
      </c>
      <c r="H615" s="145">
        <v>1</v>
      </c>
      <c r="I615" s="146"/>
      <c r="L615" s="142"/>
      <c r="M615" s="147"/>
      <c r="T615" s="148"/>
      <c r="AT615" s="143" t="s">
        <v>190</v>
      </c>
      <c r="AU615" s="143" t="s">
        <v>88</v>
      </c>
      <c r="AV615" s="12" t="s">
        <v>90</v>
      </c>
      <c r="AW615" s="12" t="s">
        <v>41</v>
      </c>
      <c r="AX615" s="12" t="s">
        <v>80</v>
      </c>
      <c r="AY615" s="143" t="s">
        <v>184</v>
      </c>
    </row>
    <row r="616" spans="2:65" s="13" customFormat="1" ht="11.25">
      <c r="B616" s="149"/>
      <c r="D616" s="136" t="s">
        <v>190</v>
      </c>
      <c r="E616" s="150" t="s">
        <v>3</v>
      </c>
      <c r="F616" s="151" t="s">
        <v>202</v>
      </c>
      <c r="H616" s="152">
        <v>1</v>
      </c>
      <c r="I616" s="153"/>
      <c r="L616" s="149"/>
      <c r="M616" s="154"/>
      <c r="T616" s="155"/>
      <c r="AT616" s="150" t="s">
        <v>190</v>
      </c>
      <c r="AU616" s="150" t="s">
        <v>88</v>
      </c>
      <c r="AV616" s="13" t="s">
        <v>203</v>
      </c>
      <c r="AW616" s="13" t="s">
        <v>41</v>
      </c>
      <c r="AX616" s="13" t="s">
        <v>88</v>
      </c>
      <c r="AY616" s="150" t="s">
        <v>184</v>
      </c>
    </row>
    <row r="617" spans="2:65" s="1" customFormat="1" ht="37.9" customHeight="1">
      <c r="B617" s="121"/>
      <c r="C617" s="122" t="s">
        <v>591</v>
      </c>
      <c r="D617" s="122" t="s">
        <v>185</v>
      </c>
      <c r="E617" s="123" t="s">
        <v>1436</v>
      </c>
      <c r="F617" s="124" t="s">
        <v>1437</v>
      </c>
      <c r="G617" s="125" t="s">
        <v>213</v>
      </c>
      <c r="H617" s="126">
        <v>1</v>
      </c>
      <c r="I617" s="127"/>
      <c r="J617" s="128">
        <f>ROUND(I617*H617,2)</f>
        <v>0</v>
      </c>
      <c r="K617" s="124" t="s">
        <v>189</v>
      </c>
      <c r="L617" s="32"/>
      <c r="M617" s="129" t="s">
        <v>3</v>
      </c>
      <c r="N617" s="130" t="s">
        <v>51</v>
      </c>
      <c r="P617" s="131">
        <f>O617*H617</f>
        <v>0</v>
      </c>
      <c r="Q617" s="131">
        <v>0</v>
      </c>
      <c r="R617" s="131">
        <f>Q617*H617</f>
        <v>0</v>
      </c>
      <c r="S617" s="131">
        <v>0</v>
      </c>
      <c r="T617" s="132">
        <f>S617*H617</f>
        <v>0</v>
      </c>
      <c r="AR617" s="133" t="s">
        <v>88</v>
      </c>
      <c r="AT617" s="133" t="s">
        <v>185</v>
      </c>
      <c r="AU617" s="133" t="s">
        <v>88</v>
      </c>
      <c r="AY617" s="16" t="s">
        <v>184</v>
      </c>
      <c r="BE617" s="134">
        <f>IF(N617="základní",J617,0)</f>
        <v>0</v>
      </c>
      <c r="BF617" s="134">
        <f>IF(N617="snížená",J617,0)</f>
        <v>0</v>
      </c>
      <c r="BG617" s="134">
        <f>IF(N617="zákl. přenesená",J617,0)</f>
        <v>0</v>
      </c>
      <c r="BH617" s="134">
        <f>IF(N617="sníž. přenesená",J617,0)</f>
        <v>0</v>
      </c>
      <c r="BI617" s="134">
        <f>IF(N617="nulová",J617,0)</f>
        <v>0</v>
      </c>
      <c r="BJ617" s="16" t="s">
        <v>88</v>
      </c>
      <c r="BK617" s="134">
        <f>ROUND(I617*H617,2)</f>
        <v>0</v>
      </c>
      <c r="BL617" s="16" t="s">
        <v>88</v>
      </c>
      <c r="BM617" s="133" t="s">
        <v>1438</v>
      </c>
    </row>
    <row r="618" spans="2:65" s="11" customFormat="1" ht="11.25">
      <c r="B618" s="135"/>
      <c r="D618" s="136" t="s">
        <v>190</v>
      </c>
      <c r="E618" s="137" t="s">
        <v>3</v>
      </c>
      <c r="F618" s="138" t="s">
        <v>1200</v>
      </c>
      <c r="H618" s="137" t="s">
        <v>3</v>
      </c>
      <c r="I618" s="139"/>
      <c r="L618" s="135"/>
      <c r="M618" s="140"/>
      <c r="T618" s="141"/>
      <c r="AT618" s="137" t="s">
        <v>190</v>
      </c>
      <c r="AU618" s="137" t="s">
        <v>88</v>
      </c>
      <c r="AV618" s="11" t="s">
        <v>88</v>
      </c>
      <c r="AW618" s="11" t="s">
        <v>41</v>
      </c>
      <c r="AX618" s="11" t="s">
        <v>80</v>
      </c>
      <c r="AY618" s="137" t="s">
        <v>184</v>
      </c>
    </row>
    <row r="619" spans="2:65" s="11" customFormat="1" ht="22.5">
      <c r="B619" s="135"/>
      <c r="D619" s="136" t="s">
        <v>190</v>
      </c>
      <c r="E619" s="137" t="s">
        <v>3</v>
      </c>
      <c r="F619" s="138" t="s">
        <v>1250</v>
      </c>
      <c r="H619" s="137" t="s">
        <v>3</v>
      </c>
      <c r="I619" s="139"/>
      <c r="L619" s="135"/>
      <c r="M619" s="140"/>
      <c r="T619" s="141"/>
      <c r="AT619" s="137" t="s">
        <v>190</v>
      </c>
      <c r="AU619" s="137" t="s">
        <v>88</v>
      </c>
      <c r="AV619" s="11" t="s">
        <v>88</v>
      </c>
      <c r="AW619" s="11" t="s">
        <v>41</v>
      </c>
      <c r="AX619" s="11" t="s">
        <v>80</v>
      </c>
      <c r="AY619" s="137" t="s">
        <v>184</v>
      </c>
    </row>
    <row r="620" spans="2:65" s="11" customFormat="1" ht="22.5">
      <c r="B620" s="135"/>
      <c r="D620" s="136" t="s">
        <v>190</v>
      </c>
      <c r="E620" s="137" t="s">
        <v>3</v>
      </c>
      <c r="F620" s="138" t="s">
        <v>1439</v>
      </c>
      <c r="H620" s="137" t="s">
        <v>3</v>
      </c>
      <c r="I620" s="139"/>
      <c r="L620" s="135"/>
      <c r="M620" s="140"/>
      <c r="T620" s="141"/>
      <c r="AT620" s="137" t="s">
        <v>190</v>
      </c>
      <c r="AU620" s="137" t="s">
        <v>88</v>
      </c>
      <c r="AV620" s="11" t="s">
        <v>88</v>
      </c>
      <c r="AW620" s="11" t="s">
        <v>41</v>
      </c>
      <c r="AX620" s="11" t="s">
        <v>80</v>
      </c>
      <c r="AY620" s="137" t="s">
        <v>184</v>
      </c>
    </row>
    <row r="621" spans="2:65" s="11" customFormat="1" ht="11.25">
      <c r="B621" s="135"/>
      <c r="D621" s="136" t="s">
        <v>190</v>
      </c>
      <c r="E621" s="137" t="s">
        <v>3</v>
      </c>
      <c r="F621" s="138" t="s">
        <v>1440</v>
      </c>
      <c r="H621" s="137" t="s">
        <v>3</v>
      </c>
      <c r="I621" s="139"/>
      <c r="L621" s="135"/>
      <c r="M621" s="140"/>
      <c r="T621" s="141"/>
      <c r="AT621" s="137" t="s">
        <v>190</v>
      </c>
      <c r="AU621" s="137" t="s">
        <v>88</v>
      </c>
      <c r="AV621" s="11" t="s">
        <v>88</v>
      </c>
      <c r="AW621" s="11" t="s">
        <v>41</v>
      </c>
      <c r="AX621" s="11" t="s">
        <v>80</v>
      </c>
      <c r="AY621" s="137" t="s">
        <v>184</v>
      </c>
    </row>
    <row r="622" spans="2:65" s="12" customFormat="1" ht="11.25">
      <c r="B622" s="142"/>
      <c r="D622" s="136" t="s">
        <v>190</v>
      </c>
      <c r="E622" s="143" t="s">
        <v>3</v>
      </c>
      <c r="F622" s="144" t="s">
        <v>88</v>
      </c>
      <c r="H622" s="145">
        <v>1</v>
      </c>
      <c r="I622" s="146"/>
      <c r="L622" s="142"/>
      <c r="M622" s="147"/>
      <c r="T622" s="148"/>
      <c r="AT622" s="143" t="s">
        <v>190</v>
      </c>
      <c r="AU622" s="143" t="s">
        <v>88</v>
      </c>
      <c r="AV622" s="12" t="s">
        <v>90</v>
      </c>
      <c r="AW622" s="12" t="s">
        <v>41</v>
      </c>
      <c r="AX622" s="12" t="s">
        <v>80</v>
      </c>
      <c r="AY622" s="143" t="s">
        <v>184</v>
      </c>
    </row>
    <row r="623" spans="2:65" s="13" customFormat="1" ht="11.25">
      <c r="B623" s="149"/>
      <c r="D623" s="136" t="s">
        <v>190</v>
      </c>
      <c r="E623" s="150" t="s">
        <v>3</v>
      </c>
      <c r="F623" s="151" t="s">
        <v>202</v>
      </c>
      <c r="H623" s="152">
        <v>1</v>
      </c>
      <c r="I623" s="153"/>
      <c r="L623" s="149"/>
      <c r="M623" s="154"/>
      <c r="T623" s="155"/>
      <c r="AT623" s="150" t="s">
        <v>190</v>
      </c>
      <c r="AU623" s="150" t="s">
        <v>88</v>
      </c>
      <c r="AV623" s="13" t="s">
        <v>203</v>
      </c>
      <c r="AW623" s="13" t="s">
        <v>41</v>
      </c>
      <c r="AX623" s="13" t="s">
        <v>88</v>
      </c>
      <c r="AY623" s="150" t="s">
        <v>184</v>
      </c>
    </row>
    <row r="624" spans="2:65" s="1" customFormat="1" ht="37.9" customHeight="1">
      <c r="B624" s="121"/>
      <c r="C624" s="122" t="s">
        <v>444</v>
      </c>
      <c r="D624" s="122" t="s">
        <v>185</v>
      </c>
      <c r="E624" s="123" t="s">
        <v>1441</v>
      </c>
      <c r="F624" s="124" t="s">
        <v>1442</v>
      </c>
      <c r="G624" s="125" t="s">
        <v>213</v>
      </c>
      <c r="H624" s="126">
        <v>3</v>
      </c>
      <c r="I624" s="127"/>
      <c r="J624" s="128">
        <f>ROUND(I624*H624,2)</f>
        <v>0</v>
      </c>
      <c r="K624" s="124" t="s">
        <v>189</v>
      </c>
      <c r="L624" s="32"/>
      <c r="M624" s="129" t="s">
        <v>3</v>
      </c>
      <c r="N624" s="130" t="s">
        <v>51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88</v>
      </c>
      <c r="AT624" s="133" t="s">
        <v>185</v>
      </c>
      <c r="AU624" s="133" t="s">
        <v>88</v>
      </c>
      <c r="AY624" s="16" t="s">
        <v>184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6" t="s">
        <v>88</v>
      </c>
      <c r="BK624" s="134">
        <f>ROUND(I624*H624,2)</f>
        <v>0</v>
      </c>
      <c r="BL624" s="16" t="s">
        <v>88</v>
      </c>
      <c r="BM624" s="133" t="s">
        <v>1443</v>
      </c>
    </row>
    <row r="625" spans="2:65" s="11" customFormat="1" ht="11.25">
      <c r="B625" s="135"/>
      <c r="D625" s="136" t="s">
        <v>190</v>
      </c>
      <c r="E625" s="137" t="s">
        <v>3</v>
      </c>
      <c r="F625" s="138" t="s">
        <v>1200</v>
      </c>
      <c r="H625" s="137" t="s">
        <v>3</v>
      </c>
      <c r="I625" s="139"/>
      <c r="L625" s="135"/>
      <c r="M625" s="140"/>
      <c r="T625" s="141"/>
      <c r="AT625" s="137" t="s">
        <v>190</v>
      </c>
      <c r="AU625" s="137" t="s">
        <v>88</v>
      </c>
      <c r="AV625" s="11" t="s">
        <v>88</v>
      </c>
      <c r="AW625" s="11" t="s">
        <v>41</v>
      </c>
      <c r="AX625" s="11" t="s">
        <v>80</v>
      </c>
      <c r="AY625" s="137" t="s">
        <v>184</v>
      </c>
    </row>
    <row r="626" spans="2:65" s="11" customFormat="1" ht="22.5">
      <c r="B626" s="135"/>
      <c r="D626" s="136" t="s">
        <v>190</v>
      </c>
      <c r="E626" s="137" t="s">
        <v>3</v>
      </c>
      <c r="F626" s="138" t="s">
        <v>1250</v>
      </c>
      <c r="H626" s="137" t="s">
        <v>3</v>
      </c>
      <c r="I626" s="139"/>
      <c r="L626" s="135"/>
      <c r="M626" s="140"/>
      <c r="T626" s="141"/>
      <c r="AT626" s="137" t="s">
        <v>190</v>
      </c>
      <c r="AU626" s="137" t="s">
        <v>88</v>
      </c>
      <c r="AV626" s="11" t="s">
        <v>88</v>
      </c>
      <c r="AW626" s="11" t="s">
        <v>41</v>
      </c>
      <c r="AX626" s="11" t="s">
        <v>80</v>
      </c>
      <c r="AY626" s="137" t="s">
        <v>184</v>
      </c>
    </row>
    <row r="627" spans="2:65" s="11" customFormat="1" ht="22.5">
      <c r="B627" s="135"/>
      <c r="D627" s="136" t="s">
        <v>190</v>
      </c>
      <c r="E627" s="137" t="s">
        <v>3</v>
      </c>
      <c r="F627" s="138" t="s">
        <v>1439</v>
      </c>
      <c r="H627" s="137" t="s">
        <v>3</v>
      </c>
      <c r="I627" s="139"/>
      <c r="L627" s="135"/>
      <c r="M627" s="140"/>
      <c r="T627" s="141"/>
      <c r="AT627" s="137" t="s">
        <v>190</v>
      </c>
      <c r="AU627" s="137" t="s">
        <v>88</v>
      </c>
      <c r="AV627" s="11" t="s">
        <v>88</v>
      </c>
      <c r="AW627" s="11" t="s">
        <v>41</v>
      </c>
      <c r="AX627" s="11" t="s">
        <v>80</v>
      </c>
      <c r="AY627" s="137" t="s">
        <v>184</v>
      </c>
    </row>
    <row r="628" spans="2:65" s="11" customFormat="1" ht="11.25">
      <c r="B628" s="135"/>
      <c r="D628" s="136" t="s">
        <v>190</v>
      </c>
      <c r="E628" s="137" t="s">
        <v>3</v>
      </c>
      <c r="F628" s="138" t="s">
        <v>1444</v>
      </c>
      <c r="H628" s="137" t="s">
        <v>3</v>
      </c>
      <c r="I628" s="139"/>
      <c r="L628" s="135"/>
      <c r="M628" s="140"/>
      <c r="T628" s="141"/>
      <c r="AT628" s="137" t="s">
        <v>190</v>
      </c>
      <c r="AU628" s="137" t="s">
        <v>88</v>
      </c>
      <c r="AV628" s="11" t="s">
        <v>88</v>
      </c>
      <c r="AW628" s="11" t="s">
        <v>41</v>
      </c>
      <c r="AX628" s="11" t="s">
        <v>80</v>
      </c>
      <c r="AY628" s="137" t="s">
        <v>184</v>
      </c>
    </row>
    <row r="629" spans="2:65" s="12" customFormat="1" ht="11.25">
      <c r="B629" s="142"/>
      <c r="D629" s="136" t="s">
        <v>190</v>
      </c>
      <c r="E629" s="143" t="s">
        <v>3</v>
      </c>
      <c r="F629" s="144" t="s">
        <v>210</v>
      </c>
      <c r="H629" s="145">
        <v>3</v>
      </c>
      <c r="I629" s="146"/>
      <c r="L629" s="142"/>
      <c r="M629" s="147"/>
      <c r="T629" s="148"/>
      <c r="AT629" s="143" t="s">
        <v>190</v>
      </c>
      <c r="AU629" s="143" t="s">
        <v>88</v>
      </c>
      <c r="AV629" s="12" t="s">
        <v>90</v>
      </c>
      <c r="AW629" s="12" t="s">
        <v>41</v>
      </c>
      <c r="AX629" s="12" t="s">
        <v>80</v>
      </c>
      <c r="AY629" s="143" t="s">
        <v>184</v>
      </c>
    </row>
    <row r="630" spans="2:65" s="13" customFormat="1" ht="11.25">
      <c r="B630" s="149"/>
      <c r="D630" s="136" t="s">
        <v>190</v>
      </c>
      <c r="E630" s="150" t="s">
        <v>3</v>
      </c>
      <c r="F630" s="151" t="s">
        <v>202</v>
      </c>
      <c r="H630" s="152">
        <v>3</v>
      </c>
      <c r="I630" s="153"/>
      <c r="L630" s="149"/>
      <c r="M630" s="154"/>
      <c r="T630" s="155"/>
      <c r="AT630" s="150" t="s">
        <v>190</v>
      </c>
      <c r="AU630" s="150" t="s">
        <v>88</v>
      </c>
      <c r="AV630" s="13" t="s">
        <v>203</v>
      </c>
      <c r="AW630" s="13" t="s">
        <v>41</v>
      </c>
      <c r="AX630" s="13" t="s">
        <v>88</v>
      </c>
      <c r="AY630" s="150" t="s">
        <v>184</v>
      </c>
    </row>
    <row r="631" spans="2:65" s="1" customFormat="1" ht="49.15" customHeight="1">
      <c r="B631" s="121"/>
      <c r="C631" s="122" t="s">
        <v>602</v>
      </c>
      <c r="D631" s="122" t="s">
        <v>185</v>
      </c>
      <c r="E631" s="123" t="s">
        <v>1445</v>
      </c>
      <c r="F631" s="124" t="s">
        <v>1446</v>
      </c>
      <c r="G631" s="125" t="s">
        <v>213</v>
      </c>
      <c r="H631" s="126">
        <v>4</v>
      </c>
      <c r="I631" s="127"/>
      <c r="J631" s="128">
        <f>ROUND(I631*H631,2)</f>
        <v>0</v>
      </c>
      <c r="K631" s="124" t="s">
        <v>189</v>
      </c>
      <c r="L631" s="32"/>
      <c r="M631" s="129" t="s">
        <v>3</v>
      </c>
      <c r="N631" s="130" t="s">
        <v>51</v>
      </c>
      <c r="P631" s="131">
        <f>O631*H631</f>
        <v>0</v>
      </c>
      <c r="Q631" s="131">
        <v>0</v>
      </c>
      <c r="R631" s="131">
        <f>Q631*H631</f>
        <v>0</v>
      </c>
      <c r="S631" s="131">
        <v>0</v>
      </c>
      <c r="T631" s="132">
        <f>S631*H631</f>
        <v>0</v>
      </c>
      <c r="AR631" s="133" t="s">
        <v>88</v>
      </c>
      <c r="AT631" s="133" t="s">
        <v>185</v>
      </c>
      <c r="AU631" s="133" t="s">
        <v>88</v>
      </c>
      <c r="AY631" s="16" t="s">
        <v>184</v>
      </c>
      <c r="BE631" s="134">
        <f>IF(N631="základní",J631,0)</f>
        <v>0</v>
      </c>
      <c r="BF631" s="134">
        <f>IF(N631="snížená",J631,0)</f>
        <v>0</v>
      </c>
      <c r="BG631" s="134">
        <f>IF(N631="zákl. přenesená",J631,0)</f>
        <v>0</v>
      </c>
      <c r="BH631" s="134">
        <f>IF(N631="sníž. přenesená",J631,0)</f>
        <v>0</v>
      </c>
      <c r="BI631" s="134">
        <f>IF(N631="nulová",J631,0)</f>
        <v>0</v>
      </c>
      <c r="BJ631" s="16" t="s">
        <v>88</v>
      </c>
      <c r="BK631" s="134">
        <f>ROUND(I631*H631,2)</f>
        <v>0</v>
      </c>
      <c r="BL631" s="16" t="s">
        <v>88</v>
      </c>
      <c r="BM631" s="133" t="s">
        <v>1447</v>
      </c>
    </row>
    <row r="632" spans="2:65" s="11" customFormat="1" ht="11.25">
      <c r="B632" s="135"/>
      <c r="D632" s="136" t="s">
        <v>190</v>
      </c>
      <c r="E632" s="137" t="s">
        <v>3</v>
      </c>
      <c r="F632" s="138" t="s">
        <v>1200</v>
      </c>
      <c r="H632" s="137" t="s">
        <v>3</v>
      </c>
      <c r="I632" s="139"/>
      <c r="L632" s="135"/>
      <c r="M632" s="140"/>
      <c r="T632" s="141"/>
      <c r="AT632" s="137" t="s">
        <v>190</v>
      </c>
      <c r="AU632" s="137" t="s">
        <v>88</v>
      </c>
      <c r="AV632" s="11" t="s">
        <v>88</v>
      </c>
      <c r="AW632" s="11" t="s">
        <v>41</v>
      </c>
      <c r="AX632" s="11" t="s">
        <v>80</v>
      </c>
      <c r="AY632" s="137" t="s">
        <v>184</v>
      </c>
    </row>
    <row r="633" spans="2:65" s="11" customFormat="1" ht="22.5">
      <c r="B633" s="135"/>
      <c r="D633" s="136" t="s">
        <v>190</v>
      </c>
      <c r="E633" s="137" t="s">
        <v>3</v>
      </c>
      <c r="F633" s="138" t="s">
        <v>1250</v>
      </c>
      <c r="H633" s="137" t="s">
        <v>3</v>
      </c>
      <c r="I633" s="139"/>
      <c r="L633" s="135"/>
      <c r="M633" s="140"/>
      <c r="T633" s="141"/>
      <c r="AT633" s="137" t="s">
        <v>190</v>
      </c>
      <c r="AU633" s="137" t="s">
        <v>88</v>
      </c>
      <c r="AV633" s="11" t="s">
        <v>88</v>
      </c>
      <c r="AW633" s="11" t="s">
        <v>41</v>
      </c>
      <c r="AX633" s="11" t="s">
        <v>80</v>
      </c>
      <c r="AY633" s="137" t="s">
        <v>184</v>
      </c>
    </row>
    <row r="634" spans="2:65" s="11" customFormat="1" ht="22.5">
      <c r="B634" s="135"/>
      <c r="D634" s="136" t="s">
        <v>190</v>
      </c>
      <c r="E634" s="137" t="s">
        <v>3</v>
      </c>
      <c r="F634" s="138" t="s">
        <v>1439</v>
      </c>
      <c r="H634" s="137" t="s">
        <v>3</v>
      </c>
      <c r="I634" s="139"/>
      <c r="L634" s="135"/>
      <c r="M634" s="140"/>
      <c r="T634" s="141"/>
      <c r="AT634" s="137" t="s">
        <v>190</v>
      </c>
      <c r="AU634" s="137" t="s">
        <v>88</v>
      </c>
      <c r="AV634" s="11" t="s">
        <v>88</v>
      </c>
      <c r="AW634" s="11" t="s">
        <v>41</v>
      </c>
      <c r="AX634" s="11" t="s">
        <v>80</v>
      </c>
      <c r="AY634" s="137" t="s">
        <v>184</v>
      </c>
    </row>
    <row r="635" spans="2:65" s="11" customFormat="1" ht="11.25">
      <c r="B635" s="135"/>
      <c r="D635" s="136" t="s">
        <v>190</v>
      </c>
      <c r="E635" s="137" t="s">
        <v>3</v>
      </c>
      <c r="F635" s="138" t="s">
        <v>1448</v>
      </c>
      <c r="H635" s="137" t="s">
        <v>3</v>
      </c>
      <c r="I635" s="139"/>
      <c r="L635" s="135"/>
      <c r="M635" s="140"/>
      <c r="T635" s="141"/>
      <c r="AT635" s="137" t="s">
        <v>190</v>
      </c>
      <c r="AU635" s="137" t="s">
        <v>88</v>
      </c>
      <c r="AV635" s="11" t="s">
        <v>88</v>
      </c>
      <c r="AW635" s="11" t="s">
        <v>41</v>
      </c>
      <c r="AX635" s="11" t="s">
        <v>80</v>
      </c>
      <c r="AY635" s="137" t="s">
        <v>184</v>
      </c>
    </row>
    <row r="636" spans="2:65" s="12" customFormat="1" ht="11.25">
      <c r="B636" s="142"/>
      <c r="D636" s="136" t="s">
        <v>190</v>
      </c>
      <c r="E636" s="143" t="s">
        <v>3</v>
      </c>
      <c r="F636" s="144" t="s">
        <v>203</v>
      </c>
      <c r="H636" s="145">
        <v>4</v>
      </c>
      <c r="I636" s="146"/>
      <c r="L636" s="142"/>
      <c r="M636" s="147"/>
      <c r="T636" s="148"/>
      <c r="AT636" s="143" t="s">
        <v>190</v>
      </c>
      <c r="AU636" s="143" t="s">
        <v>88</v>
      </c>
      <c r="AV636" s="12" t="s">
        <v>90</v>
      </c>
      <c r="AW636" s="12" t="s">
        <v>41</v>
      </c>
      <c r="AX636" s="12" t="s">
        <v>80</v>
      </c>
      <c r="AY636" s="143" t="s">
        <v>184</v>
      </c>
    </row>
    <row r="637" spans="2:65" s="13" customFormat="1" ht="11.25">
      <c r="B637" s="149"/>
      <c r="D637" s="136" t="s">
        <v>190</v>
      </c>
      <c r="E637" s="150" t="s">
        <v>3</v>
      </c>
      <c r="F637" s="151" t="s">
        <v>202</v>
      </c>
      <c r="H637" s="152">
        <v>4</v>
      </c>
      <c r="I637" s="153"/>
      <c r="L637" s="149"/>
      <c r="M637" s="154"/>
      <c r="T637" s="155"/>
      <c r="AT637" s="150" t="s">
        <v>190</v>
      </c>
      <c r="AU637" s="150" t="s">
        <v>88</v>
      </c>
      <c r="AV637" s="13" t="s">
        <v>203</v>
      </c>
      <c r="AW637" s="13" t="s">
        <v>41</v>
      </c>
      <c r="AX637" s="13" t="s">
        <v>88</v>
      </c>
      <c r="AY637" s="150" t="s">
        <v>184</v>
      </c>
    </row>
    <row r="638" spans="2:65" s="1" customFormat="1" ht="33" customHeight="1">
      <c r="B638" s="121"/>
      <c r="C638" s="122" t="s">
        <v>453</v>
      </c>
      <c r="D638" s="122" t="s">
        <v>185</v>
      </c>
      <c r="E638" s="123" t="s">
        <v>1449</v>
      </c>
      <c r="F638" s="124" t="s">
        <v>1450</v>
      </c>
      <c r="G638" s="125" t="s">
        <v>213</v>
      </c>
      <c r="H638" s="126">
        <v>1</v>
      </c>
      <c r="I638" s="127"/>
      <c r="J638" s="128">
        <f>ROUND(I638*H638,2)</f>
        <v>0</v>
      </c>
      <c r="K638" s="124" t="s">
        <v>189</v>
      </c>
      <c r="L638" s="32"/>
      <c r="M638" s="129" t="s">
        <v>3</v>
      </c>
      <c r="N638" s="130" t="s">
        <v>51</v>
      </c>
      <c r="P638" s="131">
        <f>O638*H638</f>
        <v>0</v>
      </c>
      <c r="Q638" s="131">
        <v>0</v>
      </c>
      <c r="R638" s="131">
        <f>Q638*H638</f>
        <v>0</v>
      </c>
      <c r="S638" s="131">
        <v>0</v>
      </c>
      <c r="T638" s="132">
        <f>S638*H638</f>
        <v>0</v>
      </c>
      <c r="AR638" s="133" t="s">
        <v>88</v>
      </c>
      <c r="AT638" s="133" t="s">
        <v>185</v>
      </c>
      <c r="AU638" s="133" t="s">
        <v>88</v>
      </c>
      <c r="AY638" s="16" t="s">
        <v>184</v>
      </c>
      <c r="BE638" s="134">
        <f>IF(N638="základní",J638,0)</f>
        <v>0</v>
      </c>
      <c r="BF638" s="134">
        <f>IF(N638="snížená",J638,0)</f>
        <v>0</v>
      </c>
      <c r="BG638" s="134">
        <f>IF(N638="zákl. přenesená",J638,0)</f>
        <v>0</v>
      </c>
      <c r="BH638" s="134">
        <f>IF(N638="sníž. přenesená",J638,0)</f>
        <v>0</v>
      </c>
      <c r="BI638" s="134">
        <f>IF(N638="nulová",J638,0)</f>
        <v>0</v>
      </c>
      <c r="BJ638" s="16" t="s">
        <v>88</v>
      </c>
      <c r="BK638" s="134">
        <f>ROUND(I638*H638,2)</f>
        <v>0</v>
      </c>
      <c r="BL638" s="16" t="s">
        <v>88</v>
      </c>
      <c r="BM638" s="133" t="s">
        <v>1451</v>
      </c>
    </row>
    <row r="639" spans="2:65" s="11" customFormat="1" ht="11.25">
      <c r="B639" s="135"/>
      <c r="D639" s="136" t="s">
        <v>190</v>
      </c>
      <c r="E639" s="137" t="s">
        <v>3</v>
      </c>
      <c r="F639" s="138" t="s">
        <v>1200</v>
      </c>
      <c r="H639" s="137" t="s">
        <v>3</v>
      </c>
      <c r="I639" s="139"/>
      <c r="L639" s="135"/>
      <c r="M639" s="140"/>
      <c r="T639" s="141"/>
      <c r="AT639" s="137" t="s">
        <v>190</v>
      </c>
      <c r="AU639" s="137" t="s">
        <v>88</v>
      </c>
      <c r="AV639" s="11" t="s">
        <v>88</v>
      </c>
      <c r="AW639" s="11" t="s">
        <v>41</v>
      </c>
      <c r="AX639" s="11" t="s">
        <v>80</v>
      </c>
      <c r="AY639" s="137" t="s">
        <v>184</v>
      </c>
    </row>
    <row r="640" spans="2:65" s="11" customFormat="1" ht="22.5">
      <c r="B640" s="135"/>
      <c r="D640" s="136" t="s">
        <v>190</v>
      </c>
      <c r="E640" s="137" t="s">
        <v>3</v>
      </c>
      <c r="F640" s="138" t="s">
        <v>1250</v>
      </c>
      <c r="H640" s="137" t="s">
        <v>3</v>
      </c>
      <c r="I640" s="139"/>
      <c r="L640" s="135"/>
      <c r="M640" s="140"/>
      <c r="T640" s="141"/>
      <c r="AT640" s="137" t="s">
        <v>190</v>
      </c>
      <c r="AU640" s="137" t="s">
        <v>88</v>
      </c>
      <c r="AV640" s="11" t="s">
        <v>88</v>
      </c>
      <c r="AW640" s="11" t="s">
        <v>41</v>
      </c>
      <c r="AX640" s="11" t="s">
        <v>80</v>
      </c>
      <c r="AY640" s="137" t="s">
        <v>184</v>
      </c>
    </row>
    <row r="641" spans="2:65" s="11" customFormat="1" ht="22.5">
      <c r="B641" s="135"/>
      <c r="D641" s="136" t="s">
        <v>190</v>
      </c>
      <c r="E641" s="137" t="s">
        <v>3</v>
      </c>
      <c r="F641" s="138" t="s">
        <v>1439</v>
      </c>
      <c r="H641" s="137" t="s">
        <v>3</v>
      </c>
      <c r="I641" s="139"/>
      <c r="L641" s="135"/>
      <c r="M641" s="140"/>
      <c r="T641" s="141"/>
      <c r="AT641" s="137" t="s">
        <v>190</v>
      </c>
      <c r="AU641" s="137" t="s">
        <v>88</v>
      </c>
      <c r="AV641" s="11" t="s">
        <v>88</v>
      </c>
      <c r="AW641" s="11" t="s">
        <v>41</v>
      </c>
      <c r="AX641" s="11" t="s">
        <v>80</v>
      </c>
      <c r="AY641" s="137" t="s">
        <v>184</v>
      </c>
    </row>
    <row r="642" spans="2:65" s="11" customFormat="1" ht="11.25">
      <c r="B642" s="135"/>
      <c r="D642" s="136" t="s">
        <v>190</v>
      </c>
      <c r="E642" s="137" t="s">
        <v>3</v>
      </c>
      <c r="F642" s="138" t="s">
        <v>1452</v>
      </c>
      <c r="H642" s="137" t="s">
        <v>3</v>
      </c>
      <c r="I642" s="139"/>
      <c r="L642" s="135"/>
      <c r="M642" s="140"/>
      <c r="T642" s="141"/>
      <c r="AT642" s="137" t="s">
        <v>190</v>
      </c>
      <c r="AU642" s="137" t="s">
        <v>88</v>
      </c>
      <c r="AV642" s="11" t="s">
        <v>88</v>
      </c>
      <c r="AW642" s="11" t="s">
        <v>41</v>
      </c>
      <c r="AX642" s="11" t="s">
        <v>80</v>
      </c>
      <c r="AY642" s="137" t="s">
        <v>184</v>
      </c>
    </row>
    <row r="643" spans="2:65" s="12" customFormat="1" ht="11.25">
      <c r="B643" s="142"/>
      <c r="D643" s="136" t="s">
        <v>190</v>
      </c>
      <c r="E643" s="143" t="s">
        <v>3</v>
      </c>
      <c r="F643" s="144" t="s">
        <v>88</v>
      </c>
      <c r="H643" s="145">
        <v>1</v>
      </c>
      <c r="I643" s="146"/>
      <c r="L643" s="142"/>
      <c r="M643" s="147"/>
      <c r="T643" s="148"/>
      <c r="AT643" s="143" t="s">
        <v>190</v>
      </c>
      <c r="AU643" s="143" t="s">
        <v>88</v>
      </c>
      <c r="AV643" s="12" t="s">
        <v>90</v>
      </c>
      <c r="AW643" s="12" t="s">
        <v>41</v>
      </c>
      <c r="AX643" s="12" t="s">
        <v>80</v>
      </c>
      <c r="AY643" s="143" t="s">
        <v>184</v>
      </c>
    </row>
    <row r="644" spans="2:65" s="13" customFormat="1" ht="11.25">
      <c r="B644" s="149"/>
      <c r="D644" s="136" t="s">
        <v>190</v>
      </c>
      <c r="E644" s="150" t="s">
        <v>3</v>
      </c>
      <c r="F644" s="151" t="s">
        <v>202</v>
      </c>
      <c r="H644" s="152">
        <v>1</v>
      </c>
      <c r="I644" s="153"/>
      <c r="L644" s="149"/>
      <c r="M644" s="154"/>
      <c r="T644" s="155"/>
      <c r="AT644" s="150" t="s">
        <v>190</v>
      </c>
      <c r="AU644" s="150" t="s">
        <v>88</v>
      </c>
      <c r="AV644" s="13" t="s">
        <v>203</v>
      </c>
      <c r="AW644" s="13" t="s">
        <v>41</v>
      </c>
      <c r="AX644" s="13" t="s">
        <v>88</v>
      </c>
      <c r="AY644" s="150" t="s">
        <v>184</v>
      </c>
    </row>
    <row r="645" spans="2:65" s="1" customFormat="1" ht="37.9" customHeight="1">
      <c r="B645" s="121"/>
      <c r="C645" s="122" t="s">
        <v>613</v>
      </c>
      <c r="D645" s="122" t="s">
        <v>185</v>
      </c>
      <c r="E645" s="123" t="s">
        <v>1453</v>
      </c>
      <c r="F645" s="124" t="s">
        <v>1454</v>
      </c>
      <c r="G645" s="125" t="s">
        <v>213</v>
      </c>
      <c r="H645" s="126">
        <v>2</v>
      </c>
      <c r="I645" s="127"/>
      <c r="J645" s="128">
        <f>ROUND(I645*H645,2)</f>
        <v>0</v>
      </c>
      <c r="K645" s="124" t="s">
        <v>189</v>
      </c>
      <c r="L645" s="32"/>
      <c r="M645" s="129" t="s">
        <v>3</v>
      </c>
      <c r="N645" s="130" t="s">
        <v>51</v>
      </c>
      <c r="P645" s="131">
        <f>O645*H645</f>
        <v>0</v>
      </c>
      <c r="Q645" s="131">
        <v>0</v>
      </c>
      <c r="R645" s="131">
        <f>Q645*H645</f>
        <v>0</v>
      </c>
      <c r="S645" s="131">
        <v>0</v>
      </c>
      <c r="T645" s="132">
        <f>S645*H645</f>
        <v>0</v>
      </c>
      <c r="AR645" s="133" t="s">
        <v>88</v>
      </c>
      <c r="AT645" s="133" t="s">
        <v>185</v>
      </c>
      <c r="AU645" s="133" t="s">
        <v>88</v>
      </c>
      <c r="AY645" s="16" t="s">
        <v>184</v>
      </c>
      <c r="BE645" s="134">
        <f>IF(N645="základní",J645,0)</f>
        <v>0</v>
      </c>
      <c r="BF645" s="134">
        <f>IF(N645="snížená",J645,0)</f>
        <v>0</v>
      </c>
      <c r="BG645" s="134">
        <f>IF(N645="zákl. přenesená",J645,0)</f>
        <v>0</v>
      </c>
      <c r="BH645" s="134">
        <f>IF(N645="sníž. přenesená",J645,0)</f>
        <v>0</v>
      </c>
      <c r="BI645" s="134">
        <f>IF(N645="nulová",J645,0)</f>
        <v>0</v>
      </c>
      <c r="BJ645" s="16" t="s">
        <v>88</v>
      </c>
      <c r="BK645" s="134">
        <f>ROUND(I645*H645,2)</f>
        <v>0</v>
      </c>
      <c r="BL645" s="16" t="s">
        <v>88</v>
      </c>
      <c r="BM645" s="133" t="s">
        <v>1455</v>
      </c>
    </row>
    <row r="646" spans="2:65" s="11" customFormat="1" ht="11.25">
      <c r="B646" s="135"/>
      <c r="D646" s="136" t="s">
        <v>190</v>
      </c>
      <c r="E646" s="137" t="s">
        <v>3</v>
      </c>
      <c r="F646" s="138" t="s">
        <v>1200</v>
      </c>
      <c r="H646" s="137" t="s">
        <v>3</v>
      </c>
      <c r="I646" s="139"/>
      <c r="L646" s="135"/>
      <c r="M646" s="140"/>
      <c r="T646" s="141"/>
      <c r="AT646" s="137" t="s">
        <v>190</v>
      </c>
      <c r="AU646" s="137" t="s">
        <v>88</v>
      </c>
      <c r="AV646" s="11" t="s">
        <v>88</v>
      </c>
      <c r="AW646" s="11" t="s">
        <v>41</v>
      </c>
      <c r="AX646" s="11" t="s">
        <v>80</v>
      </c>
      <c r="AY646" s="137" t="s">
        <v>184</v>
      </c>
    </row>
    <row r="647" spans="2:65" s="11" customFormat="1" ht="22.5">
      <c r="B647" s="135"/>
      <c r="D647" s="136" t="s">
        <v>190</v>
      </c>
      <c r="E647" s="137" t="s">
        <v>3</v>
      </c>
      <c r="F647" s="138" t="s">
        <v>1456</v>
      </c>
      <c r="H647" s="137" t="s">
        <v>3</v>
      </c>
      <c r="I647" s="139"/>
      <c r="L647" s="135"/>
      <c r="M647" s="140"/>
      <c r="T647" s="141"/>
      <c r="AT647" s="137" t="s">
        <v>190</v>
      </c>
      <c r="AU647" s="137" t="s">
        <v>88</v>
      </c>
      <c r="AV647" s="11" t="s">
        <v>88</v>
      </c>
      <c r="AW647" s="11" t="s">
        <v>41</v>
      </c>
      <c r="AX647" s="11" t="s">
        <v>80</v>
      </c>
      <c r="AY647" s="137" t="s">
        <v>184</v>
      </c>
    </row>
    <row r="648" spans="2:65" s="11" customFormat="1" ht="22.5">
      <c r="B648" s="135"/>
      <c r="D648" s="136" t="s">
        <v>190</v>
      </c>
      <c r="E648" s="137" t="s">
        <v>3</v>
      </c>
      <c r="F648" s="138" t="s">
        <v>1250</v>
      </c>
      <c r="H648" s="137" t="s">
        <v>3</v>
      </c>
      <c r="I648" s="139"/>
      <c r="L648" s="135"/>
      <c r="M648" s="140"/>
      <c r="T648" s="141"/>
      <c r="AT648" s="137" t="s">
        <v>190</v>
      </c>
      <c r="AU648" s="137" t="s">
        <v>88</v>
      </c>
      <c r="AV648" s="11" t="s">
        <v>88</v>
      </c>
      <c r="AW648" s="11" t="s">
        <v>41</v>
      </c>
      <c r="AX648" s="11" t="s">
        <v>80</v>
      </c>
      <c r="AY648" s="137" t="s">
        <v>184</v>
      </c>
    </row>
    <row r="649" spans="2:65" s="12" customFormat="1" ht="11.25">
      <c r="B649" s="142"/>
      <c r="D649" s="136" t="s">
        <v>190</v>
      </c>
      <c r="E649" s="143" t="s">
        <v>3</v>
      </c>
      <c r="F649" s="144" t="s">
        <v>88</v>
      </c>
      <c r="H649" s="145">
        <v>1</v>
      </c>
      <c r="I649" s="146"/>
      <c r="L649" s="142"/>
      <c r="M649" s="147"/>
      <c r="T649" s="148"/>
      <c r="AT649" s="143" t="s">
        <v>190</v>
      </c>
      <c r="AU649" s="143" t="s">
        <v>88</v>
      </c>
      <c r="AV649" s="12" t="s">
        <v>90</v>
      </c>
      <c r="AW649" s="12" t="s">
        <v>41</v>
      </c>
      <c r="AX649" s="12" t="s">
        <v>80</v>
      </c>
      <c r="AY649" s="143" t="s">
        <v>184</v>
      </c>
    </row>
    <row r="650" spans="2:65" s="11" customFormat="1" ht="22.5">
      <c r="B650" s="135"/>
      <c r="D650" s="136" t="s">
        <v>190</v>
      </c>
      <c r="E650" s="137" t="s">
        <v>3</v>
      </c>
      <c r="F650" s="138" t="s">
        <v>1255</v>
      </c>
      <c r="H650" s="137" t="s">
        <v>3</v>
      </c>
      <c r="I650" s="139"/>
      <c r="L650" s="135"/>
      <c r="M650" s="140"/>
      <c r="T650" s="141"/>
      <c r="AT650" s="137" t="s">
        <v>190</v>
      </c>
      <c r="AU650" s="137" t="s">
        <v>88</v>
      </c>
      <c r="AV650" s="11" t="s">
        <v>88</v>
      </c>
      <c r="AW650" s="11" t="s">
        <v>41</v>
      </c>
      <c r="AX650" s="11" t="s">
        <v>80</v>
      </c>
      <c r="AY650" s="137" t="s">
        <v>184</v>
      </c>
    </row>
    <row r="651" spans="2:65" s="12" customFormat="1" ht="11.25">
      <c r="B651" s="142"/>
      <c r="D651" s="136" t="s">
        <v>190</v>
      </c>
      <c r="E651" s="143" t="s">
        <v>3</v>
      </c>
      <c r="F651" s="144" t="s">
        <v>88</v>
      </c>
      <c r="H651" s="145">
        <v>1</v>
      </c>
      <c r="I651" s="146"/>
      <c r="L651" s="142"/>
      <c r="M651" s="147"/>
      <c r="T651" s="148"/>
      <c r="AT651" s="143" t="s">
        <v>190</v>
      </c>
      <c r="AU651" s="143" t="s">
        <v>88</v>
      </c>
      <c r="AV651" s="12" t="s">
        <v>90</v>
      </c>
      <c r="AW651" s="12" t="s">
        <v>41</v>
      </c>
      <c r="AX651" s="12" t="s">
        <v>80</v>
      </c>
      <c r="AY651" s="143" t="s">
        <v>184</v>
      </c>
    </row>
    <row r="652" spans="2:65" s="13" customFormat="1" ht="11.25">
      <c r="B652" s="149"/>
      <c r="D652" s="136" t="s">
        <v>190</v>
      </c>
      <c r="E652" s="150" t="s">
        <v>3</v>
      </c>
      <c r="F652" s="151" t="s">
        <v>202</v>
      </c>
      <c r="H652" s="152">
        <v>2</v>
      </c>
      <c r="I652" s="153"/>
      <c r="L652" s="149"/>
      <c r="M652" s="154"/>
      <c r="T652" s="155"/>
      <c r="AT652" s="150" t="s">
        <v>190</v>
      </c>
      <c r="AU652" s="150" t="s">
        <v>88</v>
      </c>
      <c r="AV652" s="13" t="s">
        <v>203</v>
      </c>
      <c r="AW652" s="13" t="s">
        <v>41</v>
      </c>
      <c r="AX652" s="13" t="s">
        <v>88</v>
      </c>
      <c r="AY652" s="150" t="s">
        <v>184</v>
      </c>
    </row>
    <row r="653" spans="2:65" s="1" customFormat="1" ht="37.9" customHeight="1">
      <c r="B653" s="121"/>
      <c r="C653" s="122" t="s">
        <v>459</v>
      </c>
      <c r="D653" s="122" t="s">
        <v>185</v>
      </c>
      <c r="E653" s="123" t="s">
        <v>1457</v>
      </c>
      <c r="F653" s="124" t="s">
        <v>1458</v>
      </c>
      <c r="G653" s="125" t="s">
        <v>213</v>
      </c>
      <c r="H653" s="126">
        <v>2</v>
      </c>
      <c r="I653" s="127"/>
      <c r="J653" s="128">
        <f>ROUND(I653*H653,2)</f>
        <v>0</v>
      </c>
      <c r="K653" s="124" t="s">
        <v>189</v>
      </c>
      <c r="L653" s="32"/>
      <c r="M653" s="129" t="s">
        <v>3</v>
      </c>
      <c r="N653" s="130" t="s">
        <v>51</v>
      </c>
      <c r="P653" s="131">
        <f>O653*H653</f>
        <v>0</v>
      </c>
      <c r="Q653" s="131">
        <v>0</v>
      </c>
      <c r="R653" s="131">
        <f>Q653*H653</f>
        <v>0</v>
      </c>
      <c r="S653" s="131">
        <v>0</v>
      </c>
      <c r="T653" s="132">
        <f>S653*H653</f>
        <v>0</v>
      </c>
      <c r="AR653" s="133" t="s">
        <v>88</v>
      </c>
      <c r="AT653" s="133" t="s">
        <v>185</v>
      </c>
      <c r="AU653" s="133" t="s">
        <v>88</v>
      </c>
      <c r="AY653" s="16" t="s">
        <v>184</v>
      </c>
      <c r="BE653" s="134">
        <f>IF(N653="základní",J653,0)</f>
        <v>0</v>
      </c>
      <c r="BF653" s="134">
        <f>IF(N653="snížená",J653,0)</f>
        <v>0</v>
      </c>
      <c r="BG653" s="134">
        <f>IF(N653="zákl. přenesená",J653,0)</f>
        <v>0</v>
      </c>
      <c r="BH653" s="134">
        <f>IF(N653="sníž. přenesená",J653,0)</f>
        <v>0</v>
      </c>
      <c r="BI653" s="134">
        <f>IF(N653="nulová",J653,0)</f>
        <v>0</v>
      </c>
      <c r="BJ653" s="16" t="s">
        <v>88</v>
      </c>
      <c r="BK653" s="134">
        <f>ROUND(I653*H653,2)</f>
        <v>0</v>
      </c>
      <c r="BL653" s="16" t="s">
        <v>88</v>
      </c>
      <c r="BM653" s="133" t="s">
        <v>1459</v>
      </c>
    </row>
    <row r="654" spans="2:65" s="11" customFormat="1" ht="11.25">
      <c r="B654" s="135"/>
      <c r="D654" s="136" t="s">
        <v>190</v>
      </c>
      <c r="E654" s="137" t="s">
        <v>3</v>
      </c>
      <c r="F654" s="138" t="s">
        <v>1200</v>
      </c>
      <c r="H654" s="137" t="s">
        <v>3</v>
      </c>
      <c r="I654" s="139"/>
      <c r="L654" s="135"/>
      <c r="M654" s="140"/>
      <c r="T654" s="141"/>
      <c r="AT654" s="137" t="s">
        <v>190</v>
      </c>
      <c r="AU654" s="137" t="s">
        <v>88</v>
      </c>
      <c r="AV654" s="11" t="s">
        <v>88</v>
      </c>
      <c r="AW654" s="11" t="s">
        <v>41</v>
      </c>
      <c r="AX654" s="11" t="s">
        <v>80</v>
      </c>
      <c r="AY654" s="137" t="s">
        <v>184</v>
      </c>
    </row>
    <row r="655" spans="2:65" s="11" customFormat="1" ht="11.25">
      <c r="B655" s="135"/>
      <c r="D655" s="136" t="s">
        <v>190</v>
      </c>
      <c r="E655" s="137" t="s">
        <v>3</v>
      </c>
      <c r="F655" s="138" t="s">
        <v>1460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65" s="12" customFormat="1" ht="11.25">
      <c r="B656" s="142"/>
      <c r="D656" s="136" t="s">
        <v>190</v>
      </c>
      <c r="E656" s="143" t="s">
        <v>3</v>
      </c>
      <c r="F656" s="144" t="s">
        <v>90</v>
      </c>
      <c r="H656" s="145">
        <v>2</v>
      </c>
      <c r="I656" s="146"/>
      <c r="L656" s="142"/>
      <c r="M656" s="147"/>
      <c r="T656" s="148"/>
      <c r="AT656" s="143" t="s">
        <v>190</v>
      </c>
      <c r="AU656" s="143" t="s">
        <v>88</v>
      </c>
      <c r="AV656" s="12" t="s">
        <v>90</v>
      </c>
      <c r="AW656" s="12" t="s">
        <v>41</v>
      </c>
      <c r="AX656" s="12" t="s">
        <v>80</v>
      </c>
      <c r="AY656" s="143" t="s">
        <v>184</v>
      </c>
    </row>
    <row r="657" spans="2:65" s="13" customFormat="1" ht="11.25">
      <c r="B657" s="149"/>
      <c r="D657" s="136" t="s">
        <v>190</v>
      </c>
      <c r="E657" s="150" t="s">
        <v>3</v>
      </c>
      <c r="F657" s="151" t="s">
        <v>202</v>
      </c>
      <c r="H657" s="152">
        <v>2</v>
      </c>
      <c r="I657" s="153"/>
      <c r="L657" s="149"/>
      <c r="M657" s="154"/>
      <c r="T657" s="155"/>
      <c r="AT657" s="150" t="s">
        <v>190</v>
      </c>
      <c r="AU657" s="150" t="s">
        <v>88</v>
      </c>
      <c r="AV657" s="13" t="s">
        <v>203</v>
      </c>
      <c r="AW657" s="13" t="s">
        <v>41</v>
      </c>
      <c r="AX657" s="13" t="s">
        <v>88</v>
      </c>
      <c r="AY657" s="150" t="s">
        <v>184</v>
      </c>
    </row>
    <row r="658" spans="2:65" s="1" customFormat="1" ht="37.9" customHeight="1">
      <c r="B658" s="121"/>
      <c r="C658" s="122" t="s">
        <v>621</v>
      </c>
      <c r="D658" s="122" t="s">
        <v>185</v>
      </c>
      <c r="E658" s="123" t="s">
        <v>1461</v>
      </c>
      <c r="F658" s="124" t="s">
        <v>1462</v>
      </c>
      <c r="G658" s="125" t="s">
        <v>213</v>
      </c>
      <c r="H658" s="126">
        <v>2</v>
      </c>
      <c r="I658" s="127"/>
      <c r="J658" s="128">
        <f>ROUND(I658*H658,2)</f>
        <v>0</v>
      </c>
      <c r="K658" s="124" t="s">
        <v>189</v>
      </c>
      <c r="L658" s="32"/>
      <c r="M658" s="129" t="s">
        <v>3</v>
      </c>
      <c r="N658" s="130" t="s">
        <v>51</v>
      </c>
      <c r="P658" s="131">
        <f>O658*H658</f>
        <v>0</v>
      </c>
      <c r="Q658" s="131">
        <v>0</v>
      </c>
      <c r="R658" s="131">
        <f>Q658*H658</f>
        <v>0</v>
      </c>
      <c r="S658" s="131">
        <v>0</v>
      </c>
      <c r="T658" s="132">
        <f>S658*H658</f>
        <v>0</v>
      </c>
      <c r="AR658" s="133" t="s">
        <v>88</v>
      </c>
      <c r="AT658" s="133" t="s">
        <v>185</v>
      </c>
      <c r="AU658" s="133" t="s">
        <v>88</v>
      </c>
      <c r="AY658" s="16" t="s">
        <v>184</v>
      </c>
      <c r="BE658" s="134">
        <f>IF(N658="základní",J658,0)</f>
        <v>0</v>
      </c>
      <c r="BF658" s="134">
        <f>IF(N658="snížená",J658,0)</f>
        <v>0</v>
      </c>
      <c r="BG658" s="134">
        <f>IF(N658="zákl. přenesená",J658,0)</f>
        <v>0</v>
      </c>
      <c r="BH658" s="134">
        <f>IF(N658="sníž. přenesená",J658,0)</f>
        <v>0</v>
      </c>
      <c r="BI658" s="134">
        <f>IF(N658="nulová",J658,0)</f>
        <v>0</v>
      </c>
      <c r="BJ658" s="16" t="s">
        <v>88</v>
      </c>
      <c r="BK658" s="134">
        <f>ROUND(I658*H658,2)</f>
        <v>0</v>
      </c>
      <c r="BL658" s="16" t="s">
        <v>88</v>
      </c>
      <c r="BM658" s="133" t="s">
        <v>1463</v>
      </c>
    </row>
    <row r="659" spans="2:65" s="11" customFormat="1" ht="11.25">
      <c r="B659" s="135"/>
      <c r="D659" s="136" t="s">
        <v>190</v>
      </c>
      <c r="E659" s="137" t="s">
        <v>3</v>
      </c>
      <c r="F659" s="138" t="s">
        <v>1200</v>
      </c>
      <c r="H659" s="137" t="s">
        <v>3</v>
      </c>
      <c r="I659" s="139"/>
      <c r="L659" s="135"/>
      <c r="M659" s="140"/>
      <c r="T659" s="141"/>
      <c r="AT659" s="137" t="s">
        <v>190</v>
      </c>
      <c r="AU659" s="137" t="s">
        <v>88</v>
      </c>
      <c r="AV659" s="11" t="s">
        <v>88</v>
      </c>
      <c r="AW659" s="11" t="s">
        <v>41</v>
      </c>
      <c r="AX659" s="11" t="s">
        <v>80</v>
      </c>
      <c r="AY659" s="137" t="s">
        <v>184</v>
      </c>
    </row>
    <row r="660" spans="2:65" s="11" customFormat="1" ht="11.25">
      <c r="B660" s="135"/>
      <c r="D660" s="136" t="s">
        <v>190</v>
      </c>
      <c r="E660" s="137" t="s">
        <v>3</v>
      </c>
      <c r="F660" s="138" t="s">
        <v>1440</v>
      </c>
      <c r="H660" s="137" t="s">
        <v>3</v>
      </c>
      <c r="I660" s="139"/>
      <c r="L660" s="135"/>
      <c r="M660" s="140"/>
      <c r="T660" s="141"/>
      <c r="AT660" s="137" t="s">
        <v>190</v>
      </c>
      <c r="AU660" s="137" t="s">
        <v>88</v>
      </c>
      <c r="AV660" s="11" t="s">
        <v>88</v>
      </c>
      <c r="AW660" s="11" t="s">
        <v>41</v>
      </c>
      <c r="AX660" s="11" t="s">
        <v>80</v>
      </c>
      <c r="AY660" s="137" t="s">
        <v>184</v>
      </c>
    </row>
    <row r="661" spans="2:65" s="11" customFormat="1" ht="22.5">
      <c r="B661" s="135"/>
      <c r="D661" s="136" t="s">
        <v>190</v>
      </c>
      <c r="E661" s="137" t="s">
        <v>3</v>
      </c>
      <c r="F661" s="138" t="s">
        <v>1250</v>
      </c>
      <c r="H661" s="137" t="s">
        <v>3</v>
      </c>
      <c r="I661" s="139"/>
      <c r="L661" s="135"/>
      <c r="M661" s="140"/>
      <c r="T661" s="141"/>
      <c r="AT661" s="137" t="s">
        <v>190</v>
      </c>
      <c r="AU661" s="137" t="s">
        <v>88</v>
      </c>
      <c r="AV661" s="11" t="s">
        <v>88</v>
      </c>
      <c r="AW661" s="11" t="s">
        <v>41</v>
      </c>
      <c r="AX661" s="11" t="s">
        <v>80</v>
      </c>
      <c r="AY661" s="137" t="s">
        <v>184</v>
      </c>
    </row>
    <row r="662" spans="2:65" s="12" customFormat="1" ht="11.25">
      <c r="B662" s="142"/>
      <c r="D662" s="136" t="s">
        <v>190</v>
      </c>
      <c r="E662" s="143" t="s">
        <v>3</v>
      </c>
      <c r="F662" s="144" t="s">
        <v>88</v>
      </c>
      <c r="H662" s="145">
        <v>1</v>
      </c>
      <c r="I662" s="146"/>
      <c r="L662" s="142"/>
      <c r="M662" s="147"/>
      <c r="T662" s="148"/>
      <c r="AT662" s="143" t="s">
        <v>190</v>
      </c>
      <c r="AU662" s="143" t="s">
        <v>88</v>
      </c>
      <c r="AV662" s="12" t="s">
        <v>90</v>
      </c>
      <c r="AW662" s="12" t="s">
        <v>41</v>
      </c>
      <c r="AX662" s="12" t="s">
        <v>80</v>
      </c>
      <c r="AY662" s="143" t="s">
        <v>184</v>
      </c>
    </row>
    <row r="663" spans="2:65" s="11" customFormat="1" ht="22.5">
      <c r="B663" s="135"/>
      <c r="D663" s="136" t="s">
        <v>190</v>
      </c>
      <c r="E663" s="137" t="s">
        <v>3</v>
      </c>
      <c r="F663" s="138" t="s">
        <v>1255</v>
      </c>
      <c r="H663" s="137" t="s">
        <v>3</v>
      </c>
      <c r="I663" s="139"/>
      <c r="L663" s="135"/>
      <c r="M663" s="140"/>
      <c r="T663" s="141"/>
      <c r="AT663" s="137" t="s">
        <v>190</v>
      </c>
      <c r="AU663" s="137" t="s">
        <v>88</v>
      </c>
      <c r="AV663" s="11" t="s">
        <v>88</v>
      </c>
      <c r="AW663" s="11" t="s">
        <v>41</v>
      </c>
      <c r="AX663" s="11" t="s">
        <v>80</v>
      </c>
      <c r="AY663" s="137" t="s">
        <v>184</v>
      </c>
    </row>
    <row r="664" spans="2:65" s="12" customFormat="1" ht="11.25">
      <c r="B664" s="142"/>
      <c r="D664" s="136" t="s">
        <v>190</v>
      </c>
      <c r="E664" s="143" t="s">
        <v>3</v>
      </c>
      <c r="F664" s="144" t="s">
        <v>88</v>
      </c>
      <c r="H664" s="145">
        <v>1</v>
      </c>
      <c r="I664" s="146"/>
      <c r="L664" s="142"/>
      <c r="M664" s="147"/>
      <c r="T664" s="148"/>
      <c r="AT664" s="143" t="s">
        <v>190</v>
      </c>
      <c r="AU664" s="143" t="s">
        <v>88</v>
      </c>
      <c r="AV664" s="12" t="s">
        <v>90</v>
      </c>
      <c r="AW664" s="12" t="s">
        <v>41</v>
      </c>
      <c r="AX664" s="12" t="s">
        <v>80</v>
      </c>
      <c r="AY664" s="143" t="s">
        <v>184</v>
      </c>
    </row>
    <row r="665" spans="2:65" s="13" customFormat="1" ht="11.25">
      <c r="B665" s="149"/>
      <c r="D665" s="136" t="s">
        <v>190</v>
      </c>
      <c r="E665" s="150" t="s">
        <v>3</v>
      </c>
      <c r="F665" s="151" t="s">
        <v>202</v>
      </c>
      <c r="H665" s="152">
        <v>2</v>
      </c>
      <c r="I665" s="153"/>
      <c r="L665" s="149"/>
      <c r="M665" s="154"/>
      <c r="T665" s="155"/>
      <c r="AT665" s="150" t="s">
        <v>190</v>
      </c>
      <c r="AU665" s="150" t="s">
        <v>88</v>
      </c>
      <c r="AV665" s="13" t="s">
        <v>203</v>
      </c>
      <c r="AW665" s="13" t="s">
        <v>41</v>
      </c>
      <c r="AX665" s="13" t="s">
        <v>88</v>
      </c>
      <c r="AY665" s="150" t="s">
        <v>184</v>
      </c>
    </row>
    <row r="666" spans="2:65" s="1" customFormat="1" ht="44.25" customHeight="1">
      <c r="B666" s="121"/>
      <c r="C666" s="122" t="s">
        <v>462</v>
      </c>
      <c r="D666" s="122" t="s">
        <v>185</v>
      </c>
      <c r="E666" s="123" t="s">
        <v>1464</v>
      </c>
      <c r="F666" s="124" t="s">
        <v>1465</v>
      </c>
      <c r="G666" s="125" t="s">
        <v>213</v>
      </c>
      <c r="H666" s="126">
        <v>14</v>
      </c>
      <c r="I666" s="127"/>
      <c r="J666" s="128">
        <f>ROUND(I666*H666,2)</f>
        <v>0</v>
      </c>
      <c r="K666" s="124" t="s">
        <v>189</v>
      </c>
      <c r="L666" s="32"/>
      <c r="M666" s="129" t="s">
        <v>3</v>
      </c>
      <c r="N666" s="130" t="s">
        <v>51</v>
      </c>
      <c r="P666" s="131">
        <f>O666*H666</f>
        <v>0</v>
      </c>
      <c r="Q666" s="131">
        <v>0</v>
      </c>
      <c r="R666" s="131">
        <f>Q666*H666</f>
        <v>0</v>
      </c>
      <c r="S666" s="131">
        <v>0</v>
      </c>
      <c r="T666" s="132">
        <f>S666*H666</f>
        <v>0</v>
      </c>
      <c r="AR666" s="133" t="s">
        <v>88</v>
      </c>
      <c r="AT666" s="133" t="s">
        <v>185</v>
      </c>
      <c r="AU666" s="133" t="s">
        <v>88</v>
      </c>
      <c r="AY666" s="16" t="s">
        <v>184</v>
      </c>
      <c r="BE666" s="134">
        <f>IF(N666="základní",J666,0)</f>
        <v>0</v>
      </c>
      <c r="BF666" s="134">
        <f>IF(N666="snížená",J666,0)</f>
        <v>0</v>
      </c>
      <c r="BG666" s="134">
        <f>IF(N666="zákl. přenesená",J666,0)</f>
        <v>0</v>
      </c>
      <c r="BH666" s="134">
        <f>IF(N666="sníž. přenesená",J666,0)</f>
        <v>0</v>
      </c>
      <c r="BI666" s="134">
        <f>IF(N666="nulová",J666,0)</f>
        <v>0</v>
      </c>
      <c r="BJ666" s="16" t="s">
        <v>88</v>
      </c>
      <c r="BK666" s="134">
        <f>ROUND(I666*H666,2)</f>
        <v>0</v>
      </c>
      <c r="BL666" s="16" t="s">
        <v>88</v>
      </c>
      <c r="BM666" s="133" t="s">
        <v>1466</v>
      </c>
    </row>
    <row r="667" spans="2:65" s="11" customFormat="1" ht="11.25">
      <c r="B667" s="135"/>
      <c r="D667" s="136" t="s">
        <v>190</v>
      </c>
      <c r="E667" s="137" t="s">
        <v>3</v>
      </c>
      <c r="F667" s="138" t="s">
        <v>1200</v>
      </c>
      <c r="H667" s="137" t="s">
        <v>3</v>
      </c>
      <c r="I667" s="139"/>
      <c r="L667" s="135"/>
      <c r="M667" s="140"/>
      <c r="T667" s="141"/>
      <c r="AT667" s="137" t="s">
        <v>190</v>
      </c>
      <c r="AU667" s="137" t="s">
        <v>88</v>
      </c>
      <c r="AV667" s="11" t="s">
        <v>88</v>
      </c>
      <c r="AW667" s="11" t="s">
        <v>41</v>
      </c>
      <c r="AX667" s="11" t="s">
        <v>80</v>
      </c>
      <c r="AY667" s="137" t="s">
        <v>184</v>
      </c>
    </row>
    <row r="668" spans="2:65" s="11" customFormat="1" ht="11.25">
      <c r="B668" s="135"/>
      <c r="D668" s="136" t="s">
        <v>190</v>
      </c>
      <c r="E668" s="137" t="s">
        <v>3</v>
      </c>
      <c r="F668" s="138" t="s">
        <v>1467</v>
      </c>
      <c r="H668" s="137" t="s">
        <v>3</v>
      </c>
      <c r="I668" s="139"/>
      <c r="L668" s="135"/>
      <c r="M668" s="140"/>
      <c r="T668" s="141"/>
      <c r="AT668" s="137" t="s">
        <v>190</v>
      </c>
      <c r="AU668" s="137" t="s">
        <v>88</v>
      </c>
      <c r="AV668" s="11" t="s">
        <v>88</v>
      </c>
      <c r="AW668" s="11" t="s">
        <v>41</v>
      </c>
      <c r="AX668" s="11" t="s">
        <v>80</v>
      </c>
      <c r="AY668" s="137" t="s">
        <v>184</v>
      </c>
    </row>
    <row r="669" spans="2:65" s="11" customFormat="1" ht="22.5">
      <c r="B669" s="135"/>
      <c r="D669" s="136" t="s">
        <v>190</v>
      </c>
      <c r="E669" s="137" t="s">
        <v>3</v>
      </c>
      <c r="F669" s="138" t="s">
        <v>1250</v>
      </c>
      <c r="H669" s="137" t="s">
        <v>3</v>
      </c>
      <c r="I669" s="139"/>
      <c r="L669" s="135"/>
      <c r="M669" s="140"/>
      <c r="T669" s="141"/>
      <c r="AT669" s="137" t="s">
        <v>190</v>
      </c>
      <c r="AU669" s="137" t="s">
        <v>88</v>
      </c>
      <c r="AV669" s="11" t="s">
        <v>88</v>
      </c>
      <c r="AW669" s="11" t="s">
        <v>41</v>
      </c>
      <c r="AX669" s="11" t="s">
        <v>80</v>
      </c>
      <c r="AY669" s="137" t="s">
        <v>184</v>
      </c>
    </row>
    <row r="670" spans="2:65" s="12" customFormat="1" ht="11.25">
      <c r="B670" s="142"/>
      <c r="D670" s="136" t="s">
        <v>190</v>
      </c>
      <c r="E670" s="143" t="s">
        <v>3</v>
      </c>
      <c r="F670" s="144" t="s">
        <v>230</v>
      </c>
      <c r="H670" s="145">
        <v>7</v>
      </c>
      <c r="I670" s="146"/>
      <c r="L670" s="142"/>
      <c r="M670" s="147"/>
      <c r="T670" s="148"/>
      <c r="AT670" s="143" t="s">
        <v>190</v>
      </c>
      <c r="AU670" s="143" t="s">
        <v>88</v>
      </c>
      <c r="AV670" s="12" t="s">
        <v>90</v>
      </c>
      <c r="AW670" s="12" t="s">
        <v>41</v>
      </c>
      <c r="AX670" s="12" t="s">
        <v>80</v>
      </c>
      <c r="AY670" s="143" t="s">
        <v>184</v>
      </c>
    </row>
    <row r="671" spans="2:65" s="11" customFormat="1" ht="22.5">
      <c r="B671" s="135"/>
      <c r="D671" s="136" t="s">
        <v>190</v>
      </c>
      <c r="E671" s="137" t="s">
        <v>3</v>
      </c>
      <c r="F671" s="138" t="s">
        <v>1255</v>
      </c>
      <c r="H671" s="137" t="s">
        <v>3</v>
      </c>
      <c r="I671" s="139"/>
      <c r="L671" s="135"/>
      <c r="M671" s="140"/>
      <c r="T671" s="141"/>
      <c r="AT671" s="137" t="s">
        <v>190</v>
      </c>
      <c r="AU671" s="137" t="s">
        <v>88</v>
      </c>
      <c r="AV671" s="11" t="s">
        <v>88</v>
      </c>
      <c r="AW671" s="11" t="s">
        <v>41</v>
      </c>
      <c r="AX671" s="11" t="s">
        <v>80</v>
      </c>
      <c r="AY671" s="137" t="s">
        <v>184</v>
      </c>
    </row>
    <row r="672" spans="2:65" s="12" customFormat="1" ht="11.25">
      <c r="B672" s="142"/>
      <c r="D672" s="136" t="s">
        <v>190</v>
      </c>
      <c r="E672" s="143" t="s">
        <v>3</v>
      </c>
      <c r="F672" s="144" t="s">
        <v>230</v>
      </c>
      <c r="H672" s="145">
        <v>7</v>
      </c>
      <c r="I672" s="146"/>
      <c r="L672" s="142"/>
      <c r="M672" s="147"/>
      <c r="T672" s="148"/>
      <c r="AT672" s="143" t="s">
        <v>190</v>
      </c>
      <c r="AU672" s="143" t="s">
        <v>88</v>
      </c>
      <c r="AV672" s="12" t="s">
        <v>90</v>
      </c>
      <c r="AW672" s="12" t="s">
        <v>41</v>
      </c>
      <c r="AX672" s="12" t="s">
        <v>80</v>
      </c>
      <c r="AY672" s="143" t="s">
        <v>184</v>
      </c>
    </row>
    <row r="673" spans="2:65" s="13" customFormat="1" ht="11.25">
      <c r="B673" s="149"/>
      <c r="D673" s="136" t="s">
        <v>190</v>
      </c>
      <c r="E673" s="150" t="s">
        <v>3</v>
      </c>
      <c r="F673" s="151" t="s">
        <v>202</v>
      </c>
      <c r="H673" s="152">
        <v>14</v>
      </c>
      <c r="I673" s="153"/>
      <c r="L673" s="149"/>
      <c r="M673" s="154"/>
      <c r="T673" s="155"/>
      <c r="AT673" s="150" t="s">
        <v>190</v>
      </c>
      <c r="AU673" s="150" t="s">
        <v>88</v>
      </c>
      <c r="AV673" s="13" t="s">
        <v>203</v>
      </c>
      <c r="AW673" s="13" t="s">
        <v>41</v>
      </c>
      <c r="AX673" s="13" t="s">
        <v>88</v>
      </c>
      <c r="AY673" s="150" t="s">
        <v>184</v>
      </c>
    </row>
    <row r="674" spans="2:65" s="1" customFormat="1" ht="49.15" customHeight="1">
      <c r="B674" s="121"/>
      <c r="C674" s="122" t="s">
        <v>630</v>
      </c>
      <c r="D674" s="122" t="s">
        <v>185</v>
      </c>
      <c r="E674" s="123" t="s">
        <v>1468</v>
      </c>
      <c r="F674" s="124" t="s">
        <v>1469</v>
      </c>
      <c r="G674" s="125" t="s">
        <v>213</v>
      </c>
      <c r="H674" s="126">
        <v>1</v>
      </c>
      <c r="I674" s="127"/>
      <c r="J674" s="128">
        <f>ROUND(I674*H674,2)</f>
        <v>0</v>
      </c>
      <c r="K674" s="124" t="s">
        <v>189</v>
      </c>
      <c r="L674" s="32"/>
      <c r="M674" s="129" t="s">
        <v>3</v>
      </c>
      <c r="N674" s="130" t="s">
        <v>51</v>
      </c>
      <c r="P674" s="131">
        <f>O674*H674</f>
        <v>0</v>
      </c>
      <c r="Q674" s="131">
        <v>0</v>
      </c>
      <c r="R674" s="131">
        <f>Q674*H674</f>
        <v>0</v>
      </c>
      <c r="S674" s="131">
        <v>0</v>
      </c>
      <c r="T674" s="132">
        <f>S674*H674</f>
        <v>0</v>
      </c>
      <c r="AR674" s="133" t="s">
        <v>88</v>
      </c>
      <c r="AT674" s="133" t="s">
        <v>185</v>
      </c>
      <c r="AU674" s="133" t="s">
        <v>88</v>
      </c>
      <c r="AY674" s="16" t="s">
        <v>184</v>
      </c>
      <c r="BE674" s="134">
        <f>IF(N674="základní",J674,0)</f>
        <v>0</v>
      </c>
      <c r="BF674" s="134">
        <f>IF(N674="snížená",J674,0)</f>
        <v>0</v>
      </c>
      <c r="BG674" s="134">
        <f>IF(N674="zákl. přenesená",J674,0)</f>
        <v>0</v>
      </c>
      <c r="BH674" s="134">
        <f>IF(N674="sníž. přenesená",J674,0)</f>
        <v>0</v>
      </c>
      <c r="BI674" s="134">
        <f>IF(N674="nulová",J674,0)</f>
        <v>0</v>
      </c>
      <c r="BJ674" s="16" t="s">
        <v>88</v>
      </c>
      <c r="BK674" s="134">
        <f>ROUND(I674*H674,2)</f>
        <v>0</v>
      </c>
      <c r="BL674" s="16" t="s">
        <v>88</v>
      </c>
      <c r="BM674" s="133" t="s">
        <v>1470</v>
      </c>
    </row>
    <row r="675" spans="2:65" s="11" customFormat="1" ht="11.25">
      <c r="B675" s="135"/>
      <c r="D675" s="136" t="s">
        <v>190</v>
      </c>
      <c r="E675" s="137" t="s">
        <v>3</v>
      </c>
      <c r="F675" s="138" t="s">
        <v>1200</v>
      </c>
      <c r="H675" s="137" t="s">
        <v>3</v>
      </c>
      <c r="I675" s="139"/>
      <c r="L675" s="135"/>
      <c r="M675" s="140"/>
      <c r="T675" s="141"/>
      <c r="AT675" s="137" t="s">
        <v>190</v>
      </c>
      <c r="AU675" s="137" t="s">
        <v>88</v>
      </c>
      <c r="AV675" s="11" t="s">
        <v>88</v>
      </c>
      <c r="AW675" s="11" t="s">
        <v>41</v>
      </c>
      <c r="AX675" s="11" t="s">
        <v>80</v>
      </c>
      <c r="AY675" s="137" t="s">
        <v>184</v>
      </c>
    </row>
    <row r="676" spans="2:65" s="11" customFormat="1" ht="11.25">
      <c r="B676" s="135"/>
      <c r="D676" s="136" t="s">
        <v>190</v>
      </c>
      <c r="E676" s="137" t="s">
        <v>3</v>
      </c>
      <c r="F676" s="138" t="s">
        <v>1471</v>
      </c>
      <c r="H676" s="137" t="s">
        <v>3</v>
      </c>
      <c r="I676" s="139"/>
      <c r="L676" s="135"/>
      <c r="M676" s="140"/>
      <c r="T676" s="141"/>
      <c r="AT676" s="137" t="s">
        <v>190</v>
      </c>
      <c r="AU676" s="137" t="s">
        <v>88</v>
      </c>
      <c r="AV676" s="11" t="s">
        <v>88</v>
      </c>
      <c r="AW676" s="11" t="s">
        <v>41</v>
      </c>
      <c r="AX676" s="11" t="s">
        <v>80</v>
      </c>
      <c r="AY676" s="137" t="s">
        <v>184</v>
      </c>
    </row>
    <row r="677" spans="2:65" s="12" customFormat="1" ht="11.25">
      <c r="B677" s="142"/>
      <c r="D677" s="136" t="s">
        <v>190</v>
      </c>
      <c r="E677" s="143" t="s">
        <v>3</v>
      </c>
      <c r="F677" s="144" t="s">
        <v>88</v>
      </c>
      <c r="H677" s="145">
        <v>1</v>
      </c>
      <c r="I677" s="146"/>
      <c r="L677" s="142"/>
      <c r="M677" s="147"/>
      <c r="T677" s="148"/>
      <c r="AT677" s="143" t="s">
        <v>190</v>
      </c>
      <c r="AU677" s="143" t="s">
        <v>88</v>
      </c>
      <c r="AV677" s="12" t="s">
        <v>90</v>
      </c>
      <c r="AW677" s="12" t="s">
        <v>41</v>
      </c>
      <c r="AX677" s="12" t="s">
        <v>80</v>
      </c>
      <c r="AY677" s="143" t="s">
        <v>184</v>
      </c>
    </row>
    <row r="678" spans="2:65" s="13" customFormat="1" ht="11.25">
      <c r="B678" s="149"/>
      <c r="D678" s="136" t="s">
        <v>190</v>
      </c>
      <c r="E678" s="150" t="s">
        <v>3</v>
      </c>
      <c r="F678" s="151" t="s">
        <v>202</v>
      </c>
      <c r="H678" s="152">
        <v>1</v>
      </c>
      <c r="I678" s="153"/>
      <c r="L678" s="149"/>
      <c r="M678" s="154"/>
      <c r="T678" s="155"/>
      <c r="AT678" s="150" t="s">
        <v>190</v>
      </c>
      <c r="AU678" s="150" t="s">
        <v>88</v>
      </c>
      <c r="AV678" s="13" t="s">
        <v>203</v>
      </c>
      <c r="AW678" s="13" t="s">
        <v>41</v>
      </c>
      <c r="AX678" s="13" t="s">
        <v>88</v>
      </c>
      <c r="AY678" s="150" t="s">
        <v>184</v>
      </c>
    </row>
    <row r="679" spans="2:65" s="1" customFormat="1" ht="49.15" customHeight="1">
      <c r="B679" s="121"/>
      <c r="C679" s="122" t="s">
        <v>468</v>
      </c>
      <c r="D679" s="122" t="s">
        <v>185</v>
      </c>
      <c r="E679" s="123" t="s">
        <v>1472</v>
      </c>
      <c r="F679" s="124" t="s">
        <v>1473</v>
      </c>
      <c r="G679" s="125" t="s">
        <v>213</v>
      </c>
      <c r="H679" s="126">
        <v>1</v>
      </c>
      <c r="I679" s="127"/>
      <c r="J679" s="128">
        <f>ROUND(I679*H679,2)</f>
        <v>0</v>
      </c>
      <c r="K679" s="124" t="s">
        <v>189</v>
      </c>
      <c r="L679" s="32"/>
      <c r="M679" s="129" t="s">
        <v>3</v>
      </c>
      <c r="N679" s="130" t="s">
        <v>51</v>
      </c>
      <c r="P679" s="131">
        <f>O679*H679</f>
        <v>0</v>
      </c>
      <c r="Q679" s="131">
        <v>0</v>
      </c>
      <c r="R679" s="131">
        <f>Q679*H679</f>
        <v>0</v>
      </c>
      <c r="S679" s="131">
        <v>0</v>
      </c>
      <c r="T679" s="132">
        <f>S679*H679</f>
        <v>0</v>
      </c>
      <c r="AR679" s="133" t="s">
        <v>88</v>
      </c>
      <c r="AT679" s="133" t="s">
        <v>185</v>
      </c>
      <c r="AU679" s="133" t="s">
        <v>88</v>
      </c>
      <c r="AY679" s="16" t="s">
        <v>184</v>
      </c>
      <c r="BE679" s="134">
        <f>IF(N679="základní",J679,0)</f>
        <v>0</v>
      </c>
      <c r="BF679" s="134">
        <f>IF(N679="snížená",J679,0)</f>
        <v>0</v>
      </c>
      <c r="BG679" s="134">
        <f>IF(N679="zákl. přenesená",J679,0)</f>
        <v>0</v>
      </c>
      <c r="BH679" s="134">
        <f>IF(N679="sníž. přenesená",J679,0)</f>
        <v>0</v>
      </c>
      <c r="BI679" s="134">
        <f>IF(N679="nulová",J679,0)</f>
        <v>0</v>
      </c>
      <c r="BJ679" s="16" t="s">
        <v>88</v>
      </c>
      <c r="BK679" s="134">
        <f>ROUND(I679*H679,2)</f>
        <v>0</v>
      </c>
      <c r="BL679" s="16" t="s">
        <v>88</v>
      </c>
      <c r="BM679" s="133" t="s">
        <v>1474</v>
      </c>
    </row>
    <row r="680" spans="2:65" s="11" customFormat="1" ht="11.25">
      <c r="B680" s="135"/>
      <c r="D680" s="136" t="s">
        <v>190</v>
      </c>
      <c r="E680" s="137" t="s">
        <v>3</v>
      </c>
      <c r="F680" s="138" t="s">
        <v>1200</v>
      </c>
      <c r="H680" s="137" t="s">
        <v>3</v>
      </c>
      <c r="I680" s="139"/>
      <c r="L680" s="135"/>
      <c r="M680" s="140"/>
      <c r="T680" s="141"/>
      <c r="AT680" s="137" t="s">
        <v>190</v>
      </c>
      <c r="AU680" s="137" t="s">
        <v>88</v>
      </c>
      <c r="AV680" s="11" t="s">
        <v>88</v>
      </c>
      <c r="AW680" s="11" t="s">
        <v>41</v>
      </c>
      <c r="AX680" s="11" t="s">
        <v>80</v>
      </c>
      <c r="AY680" s="137" t="s">
        <v>184</v>
      </c>
    </row>
    <row r="681" spans="2:65" s="11" customFormat="1" ht="11.25">
      <c r="B681" s="135"/>
      <c r="D681" s="136" t="s">
        <v>190</v>
      </c>
      <c r="E681" s="137" t="s">
        <v>3</v>
      </c>
      <c r="F681" s="138" t="s">
        <v>1475</v>
      </c>
      <c r="H681" s="137" t="s">
        <v>3</v>
      </c>
      <c r="I681" s="139"/>
      <c r="L681" s="135"/>
      <c r="M681" s="140"/>
      <c r="T681" s="141"/>
      <c r="AT681" s="137" t="s">
        <v>190</v>
      </c>
      <c r="AU681" s="137" t="s">
        <v>88</v>
      </c>
      <c r="AV681" s="11" t="s">
        <v>88</v>
      </c>
      <c r="AW681" s="11" t="s">
        <v>41</v>
      </c>
      <c r="AX681" s="11" t="s">
        <v>80</v>
      </c>
      <c r="AY681" s="137" t="s">
        <v>184</v>
      </c>
    </row>
    <row r="682" spans="2:65" s="12" customFormat="1" ht="11.25">
      <c r="B682" s="142"/>
      <c r="D682" s="136" t="s">
        <v>190</v>
      </c>
      <c r="E682" s="143" t="s">
        <v>3</v>
      </c>
      <c r="F682" s="144" t="s">
        <v>88</v>
      </c>
      <c r="H682" s="145">
        <v>1</v>
      </c>
      <c r="I682" s="146"/>
      <c r="L682" s="142"/>
      <c r="M682" s="147"/>
      <c r="T682" s="148"/>
      <c r="AT682" s="143" t="s">
        <v>190</v>
      </c>
      <c r="AU682" s="143" t="s">
        <v>88</v>
      </c>
      <c r="AV682" s="12" t="s">
        <v>90</v>
      </c>
      <c r="AW682" s="12" t="s">
        <v>41</v>
      </c>
      <c r="AX682" s="12" t="s">
        <v>80</v>
      </c>
      <c r="AY682" s="143" t="s">
        <v>184</v>
      </c>
    </row>
    <row r="683" spans="2:65" s="13" customFormat="1" ht="11.25">
      <c r="B683" s="149"/>
      <c r="D683" s="136" t="s">
        <v>190</v>
      </c>
      <c r="E683" s="150" t="s">
        <v>3</v>
      </c>
      <c r="F683" s="151" t="s">
        <v>202</v>
      </c>
      <c r="H683" s="152">
        <v>1</v>
      </c>
      <c r="I683" s="153"/>
      <c r="L683" s="149"/>
      <c r="M683" s="154"/>
      <c r="T683" s="155"/>
      <c r="AT683" s="150" t="s">
        <v>190</v>
      </c>
      <c r="AU683" s="150" t="s">
        <v>88</v>
      </c>
      <c r="AV683" s="13" t="s">
        <v>203</v>
      </c>
      <c r="AW683" s="13" t="s">
        <v>41</v>
      </c>
      <c r="AX683" s="13" t="s">
        <v>88</v>
      </c>
      <c r="AY683" s="150" t="s">
        <v>184</v>
      </c>
    </row>
    <row r="684" spans="2:65" s="1" customFormat="1" ht="37.9" customHeight="1">
      <c r="B684" s="121"/>
      <c r="C684" s="122" t="s">
        <v>643</v>
      </c>
      <c r="D684" s="122" t="s">
        <v>185</v>
      </c>
      <c r="E684" s="123" t="s">
        <v>1476</v>
      </c>
      <c r="F684" s="124" t="s">
        <v>1477</v>
      </c>
      <c r="G684" s="125" t="s">
        <v>213</v>
      </c>
      <c r="H684" s="126">
        <v>2</v>
      </c>
      <c r="I684" s="127"/>
      <c r="J684" s="128">
        <f>ROUND(I684*H684,2)</f>
        <v>0</v>
      </c>
      <c r="K684" s="124" t="s">
        <v>189</v>
      </c>
      <c r="L684" s="32"/>
      <c r="M684" s="129" t="s">
        <v>3</v>
      </c>
      <c r="N684" s="130" t="s">
        <v>51</v>
      </c>
      <c r="P684" s="131">
        <f>O684*H684</f>
        <v>0</v>
      </c>
      <c r="Q684" s="131">
        <v>0</v>
      </c>
      <c r="R684" s="131">
        <f>Q684*H684</f>
        <v>0</v>
      </c>
      <c r="S684" s="131">
        <v>0</v>
      </c>
      <c r="T684" s="132">
        <f>S684*H684</f>
        <v>0</v>
      </c>
      <c r="AR684" s="133" t="s">
        <v>88</v>
      </c>
      <c r="AT684" s="133" t="s">
        <v>185</v>
      </c>
      <c r="AU684" s="133" t="s">
        <v>88</v>
      </c>
      <c r="AY684" s="16" t="s">
        <v>184</v>
      </c>
      <c r="BE684" s="134">
        <f>IF(N684="základní",J684,0)</f>
        <v>0</v>
      </c>
      <c r="BF684" s="134">
        <f>IF(N684="snížená",J684,0)</f>
        <v>0</v>
      </c>
      <c r="BG684" s="134">
        <f>IF(N684="zákl. přenesená",J684,0)</f>
        <v>0</v>
      </c>
      <c r="BH684" s="134">
        <f>IF(N684="sníž. přenesená",J684,0)</f>
        <v>0</v>
      </c>
      <c r="BI684" s="134">
        <f>IF(N684="nulová",J684,0)</f>
        <v>0</v>
      </c>
      <c r="BJ684" s="16" t="s">
        <v>88</v>
      </c>
      <c r="BK684" s="134">
        <f>ROUND(I684*H684,2)</f>
        <v>0</v>
      </c>
      <c r="BL684" s="16" t="s">
        <v>88</v>
      </c>
      <c r="BM684" s="133" t="s">
        <v>1478</v>
      </c>
    </row>
    <row r="685" spans="2:65" s="11" customFormat="1" ht="11.25">
      <c r="B685" s="135"/>
      <c r="D685" s="136" t="s">
        <v>190</v>
      </c>
      <c r="E685" s="137" t="s">
        <v>3</v>
      </c>
      <c r="F685" s="138" t="s">
        <v>1200</v>
      </c>
      <c r="H685" s="137" t="s">
        <v>3</v>
      </c>
      <c r="I685" s="139"/>
      <c r="L685" s="135"/>
      <c r="M685" s="140"/>
      <c r="T685" s="141"/>
      <c r="AT685" s="137" t="s">
        <v>190</v>
      </c>
      <c r="AU685" s="137" t="s">
        <v>88</v>
      </c>
      <c r="AV685" s="11" t="s">
        <v>88</v>
      </c>
      <c r="AW685" s="11" t="s">
        <v>41</v>
      </c>
      <c r="AX685" s="11" t="s">
        <v>80</v>
      </c>
      <c r="AY685" s="137" t="s">
        <v>184</v>
      </c>
    </row>
    <row r="686" spans="2:65" s="11" customFormat="1" ht="22.5">
      <c r="B686" s="135"/>
      <c r="D686" s="136" t="s">
        <v>190</v>
      </c>
      <c r="E686" s="137" t="s">
        <v>3</v>
      </c>
      <c r="F686" s="138" t="s">
        <v>1250</v>
      </c>
      <c r="H686" s="137" t="s">
        <v>3</v>
      </c>
      <c r="I686" s="139"/>
      <c r="L686" s="135"/>
      <c r="M686" s="140"/>
      <c r="T686" s="141"/>
      <c r="AT686" s="137" t="s">
        <v>190</v>
      </c>
      <c r="AU686" s="137" t="s">
        <v>88</v>
      </c>
      <c r="AV686" s="11" t="s">
        <v>88</v>
      </c>
      <c r="AW686" s="11" t="s">
        <v>41</v>
      </c>
      <c r="AX686" s="11" t="s">
        <v>80</v>
      </c>
      <c r="AY686" s="137" t="s">
        <v>184</v>
      </c>
    </row>
    <row r="687" spans="2:65" s="12" customFormat="1" ht="11.25">
      <c r="B687" s="142"/>
      <c r="D687" s="136" t="s">
        <v>190</v>
      </c>
      <c r="E687" s="143" t="s">
        <v>3</v>
      </c>
      <c r="F687" s="144" t="s">
        <v>88</v>
      </c>
      <c r="H687" s="145">
        <v>1</v>
      </c>
      <c r="I687" s="146"/>
      <c r="L687" s="142"/>
      <c r="M687" s="147"/>
      <c r="T687" s="148"/>
      <c r="AT687" s="143" t="s">
        <v>190</v>
      </c>
      <c r="AU687" s="143" t="s">
        <v>88</v>
      </c>
      <c r="AV687" s="12" t="s">
        <v>90</v>
      </c>
      <c r="AW687" s="12" t="s">
        <v>41</v>
      </c>
      <c r="AX687" s="12" t="s">
        <v>80</v>
      </c>
      <c r="AY687" s="143" t="s">
        <v>184</v>
      </c>
    </row>
    <row r="688" spans="2:65" s="11" customFormat="1" ht="22.5">
      <c r="B688" s="135"/>
      <c r="D688" s="136" t="s">
        <v>190</v>
      </c>
      <c r="E688" s="137" t="s">
        <v>3</v>
      </c>
      <c r="F688" s="138" t="s">
        <v>1255</v>
      </c>
      <c r="H688" s="137" t="s">
        <v>3</v>
      </c>
      <c r="I688" s="139"/>
      <c r="L688" s="135"/>
      <c r="M688" s="140"/>
      <c r="T688" s="141"/>
      <c r="AT688" s="137" t="s">
        <v>190</v>
      </c>
      <c r="AU688" s="137" t="s">
        <v>88</v>
      </c>
      <c r="AV688" s="11" t="s">
        <v>88</v>
      </c>
      <c r="AW688" s="11" t="s">
        <v>41</v>
      </c>
      <c r="AX688" s="11" t="s">
        <v>80</v>
      </c>
      <c r="AY688" s="137" t="s">
        <v>184</v>
      </c>
    </row>
    <row r="689" spans="2:65" s="12" customFormat="1" ht="11.25">
      <c r="B689" s="142"/>
      <c r="D689" s="136" t="s">
        <v>190</v>
      </c>
      <c r="E689" s="143" t="s">
        <v>3</v>
      </c>
      <c r="F689" s="144" t="s">
        <v>88</v>
      </c>
      <c r="H689" s="145">
        <v>1</v>
      </c>
      <c r="I689" s="146"/>
      <c r="L689" s="142"/>
      <c r="M689" s="147"/>
      <c r="T689" s="148"/>
      <c r="AT689" s="143" t="s">
        <v>190</v>
      </c>
      <c r="AU689" s="143" t="s">
        <v>88</v>
      </c>
      <c r="AV689" s="12" t="s">
        <v>90</v>
      </c>
      <c r="AW689" s="12" t="s">
        <v>41</v>
      </c>
      <c r="AX689" s="12" t="s">
        <v>80</v>
      </c>
      <c r="AY689" s="143" t="s">
        <v>184</v>
      </c>
    </row>
    <row r="690" spans="2:65" s="13" customFormat="1" ht="11.25">
      <c r="B690" s="149"/>
      <c r="D690" s="136" t="s">
        <v>190</v>
      </c>
      <c r="E690" s="150" t="s">
        <v>3</v>
      </c>
      <c r="F690" s="151" t="s">
        <v>202</v>
      </c>
      <c r="H690" s="152">
        <v>2</v>
      </c>
      <c r="I690" s="153"/>
      <c r="L690" s="149"/>
      <c r="M690" s="154"/>
      <c r="T690" s="155"/>
      <c r="AT690" s="150" t="s">
        <v>190</v>
      </c>
      <c r="AU690" s="150" t="s">
        <v>88</v>
      </c>
      <c r="AV690" s="13" t="s">
        <v>203</v>
      </c>
      <c r="AW690" s="13" t="s">
        <v>41</v>
      </c>
      <c r="AX690" s="13" t="s">
        <v>88</v>
      </c>
      <c r="AY690" s="150" t="s">
        <v>184</v>
      </c>
    </row>
    <row r="691" spans="2:65" s="1" customFormat="1" ht="37.9" customHeight="1">
      <c r="B691" s="121"/>
      <c r="C691" s="122" t="s">
        <v>481</v>
      </c>
      <c r="D691" s="122" t="s">
        <v>185</v>
      </c>
      <c r="E691" s="123" t="s">
        <v>1479</v>
      </c>
      <c r="F691" s="124" t="s">
        <v>1480</v>
      </c>
      <c r="G691" s="125" t="s">
        <v>213</v>
      </c>
      <c r="H691" s="126">
        <v>3</v>
      </c>
      <c r="I691" s="127"/>
      <c r="J691" s="128">
        <f>ROUND(I691*H691,2)</f>
        <v>0</v>
      </c>
      <c r="K691" s="124" t="s">
        <v>189</v>
      </c>
      <c r="L691" s="32"/>
      <c r="M691" s="129" t="s">
        <v>3</v>
      </c>
      <c r="N691" s="130" t="s">
        <v>51</v>
      </c>
      <c r="P691" s="131">
        <f>O691*H691</f>
        <v>0</v>
      </c>
      <c r="Q691" s="131">
        <v>0</v>
      </c>
      <c r="R691" s="131">
        <f>Q691*H691</f>
        <v>0</v>
      </c>
      <c r="S691" s="131">
        <v>0</v>
      </c>
      <c r="T691" s="132">
        <f>S691*H691</f>
        <v>0</v>
      </c>
      <c r="AR691" s="133" t="s">
        <v>88</v>
      </c>
      <c r="AT691" s="133" t="s">
        <v>185</v>
      </c>
      <c r="AU691" s="133" t="s">
        <v>88</v>
      </c>
      <c r="AY691" s="16" t="s">
        <v>184</v>
      </c>
      <c r="BE691" s="134">
        <f>IF(N691="základní",J691,0)</f>
        <v>0</v>
      </c>
      <c r="BF691" s="134">
        <f>IF(N691="snížená",J691,0)</f>
        <v>0</v>
      </c>
      <c r="BG691" s="134">
        <f>IF(N691="zákl. přenesená",J691,0)</f>
        <v>0</v>
      </c>
      <c r="BH691" s="134">
        <f>IF(N691="sníž. přenesená",J691,0)</f>
        <v>0</v>
      </c>
      <c r="BI691" s="134">
        <f>IF(N691="nulová",J691,0)</f>
        <v>0</v>
      </c>
      <c r="BJ691" s="16" t="s">
        <v>88</v>
      </c>
      <c r="BK691" s="134">
        <f>ROUND(I691*H691,2)</f>
        <v>0</v>
      </c>
      <c r="BL691" s="16" t="s">
        <v>88</v>
      </c>
      <c r="BM691" s="133" t="s">
        <v>1481</v>
      </c>
    </row>
    <row r="692" spans="2:65" s="11" customFormat="1" ht="11.25">
      <c r="B692" s="135"/>
      <c r="D692" s="136" t="s">
        <v>190</v>
      </c>
      <c r="E692" s="137" t="s">
        <v>3</v>
      </c>
      <c r="F692" s="138" t="s">
        <v>1200</v>
      </c>
      <c r="H692" s="137" t="s">
        <v>3</v>
      </c>
      <c r="I692" s="139"/>
      <c r="L692" s="135"/>
      <c r="M692" s="140"/>
      <c r="T692" s="141"/>
      <c r="AT692" s="137" t="s">
        <v>190</v>
      </c>
      <c r="AU692" s="137" t="s">
        <v>88</v>
      </c>
      <c r="AV692" s="11" t="s">
        <v>88</v>
      </c>
      <c r="AW692" s="11" t="s">
        <v>41</v>
      </c>
      <c r="AX692" s="11" t="s">
        <v>80</v>
      </c>
      <c r="AY692" s="137" t="s">
        <v>184</v>
      </c>
    </row>
    <row r="693" spans="2:65" s="11" customFormat="1" ht="22.5">
      <c r="B693" s="135"/>
      <c r="D693" s="136" t="s">
        <v>190</v>
      </c>
      <c r="E693" s="137" t="s">
        <v>3</v>
      </c>
      <c r="F693" s="138" t="s">
        <v>1482</v>
      </c>
      <c r="H693" s="137" t="s">
        <v>3</v>
      </c>
      <c r="I693" s="139"/>
      <c r="L693" s="135"/>
      <c r="M693" s="140"/>
      <c r="T693" s="141"/>
      <c r="AT693" s="137" t="s">
        <v>190</v>
      </c>
      <c r="AU693" s="137" t="s">
        <v>88</v>
      </c>
      <c r="AV693" s="11" t="s">
        <v>88</v>
      </c>
      <c r="AW693" s="11" t="s">
        <v>41</v>
      </c>
      <c r="AX693" s="11" t="s">
        <v>80</v>
      </c>
      <c r="AY693" s="137" t="s">
        <v>184</v>
      </c>
    </row>
    <row r="694" spans="2:65" s="12" customFormat="1" ht="11.25">
      <c r="B694" s="142"/>
      <c r="D694" s="136" t="s">
        <v>190</v>
      </c>
      <c r="E694" s="143" t="s">
        <v>3</v>
      </c>
      <c r="F694" s="144" t="s">
        <v>88</v>
      </c>
      <c r="H694" s="145">
        <v>1</v>
      </c>
      <c r="I694" s="146"/>
      <c r="L694" s="142"/>
      <c r="M694" s="147"/>
      <c r="T694" s="148"/>
      <c r="AT694" s="143" t="s">
        <v>190</v>
      </c>
      <c r="AU694" s="143" t="s">
        <v>88</v>
      </c>
      <c r="AV694" s="12" t="s">
        <v>90</v>
      </c>
      <c r="AW694" s="12" t="s">
        <v>41</v>
      </c>
      <c r="AX694" s="12" t="s">
        <v>80</v>
      </c>
      <c r="AY694" s="143" t="s">
        <v>184</v>
      </c>
    </row>
    <row r="695" spans="2:65" s="11" customFormat="1" ht="22.5">
      <c r="B695" s="135"/>
      <c r="D695" s="136" t="s">
        <v>190</v>
      </c>
      <c r="E695" s="137" t="s">
        <v>3</v>
      </c>
      <c r="F695" s="138" t="s">
        <v>1483</v>
      </c>
      <c r="H695" s="137" t="s">
        <v>3</v>
      </c>
      <c r="I695" s="139"/>
      <c r="L695" s="135"/>
      <c r="M695" s="140"/>
      <c r="T695" s="141"/>
      <c r="AT695" s="137" t="s">
        <v>190</v>
      </c>
      <c r="AU695" s="137" t="s">
        <v>88</v>
      </c>
      <c r="AV695" s="11" t="s">
        <v>88</v>
      </c>
      <c r="AW695" s="11" t="s">
        <v>41</v>
      </c>
      <c r="AX695" s="11" t="s">
        <v>80</v>
      </c>
      <c r="AY695" s="137" t="s">
        <v>184</v>
      </c>
    </row>
    <row r="696" spans="2:65" s="12" customFormat="1" ht="11.25">
      <c r="B696" s="142"/>
      <c r="D696" s="136" t="s">
        <v>190</v>
      </c>
      <c r="E696" s="143" t="s">
        <v>3</v>
      </c>
      <c r="F696" s="144" t="s">
        <v>88</v>
      </c>
      <c r="H696" s="145">
        <v>1</v>
      </c>
      <c r="I696" s="146"/>
      <c r="L696" s="142"/>
      <c r="M696" s="147"/>
      <c r="T696" s="148"/>
      <c r="AT696" s="143" t="s">
        <v>190</v>
      </c>
      <c r="AU696" s="143" t="s">
        <v>88</v>
      </c>
      <c r="AV696" s="12" t="s">
        <v>90</v>
      </c>
      <c r="AW696" s="12" t="s">
        <v>41</v>
      </c>
      <c r="AX696" s="12" t="s">
        <v>80</v>
      </c>
      <c r="AY696" s="143" t="s">
        <v>184</v>
      </c>
    </row>
    <row r="697" spans="2:65" s="11" customFormat="1" ht="22.5">
      <c r="B697" s="135"/>
      <c r="D697" s="136" t="s">
        <v>190</v>
      </c>
      <c r="E697" s="137" t="s">
        <v>3</v>
      </c>
      <c r="F697" s="138" t="s">
        <v>1484</v>
      </c>
      <c r="H697" s="137" t="s">
        <v>3</v>
      </c>
      <c r="I697" s="139"/>
      <c r="L697" s="135"/>
      <c r="M697" s="140"/>
      <c r="T697" s="141"/>
      <c r="AT697" s="137" t="s">
        <v>190</v>
      </c>
      <c r="AU697" s="137" t="s">
        <v>88</v>
      </c>
      <c r="AV697" s="11" t="s">
        <v>88</v>
      </c>
      <c r="AW697" s="11" t="s">
        <v>41</v>
      </c>
      <c r="AX697" s="11" t="s">
        <v>80</v>
      </c>
      <c r="AY697" s="137" t="s">
        <v>184</v>
      </c>
    </row>
    <row r="698" spans="2:65" s="12" customFormat="1" ht="11.25">
      <c r="B698" s="142"/>
      <c r="D698" s="136" t="s">
        <v>190</v>
      </c>
      <c r="E698" s="143" t="s">
        <v>3</v>
      </c>
      <c r="F698" s="144" t="s">
        <v>88</v>
      </c>
      <c r="H698" s="145">
        <v>1</v>
      </c>
      <c r="I698" s="146"/>
      <c r="L698" s="142"/>
      <c r="M698" s="147"/>
      <c r="T698" s="148"/>
      <c r="AT698" s="143" t="s">
        <v>190</v>
      </c>
      <c r="AU698" s="143" t="s">
        <v>88</v>
      </c>
      <c r="AV698" s="12" t="s">
        <v>90</v>
      </c>
      <c r="AW698" s="12" t="s">
        <v>41</v>
      </c>
      <c r="AX698" s="12" t="s">
        <v>80</v>
      </c>
      <c r="AY698" s="143" t="s">
        <v>184</v>
      </c>
    </row>
    <row r="699" spans="2:65" s="13" customFormat="1" ht="11.25">
      <c r="B699" s="149"/>
      <c r="D699" s="136" t="s">
        <v>190</v>
      </c>
      <c r="E699" s="150" t="s">
        <v>3</v>
      </c>
      <c r="F699" s="151" t="s">
        <v>202</v>
      </c>
      <c r="H699" s="152">
        <v>3</v>
      </c>
      <c r="I699" s="153"/>
      <c r="L699" s="149"/>
      <c r="M699" s="154"/>
      <c r="T699" s="155"/>
      <c r="AT699" s="150" t="s">
        <v>190</v>
      </c>
      <c r="AU699" s="150" t="s">
        <v>88</v>
      </c>
      <c r="AV699" s="13" t="s">
        <v>203</v>
      </c>
      <c r="AW699" s="13" t="s">
        <v>41</v>
      </c>
      <c r="AX699" s="13" t="s">
        <v>88</v>
      </c>
      <c r="AY699" s="150" t="s">
        <v>184</v>
      </c>
    </row>
    <row r="700" spans="2:65" s="1" customFormat="1" ht="44.25" customHeight="1">
      <c r="B700" s="121"/>
      <c r="C700" s="122" t="s">
        <v>650</v>
      </c>
      <c r="D700" s="122" t="s">
        <v>185</v>
      </c>
      <c r="E700" s="123" t="s">
        <v>1485</v>
      </c>
      <c r="F700" s="124" t="s">
        <v>1486</v>
      </c>
      <c r="G700" s="125" t="s">
        <v>213</v>
      </c>
      <c r="H700" s="126">
        <v>1</v>
      </c>
      <c r="I700" s="127"/>
      <c r="J700" s="128">
        <f>ROUND(I700*H700,2)</f>
        <v>0</v>
      </c>
      <c r="K700" s="124" t="s">
        <v>189</v>
      </c>
      <c r="L700" s="32"/>
      <c r="M700" s="129" t="s">
        <v>3</v>
      </c>
      <c r="N700" s="130" t="s">
        <v>51</v>
      </c>
      <c r="P700" s="131">
        <f>O700*H700</f>
        <v>0</v>
      </c>
      <c r="Q700" s="131">
        <v>0</v>
      </c>
      <c r="R700" s="131">
        <f>Q700*H700</f>
        <v>0</v>
      </c>
      <c r="S700" s="131">
        <v>0</v>
      </c>
      <c r="T700" s="132">
        <f>S700*H700</f>
        <v>0</v>
      </c>
      <c r="AR700" s="133" t="s">
        <v>88</v>
      </c>
      <c r="AT700" s="133" t="s">
        <v>185</v>
      </c>
      <c r="AU700" s="133" t="s">
        <v>88</v>
      </c>
      <c r="AY700" s="16" t="s">
        <v>184</v>
      </c>
      <c r="BE700" s="134">
        <f>IF(N700="základní",J700,0)</f>
        <v>0</v>
      </c>
      <c r="BF700" s="134">
        <f>IF(N700="snížená",J700,0)</f>
        <v>0</v>
      </c>
      <c r="BG700" s="134">
        <f>IF(N700="zákl. přenesená",J700,0)</f>
        <v>0</v>
      </c>
      <c r="BH700" s="134">
        <f>IF(N700="sníž. přenesená",J700,0)</f>
        <v>0</v>
      </c>
      <c r="BI700" s="134">
        <f>IF(N700="nulová",J700,0)</f>
        <v>0</v>
      </c>
      <c r="BJ700" s="16" t="s">
        <v>88</v>
      </c>
      <c r="BK700" s="134">
        <f>ROUND(I700*H700,2)</f>
        <v>0</v>
      </c>
      <c r="BL700" s="16" t="s">
        <v>88</v>
      </c>
      <c r="BM700" s="133" t="s">
        <v>1487</v>
      </c>
    </row>
    <row r="701" spans="2:65" s="11" customFormat="1" ht="11.25">
      <c r="B701" s="135"/>
      <c r="D701" s="136" t="s">
        <v>190</v>
      </c>
      <c r="E701" s="137" t="s">
        <v>3</v>
      </c>
      <c r="F701" s="138" t="s">
        <v>1200</v>
      </c>
      <c r="H701" s="137" t="s">
        <v>3</v>
      </c>
      <c r="I701" s="139"/>
      <c r="L701" s="135"/>
      <c r="M701" s="140"/>
      <c r="T701" s="141"/>
      <c r="AT701" s="137" t="s">
        <v>190</v>
      </c>
      <c r="AU701" s="137" t="s">
        <v>88</v>
      </c>
      <c r="AV701" s="11" t="s">
        <v>88</v>
      </c>
      <c r="AW701" s="11" t="s">
        <v>41</v>
      </c>
      <c r="AX701" s="11" t="s">
        <v>80</v>
      </c>
      <c r="AY701" s="137" t="s">
        <v>184</v>
      </c>
    </row>
    <row r="702" spans="2:65" s="11" customFormat="1" ht="11.25">
      <c r="B702" s="135"/>
      <c r="D702" s="136" t="s">
        <v>190</v>
      </c>
      <c r="E702" s="137" t="s">
        <v>3</v>
      </c>
      <c r="F702" s="138" t="s">
        <v>1488</v>
      </c>
      <c r="H702" s="137" t="s">
        <v>3</v>
      </c>
      <c r="I702" s="139"/>
      <c r="L702" s="135"/>
      <c r="M702" s="140"/>
      <c r="T702" s="141"/>
      <c r="AT702" s="137" t="s">
        <v>190</v>
      </c>
      <c r="AU702" s="137" t="s">
        <v>88</v>
      </c>
      <c r="AV702" s="11" t="s">
        <v>88</v>
      </c>
      <c r="AW702" s="11" t="s">
        <v>41</v>
      </c>
      <c r="AX702" s="11" t="s">
        <v>80</v>
      </c>
      <c r="AY702" s="137" t="s">
        <v>184</v>
      </c>
    </row>
    <row r="703" spans="2:65" s="12" customFormat="1" ht="11.25">
      <c r="B703" s="142"/>
      <c r="D703" s="136" t="s">
        <v>190</v>
      </c>
      <c r="E703" s="143" t="s">
        <v>3</v>
      </c>
      <c r="F703" s="144" t="s">
        <v>88</v>
      </c>
      <c r="H703" s="145">
        <v>1</v>
      </c>
      <c r="I703" s="146"/>
      <c r="L703" s="142"/>
      <c r="M703" s="147"/>
      <c r="T703" s="148"/>
      <c r="AT703" s="143" t="s">
        <v>190</v>
      </c>
      <c r="AU703" s="143" t="s">
        <v>88</v>
      </c>
      <c r="AV703" s="12" t="s">
        <v>90</v>
      </c>
      <c r="AW703" s="12" t="s">
        <v>41</v>
      </c>
      <c r="AX703" s="12" t="s">
        <v>80</v>
      </c>
      <c r="AY703" s="143" t="s">
        <v>184</v>
      </c>
    </row>
    <row r="704" spans="2:65" s="13" customFormat="1" ht="11.25">
      <c r="B704" s="149"/>
      <c r="D704" s="136" t="s">
        <v>190</v>
      </c>
      <c r="E704" s="150" t="s">
        <v>3</v>
      </c>
      <c r="F704" s="151" t="s">
        <v>202</v>
      </c>
      <c r="H704" s="152">
        <v>1</v>
      </c>
      <c r="I704" s="153"/>
      <c r="L704" s="149"/>
      <c r="M704" s="154"/>
      <c r="T704" s="155"/>
      <c r="AT704" s="150" t="s">
        <v>190</v>
      </c>
      <c r="AU704" s="150" t="s">
        <v>88</v>
      </c>
      <c r="AV704" s="13" t="s">
        <v>203</v>
      </c>
      <c r="AW704" s="13" t="s">
        <v>41</v>
      </c>
      <c r="AX704" s="13" t="s">
        <v>88</v>
      </c>
      <c r="AY704" s="150" t="s">
        <v>184</v>
      </c>
    </row>
    <row r="705" spans="2:65" s="1" customFormat="1" ht="33" customHeight="1">
      <c r="B705" s="121"/>
      <c r="C705" s="122" t="s">
        <v>485</v>
      </c>
      <c r="D705" s="122" t="s">
        <v>185</v>
      </c>
      <c r="E705" s="123" t="s">
        <v>1489</v>
      </c>
      <c r="F705" s="124" t="s">
        <v>1490</v>
      </c>
      <c r="G705" s="125" t="s">
        <v>213</v>
      </c>
      <c r="H705" s="126">
        <v>1</v>
      </c>
      <c r="I705" s="127"/>
      <c r="J705" s="128">
        <f>ROUND(I705*H705,2)</f>
        <v>0</v>
      </c>
      <c r="K705" s="124" t="s">
        <v>189</v>
      </c>
      <c r="L705" s="32"/>
      <c r="M705" s="129" t="s">
        <v>3</v>
      </c>
      <c r="N705" s="130" t="s">
        <v>51</v>
      </c>
      <c r="P705" s="131">
        <f>O705*H705</f>
        <v>0</v>
      </c>
      <c r="Q705" s="131">
        <v>0</v>
      </c>
      <c r="R705" s="131">
        <f>Q705*H705</f>
        <v>0</v>
      </c>
      <c r="S705" s="131">
        <v>0</v>
      </c>
      <c r="T705" s="132">
        <f>S705*H705</f>
        <v>0</v>
      </c>
      <c r="AR705" s="133" t="s">
        <v>88</v>
      </c>
      <c r="AT705" s="133" t="s">
        <v>185</v>
      </c>
      <c r="AU705" s="133" t="s">
        <v>88</v>
      </c>
      <c r="AY705" s="16" t="s">
        <v>184</v>
      </c>
      <c r="BE705" s="134">
        <f>IF(N705="základní",J705,0)</f>
        <v>0</v>
      </c>
      <c r="BF705" s="134">
        <f>IF(N705="snížená",J705,0)</f>
        <v>0</v>
      </c>
      <c r="BG705" s="134">
        <f>IF(N705="zákl. přenesená",J705,0)</f>
        <v>0</v>
      </c>
      <c r="BH705" s="134">
        <f>IF(N705="sníž. přenesená",J705,0)</f>
        <v>0</v>
      </c>
      <c r="BI705" s="134">
        <f>IF(N705="nulová",J705,0)</f>
        <v>0</v>
      </c>
      <c r="BJ705" s="16" t="s">
        <v>88</v>
      </c>
      <c r="BK705" s="134">
        <f>ROUND(I705*H705,2)</f>
        <v>0</v>
      </c>
      <c r="BL705" s="16" t="s">
        <v>88</v>
      </c>
      <c r="BM705" s="133" t="s">
        <v>1491</v>
      </c>
    </row>
    <row r="706" spans="2:65" s="11" customFormat="1" ht="11.25">
      <c r="B706" s="135"/>
      <c r="D706" s="136" t="s">
        <v>190</v>
      </c>
      <c r="E706" s="137" t="s">
        <v>3</v>
      </c>
      <c r="F706" s="138" t="s">
        <v>1200</v>
      </c>
      <c r="H706" s="137" t="s">
        <v>3</v>
      </c>
      <c r="I706" s="139"/>
      <c r="L706" s="135"/>
      <c r="M706" s="140"/>
      <c r="T706" s="141"/>
      <c r="AT706" s="137" t="s">
        <v>190</v>
      </c>
      <c r="AU706" s="137" t="s">
        <v>88</v>
      </c>
      <c r="AV706" s="11" t="s">
        <v>88</v>
      </c>
      <c r="AW706" s="11" t="s">
        <v>41</v>
      </c>
      <c r="AX706" s="11" t="s">
        <v>80</v>
      </c>
      <c r="AY706" s="137" t="s">
        <v>184</v>
      </c>
    </row>
    <row r="707" spans="2:65" s="11" customFormat="1" ht="11.25">
      <c r="B707" s="135"/>
      <c r="D707" s="136" t="s">
        <v>190</v>
      </c>
      <c r="E707" s="137" t="s">
        <v>3</v>
      </c>
      <c r="F707" s="138" t="s">
        <v>1432</v>
      </c>
      <c r="H707" s="137" t="s">
        <v>3</v>
      </c>
      <c r="I707" s="139"/>
      <c r="L707" s="135"/>
      <c r="M707" s="140"/>
      <c r="T707" s="141"/>
      <c r="AT707" s="137" t="s">
        <v>190</v>
      </c>
      <c r="AU707" s="137" t="s">
        <v>88</v>
      </c>
      <c r="AV707" s="11" t="s">
        <v>88</v>
      </c>
      <c r="AW707" s="11" t="s">
        <v>41</v>
      </c>
      <c r="AX707" s="11" t="s">
        <v>80</v>
      </c>
      <c r="AY707" s="137" t="s">
        <v>184</v>
      </c>
    </row>
    <row r="708" spans="2:65" s="12" customFormat="1" ht="11.25">
      <c r="B708" s="142"/>
      <c r="D708" s="136" t="s">
        <v>190</v>
      </c>
      <c r="E708" s="143" t="s">
        <v>3</v>
      </c>
      <c r="F708" s="144" t="s">
        <v>88</v>
      </c>
      <c r="H708" s="145">
        <v>1</v>
      </c>
      <c r="I708" s="146"/>
      <c r="L708" s="142"/>
      <c r="M708" s="147"/>
      <c r="T708" s="148"/>
      <c r="AT708" s="143" t="s">
        <v>190</v>
      </c>
      <c r="AU708" s="143" t="s">
        <v>88</v>
      </c>
      <c r="AV708" s="12" t="s">
        <v>90</v>
      </c>
      <c r="AW708" s="12" t="s">
        <v>41</v>
      </c>
      <c r="AX708" s="12" t="s">
        <v>80</v>
      </c>
      <c r="AY708" s="143" t="s">
        <v>184</v>
      </c>
    </row>
    <row r="709" spans="2:65" s="13" customFormat="1" ht="11.25">
      <c r="B709" s="149"/>
      <c r="D709" s="136" t="s">
        <v>190</v>
      </c>
      <c r="E709" s="150" t="s">
        <v>3</v>
      </c>
      <c r="F709" s="151" t="s">
        <v>202</v>
      </c>
      <c r="H709" s="152">
        <v>1</v>
      </c>
      <c r="I709" s="153"/>
      <c r="L709" s="149"/>
      <c r="M709" s="154"/>
      <c r="T709" s="155"/>
      <c r="AT709" s="150" t="s">
        <v>190</v>
      </c>
      <c r="AU709" s="150" t="s">
        <v>88</v>
      </c>
      <c r="AV709" s="13" t="s">
        <v>203</v>
      </c>
      <c r="AW709" s="13" t="s">
        <v>41</v>
      </c>
      <c r="AX709" s="13" t="s">
        <v>88</v>
      </c>
      <c r="AY709" s="150" t="s">
        <v>184</v>
      </c>
    </row>
    <row r="710" spans="2:65" s="1" customFormat="1" ht="37.9" customHeight="1">
      <c r="B710" s="121"/>
      <c r="C710" s="122" t="s">
        <v>662</v>
      </c>
      <c r="D710" s="122" t="s">
        <v>185</v>
      </c>
      <c r="E710" s="123" t="s">
        <v>1492</v>
      </c>
      <c r="F710" s="124" t="s">
        <v>1493</v>
      </c>
      <c r="G710" s="125" t="s">
        <v>213</v>
      </c>
      <c r="H710" s="126">
        <v>2</v>
      </c>
      <c r="I710" s="127"/>
      <c r="J710" s="128">
        <f>ROUND(I710*H710,2)</f>
        <v>0</v>
      </c>
      <c r="K710" s="124" t="s">
        <v>189</v>
      </c>
      <c r="L710" s="32"/>
      <c r="M710" s="129" t="s">
        <v>3</v>
      </c>
      <c r="N710" s="130" t="s">
        <v>51</v>
      </c>
      <c r="P710" s="131">
        <f>O710*H710</f>
        <v>0</v>
      </c>
      <c r="Q710" s="131">
        <v>0</v>
      </c>
      <c r="R710" s="131">
        <f>Q710*H710</f>
        <v>0</v>
      </c>
      <c r="S710" s="131">
        <v>0</v>
      </c>
      <c r="T710" s="132">
        <f>S710*H710</f>
        <v>0</v>
      </c>
      <c r="AR710" s="133" t="s">
        <v>88</v>
      </c>
      <c r="AT710" s="133" t="s">
        <v>185</v>
      </c>
      <c r="AU710" s="133" t="s">
        <v>88</v>
      </c>
      <c r="AY710" s="16" t="s">
        <v>184</v>
      </c>
      <c r="BE710" s="134">
        <f>IF(N710="základní",J710,0)</f>
        <v>0</v>
      </c>
      <c r="BF710" s="134">
        <f>IF(N710="snížená",J710,0)</f>
        <v>0</v>
      </c>
      <c r="BG710" s="134">
        <f>IF(N710="zákl. přenesená",J710,0)</f>
        <v>0</v>
      </c>
      <c r="BH710" s="134">
        <f>IF(N710="sníž. přenesená",J710,0)</f>
        <v>0</v>
      </c>
      <c r="BI710" s="134">
        <f>IF(N710="nulová",J710,0)</f>
        <v>0</v>
      </c>
      <c r="BJ710" s="16" t="s">
        <v>88</v>
      </c>
      <c r="BK710" s="134">
        <f>ROUND(I710*H710,2)</f>
        <v>0</v>
      </c>
      <c r="BL710" s="16" t="s">
        <v>88</v>
      </c>
      <c r="BM710" s="133" t="s">
        <v>1494</v>
      </c>
    </row>
    <row r="711" spans="2:65" s="11" customFormat="1" ht="11.25">
      <c r="B711" s="135"/>
      <c r="D711" s="136" t="s">
        <v>190</v>
      </c>
      <c r="E711" s="137" t="s">
        <v>3</v>
      </c>
      <c r="F711" s="138" t="s">
        <v>1200</v>
      </c>
      <c r="H711" s="137" t="s">
        <v>3</v>
      </c>
      <c r="I711" s="139"/>
      <c r="L711" s="135"/>
      <c r="M711" s="140"/>
      <c r="T711" s="141"/>
      <c r="AT711" s="137" t="s">
        <v>190</v>
      </c>
      <c r="AU711" s="137" t="s">
        <v>88</v>
      </c>
      <c r="AV711" s="11" t="s">
        <v>88</v>
      </c>
      <c r="AW711" s="11" t="s">
        <v>41</v>
      </c>
      <c r="AX711" s="11" t="s">
        <v>80</v>
      </c>
      <c r="AY711" s="137" t="s">
        <v>184</v>
      </c>
    </row>
    <row r="712" spans="2:65" s="11" customFormat="1" ht="22.5">
      <c r="B712" s="135"/>
      <c r="D712" s="136" t="s">
        <v>190</v>
      </c>
      <c r="E712" s="137" t="s">
        <v>3</v>
      </c>
      <c r="F712" s="138" t="s">
        <v>1250</v>
      </c>
      <c r="H712" s="137" t="s">
        <v>3</v>
      </c>
      <c r="I712" s="139"/>
      <c r="L712" s="135"/>
      <c r="M712" s="140"/>
      <c r="T712" s="141"/>
      <c r="AT712" s="137" t="s">
        <v>190</v>
      </c>
      <c r="AU712" s="137" t="s">
        <v>88</v>
      </c>
      <c r="AV712" s="11" t="s">
        <v>88</v>
      </c>
      <c r="AW712" s="11" t="s">
        <v>41</v>
      </c>
      <c r="AX712" s="11" t="s">
        <v>80</v>
      </c>
      <c r="AY712" s="137" t="s">
        <v>184</v>
      </c>
    </row>
    <row r="713" spans="2:65" s="11" customFormat="1" ht="11.25">
      <c r="B713" s="135"/>
      <c r="D713" s="136" t="s">
        <v>190</v>
      </c>
      <c r="E713" s="137" t="s">
        <v>3</v>
      </c>
      <c r="F713" s="138" t="s">
        <v>1495</v>
      </c>
      <c r="H713" s="137" t="s">
        <v>3</v>
      </c>
      <c r="I713" s="139"/>
      <c r="L713" s="135"/>
      <c r="M713" s="140"/>
      <c r="T713" s="141"/>
      <c r="AT713" s="137" t="s">
        <v>190</v>
      </c>
      <c r="AU713" s="137" t="s">
        <v>88</v>
      </c>
      <c r="AV713" s="11" t="s">
        <v>88</v>
      </c>
      <c r="AW713" s="11" t="s">
        <v>41</v>
      </c>
      <c r="AX713" s="11" t="s">
        <v>80</v>
      </c>
      <c r="AY713" s="137" t="s">
        <v>184</v>
      </c>
    </row>
    <row r="714" spans="2:65" s="12" customFormat="1" ht="11.25">
      <c r="B714" s="142"/>
      <c r="D714" s="136" t="s">
        <v>190</v>
      </c>
      <c r="E714" s="143" t="s">
        <v>3</v>
      </c>
      <c r="F714" s="144" t="s">
        <v>90</v>
      </c>
      <c r="H714" s="145">
        <v>2</v>
      </c>
      <c r="I714" s="146"/>
      <c r="L714" s="142"/>
      <c r="M714" s="147"/>
      <c r="T714" s="148"/>
      <c r="AT714" s="143" t="s">
        <v>190</v>
      </c>
      <c r="AU714" s="143" t="s">
        <v>88</v>
      </c>
      <c r="AV714" s="12" t="s">
        <v>90</v>
      </c>
      <c r="AW714" s="12" t="s">
        <v>41</v>
      </c>
      <c r="AX714" s="12" t="s">
        <v>80</v>
      </c>
      <c r="AY714" s="143" t="s">
        <v>184</v>
      </c>
    </row>
    <row r="715" spans="2:65" s="13" customFormat="1" ht="11.25">
      <c r="B715" s="149"/>
      <c r="D715" s="136" t="s">
        <v>190</v>
      </c>
      <c r="E715" s="150" t="s">
        <v>3</v>
      </c>
      <c r="F715" s="151" t="s">
        <v>202</v>
      </c>
      <c r="H715" s="152">
        <v>2</v>
      </c>
      <c r="I715" s="153"/>
      <c r="L715" s="149"/>
      <c r="M715" s="154"/>
      <c r="T715" s="155"/>
      <c r="AT715" s="150" t="s">
        <v>190</v>
      </c>
      <c r="AU715" s="150" t="s">
        <v>88</v>
      </c>
      <c r="AV715" s="13" t="s">
        <v>203</v>
      </c>
      <c r="AW715" s="13" t="s">
        <v>41</v>
      </c>
      <c r="AX715" s="13" t="s">
        <v>88</v>
      </c>
      <c r="AY715" s="150" t="s">
        <v>184</v>
      </c>
    </row>
    <row r="716" spans="2:65" s="1" customFormat="1" ht="37.9" customHeight="1">
      <c r="B716" s="121"/>
      <c r="C716" s="122" t="s">
        <v>488</v>
      </c>
      <c r="D716" s="122" t="s">
        <v>185</v>
      </c>
      <c r="E716" s="123" t="s">
        <v>1496</v>
      </c>
      <c r="F716" s="124" t="s">
        <v>1497</v>
      </c>
      <c r="G716" s="125" t="s">
        <v>213</v>
      </c>
      <c r="H716" s="126">
        <v>1</v>
      </c>
      <c r="I716" s="127"/>
      <c r="J716" s="128">
        <f>ROUND(I716*H716,2)</f>
        <v>0</v>
      </c>
      <c r="K716" s="124" t="s">
        <v>189</v>
      </c>
      <c r="L716" s="32"/>
      <c r="M716" s="129" t="s">
        <v>3</v>
      </c>
      <c r="N716" s="130" t="s">
        <v>51</v>
      </c>
      <c r="P716" s="131">
        <f>O716*H716</f>
        <v>0</v>
      </c>
      <c r="Q716" s="131">
        <v>0</v>
      </c>
      <c r="R716" s="131">
        <f>Q716*H716</f>
        <v>0</v>
      </c>
      <c r="S716" s="131">
        <v>0</v>
      </c>
      <c r="T716" s="132">
        <f>S716*H716</f>
        <v>0</v>
      </c>
      <c r="AR716" s="133" t="s">
        <v>88</v>
      </c>
      <c r="AT716" s="133" t="s">
        <v>185</v>
      </c>
      <c r="AU716" s="133" t="s">
        <v>88</v>
      </c>
      <c r="AY716" s="16" t="s">
        <v>184</v>
      </c>
      <c r="BE716" s="134">
        <f>IF(N716="základní",J716,0)</f>
        <v>0</v>
      </c>
      <c r="BF716" s="134">
        <f>IF(N716="snížená",J716,0)</f>
        <v>0</v>
      </c>
      <c r="BG716" s="134">
        <f>IF(N716="zákl. přenesená",J716,0)</f>
        <v>0</v>
      </c>
      <c r="BH716" s="134">
        <f>IF(N716="sníž. přenesená",J716,0)</f>
        <v>0</v>
      </c>
      <c r="BI716" s="134">
        <f>IF(N716="nulová",J716,0)</f>
        <v>0</v>
      </c>
      <c r="BJ716" s="16" t="s">
        <v>88</v>
      </c>
      <c r="BK716" s="134">
        <f>ROUND(I716*H716,2)</f>
        <v>0</v>
      </c>
      <c r="BL716" s="16" t="s">
        <v>88</v>
      </c>
      <c r="BM716" s="133" t="s">
        <v>1498</v>
      </c>
    </row>
    <row r="717" spans="2:65" s="11" customFormat="1" ht="11.25">
      <c r="B717" s="135"/>
      <c r="D717" s="136" t="s">
        <v>190</v>
      </c>
      <c r="E717" s="137" t="s">
        <v>3</v>
      </c>
      <c r="F717" s="138" t="s">
        <v>1200</v>
      </c>
      <c r="H717" s="137" t="s">
        <v>3</v>
      </c>
      <c r="I717" s="139"/>
      <c r="L717" s="135"/>
      <c r="M717" s="140"/>
      <c r="T717" s="141"/>
      <c r="AT717" s="137" t="s">
        <v>190</v>
      </c>
      <c r="AU717" s="137" t="s">
        <v>88</v>
      </c>
      <c r="AV717" s="11" t="s">
        <v>88</v>
      </c>
      <c r="AW717" s="11" t="s">
        <v>41</v>
      </c>
      <c r="AX717" s="11" t="s">
        <v>80</v>
      </c>
      <c r="AY717" s="137" t="s">
        <v>184</v>
      </c>
    </row>
    <row r="718" spans="2:65" s="11" customFormat="1" ht="22.5">
      <c r="B718" s="135"/>
      <c r="D718" s="136" t="s">
        <v>190</v>
      </c>
      <c r="E718" s="137" t="s">
        <v>3</v>
      </c>
      <c r="F718" s="138" t="s">
        <v>1250</v>
      </c>
      <c r="H718" s="137" t="s">
        <v>3</v>
      </c>
      <c r="I718" s="139"/>
      <c r="L718" s="135"/>
      <c r="M718" s="140"/>
      <c r="T718" s="141"/>
      <c r="AT718" s="137" t="s">
        <v>190</v>
      </c>
      <c r="AU718" s="137" t="s">
        <v>88</v>
      </c>
      <c r="AV718" s="11" t="s">
        <v>88</v>
      </c>
      <c r="AW718" s="11" t="s">
        <v>41</v>
      </c>
      <c r="AX718" s="11" t="s">
        <v>80</v>
      </c>
      <c r="AY718" s="137" t="s">
        <v>184</v>
      </c>
    </row>
    <row r="719" spans="2:65" s="11" customFormat="1" ht="11.25">
      <c r="B719" s="135"/>
      <c r="D719" s="136" t="s">
        <v>190</v>
      </c>
      <c r="E719" s="137" t="s">
        <v>3</v>
      </c>
      <c r="F719" s="138" t="s">
        <v>1499</v>
      </c>
      <c r="H719" s="137" t="s">
        <v>3</v>
      </c>
      <c r="I719" s="139"/>
      <c r="L719" s="135"/>
      <c r="M719" s="140"/>
      <c r="T719" s="141"/>
      <c r="AT719" s="137" t="s">
        <v>190</v>
      </c>
      <c r="AU719" s="137" t="s">
        <v>88</v>
      </c>
      <c r="AV719" s="11" t="s">
        <v>88</v>
      </c>
      <c r="AW719" s="11" t="s">
        <v>41</v>
      </c>
      <c r="AX719" s="11" t="s">
        <v>80</v>
      </c>
      <c r="AY719" s="137" t="s">
        <v>184</v>
      </c>
    </row>
    <row r="720" spans="2:65" s="12" customFormat="1" ht="11.25">
      <c r="B720" s="142"/>
      <c r="D720" s="136" t="s">
        <v>190</v>
      </c>
      <c r="E720" s="143" t="s">
        <v>3</v>
      </c>
      <c r="F720" s="144" t="s">
        <v>88</v>
      </c>
      <c r="H720" s="145">
        <v>1</v>
      </c>
      <c r="I720" s="146"/>
      <c r="L720" s="142"/>
      <c r="M720" s="147"/>
      <c r="T720" s="148"/>
      <c r="AT720" s="143" t="s">
        <v>190</v>
      </c>
      <c r="AU720" s="143" t="s">
        <v>88</v>
      </c>
      <c r="AV720" s="12" t="s">
        <v>90</v>
      </c>
      <c r="AW720" s="12" t="s">
        <v>41</v>
      </c>
      <c r="AX720" s="12" t="s">
        <v>80</v>
      </c>
      <c r="AY720" s="143" t="s">
        <v>184</v>
      </c>
    </row>
    <row r="721" spans="2:65" s="13" customFormat="1" ht="11.25">
      <c r="B721" s="149"/>
      <c r="D721" s="136" t="s">
        <v>190</v>
      </c>
      <c r="E721" s="150" t="s">
        <v>3</v>
      </c>
      <c r="F721" s="151" t="s">
        <v>202</v>
      </c>
      <c r="H721" s="152">
        <v>1</v>
      </c>
      <c r="I721" s="153"/>
      <c r="L721" s="149"/>
      <c r="M721" s="154"/>
      <c r="T721" s="155"/>
      <c r="AT721" s="150" t="s">
        <v>190</v>
      </c>
      <c r="AU721" s="150" t="s">
        <v>88</v>
      </c>
      <c r="AV721" s="13" t="s">
        <v>203</v>
      </c>
      <c r="AW721" s="13" t="s">
        <v>41</v>
      </c>
      <c r="AX721" s="13" t="s">
        <v>88</v>
      </c>
      <c r="AY721" s="150" t="s">
        <v>184</v>
      </c>
    </row>
    <row r="722" spans="2:65" s="1" customFormat="1" ht="37.9" customHeight="1">
      <c r="B722" s="121"/>
      <c r="C722" s="122" t="s">
        <v>669</v>
      </c>
      <c r="D722" s="122" t="s">
        <v>185</v>
      </c>
      <c r="E722" s="123" t="s">
        <v>1500</v>
      </c>
      <c r="F722" s="124" t="s">
        <v>1501</v>
      </c>
      <c r="G722" s="125" t="s">
        <v>213</v>
      </c>
      <c r="H722" s="126">
        <v>4</v>
      </c>
      <c r="I722" s="127"/>
      <c r="J722" s="128">
        <f>ROUND(I722*H722,2)</f>
        <v>0</v>
      </c>
      <c r="K722" s="124" t="s">
        <v>189</v>
      </c>
      <c r="L722" s="32"/>
      <c r="M722" s="129" t="s">
        <v>3</v>
      </c>
      <c r="N722" s="130" t="s">
        <v>51</v>
      </c>
      <c r="P722" s="131">
        <f>O722*H722</f>
        <v>0</v>
      </c>
      <c r="Q722" s="131">
        <v>0</v>
      </c>
      <c r="R722" s="131">
        <f>Q722*H722</f>
        <v>0</v>
      </c>
      <c r="S722" s="131">
        <v>0</v>
      </c>
      <c r="T722" s="132">
        <f>S722*H722</f>
        <v>0</v>
      </c>
      <c r="AR722" s="133" t="s">
        <v>88</v>
      </c>
      <c r="AT722" s="133" t="s">
        <v>185</v>
      </c>
      <c r="AU722" s="133" t="s">
        <v>88</v>
      </c>
      <c r="AY722" s="16" t="s">
        <v>184</v>
      </c>
      <c r="BE722" s="134">
        <f>IF(N722="základní",J722,0)</f>
        <v>0</v>
      </c>
      <c r="BF722" s="134">
        <f>IF(N722="snížená",J722,0)</f>
        <v>0</v>
      </c>
      <c r="BG722" s="134">
        <f>IF(N722="zákl. přenesená",J722,0)</f>
        <v>0</v>
      </c>
      <c r="BH722" s="134">
        <f>IF(N722="sníž. přenesená",J722,0)</f>
        <v>0</v>
      </c>
      <c r="BI722" s="134">
        <f>IF(N722="nulová",J722,0)</f>
        <v>0</v>
      </c>
      <c r="BJ722" s="16" t="s">
        <v>88</v>
      </c>
      <c r="BK722" s="134">
        <f>ROUND(I722*H722,2)</f>
        <v>0</v>
      </c>
      <c r="BL722" s="16" t="s">
        <v>88</v>
      </c>
      <c r="BM722" s="133" t="s">
        <v>1502</v>
      </c>
    </row>
    <row r="723" spans="2:65" s="11" customFormat="1" ht="11.25">
      <c r="B723" s="135"/>
      <c r="D723" s="136" t="s">
        <v>190</v>
      </c>
      <c r="E723" s="137" t="s">
        <v>3</v>
      </c>
      <c r="F723" s="138" t="s">
        <v>1200</v>
      </c>
      <c r="H723" s="137" t="s">
        <v>3</v>
      </c>
      <c r="I723" s="139"/>
      <c r="L723" s="135"/>
      <c r="M723" s="140"/>
      <c r="T723" s="141"/>
      <c r="AT723" s="137" t="s">
        <v>190</v>
      </c>
      <c r="AU723" s="137" t="s">
        <v>88</v>
      </c>
      <c r="AV723" s="11" t="s">
        <v>88</v>
      </c>
      <c r="AW723" s="11" t="s">
        <v>41</v>
      </c>
      <c r="AX723" s="11" t="s">
        <v>80</v>
      </c>
      <c r="AY723" s="137" t="s">
        <v>184</v>
      </c>
    </row>
    <row r="724" spans="2:65" s="11" customFormat="1" ht="22.5">
      <c r="B724" s="135"/>
      <c r="D724" s="136" t="s">
        <v>190</v>
      </c>
      <c r="E724" s="137" t="s">
        <v>3</v>
      </c>
      <c r="F724" s="138" t="s">
        <v>1250</v>
      </c>
      <c r="H724" s="137" t="s">
        <v>3</v>
      </c>
      <c r="I724" s="139"/>
      <c r="L724" s="135"/>
      <c r="M724" s="140"/>
      <c r="T724" s="141"/>
      <c r="AT724" s="137" t="s">
        <v>190</v>
      </c>
      <c r="AU724" s="137" t="s">
        <v>88</v>
      </c>
      <c r="AV724" s="11" t="s">
        <v>88</v>
      </c>
      <c r="AW724" s="11" t="s">
        <v>41</v>
      </c>
      <c r="AX724" s="11" t="s">
        <v>80</v>
      </c>
      <c r="AY724" s="137" t="s">
        <v>184</v>
      </c>
    </row>
    <row r="725" spans="2:65" s="11" customFormat="1" ht="11.25">
      <c r="B725" s="135"/>
      <c r="D725" s="136" t="s">
        <v>190</v>
      </c>
      <c r="E725" s="137" t="s">
        <v>3</v>
      </c>
      <c r="F725" s="138" t="s">
        <v>1503</v>
      </c>
      <c r="H725" s="137" t="s">
        <v>3</v>
      </c>
      <c r="I725" s="139"/>
      <c r="L725" s="135"/>
      <c r="M725" s="140"/>
      <c r="T725" s="141"/>
      <c r="AT725" s="137" t="s">
        <v>190</v>
      </c>
      <c r="AU725" s="137" t="s">
        <v>88</v>
      </c>
      <c r="AV725" s="11" t="s">
        <v>88</v>
      </c>
      <c r="AW725" s="11" t="s">
        <v>41</v>
      </c>
      <c r="AX725" s="11" t="s">
        <v>80</v>
      </c>
      <c r="AY725" s="137" t="s">
        <v>184</v>
      </c>
    </row>
    <row r="726" spans="2:65" s="12" customFormat="1" ht="11.25">
      <c r="B726" s="142"/>
      <c r="D726" s="136" t="s">
        <v>190</v>
      </c>
      <c r="E726" s="143" t="s">
        <v>3</v>
      </c>
      <c r="F726" s="144" t="s">
        <v>203</v>
      </c>
      <c r="H726" s="145">
        <v>4</v>
      </c>
      <c r="I726" s="146"/>
      <c r="L726" s="142"/>
      <c r="M726" s="147"/>
      <c r="T726" s="148"/>
      <c r="AT726" s="143" t="s">
        <v>190</v>
      </c>
      <c r="AU726" s="143" t="s">
        <v>88</v>
      </c>
      <c r="AV726" s="12" t="s">
        <v>90</v>
      </c>
      <c r="AW726" s="12" t="s">
        <v>41</v>
      </c>
      <c r="AX726" s="12" t="s">
        <v>80</v>
      </c>
      <c r="AY726" s="143" t="s">
        <v>184</v>
      </c>
    </row>
    <row r="727" spans="2:65" s="13" customFormat="1" ht="11.25">
      <c r="B727" s="149"/>
      <c r="D727" s="136" t="s">
        <v>190</v>
      </c>
      <c r="E727" s="150" t="s">
        <v>3</v>
      </c>
      <c r="F727" s="151" t="s">
        <v>202</v>
      </c>
      <c r="H727" s="152">
        <v>4</v>
      </c>
      <c r="I727" s="153"/>
      <c r="L727" s="149"/>
      <c r="M727" s="154"/>
      <c r="T727" s="155"/>
      <c r="AT727" s="150" t="s">
        <v>190</v>
      </c>
      <c r="AU727" s="150" t="s">
        <v>88</v>
      </c>
      <c r="AV727" s="13" t="s">
        <v>203</v>
      </c>
      <c r="AW727" s="13" t="s">
        <v>41</v>
      </c>
      <c r="AX727" s="13" t="s">
        <v>88</v>
      </c>
      <c r="AY727" s="150" t="s">
        <v>184</v>
      </c>
    </row>
    <row r="728" spans="2:65" s="1" customFormat="1" ht="24.2" customHeight="1">
      <c r="B728" s="121"/>
      <c r="C728" s="122" t="s">
        <v>497</v>
      </c>
      <c r="D728" s="122" t="s">
        <v>185</v>
      </c>
      <c r="E728" s="123" t="s">
        <v>1504</v>
      </c>
      <c r="F728" s="124" t="s">
        <v>1505</v>
      </c>
      <c r="G728" s="125" t="s">
        <v>213</v>
      </c>
      <c r="H728" s="126">
        <v>16</v>
      </c>
      <c r="I728" s="127"/>
      <c r="J728" s="128">
        <f>ROUND(I728*H728,2)</f>
        <v>0</v>
      </c>
      <c r="K728" s="124" t="s">
        <v>189</v>
      </c>
      <c r="L728" s="32"/>
      <c r="M728" s="129" t="s">
        <v>3</v>
      </c>
      <c r="N728" s="130" t="s">
        <v>51</v>
      </c>
      <c r="P728" s="131">
        <f>O728*H728</f>
        <v>0</v>
      </c>
      <c r="Q728" s="131">
        <v>0</v>
      </c>
      <c r="R728" s="131">
        <f>Q728*H728</f>
        <v>0</v>
      </c>
      <c r="S728" s="131">
        <v>0</v>
      </c>
      <c r="T728" s="132">
        <f>S728*H728</f>
        <v>0</v>
      </c>
      <c r="AR728" s="133" t="s">
        <v>88</v>
      </c>
      <c r="AT728" s="133" t="s">
        <v>185</v>
      </c>
      <c r="AU728" s="133" t="s">
        <v>88</v>
      </c>
      <c r="AY728" s="16" t="s">
        <v>184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6" t="s">
        <v>88</v>
      </c>
      <c r="BK728" s="134">
        <f>ROUND(I728*H728,2)</f>
        <v>0</v>
      </c>
      <c r="BL728" s="16" t="s">
        <v>88</v>
      </c>
      <c r="BM728" s="133" t="s">
        <v>1506</v>
      </c>
    </row>
    <row r="729" spans="2:65" s="11" customFormat="1" ht="11.25">
      <c r="B729" s="135"/>
      <c r="D729" s="136" t="s">
        <v>190</v>
      </c>
      <c r="E729" s="137" t="s">
        <v>3</v>
      </c>
      <c r="F729" s="138" t="s">
        <v>1200</v>
      </c>
      <c r="H729" s="137" t="s">
        <v>3</v>
      </c>
      <c r="I729" s="139"/>
      <c r="L729" s="135"/>
      <c r="M729" s="140"/>
      <c r="T729" s="141"/>
      <c r="AT729" s="137" t="s">
        <v>190</v>
      </c>
      <c r="AU729" s="137" t="s">
        <v>88</v>
      </c>
      <c r="AV729" s="11" t="s">
        <v>88</v>
      </c>
      <c r="AW729" s="11" t="s">
        <v>41</v>
      </c>
      <c r="AX729" s="11" t="s">
        <v>80</v>
      </c>
      <c r="AY729" s="137" t="s">
        <v>184</v>
      </c>
    </row>
    <row r="730" spans="2:65" s="11" customFormat="1" ht="22.5">
      <c r="B730" s="135"/>
      <c r="D730" s="136" t="s">
        <v>190</v>
      </c>
      <c r="E730" s="137" t="s">
        <v>3</v>
      </c>
      <c r="F730" s="138" t="s">
        <v>1250</v>
      </c>
      <c r="H730" s="137" t="s">
        <v>3</v>
      </c>
      <c r="I730" s="139"/>
      <c r="L730" s="135"/>
      <c r="M730" s="140"/>
      <c r="T730" s="141"/>
      <c r="AT730" s="137" t="s">
        <v>190</v>
      </c>
      <c r="AU730" s="137" t="s">
        <v>88</v>
      </c>
      <c r="AV730" s="11" t="s">
        <v>88</v>
      </c>
      <c r="AW730" s="11" t="s">
        <v>41</v>
      </c>
      <c r="AX730" s="11" t="s">
        <v>80</v>
      </c>
      <c r="AY730" s="137" t="s">
        <v>184</v>
      </c>
    </row>
    <row r="731" spans="2:65" s="11" customFormat="1" ht="11.25">
      <c r="B731" s="135"/>
      <c r="D731" s="136" t="s">
        <v>190</v>
      </c>
      <c r="E731" s="137" t="s">
        <v>3</v>
      </c>
      <c r="F731" s="138" t="s">
        <v>1507</v>
      </c>
      <c r="H731" s="137" t="s">
        <v>3</v>
      </c>
      <c r="I731" s="139"/>
      <c r="L731" s="135"/>
      <c r="M731" s="140"/>
      <c r="T731" s="141"/>
      <c r="AT731" s="137" t="s">
        <v>190</v>
      </c>
      <c r="AU731" s="137" t="s">
        <v>88</v>
      </c>
      <c r="AV731" s="11" t="s">
        <v>88</v>
      </c>
      <c r="AW731" s="11" t="s">
        <v>41</v>
      </c>
      <c r="AX731" s="11" t="s">
        <v>80</v>
      </c>
      <c r="AY731" s="137" t="s">
        <v>184</v>
      </c>
    </row>
    <row r="732" spans="2:65" s="12" customFormat="1" ht="11.25">
      <c r="B732" s="142"/>
      <c r="D732" s="136" t="s">
        <v>190</v>
      </c>
      <c r="E732" s="143" t="s">
        <v>3</v>
      </c>
      <c r="F732" s="144" t="s">
        <v>268</v>
      </c>
      <c r="H732" s="145">
        <v>16</v>
      </c>
      <c r="I732" s="146"/>
      <c r="L732" s="142"/>
      <c r="M732" s="147"/>
      <c r="T732" s="148"/>
      <c r="AT732" s="143" t="s">
        <v>190</v>
      </c>
      <c r="AU732" s="143" t="s">
        <v>88</v>
      </c>
      <c r="AV732" s="12" t="s">
        <v>90</v>
      </c>
      <c r="AW732" s="12" t="s">
        <v>41</v>
      </c>
      <c r="AX732" s="12" t="s">
        <v>80</v>
      </c>
      <c r="AY732" s="143" t="s">
        <v>184</v>
      </c>
    </row>
    <row r="733" spans="2:65" s="13" customFormat="1" ht="11.25">
      <c r="B733" s="149"/>
      <c r="D733" s="136" t="s">
        <v>190</v>
      </c>
      <c r="E733" s="150" t="s">
        <v>3</v>
      </c>
      <c r="F733" s="151" t="s">
        <v>202</v>
      </c>
      <c r="H733" s="152">
        <v>16</v>
      </c>
      <c r="I733" s="153"/>
      <c r="L733" s="149"/>
      <c r="M733" s="154"/>
      <c r="T733" s="155"/>
      <c r="AT733" s="150" t="s">
        <v>190</v>
      </c>
      <c r="AU733" s="150" t="s">
        <v>88</v>
      </c>
      <c r="AV733" s="13" t="s">
        <v>203</v>
      </c>
      <c r="AW733" s="13" t="s">
        <v>41</v>
      </c>
      <c r="AX733" s="13" t="s">
        <v>88</v>
      </c>
      <c r="AY733" s="150" t="s">
        <v>184</v>
      </c>
    </row>
    <row r="734" spans="2:65" s="1" customFormat="1" ht="24.2" customHeight="1">
      <c r="B734" s="121"/>
      <c r="C734" s="122" t="s">
        <v>677</v>
      </c>
      <c r="D734" s="122" t="s">
        <v>185</v>
      </c>
      <c r="E734" s="123" t="s">
        <v>1508</v>
      </c>
      <c r="F734" s="124" t="s">
        <v>1509</v>
      </c>
      <c r="G734" s="125" t="s">
        <v>213</v>
      </c>
      <c r="H734" s="126">
        <v>4</v>
      </c>
      <c r="I734" s="127"/>
      <c r="J734" s="128">
        <f>ROUND(I734*H734,2)</f>
        <v>0</v>
      </c>
      <c r="K734" s="124" t="s">
        <v>189</v>
      </c>
      <c r="L734" s="32"/>
      <c r="M734" s="129" t="s">
        <v>3</v>
      </c>
      <c r="N734" s="130" t="s">
        <v>51</v>
      </c>
      <c r="P734" s="131">
        <f>O734*H734</f>
        <v>0</v>
      </c>
      <c r="Q734" s="131">
        <v>0</v>
      </c>
      <c r="R734" s="131">
        <f>Q734*H734</f>
        <v>0</v>
      </c>
      <c r="S734" s="131">
        <v>0</v>
      </c>
      <c r="T734" s="132">
        <f>S734*H734</f>
        <v>0</v>
      </c>
      <c r="AR734" s="133" t="s">
        <v>88</v>
      </c>
      <c r="AT734" s="133" t="s">
        <v>185</v>
      </c>
      <c r="AU734" s="133" t="s">
        <v>88</v>
      </c>
      <c r="AY734" s="16" t="s">
        <v>184</v>
      </c>
      <c r="BE734" s="134">
        <f>IF(N734="základní",J734,0)</f>
        <v>0</v>
      </c>
      <c r="BF734" s="134">
        <f>IF(N734="snížená",J734,0)</f>
        <v>0</v>
      </c>
      <c r="BG734" s="134">
        <f>IF(N734="zákl. přenesená",J734,0)</f>
        <v>0</v>
      </c>
      <c r="BH734" s="134">
        <f>IF(N734="sníž. přenesená",J734,0)</f>
        <v>0</v>
      </c>
      <c r="BI734" s="134">
        <f>IF(N734="nulová",J734,0)</f>
        <v>0</v>
      </c>
      <c r="BJ734" s="16" t="s">
        <v>88</v>
      </c>
      <c r="BK734" s="134">
        <f>ROUND(I734*H734,2)</f>
        <v>0</v>
      </c>
      <c r="BL734" s="16" t="s">
        <v>88</v>
      </c>
      <c r="BM734" s="133" t="s">
        <v>1510</v>
      </c>
    </row>
    <row r="735" spans="2:65" s="11" customFormat="1" ht="11.25">
      <c r="B735" s="135"/>
      <c r="D735" s="136" t="s">
        <v>190</v>
      </c>
      <c r="E735" s="137" t="s">
        <v>3</v>
      </c>
      <c r="F735" s="138" t="s">
        <v>1200</v>
      </c>
      <c r="H735" s="137" t="s">
        <v>3</v>
      </c>
      <c r="I735" s="139"/>
      <c r="L735" s="135"/>
      <c r="M735" s="140"/>
      <c r="T735" s="141"/>
      <c r="AT735" s="137" t="s">
        <v>190</v>
      </c>
      <c r="AU735" s="137" t="s">
        <v>88</v>
      </c>
      <c r="AV735" s="11" t="s">
        <v>88</v>
      </c>
      <c r="AW735" s="11" t="s">
        <v>41</v>
      </c>
      <c r="AX735" s="11" t="s">
        <v>80</v>
      </c>
      <c r="AY735" s="137" t="s">
        <v>184</v>
      </c>
    </row>
    <row r="736" spans="2:65" s="11" customFormat="1" ht="22.5">
      <c r="B736" s="135"/>
      <c r="D736" s="136" t="s">
        <v>190</v>
      </c>
      <c r="E736" s="137" t="s">
        <v>3</v>
      </c>
      <c r="F736" s="138" t="s">
        <v>1250</v>
      </c>
      <c r="H736" s="137" t="s">
        <v>3</v>
      </c>
      <c r="I736" s="139"/>
      <c r="L736" s="135"/>
      <c r="M736" s="140"/>
      <c r="T736" s="141"/>
      <c r="AT736" s="137" t="s">
        <v>190</v>
      </c>
      <c r="AU736" s="137" t="s">
        <v>88</v>
      </c>
      <c r="AV736" s="11" t="s">
        <v>88</v>
      </c>
      <c r="AW736" s="11" t="s">
        <v>41</v>
      </c>
      <c r="AX736" s="11" t="s">
        <v>80</v>
      </c>
      <c r="AY736" s="137" t="s">
        <v>184</v>
      </c>
    </row>
    <row r="737" spans="2:65" s="11" customFormat="1" ht="11.25">
      <c r="B737" s="135"/>
      <c r="D737" s="136" t="s">
        <v>190</v>
      </c>
      <c r="E737" s="137" t="s">
        <v>3</v>
      </c>
      <c r="F737" s="138" t="s">
        <v>1507</v>
      </c>
      <c r="H737" s="137" t="s">
        <v>3</v>
      </c>
      <c r="I737" s="139"/>
      <c r="L737" s="135"/>
      <c r="M737" s="140"/>
      <c r="T737" s="141"/>
      <c r="AT737" s="137" t="s">
        <v>190</v>
      </c>
      <c r="AU737" s="137" t="s">
        <v>88</v>
      </c>
      <c r="AV737" s="11" t="s">
        <v>88</v>
      </c>
      <c r="AW737" s="11" t="s">
        <v>41</v>
      </c>
      <c r="AX737" s="11" t="s">
        <v>80</v>
      </c>
      <c r="AY737" s="137" t="s">
        <v>184</v>
      </c>
    </row>
    <row r="738" spans="2:65" s="12" customFormat="1" ht="11.25">
      <c r="B738" s="142"/>
      <c r="D738" s="136" t="s">
        <v>190</v>
      </c>
      <c r="E738" s="143" t="s">
        <v>3</v>
      </c>
      <c r="F738" s="144" t="s">
        <v>203</v>
      </c>
      <c r="H738" s="145">
        <v>4</v>
      </c>
      <c r="I738" s="146"/>
      <c r="L738" s="142"/>
      <c r="M738" s="147"/>
      <c r="T738" s="148"/>
      <c r="AT738" s="143" t="s">
        <v>190</v>
      </c>
      <c r="AU738" s="143" t="s">
        <v>88</v>
      </c>
      <c r="AV738" s="12" t="s">
        <v>90</v>
      </c>
      <c r="AW738" s="12" t="s">
        <v>41</v>
      </c>
      <c r="AX738" s="12" t="s">
        <v>80</v>
      </c>
      <c r="AY738" s="143" t="s">
        <v>184</v>
      </c>
    </row>
    <row r="739" spans="2:65" s="13" customFormat="1" ht="11.25">
      <c r="B739" s="149"/>
      <c r="D739" s="136" t="s">
        <v>190</v>
      </c>
      <c r="E739" s="150" t="s">
        <v>3</v>
      </c>
      <c r="F739" s="151" t="s">
        <v>202</v>
      </c>
      <c r="H739" s="152">
        <v>4</v>
      </c>
      <c r="I739" s="153"/>
      <c r="L739" s="149"/>
      <c r="M739" s="154"/>
      <c r="T739" s="155"/>
      <c r="AT739" s="150" t="s">
        <v>190</v>
      </c>
      <c r="AU739" s="150" t="s">
        <v>88</v>
      </c>
      <c r="AV739" s="13" t="s">
        <v>203</v>
      </c>
      <c r="AW739" s="13" t="s">
        <v>41</v>
      </c>
      <c r="AX739" s="13" t="s">
        <v>88</v>
      </c>
      <c r="AY739" s="150" t="s">
        <v>184</v>
      </c>
    </row>
    <row r="740" spans="2:65" s="1" customFormat="1" ht="24.2" customHeight="1">
      <c r="B740" s="121"/>
      <c r="C740" s="122" t="s">
        <v>503</v>
      </c>
      <c r="D740" s="122" t="s">
        <v>185</v>
      </c>
      <c r="E740" s="123" t="s">
        <v>1511</v>
      </c>
      <c r="F740" s="124" t="s">
        <v>1512</v>
      </c>
      <c r="G740" s="125" t="s">
        <v>213</v>
      </c>
      <c r="H740" s="126">
        <v>2</v>
      </c>
      <c r="I740" s="127"/>
      <c r="J740" s="128">
        <f>ROUND(I740*H740,2)</f>
        <v>0</v>
      </c>
      <c r="K740" s="124" t="s">
        <v>189</v>
      </c>
      <c r="L740" s="32"/>
      <c r="M740" s="129" t="s">
        <v>3</v>
      </c>
      <c r="N740" s="130" t="s">
        <v>51</v>
      </c>
      <c r="P740" s="131">
        <f>O740*H740</f>
        <v>0</v>
      </c>
      <c r="Q740" s="131">
        <v>0</v>
      </c>
      <c r="R740" s="131">
        <f>Q740*H740</f>
        <v>0</v>
      </c>
      <c r="S740" s="131">
        <v>0</v>
      </c>
      <c r="T740" s="132">
        <f>S740*H740</f>
        <v>0</v>
      </c>
      <c r="AR740" s="133" t="s">
        <v>88</v>
      </c>
      <c r="AT740" s="133" t="s">
        <v>185</v>
      </c>
      <c r="AU740" s="133" t="s">
        <v>88</v>
      </c>
      <c r="AY740" s="16" t="s">
        <v>184</v>
      </c>
      <c r="BE740" s="134">
        <f>IF(N740="základní",J740,0)</f>
        <v>0</v>
      </c>
      <c r="BF740" s="134">
        <f>IF(N740="snížená",J740,0)</f>
        <v>0</v>
      </c>
      <c r="BG740" s="134">
        <f>IF(N740="zákl. přenesená",J740,0)</f>
        <v>0</v>
      </c>
      <c r="BH740" s="134">
        <f>IF(N740="sníž. přenesená",J740,0)</f>
        <v>0</v>
      </c>
      <c r="BI740" s="134">
        <f>IF(N740="nulová",J740,0)</f>
        <v>0</v>
      </c>
      <c r="BJ740" s="16" t="s">
        <v>88</v>
      </c>
      <c r="BK740" s="134">
        <f>ROUND(I740*H740,2)</f>
        <v>0</v>
      </c>
      <c r="BL740" s="16" t="s">
        <v>88</v>
      </c>
      <c r="BM740" s="133" t="s">
        <v>1513</v>
      </c>
    </row>
    <row r="741" spans="2:65" s="11" customFormat="1" ht="11.25">
      <c r="B741" s="135"/>
      <c r="D741" s="136" t="s">
        <v>190</v>
      </c>
      <c r="E741" s="137" t="s">
        <v>3</v>
      </c>
      <c r="F741" s="138" t="s">
        <v>1200</v>
      </c>
      <c r="H741" s="137" t="s">
        <v>3</v>
      </c>
      <c r="I741" s="139"/>
      <c r="L741" s="135"/>
      <c r="M741" s="140"/>
      <c r="T741" s="141"/>
      <c r="AT741" s="137" t="s">
        <v>190</v>
      </c>
      <c r="AU741" s="137" t="s">
        <v>88</v>
      </c>
      <c r="AV741" s="11" t="s">
        <v>88</v>
      </c>
      <c r="AW741" s="11" t="s">
        <v>41</v>
      </c>
      <c r="AX741" s="11" t="s">
        <v>80</v>
      </c>
      <c r="AY741" s="137" t="s">
        <v>184</v>
      </c>
    </row>
    <row r="742" spans="2:65" s="11" customFormat="1" ht="22.5">
      <c r="B742" s="135"/>
      <c r="D742" s="136" t="s">
        <v>190</v>
      </c>
      <c r="E742" s="137" t="s">
        <v>3</v>
      </c>
      <c r="F742" s="138" t="s">
        <v>1250</v>
      </c>
      <c r="H742" s="137" t="s">
        <v>3</v>
      </c>
      <c r="I742" s="139"/>
      <c r="L742" s="135"/>
      <c r="M742" s="140"/>
      <c r="T742" s="141"/>
      <c r="AT742" s="137" t="s">
        <v>190</v>
      </c>
      <c r="AU742" s="137" t="s">
        <v>88</v>
      </c>
      <c r="AV742" s="11" t="s">
        <v>88</v>
      </c>
      <c r="AW742" s="11" t="s">
        <v>41</v>
      </c>
      <c r="AX742" s="11" t="s">
        <v>80</v>
      </c>
      <c r="AY742" s="137" t="s">
        <v>184</v>
      </c>
    </row>
    <row r="743" spans="2:65" s="11" customFormat="1" ht="11.25">
      <c r="B743" s="135"/>
      <c r="D743" s="136" t="s">
        <v>190</v>
      </c>
      <c r="E743" s="137" t="s">
        <v>3</v>
      </c>
      <c r="F743" s="138" t="s">
        <v>1514</v>
      </c>
      <c r="H743" s="137" t="s">
        <v>3</v>
      </c>
      <c r="I743" s="139"/>
      <c r="L743" s="135"/>
      <c r="M743" s="140"/>
      <c r="T743" s="141"/>
      <c r="AT743" s="137" t="s">
        <v>190</v>
      </c>
      <c r="AU743" s="137" t="s">
        <v>88</v>
      </c>
      <c r="AV743" s="11" t="s">
        <v>88</v>
      </c>
      <c r="AW743" s="11" t="s">
        <v>41</v>
      </c>
      <c r="AX743" s="11" t="s">
        <v>80</v>
      </c>
      <c r="AY743" s="137" t="s">
        <v>184</v>
      </c>
    </row>
    <row r="744" spans="2:65" s="12" customFormat="1" ht="11.25">
      <c r="B744" s="142"/>
      <c r="D744" s="136" t="s">
        <v>190</v>
      </c>
      <c r="E744" s="143" t="s">
        <v>3</v>
      </c>
      <c r="F744" s="144" t="s">
        <v>90</v>
      </c>
      <c r="H744" s="145">
        <v>2</v>
      </c>
      <c r="I744" s="146"/>
      <c r="L744" s="142"/>
      <c r="M744" s="147"/>
      <c r="T744" s="148"/>
      <c r="AT744" s="143" t="s">
        <v>190</v>
      </c>
      <c r="AU744" s="143" t="s">
        <v>88</v>
      </c>
      <c r="AV744" s="12" t="s">
        <v>90</v>
      </c>
      <c r="AW744" s="12" t="s">
        <v>41</v>
      </c>
      <c r="AX744" s="12" t="s">
        <v>80</v>
      </c>
      <c r="AY744" s="143" t="s">
        <v>184</v>
      </c>
    </row>
    <row r="745" spans="2:65" s="13" customFormat="1" ht="11.25">
      <c r="B745" s="149"/>
      <c r="D745" s="136" t="s">
        <v>190</v>
      </c>
      <c r="E745" s="150" t="s">
        <v>3</v>
      </c>
      <c r="F745" s="151" t="s">
        <v>202</v>
      </c>
      <c r="H745" s="152">
        <v>2</v>
      </c>
      <c r="I745" s="153"/>
      <c r="L745" s="149"/>
      <c r="M745" s="154"/>
      <c r="T745" s="155"/>
      <c r="AT745" s="150" t="s">
        <v>190</v>
      </c>
      <c r="AU745" s="150" t="s">
        <v>88</v>
      </c>
      <c r="AV745" s="13" t="s">
        <v>203</v>
      </c>
      <c r="AW745" s="13" t="s">
        <v>41</v>
      </c>
      <c r="AX745" s="13" t="s">
        <v>88</v>
      </c>
      <c r="AY745" s="150" t="s">
        <v>184</v>
      </c>
    </row>
    <row r="746" spans="2:65" s="1" customFormat="1" ht="24.2" customHeight="1">
      <c r="B746" s="121"/>
      <c r="C746" s="122" t="s">
        <v>686</v>
      </c>
      <c r="D746" s="122" t="s">
        <v>185</v>
      </c>
      <c r="E746" s="123" t="s">
        <v>1515</v>
      </c>
      <c r="F746" s="124" t="s">
        <v>1516</v>
      </c>
      <c r="G746" s="125" t="s">
        <v>213</v>
      </c>
      <c r="H746" s="126">
        <v>18</v>
      </c>
      <c r="I746" s="127"/>
      <c r="J746" s="128">
        <f>ROUND(I746*H746,2)</f>
        <v>0</v>
      </c>
      <c r="K746" s="124" t="s">
        <v>189</v>
      </c>
      <c r="L746" s="32"/>
      <c r="M746" s="129" t="s">
        <v>3</v>
      </c>
      <c r="N746" s="130" t="s">
        <v>51</v>
      </c>
      <c r="P746" s="131">
        <f>O746*H746</f>
        <v>0</v>
      </c>
      <c r="Q746" s="131">
        <v>0</v>
      </c>
      <c r="R746" s="131">
        <f>Q746*H746</f>
        <v>0</v>
      </c>
      <c r="S746" s="131">
        <v>0</v>
      </c>
      <c r="T746" s="132">
        <f>S746*H746</f>
        <v>0</v>
      </c>
      <c r="AR746" s="133" t="s">
        <v>88</v>
      </c>
      <c r="AT746" s="133" t="s">
        <v>185</v>
      </c>
      <c r="AU746" s="133" t="s">
        <v>88</v>
      </c>
      <c r="AY746" s="16" t="s">
        <v>184</v>
      </c>
      <c r="BE746" s="134">
        <f>IF(N746="základní",J746,0)</f>
        <v>0</v>
      </c>
      <c r="BF746" s="134">
        <f>IF(N746="snížená",J746,0)</f>
        <v>0</v>
      </c>
      <c r="BG746" s="134">
        <f>IF(N746="zákl. přenesená",J746,0)</f>
        <v>0</v>
      </c>
      <c r="BH746" s="134">
        <f>IF(N746="sníž. přenesená",J746,0)</f>
        <v>0</v>
      </c>
      <c r="BI746" s="134">
        <f>IF(N746="nulová",J746,0)</f>
        <v>0</v>
      </c>
      <c r="BJ746" s="16" t="s">
        <v>88</v>
      </c>
      <c r="BK746" s="134">
        <f>ROUND(I746*H746,2)</f>
        <v>0</v>
      </c>
      <c r="BL746" s="16" t="s">
        <v>88</v>
      </c>
      <c r="BM746" s="133" t="s">
        <v>1517</v>
      </c>
    </row>
    <row r="747" spans="2:65" s="11" customFormat="1" ht="11.25">
      <c r="B747" s="135"/>
      <c r="D747" s="136" t="s">
        <v>190</v>
      </c>
      <c r="E747" s="137" t="s">
        <v>3</v>
      </c>
      <c r="F747" s="138" t="s">
        <v>1200</v>
      </c>
      <c r="H747" s="137" t="s">
        <v>3</v>
      </c>
      <c r="I747" s="139"/>
      <c r="L747" s="135"/>
      <c r="M747" s="140"/>
      <c r="T747" s="141"/>
      <c r="AT747" s="137" t="s">
        <v>190</v>
      </c>
      <c r="AU747" s="137" t="s">
        <v>88</v>
      </c>
      <c r="AV747" s="11" t="s">
        <v>88</v>
      </c>
      <c r="AW747" s="11" t="s">
        <v>41</v>
      </c>
      <c r="AX747" s="11" t="s">
        <v>80</v>
      </c>
      <c r="AY747" s="137" t="s">
        <v>184</v>
      </c>
    </row>
    <row r="748" spans="2:65" s="11" customFormat="1" ht="22.5">
      <c r="B748" s="135"/>
      <c r="D748" s="136" t="s">
        <v>190</v>
      </c>
      <c r="E748" s="137" t="s">
        <v>3</v>
      </c>
      <c r="F748" s="138" t="s">
        <v>1250</v>
      </c>
      <c r="H748" s="137" t="s">
        <v>3</v>
      </c>
      <c r="I748" s="139"/>
      <c r="L748" s="135"/>
      <c r="M748" s="140"/>
      <c r="T748" s="141"/>
      <c r="AT748" s="137" t="s">
        <v>190</v>
      </c>
      <c r="AU748" s="137" t="s">
        <v>88</v>
      </c>
      <c r="AV748" s="11" t="s">
        <v>88</v>
      </c>
      <c r="AW748" s="11" t="s">
        <v>41</v>
      </c>
      <c r="AX748" s="11" t="s">
        <v>80</v>
      </c>
      <c r="AY748" s="137" t="s">
        <v>184</v>
      </c>
    </row>
    <row r="749" spans="2:65" s="11" customFormat="1" ht="11.25">
      <c r="B749" s="135"/>
      <c r="D749" s="136" t="s">
        <v>190</v>
      </c>
      <c r="E749" s="137" t="s">
        <v>3</v>
      </c>
      <c r="F749" s="138" t="s">
        <v>1514</v>
      </c>
      <c r="H749" s="137" t="s">
        <v>3</v>
      </c>
      <c r="I749" s="139"/>
      <c r="L749" s="135"/>
      <c r="M749" s="140"/>
      <c r="T749" s="141"/>
      <c r="AT749" s="137" t="s">
        <v>190</v>
      </c>
      <c r="AU749" s="137" t="s">
        <v>88</v>
      </c>
      <c r="AV749" s="11" t="s">
        <v>88</v>
      </c>
      <c r="AW749" s="11" t="s">
        <v>41</v>
      </c>
      <c r="AX749" s="11" t="s">
        <v>80</v>
      </c>
      <c r="AY749" s="137" t="s">
        <v>184</v>
      </c>
    </row>
    <row r="750" spans="2:65" s="12" customFormat="1" ht="11.25">
      <c r="B750" s="142"/>
      <c r="D750" s="136" t="s">
        <v>190</v>
      </c>
      <c r="E750" s="143" t="s">
        <v>3</v>
      </c>
      <c r="F750" s="144" t="s">
        <v>300</v>
      </c>
      <c r="H750" s="145">
        <v>18</v>
      </c>
      <c r="I750" s="146"/>
      <c r="L750" s="142"/>
      <c r="M750" s="147"/>
      <c r="T750" s="148"/>
      <c r="AT750" s="143" t="s">
        <v>190</v>
      </c>
      <c r="AU750" s="143" t="s">
        <v>88</v>
      </c>
      <c r="AV750" s="12" t="s">
        <v>90</v>
      </c>
      <c r="AW750" s="12" t="s">
        <v>41</v>
      </c>
      <c r="AX750" s="12" t="s">
        <v>80</v>
      </c>
      <c r="AY750" s="143" t="s">
        <v>184</v>
      </c>
    </row>
    <row r="751" spans="2:65" s="13" customFormat="1" ht="11.25">
      <c r="B751" s="149"/>
      <c r="D751" s="136" t="s">
        <v>190</v>
      </c>
      <c r="E751" s="150" t="s">
        <v>3</v>
      </c>
      <c r="F751" s="151" t="s">
        <v>202</v>
      </c>
      <c r="H751" s="152">
        <v>18</v>
      </c>
      <c r="I751" s="153"/>
      <c r="L751" s="149"/>
      <c r="M751" s="154"/>
      <c r="T751" s="155"/>
      <c r="AT751" s="150" t="s">
        <v>190</v>
      </c>
      <c r="AU751" s="150" t="s">
        <v>88</v>
      </c>
      <c r="AV751" s="13" t="s">
        <v>203</v>
      </c>
      <c r="AW751" s="13" t="s">
        <v>41</v>
      </c>
      <c r="AX751" s="13" t="s">
        <v>88</v>
      </c>
      <c r="AY751" s="150" t="s">
        <v>184</v>
      </c>
    </row>
    <row r="752" spans="2:65" s="1" customFormat="1" ht="33" customHeight="1">
      <c r="B752" s="121"/>
      <c r="C752" s="122" t="s">
        <v>512</v>
      </c>
      <c r="D752" s="122" t="s">
        <v>185</v>
      </c>
      <c r="E752" s="123" t="s">
        <v>1518</v>
      </c>
      <c r="F752" s="124" t="s">
        <v>1519</v>
      </c>
      <c r="G752" s="125" t="s">
        <v>213</v>
      </c>
      <c r="H752" s="126">
        <v>6</v>
      </c>
      <c r="I752" s="127"/>
      <c r="J752" s="128">
        <f>ROUND(I752*H752,2)</f>
        <v>0</v>
      </c>
      <c r="K752" s="124" t="s">
        <v>189</v>
      </c>
      <c r="L752" s="32"/>
      <c r="M752" s="129" t="s">
        <v>3</v>
      </c>
      <c r="N752" s="130" t="s">
        <v>51</v>
      </c>
      <c r="P752" s="131">
        <f>O752*H752</f>
        <v>0</v>
      </c>
      <c r="Q752" s="131">
        <v>0</v>
      </c>
      <c r="R752" s="131">
        <f>Q752*H752</f>
        <v>0</v>
      </c>
      <c r="S752" s="131">
        <v>0</v>
      </c>
      <c r="T752" s="132">
        <f>S752*H752</f>
        <v>0</v>
      </c>
      <c r="AR752" s="133" t="s">
        <v>88</v>
      </c>
      <c r="AT752" s="133" t="s">
        <v>185</v>
      </c>
      <c r="AU752" s="133" t="s">
        <v>88</v>
      </c>
      <c r="AY752" s="16" t="s">
        <v>184</v>
      </c>
      <c r="BE752" s="134">
        <f>IF(N752="základní",J752,0)</f>
        <v>0</v>
      </c>
      <c r="BF752" s="134">
        <f>IF(N752="snížená",J752,0)</f>
        <v>0</v>
      </c>
      <c r="BG752" s="134">
        <f>IF(N752="zákl. přenesená",J752,0)</f>
        <v>0</v>
      </c>
      <c r="BH752" s="134">
        <f>IF(N752="sníž. přenesená",J752,0)</f>
        <v>0</v>
      </c>
      <c r="BI752" s="134">
        <f>IF(N752="nulová",J752,0)</f>
        <v>0</v>
      </c>
      <c r="BJ752" s="16" t="s">
        <v>88</v>
      </c>
      <c r="BK752" s="134">
        <f>ROUND(I752*H752,2)</f>
        <v>0</v>
      </c>
      <c r="BL752" s="16" t="s">
        <v>88</v>
      </c>
      <c r="BM752" s="133" t="s">
        <v>1520</v>
      </c>
    </row>
    <row r="753" spans="2:65" s="11" customFormat="1" ht="11.25">
      <c r="B753" s="135"/>
      <c r="D753" s="136" t="s">
        <v>190</v>
      </c>
      <c r="E753" s="137" t="s">
        <v>3</v>
      </c>
      <c r="F753" s="138" t="s">
        <v>1200</v>
      </c>
      <c r="H753" s="137" t="s">
        <v>3</v>
      </c>
      <c r="I753" s="139"/>
      <c r="L753" s="135"/>
      <c r="M753" s="140"/>
      <c r="T753" s="141"/>
      <c r="AT753" s="137" t="s">
        <v>190</v>
      </c>
      <c r="AU753" s="137" t="s">
        <v>88</v>
      </c>
      <c r="AV753" s="11" t="s">
        <v>88</v>
      </c>
      <c r="AW753" s="11" t="s">
        <v>41</v>
      </c>
      <c r="AX753" s="11" t="s">
        <v>80</v>
      </c>
      <c r="AY753" s="137" t="s">
        <v>184</v>
      </c>
    </row>
    <row r="754" spans="2:65" s="11" customFormat="1" ht="22.5">
      <c r="B754" s="135"/>
      <c r="D754" s="136" t="s">
        <v>190</v>
      </c>
      <c r="E754" s="137" t="s">
        <v>3</v>
      </c>
      <c r="F754" s="138" t="s">
        <v>1250</v>
      </c>
      <c r="H754" s="137" t="s">
        <v>3</v>
      </c>
      <c r="I754" s="139"/>
      <c r="L754" s="135"/>
      <c r="M754" s="140"/>
      <c r="T754" s="141"/>
      <c r="AT754" s="137" t="s">
        <v>190</v>
      </c>
      <c r="AU754" s="137" t="s">
        <v>88</v>
      </c>
      <c r="AV754" s="11" t="s">
        <v>88</v>
      </c>
      <c r="AW754" s="11" t="s">
        <v>41</v>
      </c>
      <c r="AX754" s="11" t="s">
        <v>80</v>
      </c>
      <c r="AY754" s="137" t="s">
        <v>184</v>
      </c>
    </row>
    <row r="755" spans="2:65" s="11" customFormat="1" ht="11.25">
      <c r="B755" s="135"/>
      <c r="D755" s="136" t="s">
        <v>190</v>
      </c>
      <c r="E755" s="137" t="s">
        <v>3</v>
      </c>
      <c r="F755" s="138" t="s">
        <v>1514</v>
      </c>
      <c r="H755" s="137" t="s">
        <v>3</v>
      </c>
      <c r="I755" s="139"/>
      <c r="L755" s="135"/>
      <c r="M755" s="140"/>
      <c r="T755" s="141"/>
      <c r="AT755" s="137" t="s">
        <v>190</v>
      </c>
      <c r="AU755" s="137" t="s">
        <v>88</v>
      </c>
      <c r="AV755" s="11" t="s">
        <v>88</v>
      </c>
      <c r="AW755" s="11" t="s">
        <v>41</v>
      </c>
      <c r="AX755" s="11" t="s">
        <v>80</v>
      </c>
      <c r="AY755" s="137" t="s">
        <v>184</v>
      </c>
    </row>
    <row r="756" spans="2:65" s="12" customFormat="1" ht="11.25">
      <c r="B756" s="142"/>
      <c r="D756" s="136" t="s">
        <v>190</v>
      </c>
      <c r="E756" s="143" t="s">
        <v>3</v>
      </c>
      <c r="F756" s="144" t="s">
        <v>224</v>
      </c>
      <c r="H756" s="145">
        <v>6</v>
      </c>
      <c r="I756" s="146"/>
      <c r="L756" s="142"/>
      <c r="M756" s="147"/>
      <c r="T756" s="148"/>
      <c r="AT756" s="143" t="s">
        <v>190</v>
      </c>
      <c r="AU756" s="143" t="s">
        <v>88</v>
      </c>
      <c r="AV756" s="12" t="s">
        <v>90</v>
      </c>
      <c r="AW756" s="12" t="s">
        <v>41</v>
      </c>
      <c r="AX756" s="12" t="s">
        <v>80</v>
      </c>
      <c r="AY756" s="143" t="s">
        <v>184</v>
      </c>
    </row>
    <row r="757" spans="2:65" s="13" customFormat="1" ht="11.25">
      <c r="B757" s="149"/>
      <c r="D757" s="136" t="s">
        <v>190</v>
      </c>
      <c r="E757" s="150" t="s">
        <v>3</v>
      </c>
      <c r="F757" s="151" t="s">
        <v>202</v>
      </c>
      <c r="H757" s="152">
        <v>6</v>
      </c>
      <c r="I757" s="153"/>
      <c r="L757" s="149"/>
      <c r="M757" s="154"/>
      <c r="T757" s="155"/>
      <c r="AT757" s="150" t="s">
        <v>190</v>
      </c>
      <c r="AU757" s="150" t="s">
        <v>88</v>
      </c>
      <c r="AV757" s="13" t="s">
        <v>203</v>
      </c>
      <c r="AW757" s="13" t="s">
        <v>41</v>
      </c>
      <c r="AX757" s="13" t="s">
        <v>88</v>
      </c>
      <c r="AY757" s="150" t="s">
        <v>184</v>
      </c>
    </row>
    <row r="758" spans="2:65" s="1" customFormat="1" ht="33" customHeight="1">
      <c r="B758" s="121"/>
      <c r="C758" s="122" t="s">
        <v>699</v>
      </c>
      <c r="D758" s="122" t="s">
        <v>185</v>
      </c>
      <c r="E758" s="123" t="s">
        <v>1521</v>
      </c>
      <c r="F758" s="124" t="s">
        <v>1522</v>
      </c>
      <c r="G758" s="125" t="s">
        <v>213</v>
      </c>
      <c r="H758" s="126">
        <v>4</v>
      </c>
      <c r="I758" s="127"/>
      <c r="J758" s="128">
        <f>ROUND(I758*H758,2)</f>
        <v>0</v>
      </c>
      <c r="K758" s="124" t="s">
        <v>189</v>
      </c>
      <c r="L758" s="32"/>
      <c r="M758" s="129" t="s">
        <v>3</v>
      </c>
      <c r="N758" s="130" t="s">
        <v>51</v>
      </c>
      <c r="P758" s="131">
        <f>O758*H758</f>
        <v>0</v>
      </c>
      <c r="Q758" s="131">
        <v>0</v>
      </c>
      <c r="R758" s="131">
        <f>Q758*H758</f>
        <v>0</v>
      </c>
      <c r="S758" s="131">
        <v>0</v>
      </c>
      <c r="T758" s="132">
        <f>S758*H758</f>
        <v>0</v>
      </c>
      <c r="AR758" s="133" t="s">
        <v>88</v>
      </c>
      <c r="AT758" s="133" t="s">
        <v>185</v>
      </c>
      <c r="AU758" s="133" t="s">
        <v>88</v>
      </c>
      <c r="AY758" s="16" t="s">
        <v>184</v>
      </c>
      <c r="BE758" s="134">
        <f>IF(N758="základní",J758,0)</f>
        <v>0</v>
      </c>
      <c r="BF758" s="134">
        <f>IF(N758="snížená",J758,0)</f>
        <v>0</v>
      </c>
      <c r="BG758" s="134">
        <f>IF(N758="zákl. přenesená",J758,0)</f>
        <v>0</v>
      </c>
      <c r="BH758" s="134">
        <f>IF(N758="sníž. přenesená",J758,0)</f>
        <v>0</v>
      </c>
      <c r="BI758" s="134">
        <f>IF(N758="nulová",J758,0)</f>
        <v>0</v>
      </c>
      <c r="BJ758" s="16" t="s">
        <v>88</v>
      </c>
      <c r="BK758" s="134">
        <f>ROUND(I758*H758,2)</f>
        <v>0</v>
      </c>
      <c r="BL758" s="16" t="s">
        <v>88</v>
      </c>
      <c r="BM758" s="133" t="s">
        <v>1523</v>
      </c>
    </row>
    <row r="759" spans="2:65" s="11" customFormat="1" ht="11.25">
      <c r="B759" s="135"/>
      <c r="D759" s="136" t="s">
        <v>190</v>
      </c>
      <c r="E759" s="137" t="s">
        <v>3</v>
      </c>
      <c r="F759" s="138" t="s">
        <v>1200</v>
      </c>
      <c r="H759" s="137" t="s">
        <v>3</v>
      </c>
      <c r="I759" s="139"/>
      <c r="L759" s="135"/>
      <c r="M759" s="140"/>
      <c r="T759" s="141"/>
      <c r="AT759" s="137" t="s">
        <v>190</v>
      </c>
      <c r="AU759" s="137" t="s">
        <v>88</v>
      </c>
      <c r="AV759" s="11" t="s">
        <v>88</v>
      </c>
      <c r="AW759" s="11" t="s">
        <v>41</v>
      </c>
      <c r="AX759" s="11" t="s">
        <v>80</v>
      </c>
      <c r="AY759" s="137" t="s">
        <v>184</v>
      </c>
    </row>
    <row r="760" spans="2:65" s="11" customFormat="1" ht="22.5">
      <c r="B760" s="135"/>
      <c r="D760" s="136" t="s">
        <v>190</v>
      </c>
      <c r="E760" s="137" t="s">
        <v>3</v>
      </c>
      <c r="F760" s="138" t="s">
        <v>1250</v>
      </c>
      <c r="H760" s="137" t="s">
        <v>3</v>
      </c>
      <c r="I760" s="139"/>
      <c r="L760" s="135"/>
      <c r="M760" s="140"/>
      <c r="T760" s="141"/>
      <c r="AT760" s="137" t="s">
        <v>190</v>
      </c>
      <c r="AU760" s="137" t="s">
        <v>88</v>
      </c>
      <c r="AV760" s="11" t="s">
        <v>88</v>
      </c>
      <c r="AW760" s="11" t="s">
        <v>41</v>
      </c>
      <c r="AX760" s="11" t="s">
        <v>80</v>
      </c>
      <c r="AY760" s="137" t="s">
        <v>184</v>
      </c>
    </row>
    <row r="761" spans="2:65" s="11" customFormat="1" ht="11.25">
      <c r="B761" s="135"/>
      <c r="D761" s="136" t="s">
        <v>190</v>
      </c>
      <c r="E761" s="137" t="s">
        <v>3</v>
      </c>
      <c r="F761" s="138" t="s">
        <v>1514</v>
      </c>
      <c r="H761" s="137" t="s">
        <v>3</v>
      </c>
      <c r="I761" s="139"/>
      <c r="L761" s="135"/>
      <c r="M761" s="140"/>
      <c r="T761" s="141"/>
      <c r="AT761" s="137" t="s">
        <v>190</v>
      </c>
      <c r="AU761" s="137" t="s">
        <v>88</v>
      </c>
      <c r="AV761" s="11" t="s">
        <v>88</v>
      </c>
      <c r="AW761" s="11" t="s">
        <v>41</v>
      </c>
      <c r="AX761" s="11" t="s">
        <v>80</v>
      </c>
      <c r="AY761" s="137" t="s">
        <v>184</v>
      </c>
    </row>
    <row r="762" spans="2:65" s="12" customFormat="1" ht="11.25">
      <c r="B762" s="142"/>
      <c r="D762" s="136" t="s">
        <v>190</v>
      </c>
      <c r="E762" s="143" t="s">
        <v>3</v>
      </c>
      <c r="F762" s="144" t="s">
        <v>203</v>
      </c>
      <c r="H762" s="145">
        <v>4</v>
      </c>
      <c r="I762" s="146"/>
      <c r="L762" s="142"/>
      <c r="M762" s="147"/>
      <c r="T762" s="148"/>
      <c r="AT762" s="143" t="s">
        <v>190</v>
      </c>
      <c r="AU762" s="143" t="s">
        <v>88</v>
      </c>
      <c r="AV762" s="12" t="s">
        <v>90</v>
      </c>
      <c r="AW762" s="12" t="s">
        <v>41</v>
      </c>
      <c r="AX762" s="12" t="s">
        <v>80</v>
      </c>
      <c r="AY762" s="143" t="s">
        <v>184</v>
      </c>
    </row>
    <row r="763" spans="2:65" s="13" customFormat="1" ht="11.25">
      <c r="B763" s="149"/>
      <c r="D763" s="136" t="s">
        <v>190</v>
      </c>
      <c r="E763" s="150" t="s">
        <v>3</v>
      </c>
      <c r="F763" s="151" t="s">
        <v>202</v>
      </c>
      <c r="H763" s="152">
        <v>4</v>
      </c>
      <c r="I763" s="153"/>
      <c r="L763" s="149"/>
      <c r="M763" s="154"/>
      <c r="T763" s="155"/>
      <c r="AT763" s="150" t="s">
        <v>190</v>
      </c>
      <c r="AU763" s="150" t="s">
        <v>88</v>
      </c>
      <c r="AV763" s="13" t="s">
        <v>203</v>
      </c>
      <c r="AW763" s="13" t="s">
        <v>41</v>
      </c>
      <c r="AX763" s="13" t="s">
        <v>88</v>
      </c>
      <c r="AY763" s="150" t="s">
        <v>184</v>
      </c>
    </row>
    <row r="764" spans="2:65" s="1" customFormat="1" ht="24.2" customHeight="1">
      <c r="B764" s="121"/>
      <c r="C764" s="122" t="s">
        <v>519</v>
      </c>
      <c r="D764" s="122" t="s">
        <v>185</v>
      </c>
      <c r="E764" s="123" t="s">
        <v>1524</v>
      </c>
      <c r="F764" s="124" t="s">
        <v>1525</v>
      </c>
      <c r="G764" s="125" t="s">
        <v>213</v>
      </c>
      <c r="H764" s="126">
        <v>2</v>
      </c>
      <c r="I764" s="127"/>
      <c r="J764" s="128">
        <f>ROUND(I764*H764,2)</f>
        <v>0</v>
      </c>
      <c r="K764" s="124" t="s">
        <v>189</v>
      </c>
      <c r="L764" s="32"/>
      <c r="M764" s="129" t="s">
        <v>3</v>
      </c>
      <c r="N764" s="130" t="s">
        <v>51</v>
      </c>
      <c r="P764" s="131">
        <f>O764*H764</f>
        <v>0</v>
      </c>
      <c r="Q764" s="131">
        <v>0</v>
      </c>
      <c r="R764" s="131">
        <f>Q764*H764</f>
        <v>0</v>
      </c>
      <c r="S764" s="131">
        <v>0</v>
      </c>
      <c r="T764" s="132">
        <f>S764*H764</f>
        <v>0</v>
      </c>
      <c r="AR764" s="133" t="s">
        <v>88</v>
      </c>
      <c r="AT764" s="133" t="s">
        <v>185</v>
      </c>
      <c r="AU764" s="133" t="s">
        <v>88</v>
      </c>
      <c r="AY764" s="16" t="s">
        <v>184</v>
      </c>
      <c r="BE764" s="134">
        <f>IF(N764="základní",J764,0)</f>
        <v>0</v>
      </c>
      <c r="BF764" s="134">
        <f>IF(N764="snížená",J764,0)</f>
        <v>0</v>
      </c>
      <c r="BG764" s="134">
        <f>IF(N764="zákl. přenesená",J764,0)</f>
        <v>0</v>
      </c>
      <c r="BH764" s="134">
        <f>IF(N764="sníž. přenesená",J764,0)</f>
        <v>0</v>
      </c>
      <c r="BI764" s="134">
        <f>IF(N764="nulová",J764,0)</f>
        <v>0</v>
      </c>
      <c r="BJ764" s="16" t="s">
        <v>88</v>
      </c>
      <c r="BK764" s="134">
        <f>ROUND(I764*H764,2)</f>
        <v>0</v>
      </c>
      <c r="BL764" s="16" t="s">
        <v>88</v>
      </c>
      <c r="BM764" s="133" t="s">
        <v>1526</v>
      </c>
    </row>
    <row r="765" spans="2:65" s="11" customFormat="1" ht="11.25">
      <c r="B765" s="135"/>
      <c r="D765" s="136" t="s">
        <v>190</v>
      </c>
      <c r="E765" s="137" t="s">
        <v>3</v>
      </c>
      <c r="F765" s="138" t="s">
        <v>1200</v>
      </c>
      <c r="H765" s="137" t="s">
        <v>3</v>
      </c>
      <c r="I765" s="139"/>
      <c r="L765" s="135"/>
      <c r="M765" s="140"/>
      <c r="T765" s="141"/>
      <c r="AT765" s="137" t="s">
        <v>190</v>
      </c>
      <c r="AU765" s="137" t="s">
        <v>88</v>
      </c>
      <c r="AV765" s="11" t="s">
        <v>88</v>
      </c>
      <c r="AW765" s="11" t="s">
        <v>41</v>
      </c>
      <c r="AX765" s="11" t="s">
        <v>80</v>
      </c>
      <c r="AY765" s="137" t="s">
        <v>184</v>
      </c>
    </row>
    <row r="766" spans="2:65" s="11" customFormat="1" ht="22.5">
      <c r="B766" s="135"/>
      <c r="D766" s="136" t="s">
        <v>190</v>
      </c>
      <c r="E766" s="137" t="s">
        <v>3</v>
      </c>
      <c r="F766" s="138" t="s">
        <v>1250</v>
      </c>
      <c r="H766" s="137" t="s">
        <v>3</v>
      </c>
      <c r="I766" s="139"/>
      <c r="L766" s="135"/>
      <c r="M766" s="140"/>
      <c r="T766" s="141"/>
      <c r="AT766" s="137" t="s">
        <v>190</v>
      </c>
      <c r="AU766" s="137" t="s">
        <v>88</v>
      </c>
      <c r="AV766" s="11" t="s">
        <v>88</v>
      </c>
      <c r="AW766" s="11" t="s">
        <v>41</v>
      </c>
      <c r="AX766" s="11" t="s">
        <v>80</v>
      </c>
      <c r="AY766" s="137" t="s">
        <v>184</v>
      </c>
    </row>
    <row r="767" spans="2:65" s="11" customFormat="1" ht="22.5">
      <c r="B767" s="135"/>
      <c r="D767" s="136" t="s">
        <v>190</v>
      </c>
      <c r="E767" s="137" t="s">
        <v>3</v>
      </c>
      <c r="F767" s="138" t="s">
        <v>1527</v>
      </c>
      <c r="H767" s="137" t="s">
        <v>3</v>
      </c>
      <c r="I767" s="139"/>
      <c r="L767" s="135"/>
      <c r="M767" s="140"/>
      <c r="T767" s="141"/>
      <c r="AT767" s="137" t="s">
        <v>190</v>
      </c>
      <c r="AU767" s="137" t="s">
        <v>88</v>
      </c>
      <c r="AV767" s="11" t="s">
        <v>88</v>
      </c>
      <c r="AW767" s="11" t="s">
        <v>41</v>
      </c>
      <c r="AX767" s="11" t="s">
        <v>80</v>
      </c>
      <c r="AY767" s="137" t="s">
        <v>184</v>
      </c>
    </row>
    <row r="768" spans="2:65" s="12" customFormat="1" ht="11.25">
      <c r="B768" s="142"/>
      <c r="D768" s="136" t="s">
        <v>190</v>
      </c>
      <c r="E768" s="143" t="s">
        <v>3</v>
      </c>
      <c r="F768" s="144" t="s">
        <v>90</v>
      </c>
      <c r="H768" s="145">
        <v>2</v>
      </c>
      <c r="I768" s="146"/>
      <c r="L768" s="142"/>
      <c r="M768" s="147"/>
      <c r="T768" s="148"/>
      <c r="AT768" s="143" t="s">
        <v>190</v>
      </c>
      <c r="AU768" s="143" t="s">
        <v>88</v>
      </c>
      <c r="AV768" s="12" t="s">
        <v>90</v>
      </c>
      <c r="AW768" s="12" t="s">
        <v>41</v>
      </c>
      <c r="AX768" s="12" t="s">
        <v>80</v>
      </c>
      <c r="AY768" s="143" t="s">
        <v>184</v>
      </c>
    </row>
    <row r="769" spans="2:65" s="13" customFormat="1" ht="11.25">
      <c r="B769" s="149"/>
      <c r="D769" s="136" t="s">
        <v>190</v>
      </c>
      <c r="E769" s="150" t="s">
        <v>3</v>
      </c>
      <c r="F769" s="151" t="s">
        <v>202</v>
      </c>
      <c r="H769" s="152">
        <v>2</v>
      </c>
      <c r="I769" s="153"/>
      <c r="L769" s="149"/>
      <c r="M769" s="154"/>
      <c r="T769" s="155"/>
      <c r="AT769" s="150" t="s">
        <v>190</v>
      </c>
      <c r="AU769" s="150" t="s">
        <v>88</v>
      </c>
      <c r="AV769" s="13" t="s">
        <v>203</v>
      </c>
      <c r="AW769" s="13" t="s">
        <v>41</v>
      </c>
      <c r="AX769" s="13" t="s">
        <v>88</v>
      </c>
      <c r="AY769" s="150" t="s">
        <v>184</v>
      </c>
    </row>
    <row r="770" spans="2:65" s="1" customFormat="1" ht="24.2" customHeight="1">
      <c r="B770" s="121"/>
      <c r="C770" s="122" t="s">
        <v>711</v>
      </c>
      <c r="D770" s="122" t="s">
        <v>185</v>
      </c>
      <c r="E770" s="123" t="s">
        <v>1528</v>
      </c>
      <c r="F770" s="124" t="s">
        <v>1529</v>
      </c>
      <c r="G770" s="125" t="s">
        <v>213</v>
      </c>
      <c r="H770" s="126">
        <v>18</v>
      </c>
      <c r="I770" s="127"/>
      <c r="J770" s="128">
        <f>ROUND(I770*H770,2)</f>
        <v>0</v>
      </c>
      <c r="K770" s="124" t="s">
        <v>189</v>
      </c>
      <c r="L770" s="32"/>
      <c r="M770" s="129" t="s">
        <v>3</v>
      </c>
      <c r="N770" s="130" t="s">
        <v>51</v>
      </c>
      <c r="P770" s="131">
        <f>O770*H770</f>
        <v>0</v>
      </c>
      <c r="Q770" s="131">
        <v>0</v>
      </c>
      <c r="R770" s="131">
        <f>Q770*H770</f>
        <v>0</v>
      </c>
      <c r="S770" s="131">
        <v>0</v>
      </c>
      <c r="T770" s="132">
        <f>S770*H770</f>
        <v>0</v>
      </c>
      <c r="AR770" s="133" t="s">
        <v>88</v>
      </c>
      <c r="AT770" s="133" t="s">
        <v>185</v>
      </c>
      <c r="AU770" s="133" t="s">
        <v>88</v>
      </c>
      <c r="AY770" s="16" t="s">
        <v>184</v>
      </c>
      <c r="BE770" s="134">
        <f>IF(N770="základní",J770,0)</f>
        <v>0</v>
      </c>
      <c r="BF770" s="134">
        <f>IF(N770="snížená",J770,0)</f>
        <v>0</v>
      </c>
      <c r="BG770" s="134">
        <f>IF(N770="zákl. přenesená",J770,0)</f>
        <v>0</v>
      </c>
      <c r="BH770" s="134">
        <f>IF(N770="sníž. přenesená",J770,0)</f>
        <v>0</v>
      </c>
      <c r="BI770" s="134">
        <f>IF(N770="nulová",J770,0)</f>
        <v>0</v>
      </c>
      <c r="BJ770" s="16" t="s">
        <v>88</v>
      </c>
      <c r="BK770" s="134">
        <f>ROUND(I770*H770,2)</f>
        <v>0</v>
      </c>
      <c r="BL770" s="16" t="s">
        <v>88</v>
      </c>
      <c r="BM770" s="133" t="s">
        <v>1530</v>
      </c>
    </row>
    <row r="771" spans="2:65" s="11" customFormat="1" ht="11.25">
      <c r="B771" s="135"/>
      <c r="D771" s="136" t="s">
        <v>190</v>
      </c>
      <c r="E771" s="137" t="s">
        <v>3</v>
      </c>
      <c r="F771" s="138" t="s">
        <v>1200</v>
      </c>
      <c r="H771" s="137" t="s">
        <v>3</v>
      </c>
      <c r="I771" s="139"/>
      <c r="L771" s="135"/>
      <c r="M771" s="140"/>
      <c r="T771" s="141"/>
      <c r="AT771" s="137" t="s">
        <v>190</v>
      </c>
      <c r="AU771" s="137" t="s">
        <v>88</v>
      </c>
      <c r="AV771" s="11" t="s">
        <v>88</v>
      </c>
      <c r="AW771" s="11" t="s">
        <v>41</v>
      </c>
      <c r="AX771" s="11" t="s">
        <v>80</v>
      </c>
      <c r="AY771" s="137" t="s">
        <v>184</v>
      </c>
    </row>
    <row r="772" spans="2:65" s="11" customFormat="1" ht="22.5">
      <c r="B772" s="135"/>
      <c r="D772" s="136" t="s">
        <v>190</v>
      </c>
      <c r="E772" s="137" t="s">
        <v>3</v>
      </c>
      <c r="F772" s="138" t="s">
        <v>1250</v>
      </c>
      <c r="H772" s="137" t="s">
        <v>3</v>
      </c>
      <c r="I772" s="139"/>
      <c r="L772" s="135"/>
      <c r="M772" s="140"/>
      <c r="T772" s="141"/>
      <c r="AT772" s="137" t="s">
        <v>190</v>
      </c>
      <c r="AU772" s="137" t="s">
        <v>88</v>
      </c>
      <c r="AV772" s="11" t="s">
        <v>88</v>
      </c>
      <c r="AW772" s="11" t="s">
        <v>41</v>
      </c>
      <c r="AX772" s="11" t="s">
        <v>80</v>
      </c>
      <c r="AY772" s="137" t="s">
        <v>184</v>
      </c>
    </row>
    <row r="773" spans="2:65" s="11" customFormat="1" ht="22.5">
      <c r="B773" s="135"/>
      <c r="D773" s="136" t="s">
        <v>190</v>
      </c>
      <c r="E773" s="137" t="s">
        <v>3</v>
      </c>
      <c r="F773" s="138" t="s">
        <v>1531</v>
      </c>
      <c r="H773" s="137" t="s">
        <v>3</v>
      </c>
      <c r="I773" s="139"/>
      <c r="L773" s="135"/>
      <c r="M773" s="140"/>
      <c r="T773" s="141"/>
      <c r="AT773" s="137" t="s">
        <v>190</v>
      </c>
      <c r="AU773" s="137" t="s">
        <v>88</v>
      </c>
      <c r="AV773" s="11" t="s">
        <v>88</v>
      </c>
      <c r="AW773" s="11" t="s">
        <v>41</v>
      </c>
      <c r="AX773" s="11" t="s">
        <v>80</v>
      </c>
      <c r="AY773" s="137" t="s">
        <v>184</v>
      </c>
    </row>
    <row r="774" spans="2:65" s="12" customFormat="1" ht="11.25">
      <c r="B774" s="142"/>
      <c r="D774" s="136" t="s">
        <v>190</v>
      </c>
      <c r="E774" s="143" t="s">
        <v>3</v>
      </c>
      <c r="F774" s="144" t="s">
        <v>300</v>
      </c>
      <c r="H774" s="145">
        <v>18</v>
      </c>
      <c r="I774" s="146"/>
      <c r="L774" s="142"/>
      <c r="M774" s="147"/>
      <c r="T774" s="148"/>
      <c r="AT774" s="143" t="s">
        <v>190</v>
      </c>
      <c r="AU774" s="143" t="s">
        <v>88</v>
      </c>
      <c r="AV774" s="12" t="s">
        <v>90</v>
      </c>
      <c r="AW774" s="12" t="s">
        <v>41</v>
      </c>
      <c r="AX774" s="12" t="s">
        <v>80</v>
      </c>
      <c r="AY774" s="143" t="s">
        <v>184</v>
      </c>
    </row>
    <row r="775" spans="2:65" s="13" customFormat="1" ht="11.25">
      <c r="B775" s="149"/>
      <c r="D775" s="136" t="s">
        <v>190</v>
      </c>
      <c r="E775" s="150" t="s">
        <v>3</v>
      </c>
      <c r="F775" s="151" t="s">
        <v>202</v>
      </c>
      <c r="H775" s="152">
        <v>18</v>
      </c>
      <c r="I775" s="153"/>
      <c r="L775" s="149"/>
      <c r="M775" s="154"/>
      <c r="T775" s="155"/>
      <c r="AT775" s="150" t="s">
        <v>190</v>
      </c>
      <c r="AU775" s="150" t="s">
        <v>88</v>
      </c>
      <c r="AV775" s="13" t="s">
        <v>203</v>
      </c>
      <c r="AW775" s="13" t="s">
        <v>41</v>
      </c>
      <c r="AX775" s="13" t="s">
        <v>88</v>
      </c>
      <c r="AY775" s="150" t="s">
        <v>184</v>
      </c>
    </row>
    <row r="776" spans="2:65" s="1" customFormat="1" ht="33" customHeight="1">
      <c r="B776" s="121"/>
      <c r="C776" s="122" t="s">
        <v>364</v>
      </c>
      <c r="D776" s="122" t="s">
        <v>185</v>
      </c>
      <c r="E776" s="123" t="s">
        <v>1532</v>
      </c>
      <c r="F776" s="124" t="s">
        <v>1533</v>
      </c>
      <c r="G776" s="125" t="s">
        <v>213</v>
      </c>
      <c r="H776" s="126">
        <v>2</v>
      </c>
      <c r="I776" s="127"/>
      <c r="J776" s="128">
        <f>ROUND(I776*H776,2)</f>
        <v>0</v>
      </c>
      <c r="K776" s="124" t="s">
        <v>189</v>
      </c>
      <c r="L776" s="32"/>
      <c r="M776" s="129" t="s">
        <v>3</v>
      </c>
      <c r="N776" s="130" t="s">
        <v>51</v>
      </c>
      <c r="P776" s="131">
        <f>O776*H776</f>
        <v>0</v>
      </c>
      <c r="Q776" s="131">
        <v>0</v>
      </c>
      <c r="R776" s="131">
        <f>Q776*H776</f>
        <v>0</v>
      </c>
      <c r="S776" s="131">
        <v>0</v>
      </c>
      <c r="T776" s="132">
        <f>S776*H776</f>
        <v>0</v>
      </c>
      <c r="AR776" s="133" t="s">
        <v>88</v>
      </c>
      <c r="AT776" s="133" t="s">
        <v>185</v>
      </c>
      <c r="AU776" s="133" t="s">
        <v>88</v>
      </c>
      <c r="AY776" s="16" t="s">
        <v>184</v>
      </c>
      <c r="BE776" s="134">
        <f>IF(N776="základní",J776,0)</f>
        <v>0</v>
      </c>
      <c r="BF776" s="134">
        <f>IF(N776="snížená",J776,0)</f>
        <v>0</v>
      </c>
      <c r="BG776" s="134">
        <f>IF(N776="zákl. přenesená",J776,0)</f>
        <v>0</v>
      </c>
      <c r="BH776" s="134">
        <f>IF(N776="sníž. přenesená",J776,0)</f>
        <v>0</v>
      </c>
      <c r="BI776" s="134">
        <f>IF(N776="nulová",J776,0)</f>
        <v>0</v>
      </c>
      <c r="BJ776" s="16" t="s">
        <v>88</v>
      </c>
      <c r="BK776" s="134">
        <f>ROUND(I776*H776,2)</f>
        <v>0</v>
      </c>
      <c r="BL776" s="16" t="s">
        <v>88</v>
      </c>
      <c r="BM776" s="133" t="s">
        <v>1534</v>
      </c>
    </row>
    <row r="777" spans="2:65" s="11" customFormat="1" ht="11.25">
      <c r="B777" s="135"/>
      <c r="D777" s="136" t="s">
        <v>190</v>
      </c>
      <c r="E777" s="137" t="s">
        <v>3</v>
      </c>
      <c r="F777" s="138" t="s">
        <v>1200</v>
      </c>
      <c r="H777" s="137" t="s">
        <v>3</v>
      </c>
      <c r="I777" s="139"/>
      <c r="L777" s="135"/>
      <c r="M777" s="140"/>
      <c r="T777" s="141"/>
      <c r="AT777" s="137" t="s">
        <v>190</v>
      </c>
      <c r="AU777" s="137" t="s">
        <v>88</v>
      </c>
      <c r="AV777" s="11" t="s">
        <v>88</v>
      </c>
      <c r="AW777" s="11" t="s">
        <v>41</v>
      </c>
      <c r="AX777" s="11" t="s">
        <v>80</v>
      </c>
      <c r="AY777" s="137" t="s">
        <v>184</v>
      </c>
    </row>
    <row r="778" spans="2:65" s="11" customFormat="1" ht="22.5">
      <c r="B778" s="135"/>
      <c r="D778" s="136" t="s">
        <v>190</v>
      </c>
      <c r="E778" s="137" t="s">
        <v>3</v>
      </c>
      <c r="F778" s="138" t="s">
        <v>1250</v>
      </c>
      <c r="H778" s="137" t="s">
        <v>3</v>
      </c>
      <c r="I778" s="139"/>
      <c r="L778" s="135"/>
      <c r="M778" s="140"/>
      <c r="T778" s="141"/>
      <c r="AT778" s="137" t="s">
        <v>190</v>
      </c>
      <c r="AU778" s="137" t="s">
        <v>88</v>
      </c>
      <c r="AV778" s="11" t="s">
        <v>88</v>
      </c>
      <c r="AW778" s="11" t="s">
        <v>41</v>
      </c>
      <c r="AX778" s="11" t="s">
        <v>80</v>
      </c>
      <c r="AY778" s="137" t="s">
        <v>184</v>
      </c>
    </row>
    <row r="779" spans="2:65" s="11" customFormat="1" ht="22.5">
      <c r="B779" s="135"/>
      <c r="D779" s="136" t="s">
        <v>190</v>
      </c>
      <c r="E779" s="137" t="s">
        <v>3</v>
      </c>
      <c r="F779" s="138" t="s">
        <v>1535</v>
      </c>
      <c r="H779" s="137" t="s">
        <v>3</v>
      </c>
      <c r="I779" s="139"/>
      <c r="L779" s="135"/>
      <c r="M779" s="140"/>
      <c r="T779" s="141"/>
      <c r="AT779" s="137" t="s">
        <v>190</v>
      </c>
      <c r="AU779" s="137" t="s">
        <v>88</v>
      </c>
      <c r="AV779" s="11" t="s">
        <v>88</v>
      </c>
      <c r="AW779" s="11" t="s">
        <v>41</v>
      </c>
      <c r="AX779" s="11" t="s">
        <v>80</v>
      </c>
      <c r="AY779" s="137" t="s">
        <v>184</v>
      </c>
    </row>
    <row r="780" spans="2:65" s="12" customFormat="1" ht="11.25">
      <c r="B780" s="142"/>
      <c r="D780" s="136" t="s">
        <v>190</v>
      </c>
      <c r="E780" s="143" t="s">
        <v>3</v>
      </c>
      <c r="F780" s="144" t="s">
        <v>90</v>
      </c>
      <c r="H780" s="145">
        <v>2</v>
      </c>
      <c r="I780" s="146"/>
      <c r="L780" s="142"/>
      <c r="M780" s="147"/>
      <c r="T780" s="148"/>
      <c r="AT780" s="143" t="s">
        <v>190</v>
      </c>
      <c r="AU780" s="143" t="s">
        <v>88</v>
      </c>
      <c r="AV780" s="12" t="s">
        <v>90</v>
      </c>
      <c r="AW780" s="12" t="s">
        <v>41</v>
      </c>
      <c r="AX780" s="12" t="s">
        <v>80</v>
      </c>
      <c r="AY780" s="143" t="s">
        <v>184</v>
      </c>
    </row>
    <row r="781" spans="2:65" s="13" customFormat="1" ht="11.25">
      <c r="B781" s="149"/>
      <c r="D781" s="136" t="s">
        <v>190</v>
      </c>
      <c r="E781" s="150" t="s">
        <v>3</v>
      </c>
      <c r="F781" s="151" t="s">
        <v>202</v>
      </c>
      <c r="H781" s="152">
        <v>2</v>
      </c>
      <c r="I781" s="153"/>
      <c r="L781" s="149"/>
      <c r="M781" s="154"/>
      <c r="T781" s="155"/>
      <c r="AT781" s="150" t="s">
        <v>190</v>
      </c>
      <c r="AU781" s="150" t="s">
        <v>88</v>
      </c>
      <c r="AV781" s="13" t="s">
        <v>203</v>
      </c>
      <c r="AW781" s="13" t="s">
        <v>41</v>
      </c>
      <c r="AX781" s="13" t="s">
        <v>88</v>
      </c>
      <c r="AY781" s="150" t="s">
        <v>184</v>
      </c>
    </row>
    <row r="782" spans="2:65" s="1" customFormat="1" ht="24.2" customHeight="1">
      <c r="B782" s="121"/>
      <c r="C782" s="122" t="s">
        <v>720</v>
      </c>
      <c r="D782" s="122" t="s">
        <v>185</v>
      </c>
      <c r="E782" s="123" t="s">
        <v>1536</v>
      </c>
      <c r="F782" s="124" t="s">
        <v>1537</v>
      </c>
      <c r="G782" s="125" t="s">
        <v>213</v>
      </c>
      <c r="H782" s="126">
        <v>1</v>
      </c>
      <c r="I782" s="127"/>
      <c r="J782" s="128">
        <f>ROUND(I782*H782,2)</f>
        <v>0</v>
      </c>
      <c r="K782" s="124" t="s">
        <v>189</v>
      </c>
      <c r="L782" s="32"/>
      <c r="M782" s="129" t="s">
        <v>3</v>
      </c>
      <c r="N782" s="130" t="s">
        <v>51</v>
      </c>
      <c r="P782" s="131">
        <f>O782*H782</f>
        <v>0</v>
      </c>
      <c r="Q782" s="131">
        <v>0</v>
      </c>
      <c r="R782" s="131">
        <f>Q782*H782</f>
        <v>0</v>
      </c>
      <c r="S782" s="131">
        <v>0</v>
      </c>
      <c r="T782" s="132">
        <f>S782*H782</f>
        <v>0</v>
      </c>
      <c r="AR782" s="133" t="s">
        <v>88</v>
      </c>
      <c r="AT782" s="133" t="s">
        <v>185</v>
      </c>
      <c r="AU782" s="133" t="s">
        <v>88</v>
      </c>
      <c r="AY782" s="16" t="s">
        <v>184</v>
      </c>
      <c r="BE782" s="134">
        <f>IF(N782="základní",J782,0)</f>
        <v>0</v>
      </c>
      <c r="BF782" s="134">
        <f>IF(N782="snížená",J782,0)</f>
        <v>0</v>
      </c>
      <c r="BG782" s="134">
        <f>IF(N782="zákl. přenesená",J782,0)</f>
        <v>0</v>
      </c>
      <c r="BH782" s="134">
        <f>IF(N782="sníž. přenesená",J782,0)</f>
        <v>0</v>
      </c>
      <c r="BI782" s="134">
        <f>IF(N782="nulová",J782,0)</f>
        <v>0</v>
      </c>
      <c r="BJ782" s="16" t="s">
        <v>88</v>
      </c>
      <c r="BK782" s="134">
        <f>ROUND(I782*H782,2)</f>
        <v>0</v>
      </c>
      <c r="BL782" s="16" t="s">
        <v>88</v>
      </c>
      <c r="BM782" s="133" t="s">
        <v>1538</v>
      </c>
    </row>
    <row r="783" spans="2:65" s="11" customFormat="1" ht="11.25">
      <c r="B783" s="135"/>
      <c r="D783" s="136" t="s">
        <v>190</v>
      </c>
      <c r="E783" s="137" t="s">
        <v>3</v>
      </c>
      <c r="F783" s="138" t="s">
        <v>1200</v>
      </c>
      <c r="H783" s="137" t="s">
        <v>3</v>
      </c>
      <c r="I783" s="139"/>
      <c r="L783" s="135"/>
      <c r="M783" s="140"/>
      <c r="T783" s="141"/>
      <c r="AT783" s="137" t="s">
        <v>190</v>
      </c>
      <c r="AU783" s="137" t="s">
        <v>88</v>
      </c>
      <c r="AV783" s="11" t="s">
        <v>88</v>
      </c>
      <c r="AW783" s="11" t="s">
        <v>41</v>
      </c>
      <c r="AX783" s="11" t="s">
        <v>80</v>
      </c>
      <c r="AY783" s="137" t="s">
        <v>184</v>
      </c>
    </row>
    <row r="784" spans="2:65" s="11" customFormat="1" ht="22.5">
      <c r="B784" s="135"/>
      <c r="D784" s="136" t="s">
        <v>190</v>
      </c>
      <c r="E784" s="137" t="s">
        <v>3</v>
      </c>
      <c r="F784" s="138" t="s">
        <v>1539</v>
      </c>
      <c r="H784" s="137" t="s">
        <v>3</v>
      </c>
      <c r="I784" s="139"/>
      <c r="L784" s="135"/>
      <c r="M784" s="140"/>
      <c r="T784" s="141"/>
      <c r="AT784" s="137" t="s">
        <v>190</v>
      </c>
      <c r="AU784" s="137" t="s">
        <v>88</v>
      </c>
      <c r="AV784" s="11" t="s">
        <v>88</v>
      </c>
      <c r="AW784" s="11" t="s">
        <v>41</v>
      </c>
      <c r="AX784" s="11" t="s">
        <v>80</v>
      </c>
      <c r="AY784" s="137" t="s">
        <v>184</v>
      </c>
    </row>
    <row r="785" spans="2:65" s="11" customFormat="1" ht="11.25">
      <c r="B785" s="135"/>
      <c r="D785" s="136" t="s">
        <v>190</v>
      </c>
      <c r="E785" s="137" t="s">
        <v>3</v>
      </c>
      <c r="F785" s="138" t="s">
        <v>1540</v>
      </c>
      <c r="H785" s="137" t="s">
        <v>3</v>
      </c>
      <c r="I785" s="139"/>
      <c r="L785" s="135"/>
      <c r="M785" s="140"/>
      <c r="T785" s="141"/>
      <c r="AT785" s="137" t="s">
        <v>190</v>
      </c>
      <c r="AU785" s="137" t="s">
        <v>88</v>
      </c>
      <c r="AV785" s="11" t="s">
        <v>88</v>
      </c>
      <c r="AW785" s="11" t="s">
        <v>41</v>
      </c>
      <c r="AX785" s="11" t="s">
        <v>80</v>
      </c>
      <c r="AY785" s="137" t="s">
        <v>184</v>
      </c>
    </row>
    <row r="786" spans="2:65" s="12" customFormat="1" ht="11.25">
      <c r="B786" s="142"/>
      <c r="D786" s="136" t="s">
        <v>190</v>
      </c>
      <c r="E786" s="143" t="s">
        <v>3</v>
      </c>
      <c r="F786" s="144" t="s">
        <v>88</v>
      </c>
      <c r="H786" s="145">
        <v>1</v>
      </c>
      <c r="I786" s="146"/>
      <c r="L786" s="142"/>
      <c r="M786" s="147"/>
      <c r="T786" s="148"/>
      <c r="AT786" s="143" t="s">
        <v>190</v>
      </c>
      <c r="AU786" s="143" t="s">
        <v>88</v>
      </c>
      <c r="AV786" s="12" t="s">
        <v>90</v>
      </c>
      <c r="AW786" s="12" t="s">
        <v>41</v>
      </c>
      <c r="AX786" s="12" t="s">
        <v>80</v>
      </c>
      <c r="AY786" s="143" t="s">
        <v>184</v>
      </c>
    </row>
    <row r="787" spans="2:65" s="13" customFormat="1" ht="11.25">
      <c r="B787" s="149"/>
      <c r="D787" s="136" t="s">
        <v>190</v>
      </c>
      <c r="E787" s="150" t="s">
        <v>3</v>
      </c>
      <c r="F787" s="151" t="s">
        <v>202</v>
      </c>
      <c r="H787" s="152">
        <v>1</v>
      </c>
      <c r="I787" s="153"/>
      <c r="L787" s="149"/>
      <c r="M787" s="154"/>
      <c r="T787" s="155"/>
      <c r="AT787" s="150" t="s">
        <v>190</v>
      </c>
      <c r="AU787" s="150" t="s">
        <v>88</v>
      </c>
      <c r="AV787" s="13" t="s">
        <v>203</v>
      </c>
      <c r="AW787" s="13" t="s">
        <v>41</v>
      </c>
      <c r="AX787" s="13" t="s">
        <v>88</v>
      </c>
      <c r="AY787" s="150" t="s">
        <v>184</v>
      </c>
    </row>
    <row r="788" spans="2:65" s="10" customFormat="1" ht="25.9" customHeight="1">
      <c r="B788" s="111"/>
      <c r="D788" s="112" t="s">
        <v>79</v>
      </c>
      <c r="E788" s="113" t="s">
        <v>228</v>
      </c>
      <c r="F788" s="113" t="s">
        <v>729</v>
      </c>
      <c r="I788" s="114"/>
      <c r="J788" s="115">
        <f>BK788</f>
        <v>0</v>
      </c>
      <c r="L788" s="111"/>
      <c r="M788" s="116"/>
      <c r="P788" s="117">
        <f>SUM(P789:P800)</f>
        <v>0</v>
      </c>
      <c r="R788" s="117">
        <f>SUM(R789:R800)</f>
        <v>0</v>
      </c>
      <c r="T788" s="118">
        <f>SUM(T789:T800)</f>
        <v>0</v>
      </c>
      <c r="AR788" s="112" t="s">
        <v>88</v>
      </c>
      <c r="AT788" s="119" t="s">
        <v>79</v>
      </c>
      <c r="AU788" s="119" t="s">
        <v>80</v>
      </c>
      <c r="AY788" s="112" t="s">
        <v>184</v>
      </c>
      <c r="BK788" s="120">
        <f>SUM(BK789:BK800)</f>
        <v>0</v>
      </c>
    </row>
    <row r="789" spans="2:65" s="1" customFormat="1" ht="16.5" customHeight="1">
      <c r="B789" s="121"/>
      <c r="C789" s="122" t="s">
        <v>530</v>
      </c>
      <c r="D789" s="122" t="s">
        <v>185</v>
      </c>
      <c r="E789" s="123" t="s">
        <v>922</v>
      </c>
      <c r="F789" s="124" t="s">
        <v>923</v>
      </c>
      <c r="G789" s="125" t="s">
        <v>324</v>
      </c>
      <c r="H789" s="126">
        <v>16</v>
      </c>
      <c r="I789" s="127"/>
      <c r="J789" s="128">
        <f>ROUND(I789*H789,2)</f>
        <v>0</v>
      </c>
      <c r="K789" s="124" t="s">
        <v>189</v>
      </c>
      <c r="L789" s="32"/>
      <c r="M789" s="129" t="s">
        <v>3</v>
      </c>
      <c r="N789" s="130" t="s">
        <v>51</v>
      </c>
      <c r="P789" s="131">
        <f>O789*H789</f>
        <v>0</v>
      </c>
      <c r="Q789" s="131">
        <v>0</v>
      </c>
      <c r="R789" s="131">
        <f>Q789*H789</f>
        <v>0</v>
      </c>
      <c r="S789" s="131">
        <v>0</v>
      </c>
      <c r="T789" s="132">
        <f>S789*H789</f>
        <v>0</v>
      </c>
      <c r="AR789" s="133" t="s">
        <v>88</v>
      </c>
      <c r="AT789" s="133" t="s">
        <v>185</v>
      </c>
      <c r="AU789" s="133" t="s">
        <v>88</v>
      </c>
      <c r="AY789" s="16" t="s">
        <v>184</v>
      </c>
      <c r="BE789" s="134">
        <f>IF(N789="základní",J789,0)</f>
        <v>0</v>
      </c>
      <c r="BF789" s="134">
        <f>IF(N789="snížená",J789,0)</f>
        <v>0</v>
      </c>
      <c r="BG789" s="134">
        <f>IF(N789="zákl. přenesená",J789,0)</f>
        <v>0</v>
      </c>
      <c r="BH789" s="134">
        <f>IF(N789="sníž. přenesená",J789,0)</f>
        <v>0</v>
      </c>
      <c r="BI789" s="134">
        <f>IF(N789="nulová",J789,0)</f>
        <v>0</v>
      </c>
      <c r="BJ789" s="16" t="s">
        <v>88</v>
      </c>
      <c r="BK789" s="134">
        <f>ROUND(I789*H789,2)</f>
        <v>0</v>
      </c>
      <c r="BL789" s="16" t="s">
        <v>88</v>
      </c>
      <c r="BM789" s="133" t="s">
        <v>1541</v>
      </c>
    </row>
    <row r="790" spans="2:65" s="11" customFormat="1" ht="11.25">
      <c r="B790" s="135"/>
      <c r="D790" s="136" t="s">
        <v>190</v>
      </c>
      <c r="E790" s="137" t="s">
        <v>3</v>
      </c>
      <c r="F790" s="138" t="s">
        <v>1200</v>
      </c>
      <c r="H790" s="137" t="s">
        <v>3</v>
      </c>
      <c r="I790" s="139"/>
      <c r="L790" s="135"/>
      <c r="M790" s="140"/>
      <c r="T790" s="141"/>
      <c r="AT790" s="137" t="s">
        <v>190</v>
      </c>
      <c r="AU790" s="137" t="s">
        <v>88</v>
      </c>
      <c r="AV790" s="11" t="s">
        <v>88</v>
      </c>
      <c r="AW790" s="11" t="s">
        <v>41</v>
      </c>
      <c r="AX790" s="11" t="s">
        <v>80</v>
      </c>
      <c r="AY790" s="137" t="s">
        <v>184</v>
      </c>
    </row>
    <row r="791" spans="2:65" s="11" customFormat="1" ht="22.5">
      <c r="B791" s="135"/>
      <c r="D791" s="136" t="s">
        <v>190</v>
      </c>
      <c r="E791" s="137" t="s">
        <v>3</v>
      </c>
      <c r="F791" s="138" t="s">
        <v>1250</v>
      </c>
      <c r="H791" s="137" t="s">
        <v>3</v>
      </c>
      <c r="I791" s="139"/>
      <c r="L791" s="135"/>
      <c r="M791" s="140"/>
      <c r="T791" s="141"/>
      <c r="AT791" s="137" t="s">
        <v>190</v>
      </c>
      <c r="AU791" s="137" t="s">
        <v>88</v>
      </c>
      <c r="AV791" s="11" t="s">
        <v>88</v>
      </c>
      <c r="AW791" s="11" t="s">
        <v>41</v>
      </c>
      <c r="AX791" s="11" t="s">
        <v>80</v>
      </c>
      <c r="AY791" s="137" t="s">
        <v>184</v>
      </c>
    </row>
    <row r="792" spans="2:65" s="11" customFormat="1" ht="11.25">
      <c r="B792" s="135"/>
      <c r="D792" s="136" t="s">
        <v>190</v>
      </c>
      <c r="E792" s="137" t="s">
        <v>3</v>
      </c>
      <c r="F792" s="138" t="s">
        <v>1542</v>
      </c>
      <c r="H792" s="137" t="s">
        <v>3</v>
      </c>
      <c r="I792" s="139"/>
      <c r="L792" s="135"/>
      <c r="M792" s="140"/>
      <c r="T792" s="141"/>
      <c r="AT792" s="137" t="s">
        <v>190</v>
      </c>
      <c r="AU792" s="137" t="s">
        <v>88</v>
      </c>
      <c r="AV792" s="11" t="s">
        <v>88</v>
      </c>
      <c r="AW792" s="11" t="s">
        <v>41</v>
      </c>
      <c r="AX792" s="11" t="s">
        <v>80</v>
      </c>
      <c r="AY792" s="137" t="s">
        <v>184</v>
      </c>
    </row>
    <row r="793" spans="2:65" s="12" customFormat="1" ht="11.25">
      <c r="B793" s="142"/>
      <c r="D793" s="136" t="s">
        <v>190</v>
      </c>
      <c r="E793" s="143" t="s">
        <v>3</v>
      </c>
      <c r="F793" s="144" t="s">
        <v>268</v>
      </c>
      <c r="H793" s="145">
        <v>16</v>
      </c>
      <c r="I793" s="146"/>
      <c r="L793" s="142"/>
      <c r="M793" s="147"/>
      <c r="T793" s="148"/>
      <c r="AT793" s="143" t="s">
        <v>190</v>
      </c>
      <c r="AU793" s="143" t="s">
        <v>88</v>
      </c>
      <c r="AV793" s="12" t="s">
        <v>90</v>
      </c>
      <c r="AW793" s="12" t="s">
        <v>41</v>
      </c>
      <c r="AX793" s="12" t="s">
        <v>80</v>
      </c>
      <c r="AY793" s="143" t="s">
        <v>184</v>
      </c>
    </row>
    <row r="794" spans="2:65" s="13" customFormat="1" ht="11.25">
      <c r="B794" s="149"/>
      <c r="D794" s="136" t="s">
        <v>190</v>
      </c>
      <c r="E794" s="150" t="s">
        <v>3</v>
      </c>
      <c r="F794" s="151" t="s">
        <v>202</v>
      </c>
      <c r="H794" s="152">
        <v>16</v>
      </c>
      <c r="I794" s="153"/>
      <c r="L794" s="149"/>
      <c r="M794" s="154"/>
      <c r="T794" s="155"/>
      <c r="AT794" s="150" t="s">
        <v>190</v>
      </c>
      <c r="AU794" s="150" t="s">
        <v>88</v>
      </c>
      <c r="AV794" s="13" t="s">
        <v>203</v>
      </c>
      <c r="AW794" s="13" t="s">
        <v>41</v>
      </c>
      <c r="AX794" s="13" t="s">
        <v>88</v>
      </c>
      <c r="AY794" s="150" t="s">
        <v>184</v>
      </c>
    </row>
    <row r="795" spans="2:65" s="1" customFormat="1" ht="24.2" customHeight="1">
      <c r="B795" s="121"/>
      <c r="C795" s="122" t="s">
        <v>730</v>
      </c>
      <c r="D795" s="122" t="s">
        <v>185</v>
      </c>
      <c r="E795" s="123" t="s">
        <v>925</v>
      </c>
      <c r="F795" s="124" t="s">
        <v>926</v>
      </c>
      <c r="G795" s="125" t="s">
        <v>188</v>
      </c>
      <c r="H795" s="126">
        <v>3.12</v>
      </c>
      <c r="I795" s="127"/>
      <c r="J795" s="128">
        <f>ROUND(I795*H795,2)</f>
        <v>0</v>
      </c>
      <c r="K795" s="124" t="s">
        <v>189</v>
      </c>
      <c r="L795" s="32"/>
      <c r="M795" s="129" t="s">
        <v>3</v>
      </c>
      <c r="N795" s="130" t="s">
        <v>51</v>
      </c>
      <c r="P795" s="131">
        <f>O795*H795</f>
        <v>0</v>
      </c>
      <c r="Q795" s="131">
        <v>0</v>
      </c>
      <c r="R795" s="131">
        <f>Q795*H795</f>
        <v>0</v>
      </c>
      <c r="S795" s="131">
        <v>0</v>
      </c>
      <c r="T795" s="132">
        <f>S795*H795</f>
        <v>0</v>
      </c>
      <c r="AR795" s="133" t="s">
        <v>88</v>
      </c>
      <c r="AT795" s="133" t="s">
        <v>185</v>
      </c>
      <c r="AU795" s="133" t="s">
        <v>88</v>
      </c>
      <c r="AY795" s="16" t="s">
        <v>184</v>
      </c>
      <c r="BE795" s="134">
        <f>IF(N795="základní",J795,0)</f>
        <v>0</v>
      </c>
      <c r="BF795" s="134">
        <f>IF(N795="snížená",J795,0)</f>
        <v>0</v>
      </c>
      <c r="BG795" s="134">
        <f>IF(N795="zákl. přenesená",J795,0)</f>
        <v>0</v>
      </c>
      <c r="BH795" s="134">
        <f>IF(N795="sníž. přenesená",J795,0)</f>
        <v>0</v>
      </c>
      <c r="BI795" s="134">
        <f>IF(N795="nulová",J795,0)</f>
        <v>0</v>
      </c>
      <c r="BJ795" s="16" t="s">
        <v>88</v>
      </c>
      <c r="BK795" s="134">
        <f>ROUND(I795*H795,2)</f>
        <v>0</v>
      </c>
      <c r="BL795" s="16" t="s">
        <v>88</v>
      </c>
      <c r="BM795" s="133" t="s">
        <v>1543</v>
      </c>
    </row>
    <row r="796" spans="2:65" s="11" customFormat="1" ht="11.25">
      <c r="B796" s="135"/>
      <c r="D796" s="136" t="s">
        <v>190</v>
      </c>
      <c r="E796" s="137" t="s">
        <v>3</v>
      </c>
      <c r="F796" s="138" t="s">
        <v>1200</v>
      </c>
      <c r="H796" s="137" t="s">
        <v>3</v>
      </c>
      <c r="I796" s="139"/>
      <c r="L796" s="135"/>
      <c r="M796" s="140"/>
      <c r="T796" s="141"/>
      <c r="AT796" s="137" t="s">
        <v>190</v>
      </c>
      <c r="AU796" s="137" t="s">
        <v>88</v>
      </c>
      <c r="AV796" s="11" t="s">
        <v>88</v>
      </c>
      <c r="AW796" s="11" t="s">
        <v>41</v>
      </c>
      <c r="AX796" s="11" t="s">
        <v>80</v>
      </c>
      <c r="AY796" s="137" t="s">
        <v>184</v>
      </c>
    </row>
    <row r="797" spans="2:65" s="11" customFormat="1" ht="22.5">
      <c r="B797" s="135"/>
      <c r="D797" s="136" t="s">
        <v>190</v>
      </c>
      <c r="E797" s="137" t="s">
        <v>3</v>
      </c>
      <c r="F797" s="138" t="s">
        <v>1250</v>
      </c>
      <c r="H797" s="137" t="s">
        <v>3</v>
      </c>
      <c r="I797" s="139"/>
      <c r="L797" s="135"/>
      <c r="M797" s="140"/>
      <c r="T797" s="141"/>
      <c r="AT797" s="137" t="s">
        <v>190</v>
      </c>
      <c r="AU797" s="137" t="s">
        <v>88</v>
      </c>
      <c r="AV797" s="11" t="s">
        <v>88</v>
      </c>
      <c r="AW797" s="11" t="s">
        <v>41</v>
      </c>
      <c r="AX797" s="11" t="s">
        <v>80</v>
      </c>
      <c r="AY797" s="137" t="s">
        <v>184</v>
      </c>
    </row>
    <row r="798" spans="2:65" s="11" customFormat="1" ht="11.25">
      <c r="B798" s="135"/>
      <c r="D798" s="136" t="s">
        <v>190</v>
      </c>
      <c r="E798" s="137" t="s">
        <v>3</v>
      </c>
      <c r="F798" s="138" t="s">
        <v>927</v>
      </c>
      <c r="H798" s="137" t="s">
        <v>3</v>
      </c>
      <c r="I798" s="139"/>
      <c r="L798" s="135"/>
      <c r="M798" s="140"/>
      <c r="T798" s="141"/>
      <c r="AT798" s="137" t="s">
        <v>190</v>
      </c>
      <c r="AU798" s="137" t="s">
        <v>88</v>
      </c>
      <c r="AV798" s="11" t="s">
        <v>88</v>
      </c>
      <c r="AW798" s="11" t="s">
        <v>41</v>
      </c>
      <c r="AX798" s="11" t="s">
        <v>80</v>
      </c>
      <c r="AY798" s="137" t="s">
        <v>184</v>
      </c>
    </row>
    <row r="799" spans="2:65" s="12" customFormat="1" ht="11.25">
      <c r="B799" s="142"/>
      <c r="D799" s="136" t="s">
        <v>190</v>
      </c>
      <c r="E799" s="143" t="s">
        <v>3</v>
      </c>
      <c r="F799" s="144" t="s">
        <v>1544</v>
      </c>
      <c r="H799" s="145">
        <v>3.12</v>
      </c>
      <c r="I799" s="146"/>
      <c r="L799" s="142"/>
      <c r="M799" s="147"/>
      <c r="T799" s="148"/>
      <c r="AT799" s="143" t="s">
        <v>190</v>
      </c>
      <c r="AU799" s="143" t="s">
        <v>88</v>
      </c>
      <c r="AV799" s="12" t="s">
        <v>90</v>
      </c>
      <c r="AW799" s="12" t="s">
        <v>41</v>
      </c>
      <c r="AX799" s="12" t="s">
        <v>80</v>
      </c>
      <c r="AY799" s="143" t="s">
        <v>184</v>
      </c>
    </row>
    <row r="800" spans="2:65" s="13" customFormat="1" ht="11.25">
      <c r="B800" s="149"/>
      <c r="D800" s="136" t="s">
        <v>190</v>
      </c>
      <c r="E800" s="150" t="s">
        <v>3</v>
      </c>
      <c r="F800" s="151" t="s">
        <v>202</v>
      </c>
      <c r="H800" s="152">
        <v>3.12</v>
      </c>
      <c r="I800" s="153"/>
      <c r="L800" s="149"/>
      <c r="M800" s="156"/>
      <c r="N800" s="157"/>
      <c r="O800" s="157"/>
      <c r="P800" s="157"/>
      <c r="Q800" s="157"/>
      <c r="R800" s="157"/>
      <c r="S800" s="157"/>
      <c r="T800" s="158"/>
      <c r="AT800" s="150" t="s">
        <v>190</v>
      </c>
      <c r="AU800" s="150" t="s">
        <v>88</v>
      </c>
      <c r="AV800" s="13" t="s">
        <v>203</v>
      </c>
      <c r="AW800" s="13" t="s">
        <v>41</v>
      </c>
      <c r="AX800" s="13" t="s">
        <v>88</v>
      </c>
      <c r="AY800" s="150" t="s">
        <v>184</v>
      </c>
    </row>
    <row r="801" spans="2:12" s="1" customFormat="1" ht="6.95" customHeight="1">
      <c r="B801" s="41"/>
      <c r="C801" s="42"/>
      <c r="D801" s="42"/>
      <c r="E801" s="42"/>
      <c r="F801" s="42"/>
      <c r="G801" s="42"/>
      <c r="H801" s="42"/>
      <c r="I801" s="42"/>
      <c r="J801" s="42"/>
      <c r="K801" s="42"/>
      <c r="L801" s="32"/>
    </row>
  </sheetData>
  <autoFilter ref="C83:K800" xr:uid="{00000000-0009-0000-0000-00000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0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111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1545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1546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ROUND((SUM(BE84:BE1061)),  2)</f>
        <v>0</v>
      </c>
      <c r="I33" s="89">
        <v>0.21</v>
      </c>
      <c r="J33" s="88">
        <f>ROUND(((SUM(BE84:BE1061))*I33),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ROUND((SUM(BF84:BF1061)),  2)</f>
        <v>0</v>
      </c>
      <c r="I34" s="89">
        <v>0.15</v>
      </c>
      <c r="J34" s="88">
        <f>ROUND(((SUM(BF84:BF1061))*I34),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ROUND((SUM(BG84:BG1061)),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ROUND((SUM(BH84:BH1061)),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ROUND((SUM(BI84:BI1061)),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PS472 - Úprava SSZ 5.09 Karlova - Provazníkova - v rámci 3., 4. a 5. etapy ZOV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Malomeřice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J144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J218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J239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J1032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PS472 - Úprava SSZ 5.09 Karlova - Provazníkova - v rámci 3., 4. a 5. etapy ZOV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Malomeřice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P85+P144+P218+P239+P1032</f>
        <v>0</v>
      </c>
      <c r="Q84" s="50"/>
      <c r="R84" s="108">
        <f>R85+R144+R218+R239+R1032</f>
        <v>0</v>
      </c>
      <c r="S84" s="50"/>
      <c r="T84" s="109">
        <f>T85+T144+T218+T239+T1032</f>
        <v>0</v>
      </c>
      <c r="AT84" s="16" t="s">
        <v>79</v>
      </c>
      <c r="AU84" s="16" t="s">
        <v>163</v>
      </c>
      <c r="BK84" s="110">
        <f>BK85+BK144+BK218+BK239+BK1032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SUM(P86:P143)</f>
        <v>0</v>
      </c>
      <c r="R85" s="117">
        <f>SUM(R86:R143)</f>
        <v>0</v>
      </c>
      <c r="T85" s="118">
        <f>SUM(T86:T143)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SUM(BK86:BK143)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34.738999999999997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1547</v>
      </c>
    </row>
    <row r="87" spans="2:65" s="11" customFormat="1" ht="22.5">
      <c r="B87" s="135"/>
      <c r="D87" s="136" t="s">
        <v>190</v>
      </c>
      <c r="E87" s="137" t="s">
        <v>3</v>
      </c>
      <c r="F87" s="138" t="s">
        <v>1548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22.5">
      <c r="B88" s="135"/>
      <c r="D88" s="136" t="s">
        <v>190</v>
      </c>
      <c r="E88" s="137" t="s">
        <v>3</v>
      </c>
      <c r="F88" s="138" t="s">
        <v>1549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1550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743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194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1551</v>
      </c>
      <c r="H92" s="145">
        <v>10.85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196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1552</v>
      </c>
      <c r="H94" s="145">
        <v>3.5</v>
      </c>
      <c r="I94" s="146"/>
      <c r="L94" s="142"/>
      <c r="M94" s="147"/>
      <c r="T94" s="148"/>
      <c r="AT94" s="143" t="s">
        <v>190</v>
      </c>
      <c r="AU94" s="143" t="s">
        <v>88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1553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1554</v>
      </c>
      <c r="H96" s="145">
        <v>14.625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1555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1556</v>
      </c>
      <c r="H98" s="145">
        <v>3.4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1557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2" customFormat="1" ht="11.25">
      <c r="B100" s="142"/>
      <c r="D100" s="136" t="s">
        <v>190</v>
      </c>
      <c r="E100" s="143" t="s">
        <v>3</v>
      </c>
      <c r="F100" s="144" t="s">
        <v>1558</v>
      </c>
      <c r="H100" s="145">
        <v>0.86399999999999999</v>
      </c>
      <c r="I100" s="146"/>
      <c r="L100" s="142"/>
      <c r="M100" s="147"/>
      <c r="T100" s="148"/>
      <c r="AT100" s="143" t="s">
        <v>190</v>
      </c>
      <c r="AU100" s="143" t="s">
        <v>88</v>
      </c>
      <c r="AV100" s="12" t="s">
        <v>90</v>
      </c>
      <c r="AW100" s="12" t="s">
        <v>41</v>
      </c>
      <c r="AX100" s="12" t="s">
        <v>80</v>
      </c>
      <c r="AY100" s="143" t="s">
        <v>184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1207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201</v>
      </c>
      <c r="H102" s="145">
        <v>1.2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1" customFormat="1" ht="22.5">
      <c r="B103" s="135"/>
      <c r="D103" s="136" t="s">
        <v>190</v>
      </c>
      <c r="E103" s="137" t="s">
        <v>3</v>
      </c>
      <c r="F103" s="138" t="s">
        <v>1208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2" customFormat="1" ht="11.25">
      <c r="B104" s="142"/>
      <c r="D104" s="136" t="s">
        <v>190</v>
      </c>
      <c r="E104" s="143" t="s">
        <v>3</v>
      </c>
      <c r="F104" s="144" t="s">
        <v>1209</v>
      </c>
      <c r="H104" s="145">
        <v>0.3</v>
      </c>
      <c r="I104" s="146"/>
      <c r="L104" s="142"/>
      <c r="M104" s="147"/>
      <c r="T104" s="148"/>
      <c r="AT104" s="143" t="s">
        <v>190</v>
      </c>
      <c r="AU104" s="143" t="s">
        <v>88</v>
      </c>
      <c r="AV104" s="12" t="s">
        <v>90</v>
      </c>
      <c r="AW104" s="12" t="s">
        <v>41</v>
      </c>
      <c r="AX104" s="12" t="s">
        <v>80</v>
      </c>
      <c r="AY104" s="143" t="s">
        <v>184</v>
      </c>
    </row>
    <row r="105" spans="2:65" s="13" customFormat="1" ht="11.25">
      <c r="B105" s="149"/>
      <c r="D105" s="136" t="s">
        <v>190</v>
      </c>
      <c r="E105" s="150" t="s">
        <v>3</v>
      </c>
      <c r="F105" s="151" t="s">
        <v>202</v>
      </c>
      <c r="H105" s="152">
        <v>34.738999999999997</v>
      </c>
      <c r="I105" s="153"/>
      <c r="L105" s="149"/>
      <c r="M105" s="154"/>
      <c r="T105" s="155"/>
      <c r="AT105" s="150" t="s">
        <v>190</v>
      </c>
      <c r="AU105" s="150" t="s">
        <v>88</v>
      </c>
      <c r="AV105" s="13" t="s">
        <v>203</v>
      </c>
      <c r="AW105" s="13" t="s">
        <v>41</v>
      </c>
      <c r="AX105" s="13" t="s">
        <v>88</v>
      </c>
      <c r="AY105" s="150" t="s">
        <v>184</v>
      </c>
    </row>
    <row r="106" spans="2:65" s="1" customFormat="1" ht="24.2" customHeight="1">
      <c r="B106" s="121"/>
      <c r="C106" s="122" t="s">
        <v>90</v>
      </c>
      <c r="D106" s="122" t="s">
        <v>185</v>
      </c>
      <c r="E106" s="123" t="s">
        <v>1022</v>
      </c>
      <c r="F106" s="124" t="s">
        <v>1023</v>
      </c>
      <c r="G106" s="125" t="s">
        <v>188</v>
      </c>
      <c r="H106" s="126">
        <v>9.6319999999999997</v>
      </c>
      <c r="I106" s="127"/>
      <c r="J106" s="128">
        <f>ROUND(I106*H106,2)</f>
        <v>0</v>
      </c>
      <c r="K106" s="124" t="s">
        <v>189</v>
      </c>
      <c r="L106" s="32"/>
      <c r="M106" s="129" t="s">
        <v>3</v>
      </c>
      <c r="N106" s="130" t="s">
        <v>51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88</v>
      </c>
      <c r="AT106" s="133" t="s">
        <v>185</v>
      </c>
      <c r="AU106" s="133" t="s">
        <v>88</v>
      </c>
      <c r="AY106" s="16" t="s">
        <v>184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6" t="s">
        <v>88</v>
      </c>
      <c r="BK106" s="134">
        <f>ROUND(I106*H106,2)</f>
        <v>0</v>
      </c>
      <c r="BL106" s="16" t="s">
        <v>88</v>
      </c>
      <c r="BM106" s="133" t="s">
        <v>1559</v>
      </c>
    </row>
    <row r="107" spans="2:65" s="11" customFormat="1" ht="22.5">
      <c r="B107" s="135"/>
      <c r="D107" s="136" t="s">
        <v>190</v>
      </c>
      <c r="E107" s="137" t="s">
        <v>3</v>
      </c>
      <c r="F107" s="138" t="s">
        <v>1548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1" customFormat="1" ht="22.5">
      <c r="B108" s="135"/>
      <c r="D108" s="136" t="s">
        <v>190</v>
      </c>
      <c r="E108" s="137" t="s">
        <v>3</v>
      </c>
      <c r="F108" s="138" t="s">
        <v>1560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2" customFormat="1" ht="11.25">
      <c r="B109" s="142"/>
      <c r="D109" s="136" t="s">
        <v>190</v>
      </c>
      <c r="E109" s="143" t="s">
        <v>3</v>
      </c>
      <c r="F109" s="144" t="s">
        <v>319</v>
      </c>
      <c r="H109" s="145">
        <v>1.2</v>
      </c>
      <c r="I109" s="146"/>
      <c r="L109" s="142"/>
      <c r="M109" s="147"/>
      <c r="T109" s="148"/>
      <c r="AT109" s="143" t="s">
        <v>190</v>
      </c>
      <c r="AU109" s="143" t="s">
        <v>88</v>
      </c>
      <c r="AV109" s="12" t="s">
        <v>90</v>
      </c>
      <c r="AW109" s="12" t="s">
        <v>41</v>
      </c>
      <c r="AX109" s="12" t="s">
        <v>80</v>
      </c>
      <c r="AY109" s="143" t="s">
        <v>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1550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1" customFormat="1" ht="22.5">
      <c r="B111" s="135"/>
      <c r="D111" s="136" t="s">
        <v>190</v>
      </c>
      <c r="E111" s="137" t="s">
        <v>3</v>
      </c>
      <c r="F111" s="138" t="s">
        <v>1211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2" customFormat="1" ht="11.25">
      <c r="B112" s="142"/>
      <c r="D112" s="136" t="s">
        <v>190</v>
      </c>
      <c r="E112" s="143" t="s">
        <v>3</v>
      </c>
      <c r="F112" s="144" t="s">
        <v>1561</v>
      </c>
      <c r="H112" s="145">
        <v>0.432</v>
      </c>
      <c r="I112" s="146"/>
      <c r="L112" s="142"/>
      <c r="M112" s="147"/>
      <c r="T112" s="148"/>
      <c r="AT112" s="143" t="s">
        <v>190</v>
      </c>
      <c r="AU112" s="143" t="s">
        <v>88</v>
      </c>
      <c r="AV112" s="12" t="s">
        <v>90</v>
      </c>
      <c r="AW112" s="12" t="s">
        <v>41</v>
      </c>
      <c r="AX112" s="12" t="s">
        <v>80</v>
      </c>
      <c r="AY112" s="143" t="s">
        <v>184</v>
      </c>
    </row>
    <row r="113" spans="2:65" s="11" customFormat="1" ht="22.5">
      <c r="B113" s="135"/>
      <c r="D113" s="136" t="s">
        <v>190</v>
      </c>
      <c r="E113" s="137" t="s">
        <v>3</v>
      </c>
      <c r="F113" s="138" t="s">
        <v>1562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2" customFormat="1" ht="11.25">
      <c r="B114" s="142"/>
      <c r="D114" s="136" t="s">
        <v>190</v>
      </c>
      <c r="E114" s="143" t="s">
        <v>3</v>
      </c>
      <c r="F114" s="144" t="s">
        <v>1563</v>
      </c>
      <c r="H114" s="145">
        <v>1.7</v>
      </c>
      <c r="I114" s="146"/>
      <c r="L114" s="142"/>
      <c r="M114" s="147"/>
      <c r="T114" s="148"/>
      <c r="AT114" s="143" t="s">
        <v>190</v>
      </c>
      <c r="AU114" s="143" t="s">
        <v>88</v>
      </c>
      <c r="AV114" s="12" t="s">
        <v>90</v>
      </c>
      <c r="AW114" s="12" t="s">
        <v>41</v>
      </c>
      <c r="AX114" s="12" t="s">
        <v>80</v>
      </c>
      <c r="AY114" s="143" t="s">
        <v>184</v>
      </c>
    </row>
    <row r="115" spans="2:65" s="11" customFormat="1" ht="22.5">
      <c r="B115" s="135"/>
      <c r="D115" s="136" t="s">
        <v>190</v>
      </c>
      <c r="E115" s="137" t="s">
        <v>3</v>
      </c>
      <c r="F115" s="138" t="s">
        <v>1213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1564</v>
      </c>
      <c r="H116" s="145">
        <v>5.0999999999999996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80</v>
      </c>
      <c r="AY116" s="143" t="s">
        <v>184</v>
      </c>
    </row>
    <row r="117" spans="2:65" s="11" customFormat="1" ht="22.5">
      <c r="B117" s="135"/>
      <c r="D117" s="136" t="s">
        <v>190</v>
      </c>
      <c r="E117" s="137" t="s">
        <v>3</v>
      </c>
      <c r="F117" s="138" t="s">
        <v>1565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2" customFormat="1" ht="11.25">
      <c r="B118" s="142"/>
      <c r="D118" s="136" t="s">
        <v>190</v>
      </c>
      <c r="E118" s="143" t="s">
        <v>3</v>
      </c>
      <c r="F118" s="144" t="s">
        <v>319</v>
      </c>
      <c r="H118" s="145">
        <v>1.2</v>
      </c>
      <c r="I118" s="146"/>
      <c r="L118" s="142"/>
      <c r="M118" s="147"/>
      <c r="T118" s="148"/>
      <c r="AT118" s="143" t="s">
        <v>190</v>
      </c>
      <c r="AU118" s="143" t="s">
        <v>88</v>
      </c>
      <c r="AV118" s="12" t="s">
        <v>90</v>
      </c>
      <c r="AW118" s="12" t="s">
        <v>41</v>
      </c>
      <c r="AX118" s="12" t="s">
        <v>80</v>
      </c>
      <c r="AY118" s="143" t="s">
        <v>184</v>
      </c>
    </row>
    <row r="119" spans="2:65" s="13" customFormat="1" ht="11.25">
      <c r="B119" s="149"/>
      <c r="D119" s="136" t="s">
        <v>190</v>
      </c>
      <c r="E119" s="150" t="s">
        <v>3</v>
      </c>
      <c r="F119" s="151" t="s">
        <v>202</v>
      </c>
      <c r="H119" s="152">
        <v>9.6319999999999997</v>
      </c>
      <c r="I119" s="153"/>
      <c r="L119" s="149"/>
      <c r="M119" s="154"/>
      <c r="T119" s="155"/>
      <c r="AT119" s="150" t="s">
        <v>190</v>
      </c>
      <c r="AU119" s="150" t="s">
        <v>88</v>
      </c>
      <c r="AV119" s="13" t="s">
        <v>203</v>
      </c>
      <c r="AW119" s="13" t="s">
        <v>41</v>
      </c>
      <c r="AX119" s="13" t="s">
        <v>88</v>
      </c>
      <c r="AY119" s="150" t="s">
        <v>184</v>
      </c>
    </row>
    <row r="120" spans="2:65" s="1" customFormat="1" ht="24.2" customHeight="1">
      <c r="B120" s="121"/>
      <c r="C120" s="122" t="s">
        <v>210</v>
      </c>
      <c r="D120" s="122" t="s">
        <v>185</v>
      </c>
      <c r="E120" s="123" t="s">
        <v>1218</v>
      </c>
      <c r="F120" s="124" t="s">
        <v>1219</v>
      </c>
      <c r="G120" s="125" t="s">
        <v>213</v>
      </c>
      <c r="H120" s="126">
        <v>1</v>
      </c>
      <c r="I120" s="127"/>
      <c r="J120" s="128">
        <f>ROUND(I120*H120,2)</f>
        <v>0</v>
      </c>
      <c r="K120" s="124" t="s">
        <v>189</v>
      </c>
      <c r="L120" s="32"/>
      <c r="M120" s="129" t="s">
        <v>3</v>
      </c>
      <c r="N120" s="130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88</v>
      </c>
      <c r="AT120" s="133" t="s">
        <v>185</v>
      </c>
      <c r="AU120" s="133" t="s">
        <v>88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1566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1567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1" customFormat="1" ht="22.5">
      <c r="B122" s="135"/>
      <c r="D122" s="136" t="s">
        <v>190</v>
      </c>
      <c r="E122" s="137" t="s">
        <v>3</v>
      </c>
      <c r="F122" s="138" t="s">
        <v>1568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2" customFormat="1" ht="11.25">
      <c r="B123" s="142"/>
      <c r="D123" s="136" t="s">
        <v>190</v>
      </c>
      <c r="E123" s="143" t="s">
        <v>3</v>
      </c>
      <c r="F123" s="144" t="s">
        <v>88</v>
      </c>
      <c r="H123" s="145">
        <v>1</v>
      </c>
      <c r="I123" s="146"/>
      <c r="L123" s="142"/>
      <c r="M123" s="147"/>
      <c r="T123" s="148"/>
      <c r="AT123" s="143" t="s">
        <v>190</v>
      </c>
      <c r="AU123" s="143" t="s">
        <v>88</v>
      </c>
      <c r="AV123" s="12" t="s">
        <v>90</v>
      </c>
      <c r="AW123" s="12" t="s">
        <v>41</v>
      </c>
      <c r="AX123" s="12" t="s">
        <v>80</v>
      </c>
      <c r="AY123" s="143" t="s">
        <v>184</v>
      </c>
    </row>
    <row r="124" spans="2:65" s="13" customFormat="1" ht="11.25">
      <c r="B124" s="149"/>
      <c r="D124" s="136" t="s">
        <v>190</v>
      </c>
      <c r="E124" s="150" t="s">
        <v>3</v>
      </c>
      <c r="F124" s="151" t="s">
        <v>202</v>
      </c>
      <c r="H124" s="152">
        <v>1</v>
      </c>
      <c r="I124" s="153"/>
      <c r="L124" s="149"/>
      <c r="M124" s="154"/>
      <c r="T124" s="155"/>
      <c r="AT124" s="150" t="s">
        <v>190</v>
      </c>
      <c r="AU124" s="150" t="s">
        <v>88</v>
      </c>
      <c r="AV124" s="13" t="s">
        <v>203</v>
      </c>
      <c r="AW124" s="13" t="s">
        <v>41</v>
      </c>
      <c r="AX124" s="13" t="s">
        <v>88</v>
      </c>
      <c r="AY124" s="150" t="s">
        <v>184</v>
      </c>
    </row>
    <row r="125" spans="2:65" s="1" customFormat="1" ht="21.75" customHeight="1">
      <c r="B125" s="121"/>
      <c r="C125" s="122" t="s">
        <v>203</v>
      </c>
      <c r="D125" s="122" t="s">
        <v>185</v>
      </c>
      <c r="E125" s="123" t="s">
        <v>217</v>
      </c>
      <c r="F125" s="124" t="s">
        <v>218</v>
      </c>
      <c r="G125" s="125" t="s">
        <v>213</v>
      </c>
      <c r="H125" s="126">
        <v>1</v>
      </c>
      <c r="I125" s="127"/>
      <c r="J125" s="128">
        <f>ROUND(I125*H125,2)</f>
        <v>0</v>
      </c>
      <c r="K125" s="124" t="s">
        <v>189</v>
      </c>
      <c r="L125" s="32"/>
      <c r="M125" s="129" t="s">
        <v>3</v>
      </c>
      <c r="N125" s="130" t="s">
        <v>51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88</v>
      </c>
      <c r="AT125" s="133" t="s">
        <v>185</v>
      </c>
      <c r="AU125" s="133" t="s">
        <v>88</v>
      </c>
      <c r="AY125" s="16" t="s">
        <v>184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88</v>
      </c>
      <c r="BK125" s="134">
        <f>ROUND(I125*H125,2)</f>
        <v>0</v>
      </c>
      <c r="BL125" s="16" t="s">
        <v>88</v>
      </c>
      <c r="BM125" s="133" t="s">
        <v>1569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1567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1570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2" customFormat="1" ht="11.25">
      <c r="B128" s="142"/>
      <c r="D128" s="136" t="s">
        <v>190</v>
      </c>
      <c r="E128" s="143" t="s">
        <v>3</v>
      </c>
      <c r="F128" s="144" t="s">
        <v>88</v>
      </c>
      <c r="H128" s="145">
        <v>1</v>
      </c>
      <c r="I128" s="146"/>
      <c r="L128" s="142"/>
      <c r="M128" s="147"/>
      <c r="T128" s="148"/>
      <c r="AT128" s="143" t="s">
        <v>190</v>
      </c>
      <c r="AU128" s="143" t="s">
        <v>88</v>
      </c>
      <c r="AV128" s="12" t="s">
        <v>90</v>
      </c>
      <c r="AW128" s="12" t="s">
        <v>41</v>
      </c>
      <c r="AX128" s="12" t="s">
        <v>88</v>
      </c>
      <c r="AY128" s="143" t="s">
        <v>184</v>
      </c>
    </row>
    <row r="129" spans="2:65" s="1" customFormat="1" ht="24.2" customHeight="1">
      <c r="B129" s="121"/>
      <c r="C129" s="122" t="s">
        <v>221</v>
      </c>
      <c r="D129" s="122" t="s">
        <v>185</v>
      </c>
      <c r="E129" s="123" t="s">
        <v>222</v>
      </c>
      <c r="F129" s="124" t="s">
        <v>223</v>
      </c>
      <c r="G129" s="125" t="s">
        <v>213</v>
      </c>
      <c r="H129" s="126">
        <v>1</v>
      </c>
      <c r="I129" s="127"/>
      <c r="J129" s="128">
        <f>ROUND(I129*H129,2)</f>
        <v>0</v>
      </c>
      <c r="K129" s="124" t="s">
        <v>189</v>
      </c>
      <c r="L129" s="32"/>
      <c r="M129" s="129" t="s">
        <v>3</v>
      </c>
      <c r="N129" s="130" t="s">
        <v>51</v>
      </c>
      <c r="P129" s="131">
        <f>O129*H129</f>
        <v>0</v>
      </c>
      <c r="Q129" s="131">
        <v>0</v>
      </c>
      <c r="R129" s="131">
        <f>Q129*H129</f>
        <v>0</v>
      </c>
      <c r="S129" s="131">
        <v>0</v>
      </c>
      <c r="T129" s="132">
        <f>S129*H129</f>
        <v>0</v>
      </c>
      <c r="AR129" s="133" t="s">
        <v>88</v>
      </c>
      <c r="AT129" s="133" t="s">
        <v>185</v>
      </c>
      <c r="AU129" s="133" t="s">
        <v>88</v>
      </c>
      <c r="AY129" s="16" t="s">
        <v>184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6" t="s">
        <v>88</v>
      </c>
      <c r="BK129" s="134">
        <f>ROUND(I129*H129,2)</f>
        <v>0</v>
      </c>
      <c r="BL129" s="16" t="s">
        <v>88</v>
      </c>
      <c r="BM129" s="133" t="s">
        <v>1571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214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1" customFormat="1" ht="11.25">
      <c r="B131" s="135"/>
      <c r="D131" s="136" t="s">
        <v>190</v>
      </c>
      <c r="E131" s="137" t="s">
        <v>3</v>
      </c>
      <c r="F131" s="138" t="s">
        <v>215</v>
      </c>
      <c r="H131" s="137" t="s">
        <v>3</v>
      </c>
      <c r="I131" s="139"/>
      <c r="L131" s="135"/>
      <c r="M131" s="140"/>
      <c r="T131" s="141"/>
      <c r="AT131" s="137" t="s">
        <v>190</v>
      </c>
      <c r="AU131" s="137" t="s">
        <v>88</v>
      </c>
      <c r="AV131" s="11" t="s">
        <v>88</v>
      </c>
      <c r="AW131" s="11" t="s">
        <v>41</v>
      </c>
      <c r="AX131" s="11" t="s">
        <v>80</v>
      </c>
      <c r="AY131" s="137" t="s">
        <v>184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225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2" customFormat="1" ht="11.25">
      <c r="B133" s="142"/>
      <c r="D133" s="136" t="s">
        <v>190</v>
      </c>
      <c r="E133" s="143" t="s">
        <v>3</v>
      </c>
      <c r="F133" s="144" t="s">
        <v>88</v>
      </c>
      <c r="H133" s="145">
        <v>1</v>
      </c>
      <c r="I133" s="146"/>
      <c r="L133" s="142"/>
      <c r="M133" s="147"/>
      <c r="T133" s="148"/>
      <c r="AT133" s="143" t="s">
        <v>190</v>
      </c>
      <c r="AU133" s="143" t="s">
        <v>88</v>
      </c>
      <c r="AV133" s="12" t="s">
        <v>90</v>
      </c>
      <c r="AW133" s="12" t="s">
        <v>41</v>
      </c>
      <c r="AX133" s="12" t="s">
        <v>80</v>
      </c>
      <c r="AY133" s="143" t="s">
        <v>184</v>
      </c>
    </row>
    <row r="134" spans="2:65" s="13" customFormat="1" ht="11.25">
      <c r="B134" s="149"/>
      <c r="D134" s="136" t="s">
        <v>190</v>
      </c>
      <c r="E134" s="150" t="s">
        <v>3</v>
      </c>
      <c r="F134" s="151" t="s">
        <v>202</v>
      </c>
      <c r="H134" s="152">
        <v>1</v>
      </c>
      <c r="I134" s="153"/>
      <c r="L134" s="149"/>
      <c r="M134" s="154"/>
      <c r="T134" s="155"/>
      <c r="AT134" s="150" t="s">
        <v>190</v>
      </c>
      <c r="AU134" s="150" t="s">
        <v>88</v>
      </c>
      <c r="AV134" s="13" t="s">
        <v>203</v>
      </c>
      <c r="AW134" s="13" t="s">
        <v>41</v>
      </c>
      <c r="AX134" s="13" t="s">
        <v>88</v>
      </c>
      <c r="AY134" s="150" t="s">
        <v>184</v>
      </c>
    </row>
    <row r="135" spans="2:65" s="1" customFormat="1" ht="16.5" customHeight="1">
      <c r="B135" s="121"/>
      <c r="C135" s="122" t="s">
        <v>224</v>
      </c>
      <c r="D135" s="122" t="s">
        <v>185</v>
      </c>
      <c r="E135" s="123" t="s">
        <v>1225</v>
      </c>
      <c r="F135" s="124" t="s">
        <v>1226</v>
      </c>
      <c r="G135" s="125" t="s">
        <v>348</v>
      </c>
      <c r="H135" s="126">
        <v>1</v>
      </c>
      <c r="I135" s="127"/>
      <c r="J135" s="128">
        <f>ROUND(I135*H135,2)</f>
        <v>0</v>
      </c>
      <c r="K135" s="124" t="s">
        <v>189</v>
      </c>
      <c r="L135" s="32"/>
      <c r="M135" s="129" t="s">
        <v>3</v>
      </c>
      <c r="N135" s="130" t="s">
        <v>51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88</v>
      </c>
      <c r="AT135" s="133" t="s">
        <v>185</v>
      </c>
      <c r="AU135" s="133" t="s">
        <v>88</v>
      </c>
      <c r="AY135" s="16" t="s">
        <v>184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88</v>
      </c>
      <c r="BK135" s="134">
        <f>ROUND(I135*H135,2)</f>
        <v>0</v>
      </c>
      <c r="BL135" s="16" t="s">
        <v>88</v>
      </c>
      <c r="BM135" s="133" t="s">
        <v>1572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1567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1573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2" customFormat="1" ht="11.25">
      <c r="B138" s="142"/>
      <c r="D138" s="136" t="s">
        <v>190</v>
      </c>
      <c r="E138" s="143" t="s">
        <v>3</v>
      </c>
      <c r="F138" s="144" t="s">
        <v>88</v>
      </c>
      <c r="H138" s="145">
        <v>1</v>
      </c>
      <c r="I138" s="146"/>
      <c r="L138" s="142"/>
      <c r="M138" s="147"/>
      <c r="T138" s="148"/>
      <c r="AT138" s="143" t="s">
        <v>190</v>
      </c>
      <c r="AU138" s="143" t="s">
        <v>88</v>
      </c>
      <c r="AV138" s="12" t="s">
        <v>90</v>
      </c>
      <c r="AW138" s="12" t="s">
        <v>41</v>
      </c>
      <c r="AX138" s="12" t="s">
        <v>80</v>
      </c>
      <c r="AY138" s="143" t="s">
        <v>184</v>
      </c>
    </row>
    <row r="139" spans="2:65" s="13" customFormat="1" ht="11.25">
      <c r="B139" s="149"/>
      <c r="D139" s="136" t="s">
        <v>190</v>
      </c>
      <c r="E139" s="150" t="s">
        <v>3</v>
      </c>
      <c r="F139" s="151" t="s">
        <v>202</v>
      </c>
      <c r="H139" s="152">
        <v>1</v>
      </c>
      <c r="I139" s="153"/>
      <c r="L139" s="149"/>
      <c r="M139" s="154"/>
      <c r="T139" s="155"/>
      <c r="AT139" s="150" t="s">
        <v>190</v>
      </c>
      <c r="AU139" s="150" t="s">
        <v>88</v>
      </c>
      <c r="AV139" s="13" t="s">
        <v>203</v>
      </c>
      <c r="AW139" s="13" t="s">
        <v>41</v>
      </c>
      <c r="AX139" s="13" t="s">
        <v>88</v>
      </c>
      <c r="AY139" s="150" t="s">
        <v>184</v>
      </c>
    </row>
    <row r="140" spans="2:65" s="1" customFormat="1" ht="24.2" customHeight="1">
      <c r="B140" s="121"/>
      <c r="C140" s="122" t="s">
        <v>230</v>
      </c>
      <c r="D140" s="122" t="s">
        <v>185</v>
      </c>
      <c r="E140" s="123" t="s">
        <v>226</v>
      </c>
      <c r="F140" s="124" t="s">
        <v>227</v>
      </c>
      <c r="G140" s="125" t="s">
        <v>213</v>
      </c>
      <c r="H140" s="126">
        <v>1</v>
      </c>
      <c r="I140" s="127"/>
      <c r="J140" s="128">
        <f>ROUND(I140*H140,2)</f>
        <v>0</v>
      </c>
      <c r="K140" s="124" t="s">
        <v>189</v>
      </c>
      <c r="L140" s="32"/>
      <c r="M140" s="129" t="s">
        <v>3</v>
      </c>
      <c r="N140" s="130" t="s">
        <v>51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88</v>
      </c>
      <c r="AT140" s="133" t="s">
        <v>185</v>
      </c>
      <c r="AU140" s="133" t="s">
        <v>88</v>
      </c>
      <c r="AY140" s="16" t="s">
        <v>184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88</v>
      </c>
      <c r="BK140" s="134">
        <f>ROUND(I140*H140,2)</f>
        <v>0</v>
      </c>
      <c r="BL140" s="16" t="s">
        <v>88</v>
      </c>
      <c r="BM140" s="133" t="s">
        <v>1574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1567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2" customFormat="1" ht="11.25">
      <c r="B142" s="142"/>
      <c r="D142" s="136" t="s">
        <v>190</v>
      </c>
      <c r="E142" s="143" t="s">
        <v>3</v>
      </c>
      <c r="F142" s="144" t="s">
        <v>88</v>
      </c>
      <c r="H142" s="145">
        <v>1</v>
      </c>
      <c r="I142" s="146"/>
      <c r="L142" s="142"/>
      <c r="M142" s="147"/>
      <c r="T142" s="148"/>
      <c r="AT142" s="143" t="s">
        <v>190</v>
      </c>
      <c r="AU142" s="143" t="s">
        <v>88</v>
      </c>
      <c r="AV142" s="12" t="s">
        <v>90</v>
      </c>
      <c r="AW142" s="12" t="s">
        <v>41</v>
      </c>
      <c r="AX142" s="12" t="s">
        <v>80</v>
      </c>
      <c r="AY142" s="143" t="s">
        <v>184</v>
      </c>
    </row>
    <row r="143" spans="2:65" s="13" customFormat="1" ht="11.25">
      <c r="B143" s="149"/>
      <c r="D143" s="136" t="s">
        <v>190</v>
      </c>
      <c r="E143" s="150" t="s">
        <v>3</v>
      </c>
      <c r="F143" s="151" t="s">
        <v>202</v>
      </c>
      <c r="H143" s="152">
        <v>1</v>
      </c>
      <c r="I143" s="153"/>
      <c r="L143" s="149"/>
      <c r="M143" s="154"/>
      <c r="T143" s="155"/>
      <c r="AT143" s="150" t="s">
        <v>190</v>
      </c>
      <c r="AU143" s="150" t="s">
        <v>88</v>
      </c>
      <c r="AV143" s="13" t="s">
        <v>203</v>
      </c>
      <c r="AW143" s="13" t="s">
        <v>41</v>
      </c>
      <c r="AX143" s="13" t="s">
        <v>88</v>
      </c>
      <c r="AY143" s="150" t="s">
        <v>184</v>
      </c>
    </row>
    <row r="144" spans="2:65" s="10" customFormat="1" ht="25.9" customHeight="1">
      <c r="B144" s="111"/>
      <c r="D144" s="112" t="s">
        <v>79</v>
      </c>
      <c r="E144" s="113" t="s">
        <v>88</v>
      </c>
      <c r="F144" s="113" t="s">
        <v>229</v>
      </c>
      <c r="I144" s="114"/>
      <c r="J144" s="115">
        <f>BK144</f>
        <v>0</v>
      </c>
      <c r="L144" s="111"/>
      <c r="M144" s="116"/>
      <c r="P144" s="117">
        <f>SUM(P145:P217)</f>
        <v>0</v>
      </c>
      <c r="R144" s="117">
        <f>SUM(R145:R217)</f>
        <v>0</v>
      </c>
      <c r="T144" s="118">
        <f>SUM(T145:T217)</f>
        <v>0</v>
      </c>
      <c r="AR144" s="112" t="s">
        <v>88</v>
      </c>
      <c r="AT144" s="119" t="s">
        <v>79</v>
      </c>
      <c r="AU144" s="119" t="s">
        <v>80</v>
      </c>
      <c r="AY144" s="112" t="s">
        <v>184</v>
      </c>
      <c r="BK144" s="120">
        <f>SUM(BK145:BK217)</f>
        <v>0</v>
      </c>
    </row>
    <row r="145" spans="2:65" s="1" customFormat="1" ht="24.2" customHeight="1">
      <c r="B145" s="121"/>
      <c r="C145" s="122" t="s">
        <v>228</v>
      </c>
      <c r="D145" s="122" t="s">
        <v>185</v>
      </c>
      <c r="E145" s="123" t="s">
        <v>231</v>
      </c>
      <c r="F145" s="124" t="s">
        <v>232</v>
      </c>
      <c r="G145" s="125" t="s">
        <v>188</v>
      </c>
      <c r="H145" s="126">
        <v>105</v>
      </c>
      <c r="I145" s="127"/>
      <c r="J145" s="128">
        <f>ROUND(I145*H145,2)</f>
        <v>0</v>
      </c>
      <c r="K145" s="124" t="s">
        <v>189</v>
      </c>
      <c r="L145" s="32"/>
      <c r="M145" s="129" t="s">
        <v>3</v>
      </c>
      <c r="N145" s="130" t="s">
        <v>51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88</v>
      </c>
      <c r="AT145" s="133" t="s">
        <v>185</v>
      </c>
      <c r="AU145" s="133" t="s">
        <v>88</v>
      </c>
      <c r="AY145" s="16" t="s">
        <v>184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6" t="s">
        <v>88</v>
      </c>
      <c r="BK145" s="134">
        <f>ROUND(I145*H145,2)</f>
        <v>0</v>
      </c>
      <c r="BL145" s="16" t="s">
        <v>88</v>
      </c>
      <c r="BM145" s="133" t="s">
        <v>1575</v>
      </c>
    </row>
    <row r="146" spans="2:65" s="11" customFormat="1" ht="22.5">
      <c r="B146" s="135"/>
      <c r="D146" s="136" t="s">
        <v>190</v>
      </c>
      <c r="E146" s="137" t="s">
        <v>3</v>
      </c>
      <c r="F146" s="138" t="s">
        <v>1548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1" customFormat="1" ht="22.5">
      <c r="B147" s="135"/>
      <c r="D147" s="136" t="s">
        <v>190</v>
      </c>
      <c r="E147" s="137" t="s">
        <v>3</v>
      </c>
      <c r="F147" s="138" t="s">
        <v>1549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1550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234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1576</v>
      </c>
      <c r="H150" s="145">
        <v>105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88</v>
      </c>
      <c r="AY150" s="143" t="s">
        <v>184</v>
      </c>
    </row>
    <row r="151" spans="2:65" s="1" customFormat="1" ht="24.2" customHeight="1">
      <c r="B151" s="121"/>
      <c r="C151" s="122" t="s">
        <v>241</v>
      </c>
      <c r="D151" s="122" t="s">
        <v>185</v>
      </c>
      <c r="E151" s="123" t="s">
        <v>236</v>
      </c>
      <c r="F151" s="124" t="s">
        <v>237</v>
      </c>
      <c r="G151" s="125" t="s">
        <v>238</v>
      </c>
      <c r="H151" s="126">
        <v>1785</v>
      </c>
      <c r="I151" s="127"/>
      <c r="J151" s="128">
        <f>ROUND(I151*H151,2)</f>
        <v>0</v>
      </c>
      <c r="K151" s="124" t="s">
        <v>189</v>
      </c>
      <c r="L151" s="32"/>
      <c r="M151" s="129" t="s">
        <v>3</v>
      </c>
      <c r="N151" s="130" t="s">
        <v>51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88</v>
      </c>
      <c r="AT151" s="133" t="s">
        <v>185</v>
      </c>
      <c r="AU151" s="133" t="s">
        <v>88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1577</v>
      </c>
    </row>
    <row r="152" spans="2:65" s="11" customFormat="1" ht="22.5">
      <c r="B152" s="135"/>
      <c r="D152" s="136" t="s">
        <v>190</v>
      </c>
      <c r="E152" s="137" t="s">
        <v>3</v>
      </c>
      <c r="F152" s="138" t="s">
        <v>1548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22.5">
      <c r="B153" s="135"/>
      <c r="D153" s="136" t="s">
        <v>190</v>
      </c>
      <c r="E153" s="137" t="s">
        <v>3</v>
      </c>
      <c r="F153" s="138" t="s">
        <v>1549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1550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234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2" customFormat="1" ht="11.25">
      <c r="B156" s="142"/>
      <c r="D156" s="136" t="s">
        <v>190</v>
      </c>
      <c r="E156" s="143" t="s">
        <v>3</v>
      </c>
      <c r="F156" s="144" t="s">
        <v>1578</v>
      </c>
      <c r="H156" s="145">
        <v>1785</v>
      </c>
      <c r="I156" s="146"/>
      <c r="L156" s="142"/>
      <c r="M156" s="147"/>
      <c r="T156" s="148"/>
      <c r="AT156" s="143" t="s">
        <v>190</v>
      </c>
      <c r="AU156" s="143" t="s">
        <v>88</v>
      </c>
      <c r="AV156" s="12" t="s">
        <v>90</v>
      </c>
      <c r="AW156" s="12" t="s">
        <v>41</v>
      </c>
      <c r="AX156" s="12" t="s">
        <v>88</v>
      </c>
      <c r="AY156" s="143" t="s">
        <v>184</v>
      </c>
    </row>
    <row r="157" spans="2:65" s="1" customFormat="1" ht="21.75" customHeight="1">
      <c r="B157" s="121"/>
      <c r="C157" s="122" t="s">
        <v>247</v>
      </c>
      <c r="D157" s="122" t="s">
        <v>185</v>
      </c>
      <c r="E157" s="123" t="s">
        <v>254</v>
      </c>
      <c r="F157" s="124" t="s">
        <v>255</v>
      </c>
      <c r="G157" s="125" t="s">
        <v>188</v>
      </c>
      <c r="H157" s="126">
        <v>110.81399999999999</v>
      </c>
      <c r="I157" s="127"/>
      <c r="J157" s="128">
        <f>ROUND(I157*H157,2)</f>
        <v>0</v>
      </c>
      <c r="K157" s="124" t="s">
        <v>189</v>
      </c>
      <c r="L157" s="32"/>
      <c r="M157" s="129" t="s">
        <v>3</v>
      </c>
      <c r="N157" s="130" t="s">
        <v>51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88</v>
      </c>
      <c r="AT157" s="133" t="s">
        <v>185</v>
      </c>
      <c r="AU157" s="133" t="s">
        <v>88</v>
      </c>
      <c r="AY157" s="16" t="s">
        <v>184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6" t="s">
        <v>88</v>
      </c>
      <c r="BK157" s="134">
        <f>ROUND(I157*H157,2)</f>
        <v>0</v>
      </c>
      <c r="BL157" s="16" t="s">
        <v>88</v>
      </c>
      <c r="BM157" s="133" t="s">
        <v>1579</v>
      </c>
    </row>
    <row r="158" spans="2:65" s="11" customFormat="1" ht="22.5">
      <c r="B158" s="135"/>
      <c r="D158" s="136" t="s">
        <v>190</v>
      </c>
      <c r="E158" s="137" t="s">
        <v>3</v>
      </c>
      <c r="F158" s="138" t="s">
        <v>1548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1" customFormat="1" ht="22.5">
      <c r="B159" s="135"/>
      <c r="D159" s="136" t="s">
        <v>190</v>
      </c>
      <c r="E159" s="137" t="s">
        <v>3</v>
      </c>
      <c r="F159" s="138" t="s">
        <v>1549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1550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51" s="11" customFormat="1" ht="11.25">
      <c r="B161" s="135"/>
      <c r="D161" s="136" t="s">
        <v>190</v>
      </c>
      <c r="E161" s="137" t="s">
        <v>3</v>
      </c>
      <c r="F161" s="138" t="s">
        <v>257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51" s="11" customFormat="1" ht="11.25">
      <c r="B162" s="135"/>
      <c r="D162" s="136" t="s">
        <v>190</v>
      </c>
      <c r="E162" s="137" t="s">
        <v>3</v>
      </c>
      <c r="F162" s="138" t="s">
        <v>258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51" s="12" customFormat="1" ht="11.25">
      <c r="B163" s="142"/>
      <c r="D163" s="136" t="s">
        <v>190</v>
      </c>
      <c r="E163" s="143" t="s">
        <v>3</v>
      </c>
      <c r="F163" s="144" t="s">
        <v>1580</v>
      </c>
      <c r="H163" s="145">
        <v>32.549999999999997</v>
      </c>
      <c r="I163" s="146"/>
      <c r="L163" s="142"/>
      <c r="M163" s="147"/>
      <c r="T163" s="148"/>
      <c r="AT163" s="143" t="s">
        <v>190</v>
      </c>
      <c r="AU163" s="143" t="s">
        <v>88</v>
      </c>
      <c r="AV163" s="12" t="s">
        <v>90</v>
      </c>
      <c r="AW163" s="12" t="s">
        <v>41</v>
      </c>
      <c r="AX163" s="12" t="s">
        <v>80</v>
      </c>
      <c r="AY163" s="143" t="s">
        <v>184</v>
      </c>
    </row>
    <row r="164" spans="2:51" s="11" customFormat="1" ht="11.25">
      <c r="B164" s="135"/>
      <c r="D164" s="136" t="s">
        <v>190</v>
      </c>
      <c r="E164" s="137" t="s">
        <v>3</v>
      </c>
      <c r="F164" s="138" t="s">
        <v>260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51" s="12" customFormat="1" ht="11.25">
      <c r="B165" s="142"/>
      <c r="D165" s="136" t="s">
        <v>190</v>
      </c>
      <c r="E165" s="143" t="s">
        <v>3</v>
      </c>
      <c r="F165" s="144" t="s">
        <v>1581</v>
      </c>
      <c r="H165" s="145">
        <v>14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80</v>
      </c>
      <c r="AY165" s="143" t="s">
        <v>184</v>
      </c>
    </row>
    <row r="166" spans="2:51" s="11" customFormat="1" ht="11.25">
      <c r="B166" s="135"/>
      <c r="D166" s="136" t="s">
        <v>190</v>
      </c>
      <c r="E166" s="137" t="s">
        <v>3</v>
      </c>
      <c r="F166" s="138" t="s">
        <v>1582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51" s="12" customFormat="1" ht="11.25">
      <c r="B167" s="142"/>
      <c r="D167" s="136" t="s">
        <v>190</v>
      </c>
      <c r="E167" s="143" t="s">
        <v>3</v>
      </c>
      <c r="F167" s="144" t="s">
        <v>1583</v>
      </c>
      <c r="H167" s="145">
        <v>58.5</v>
      </c>
      <c r="I167" s="146"/>
      <c r="L167" s="142"/>
      <c r="M167" s="147"/>
      <c r="T167" s="148"/>
      <c r="AT167" s="143" t="s">
        <v>190</v>
      </c>
      <c r="AU167" s="143" t="s">
        <v>88</v>
      </c>
      <c r="AV167" s="12" t="s">
        <v>90</v>
      </c>
      <c r="AW167" s="12" t="s">
        <v>41</v>
      </c>
      <c r="AX167" s="12" t="s">
        <v>80</v>
      </c>
      <c r="AY167" s="143" t="s">
        <v>184</v>
      </c>
    </row>
    <row r="168" spans="2:51" s="11" customFormat="1" ht="11.25">
      <c r="B168" s="135"/>
      <c r="D168" s="136" t="s">
        <v>190</v>
      </c>
      <c r="E168" s="137" t="s">
        <v>3</v>
      </c>
      <c r="F168" s="138" t="s">
        <v>1555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51" s="12" customFormat="1" ht="11.25">
      <c r="B169" s="142"/>
      <c r="D169" s="136" t="s">
        <v>190</v>
      </c>
      <c r="E169" s="143" t="s">
        <v>3</v>
      </c>
      <c r="F169" s="144" t="s">
        <v>1556</v>
      </c>
      <c r="H169" s="145">
        <v>3.4</v>
      </c>
      <c r="I169" s="146"/>
      <c r="L169" s="142"/>
      <c r="M169" s="147"/>
      <c r="T169" s="148"/>
      <c r="AT169" s="143" t="s">
        <v>190</v>
      </c>
      <c r="AU169" s="143" t="s">
        <v>88</v>
      </c>
      <c r="AV169" s="12" t="s">
        <v>90</v>
      </c>
      <c r="AW169" s="12" t="s">
        <v>41</v>
      </c>
      <c r="AX169" s="12" t="s">
        <v>80</v>
      </c>
      <c r="AY169" s="143" t="s">
        <v>184</v>
      </c>
    </row>
    <row r="170" spans="2:51" s="11" customFormat="1" ht="11.25">
      <c r="B170" s="135"/>
      <c r="D170" s="136" t="s">
        <v>190</v>
      </c>
      <c r="E170" s="137" t="s">
        <v>3</v>
      </c>
      <c r="F170" s="138" t="s">
        <v>1557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51" s="12" customFormat="1" ht="11.25">
      <c r="B171" s="142"/>
      <c r="D171" s="136" t="s">
        <v>190</v>
      </c>
      <c r="E171" s="143" t="s">
        <v>3</v>
      </c>
      <c r="F171" s="144" t="s">
        <v>1558</v>
      </c>
      <c r="H171" s="145">
        <v>0.86399999999999999</v>
      </c>
      <c r="I171" s="146"/>
      <c r="L171" s="142"/>
      <c r="M171" s="147"/>
      <c r="T171" s="148"/>
      <c r="AT171" s="143" t="s">
        <v>190</v>
      </c>
      <c r="AU171" s="143" t="s">
        <v>88</v>
      </c>
      <c r="AV171" s="12" t="s">
        <v>90</v>
      </c>
      <c r="AW171" s="12" t="s">
        <v>41</v>
      </c>
      <c r="AX171" s="12" t="s">
        <v>80</v>
      </c>
      <c r="AY171" s="143" t="s">
        <v>184</v>
      </c>
    </row>
    <row r="172" spans="2:51" s="11" customFormat="1" ht="11.25">
      <c r="B172" s="135"/>
      <c r="D172" s="136" t="s">
        <v>190</v>
      </c>
      <c r="E172" s="137" t="s">
        <v>3</v>
      </c>
      <c r="F172" s="138" t="s">
        <v>1584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51" s="12" customFormat="1" ht="11.25">
      <c r="B173" s="142"/>
      <c r="D173" s="136" t="s">
        <v>190</v>
      </c>
      <c r="E173" s="143" t="s">
        <v>3</v>
      </c>
      <c r="F173" s="144" t="s">
        <v>201</v>
      </c>
      <c r="H173" s="145">
        <v>1.2</v>
      </c>
      <c r="I173" s="146"/>
      <c r="L173" s="142"/>
      <c r="M173" s="147"/>
      <c r="T173" s="148"/>
      <c r="AT173" s="143" t="s">
        <v>190</v>
      </c>
      <c r="AU173" s="143" t="s">
        <v>88</v>
      </c>
      <c r="AV173" s="12" t="s">
        <v>90</v>
      </c>
      <c r="AW173" s="12" t="s">
        <v>41</v>
      </c>
      <c r="AX173" s="12" t="s">
        <v>80</v>
      </c>
      <c r="AY173" s="143" t="s">
        <v>184</v>
      </c>
    </row>
    <row r="174" spans="2:51" s="11" customFormat="1" ht="11.25">
      <c r="B174" s="135"/>
      <c r="D174" s="136" t="s">
        <v>190</v>
      </c>
      <c r="E174" s="137" t="s">
        <v>3</v>
      </c>
      <c r="F174" s="138" t="s">
        <v>1239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51" s="12" customFormat="1" ht="11.25">
      <c r="B175" s="142"/>
      <c r="D175" s="136" t="s">
        <v>190</v>
      </c>
      <c r="E175" s="143" t="s">
        <v>3</v>
      </c>
      <c r="F175" s="144" t="s">
        <v>1209</v>
      </c>
      <c r="H175" s="145">
        <v>0.3</v>
      </c>
      <c r="I175" s="146"/>
      <c r="L175" s="142"/>
      <c r="M175" s="147"/>
      <c r="T175" s="148"/>
      <c r="AT175" s="143" t="s">
        <v>190</v>
      </c>
      <c r="AU175" s="143" t="s">
        <v>88</v>
      </c>
      <c r="AV175" s="12" t="s">
        <v>90</v>
      </c>
      <c r="AW175" s="12" t="s">
        <v>41</v>
      </c>
      <c r="AX175" s="12" t="s">
        <v>80</v>
      </c>
      <c r="AY175" s="143" t="s">
        <v>184</v>
      </c>
    </row>
    <row r="176" spans="2:51" s="13" customFormat="1" ht="11.25">
      <c r="B176" s="149"/>
      <c r="D176" s="136" t="s">
        <v>190</v>
      </c>
      <c r="E176" s="150" t="s">
        <v>3</v>
      </c>
      <c r="F176" s="151" t="s">
        <v>202</v>
      </c>
      <c r="H176" s="152">
        <v>110.81399999999999</v>
      </c>
      <c r="I176" s="153"/>
      <c r="L176" s="149"/>
      <c r="M176" s="154"/>
      <c r="T176" s="155"/>
      <c r="AT176" s="150" t="s">
        <v>190</v>
      </c>
      <c r="AU176" s="150" t="s">
        <v>88</v>
      </c>
      <c r="AV176" s="13" t="s">
        <v>203</v>
      </c>
      <c r="AW176" s="13" t="s">
        <v>41</v>
      </c>
      <c r="AX176" s="13" t="s">
        <v>88</v>
      </c>
      <c r="AY176" s="150" t="s">
        <v>184</v>
      </c>
    </row>
    <row r="177" spans="2:65" s="1" customFormat="1" ht="21.75" customHeight="1">
      <c r="B177" s="121"/>
      <c r="C177" s="122" t="s">
        <v>253</v>
      </c>
      <c r="D177" s="122" t="s">
        <v>185</v>
      </c>
      <c r="E177" s="123" t="s">
        <v>266</v>
      </c>
      <c r="F177" s="124" t="s">
        <v>267</v>
      </c>
      <c r="G177" s="125" t="s">
        <v>250</v>
      </c>
      <c r="H177" s="126">
        <v>356.39</v>
      </c>
      <c r="I177" s="127"/>
      <c r="J177" s="128">
        <f>ROUND(I177*H177,2)</f>
        <v>0</v>
      </c>
      <c r="K177" s="124" t="s">
        <v>189</v>
      </c>
      <c r="L177" s="32"/>
      <c r="M177" s="129" t="s">
        <v>3</v>
      </c>
      <c r="N177" s="130" t="s">
        <v>51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88</v>
      </c>
      <c r="AT177" s="133" t="s">
        <v>185</v>
      </c>
      <c r="AU177" s="133" t="s">
        <v>88</v>
      </c>
      <c r="AY177" s="16" t="s">
        <v>184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88</v>
      </c>
      <c r="BK177" s="134">
        <f>ROUND(I177*H177,2)</f>
        <v>0</v>
      </c>
      <c r="BL177" s="16" t="s">
        <v>88</v>
      </c>
      <c r="BM177" s="133" t="s">
        <v>1585</v>
      </c>
    </row>
    <row r="178" spans="2:65" s="11" customFormat="1" ht="22.5">
      <c r="B178" s="135"/>
      <c r="D178" s="136" t="s">
        <v>190</v>
      </c>
      <c r="E178" s="137" t="s">
        <v>3</v>
      </c>
      <c r="F178" s="138" t="s">
        <v>1548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22.5">
      <c r="B179" s="135"/>
      <c r="D179" s="136" t="s">
        <v>190</v>
      </c>
      <c r="E179" s="137" t="s">
        <v>3</v>
      </c>
      <c r="F179" s="138" t="s">
        <v>1549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1550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22.5">
      <c r="B181" s="135"/>
      <c r="D181" s="136" t="s">
        <v>190</v>
      </c>
      <c r="E181" s="137" t="s">
        <v>3</v>
      </c>
      <c r="F181" s="138" t="s">
        <v>269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194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2" customFormat="1" ht="11.25">
      <c r="B183" s="142"/>
      <c r="D183" s="136" t="s">
        <v>190</v>
      </c>
      <c r="E183" s="143" t="s">
        <v>3</v>
      </c>
      <c r="F183" s="144" t="s">
        <v>1586</v>
      </c>
      <c r="H183" s="145">
        <v>108.5</v>
      </c>
      <c r="I183" s="146"/>
      <c r="L183" s="142"/>
      <c r="M183" s="147"/>
      <c r="T183" s="148"/>
      <c r="AT183" s="143" t="s">
        <v>190</v>
      </c>
      <c r="AU183" s="143" t="s">
        <v>88</v>
      </c>
      <c r="AV183" s="12" t="s">
        <v>90</v>
      </c>
      <c r="AW183" s="12" t="s">
        <v>41</v>
      </c>
      <c r="AX183" s="12" t="s">
        <v>80</v>
      </c>
      <c r="AY183" s="143" t="s">
        <v>184</v>
      </c>
    </row>
    <row r="184" spans="2:65" s="11" customFormat="1" ht="11.25">
      <c r="B184" s="135"/>
      <c r="D184" s="136" t="s">
        <v>190</v>
      </c>
      <c r="E184" s="137" t="s">
        <v>3</v>
      </c>
      <c r="F184" s="138" t="s">
        <v>196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88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2" customFormat="1" ht="11.25">
      <c r="B185" s="142"/>
      <c r="D185" s="136" t="s">
        <v>190</v>
      </c>
      <c r="E185" s="143" t="s">
        <v>3</v>
      </c>
      <c r="F185" s="144" t="s">
        <v>1587</v>
      </c>
      <c r="H185" s="145">
        <v>35</v>
      </c>
      <c r="I185" s="146"/>
      <c r="L185" s="142"/>
      <c r="M185" s="147"/>
      <c r="T185" s="148"/>
      <c r="AT185" s="143" t="s">
        <v>190</v>
      </c>
      <c r="AU185" s="143" t="s">
        <v>88</v>
      </c>
      <c r="AV185" s="12" t="s">
        <v>90</v>
      </c>
      <c r="AW185" s="12" t="s">
        <v>41</v>
      </c>
      <c r="AX185" s="12" t="s">
        <v>80</v>
      </c>
      <c r="AY185" s="143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1553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2" customFormat="1" ht="11.25">
      <c r="B187" s="142"/>
      <c r="D187" s="136" t="s">
        <v>190</v>
      </c>
      <c r="E187" s="143" t="s">
        <v>3</v>
      </c>
      <c r="F187" s="144" t="s">
        <v>1588</v>
      </c>
      <c r="H187" s="145">
        <v>146.25</v>
      </c>
      <c r="I187" s="146"/>
      <c r="L187" s="142"/>
      <c r="M187" s="147"/>
      <c r="T187" s="148"/>
      <c r="AT187" s="143" t="s">
        <v>190</v>
      </c>
      <c r="AU187" s="143" t="s">
        <v>88</v>
      </c>
      <c r="AV187" s="12" t="s">
        <v>90</v>
      </c>
      <c r="AW187" s="12" t="s">
        <v>41</v>
      </c>
      <c r="AX187" s="12" t="s">
        <v>80</v>
      </c>
      <c r="AY187" s="143" t="s">
        <v>184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1555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1589</v>
      </c>
      <c r="H189" s="145">
        <v>34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80</v>
      </c>
      <c r="AY189" s="143" t="s">
        <v>184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1557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1590</v>
      </c>
      <c r="H191" s="145">
        <v>8.64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1207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273</v>
      </c>
      <c r="H193" s="145">
        <v>12</v>
      </c>
      <c r="I193" s="146"/>
      <c r="L193" s="142"/>
      <c r="M193" s="147"/>
      <c r="T193" s="148"/>
      <c r="AT193" s="143" t="s">
        <v>190</v>
      </c>
      <c r="AU193" s="143" t="s">
        <v>88</v>
      </c>
      <c r="AV193" s="12" t="s">
        <v>90</v>
      </c>
      <c r="AW193" s="12" t="s">
        <v>41</v>
      </c>
      <c r="AX193" s="12" t="s">
        <v>80</v>
      </c>
      <c r="AY193" s="143" t="s">
        <v>184</v>
      </c>
    </row>
    <row r="194" spans="2:65" s="11" customFormat="1" ht="22.5">
      <c r="B194" s="135"/>
      <c r="D194" s="136" t="s">
        <v>190</v>
      </c>
      <c r="E194" s="137" t="s">
        <v>3</v>
      </c>
      <c r="F194" s="138" t="s">
        <v>1208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273</v>
      </c>
      <c r="H195" s="145">
        <v>12</v>
      </c>
      <c r="I195" s="146"/>
      <c r="L195" s="142"/>
      <c r="M195" s="147"/>
      <c r="T195" s="148"/>
      <c r="AT195" s="143" t="s">
        <v>190</v>
      </c>
      <c r="AU195" s="143" t="s">
        <v>88</v>
      </c>
      <c r="AV195" s="12" t="s">
        <v>90</v>
      </c>
      <c r="AW195" s="12" t="s">
        <v>41</v>
      </c>
      <c r="AX195" s="12" t="s">
        <v>80</v>
      </c>
      <c r="AY195" s="143" t="s">
        <v>184</v>
      </c>
    </row>
    <row r="196" spans="2:65" s="13" customFormat="1" ht="11.25">
      <c r="B196" s="149"/>
      <c r="D196" s="136" t="s">
        <v>190</v>
      </c>
      <c r="E196" s="150" t="s">
        <v>3</v>
      </c>
      <c r="F196" s="151" t="s">
        <v>202</v>
      </c>
      <c r="H196" s="152">
        <v>356.39</v>
      </c>
      <c r="I196" s="153"/>
      <c r="L196" s="149"/>
      <c r="M196" s="154"/>
      <c r="T196" s="155"/>
      <c r="AT196" s="150" t="s">
        <v>190</v>
      </c>
      <c r="AU196" s="150" t="s">
        <v>88</v>
      </c>
      <c r="AV196" s="13" t="s">
        <v>203</v>
      </c>
      <c r="AW196" s="13" t="s">
        <v>41</v>
      </c>
      <c r="AX196" s="13" t="s">
        <v>88</v>
      </c>
      <c r="AY196" s="150" t="s">
        <v>184</v>
      </c>
    </row>
    <row r="197" spans="2:65" s="1" customFormat="1" ht="24.2" customHeight="1">
      <c r="B197" s="121"/>
      <c r="C197" s="122" t="s">
        <v>265</v>
      </c>
      <c r="D197" s="122" t="s">
        <v>185</v>
      </c>
      <c r="E197" s="123" t="s">
        <v>294</v>
      </c>
      <c r="F197" s="124" t="s">
        <v>295</v>
      </c>
      <c r="G197" s="125" t="s">
        <v>296</v>
      </c>
      <c r="H197" s="126">
        <v>188.38399999999999</v>
      </c>
      <c r="I197" s="127"/>
      <c r="J197" s="128">
        <f>ROUND(I197*H197,2)</f>
        <v>0</v>
      </c>
      <c r="K197" s="124" t="s">
        <v>189</v>
      </c>
      <c r="L197" s="32"/>
      <c r="M197" s="129" t="s">
        <v>3</v>
      </c>
      <c r="N197" s="130" t="s">
        <v>51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88</v>
      </c>
      <c r="AT197" s="133" t="s">
        <v>185</v>
      </c>
      <c r="AU197" s="133" t="s">
        <v>88</v>
      </c>
      <c r="AY197" s="16" t="s">
        <v>184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6" t="s">
        <v>88</v>
      </c>
      <c r="BK197" s="134">
        <f>ROUND(I197*H197,2)</f>
        <v>0</v>
      </c>
      <c r="BL197" s="16" t="s">
        <v>88</v>
      </c>
      <c r="BM197" s="133" t="s">
        <v>1591</v>
      </c>
    </row>
    <row r="198" spans="2:65" s="11" customFormat="1" ht="22.5">
      <c r="B198" s="135"/>
      <c r="D198" s="136" t="s">
        <v>190</v>
      </c>
      <c r="E198" s="137" t="s">
        <v>3</v>
      </c>
      <c r="F198" s="138" t="s">
        <v>1548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1" customFormat="1" ht="22.5">
      <c r="B199" s="135"/>
      <c r="D199" s="136" t="s">
        <v>190</v>
      </c>
      <c r="E199" s="137" t="s">
        <v>3</v>
      </c>
      <c r="F199" s="138" t="s">
        <v>1549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88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1550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843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2" customFormat="1" ht="11.25">
      <c r="B202" s="142"/>
      <c r="D202" s="136" t="s">
        <v>190</v>
      </c>
      <c r="E202" s="143" t="s">
        <v>3</v>
      </c>
      <c r="F202" s="144" t="s">
        <v>1592</v>
      </c>
      <c r="H202" s="145">
        <v>188.38399999999999</v>
      </c>
      <c r="I202" s="146"/>
      <c r="L202" s="142"/>
      <c r="M202" s="147"/>
      <c r="T202" s="148"/>
      <c r="AT202" s="143" t="s">
        <v>190</v>
      </c>
      <c r="AU202" s="143" t="s">
        <v>88</v>
      </c>
      <c r="AV202" s="12" t="s">
        <v>90</v>
      </c>
      <c r="AW202" s="12" t="s">
        <v>41</v>
      </c>
      <c r="AX202" s="12" t="s">
        <v>88</v>
      </c>
      <c r="AY202" s="143" t="s">
        <v>184</v>
      </c>
    </row>
    <row r="203" spans="2:65" s="1" customFormat="1" ht="16.5" customHeight="1">
      <c r="B203" s="121"/>
      <c r="C203" s="122" t="s">
        <v>274</v>
      </c>
      <c r="D203" s="122" t="s">
        <v>185</v>
      </c>
      <c r="E203" s="123" t="s">
        <v>301</v>
      </c>
      <c r="F203" s="124" t="s">
        <v>302</v>
      </c>
      <c r="G203" s="125" t="s">
        <v>188</v>
      </c>
      <c r="H203" s="126">
        <v>75.174999999999997</v>
      </c>
      <c r="I203" s="127"/>
      <c r="J203" s="128">
        <f>ROUND(I203*H203,2)</f>
        <v>0</v>
      </c>
      <c r="K203" s="124" t="s">
        <v>189</v>
      </c>
      <c r="L203" s="32"/>
      <c r="M203" s="129" t="s">
        <v>3</v>
      </c>
      <c r="N203" s="130" t="s">
        <v>51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88</v>
      </c>
      <c r="AT203" s="133" t="s">
        <v>185</v>
      </c>
      <c r="AU203" s="133" t="s">
        <v>88</v>
      </c>
      <c r="AY203" s="16" t="s">
        <v>184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88</v>
      </c>
      <c r="BK203" s="134">
        <f>ROUND(I203*H203,2)</f>
        <v>0</v>
      </c>
      <c r="BL203" s="16" t="s">
        <v>88</v>
      </c>
      <c r="BM203" s="133" t="s">
        <v>1593</v>
      </c>
    </row>
    <row r="204" spans="2:65" s="11" customFormat="1" ht="22.5">
      <c r="B204" s="135"/>
      <c r="D204" s="136" t="s">
        <v>190</v>
      </c>
      <c r="E204" s="137" t="s">
        <v>3</v>
      </c>
      <c r="F204" s="138" t="s">
        <v>1548</v>
      </c>
      <c r="H204" s="137" t="s">
        <v>3</v>
      </c>
      <c r="I204" s="139"/>
      <c r="L204" s="135"/>
      <c r="M204" s="140"/>
      <c r="T204" s="141"/>
      <c r="AT204" s="137" t="s">
        <v>190</v>
      </c>
      <c r="AU204" s="137" t="s">
        <v>88</v>
      </c>
      <c r="AV204" s="11" t="s">
        <v>88</v>
      </c>
      <c r="AW204" s="11" t="s">
        <v>41</v>
      </c>
      <c r="AX204" s="11" t="s">
        <v>80</v>
      </c>
      <c r="AY204" s="137" t="s">
        <v>184</v>
      </c>
    </row>
    <row r="205" spans="2:65" s="11" customFormat="1" ht="22.5">
      <c r="B205" s="135"/>
      <c r="D205" s="136" t="s">
        <v>190</v>
      </c>
      <c r="E205" s="137" t="s">
        <v>3</v>
      </c>
      <c r="F205" s="138" t="s">
        <v>1549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1550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304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1" customFormat="1" ht="22.5">
      <c r="B208" s="135"/>
      <c r="D208" s="136" t="s">
        <v>190</v>
      </c>
      <c r="E208" s="137" t="s">
        <v>3</v>
      </c>
      <c r="F208" s="138" t="s">
        <v>305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2" customFormat="1" ht="11.25">
      <c r="B209" s="142"/>
      <c r="D209" s="136" t="s">
        <v>190</v>
      </c>
      <c r="E209" s="143" t="s">
        <v>3</v>
      </c>
      <c r="F209" s="144" t="s">
        <v>1594</v>
      </c>
      <c r="H209" s="145">
        <v>110.81399999999999</v>
      </c>
      <c r="I209" s="146"/>
      <c r="L209" s="142"/>
      <c r="M209" s="147"/>
      <c r="T209" s="148"/>
      <c r="AT209" s="143" t="s">
        <v>190</v>
      </c>
      <c r="AU209" s="143" t="s">
        <v>88</v>
      </c>
      <c r="AV209" s="12" t="s">
        <v>90</v>
      </c>
      <c r="AW209" s="12" t="s">
        <v>41</v>
      </c>
      <c r="AX209" s="12" t="s">
        <v>80</v>
      </c>
      <c r="AY209" s="143" t="s">
        <v>184</v>
      </c>
    </row>
    <row r="210" spans="2:65" s="11" customFormat="1" ht="22.5">
      <c r="B210" s="135"/>
      <c r="D210" s="136" t="s">
        <v>190</v>
      </c>
      <c r="E210" s="137" t="s">
        <v>3</v>
      </c>
      <c r="F210" s="138" t="s">
        <v>307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2" customFormat="1" ht="11.25">
      <c r="B211" s="142"/>
      <c r="D211" s="136" t="s">
        <v>190</v>
      </c>
      <c r="E211" s="143" t="s">
        <v>3</v>
      </c>
      <c r="F211" s="144" t="s">
        <v>1595</v>
      </c>
      <c r="H211" s="145">
        <v>-35.639000000000003</v>
      </c>
      <c r="I211" s="146"/>
      <c r="L211" s="142"/>
      <c r="M211" s="147"/>
      <c r="T211" s="148"/>
      <c r="AT211" s="143" t="s">
        <v>190</v>
      </c>
      <c r="AU211" s="143" t="s">
        <v>88</v>
      </c>
      <c r="AV211" s="12" t="s">
        <v>90</v>
      </c>
      <c r="AW211" s="12" t="s">
        <v>41</v>
      </c>
      <c r="AX211" s="12" t="s">
        <v>80</v>
      </c>
      <c r="AY211" s="143" t="s">
        <v>184</v>
      </c>
    </row>
    <row r="212" spans="2:65" s="13" customFormat="1" ht="11.25">
      <c r="B212" s="149"/>
      <c r="D212" s="136" t="s">
        <v>190</v>
      </c>
      <c r="E212" s="150" t="s">
        <v>3</v>
      </c>
      <c r="F212" s="151" t="s">
        <v>202</v>
      </c>
      <c r="H212" s="152">
        <v>75.174999999999997</v>
      </c>
      <c r="I212" s="153"/>
      <c r="L212" s="149"/>
      <c r="M212" s="154"/>
      <c r="T212" s="155"/>
      <c r="AT212" s="150" t="s">
        <v>190</v>
      </c>
      <c r="AU212" s="150" t="s">
        <v>88</v>
      </c>
      <c r="AV212" s="13" t="s">
        <v>203</v>
      </c>
      <c r="AW212" s="13" t="s">
        <v>41</v>
      </c>
      <c r="AX212" s="13" t="s">
        <v>88</v>
      </c>
      <c r="AY212" s="150" t="s">
        <v>184</v>
      </c>
    </row>
    <row r="213" spans="2:65" s="1" customFormat="1" ht="21.75" customHeight="1">
      <c r="B213" s="121"/>
      <c r="C213" s="122" t="s">
        <v>256</v>
      </c>
      <c r="D213" s="122" t="s">
        <v>185</v>
      </c>
      <c r="E213" s="123" t="s">
        <v>852</v>
      </c>
      <c r="F213" s="124" t="s">
        <v>853</v>
      </c>
      <c r="G213" s="125" t="s">
        <v>324</v>
      </c>
      <c r="H213" s="126">
        <v>108</v>
      </c>
      <c r="I213" s="127"/>
      <c r="J213" s="128">
        <f>ROUND(I213*H213,2)</f>
        <v>0</v>
      </c>
      <c r="K213" s="124" t="s">
        <v>189</v>
      </c>
      <c r="L213" s="32"/>
      <c r="M213" s="129" t="s">
        <v>3</v>
      </c>
      <c r="N213" s="130" t="s">
        <v>51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88</v>
      </c>
      <c r="AT213" s="133" t="s">
        <v>185</v>
      </c>
      <c r="AU213" s="133" t="s">
        <v>88</v>
      </c>
      <c r="AY213" s="16" t="s">
        <v>184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88</v>
      </c>
      <c r="BK213" s="134">
        <f>ROUND(I213*H213,2)</f>
        <v>0</v>
      </c>
      <c r="BL213" s="16" t="s">
        <v>88</v>
      </c>
      <c r="BM213" s="133" t="s">
        <v>1596</v>
      </c>
    </row>
    <row r="214" spans="2:65" s="11" customFormat="1" ht="11.25">
      <c r="B214" s="135"/>
      <c r="D214" s="136" t="s">
        <v>190</v>
      </c>
      <c r="E214" s="137" t="s">
        <v>3</v>
      </c>
      <c r="F214" s="138" t="s">
        <v>1550</v>
      </c>
      <c r="H214" s="137" t="s">
        <v>3</v>
      </c>
      <c r="I214" s="139"/>
      <c r="L214" s="135"/>
      <c r="M214" s="140"/>
      <c r="T214" s="141"/>
      <c r="AT214" s="137" t="s">
        <v>190</v>
      </c>
      <c r="AU214" s="137" t="s">
        <v>88</v>
      </c>
      <c r="AV214" s="11" t="s">
        <v>88</v>
      </c>
      <c r="AW214" s="11" t="s">
        <v>41</v>
      </c>
      <c r="AX214" s="11" t="s">
        <v>80</v>
      </c>
      <c r="AY214" s="137" t="s">
        <v>184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1597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2" customFormat="1" ht="11.25">
      <c r="B216" s="142"/>
      <c r="D216" s="136" t="s">
        <v>190</v>
      </c>
      <c r="E216" s="143" t="s">
        <v>3</v>
      </c>
      <c r="F216" s="144" t="s">
        <v>1598</v>
      </c>
      <c r="H216" s="145">
        <v>108</v>
      </c>
      <c r="I216" s="146"/>
      <c r="L216" s="142"/>
      <c r="M216" s="147"/>
      <c r="T216" s="148"/>
      <c r="AT216" s="143" t="s">
        <v>190</v>
      </c>
      <c r="AU216" s="143" t="s">
        <v>88</v>
      </c>
      <c r="AV216" s="12" t="s">
        <v>90</v>
      </c>
      <c r="AW216" s="12" t="s">
        <v>41</v>
      </c>
      <c r="AX216" s="12" t="s">
        <v>80</v>
      </c>
      <c r="AY216" s="143" t="s">
        <v>184</v>
      </c>
    </row>
    <row r="217" spans="2:65" s="13" customFormat="1" ht="11.25">
      <c r="B217" s="149"/>
      <c r="D217" s="136" t="s">
        <v>190</v>
      </c>
      <c r="E217" s="150" t="s">
        <v>3</v>
      </c>
      <c r="F217" s="151" t="s">
        <v>202</v>
      </c>
      <c r="H217" s="152">
        <v>108</v>
      </c>
      <c r="I217" s="153"/>
      <c r="L217" s="149"/>
      <c r="M217" s="154"/>
      <c r="T217" s="155"/>
      <c r="AT217" s="150" t="s">
        <v>190</v>
      </c>
      <c r="AU217" s="150" t="s">
        <v>88</v>
      </c>
      <c r="AV217" s="13" t="s">
        <v>203</v>
      </c>
      <c r="AW217" s="13" t="s">
        <v>41</v>
      </c>
      <c r="AX217" s="13" t="s">
        <v>88</v>
      </c>
      <c r="AY217" s="150" t="s">
        <v>184</v>
      </c>
    </row>
    <row r="218" spans="2:65" s="10" customFormat="1" ht="25.9" customHeight="1">
      <c r="B218" s="111"/>
      <c r="D218" s="112" t="s">
        <v>79</v>
      </c>
      <c r="E218" s="113" t="s">
        <v>90</v>
      </c>
      <c r="F218" s="113" t="s">
        <v>313</v>
      </c>
      <c r="I218" s="114"/>
      <c r="J218" s="115">
        <f>BK218</f>
        <v>0</v>
      </c>
      <c r="L218" s="111"/>
      <c r="M218" s="116"/>
      <c r="P218" s="117">
        <f>SUM(P219:P238)</f>
        <v>0</v>
      </c>
      <c r="R218" s="117">
        <f>SUM(R219:R238)</f>
        <v>0</v>
      </c>
      <c r="T218" s="118">
        <f>SUM(T219:T238)</f>
        <v>0</v>
      </c>
      <c r="AR218" s="112" t="s">
        <v>88</v>
      </c>
      <c r="AT218" s="119" t="s">
        <v>79</v>
      </c>
      <c r="AU218" s="119" t="s">
        <v>80</v>
      </c>
      <c r="AY218" s="112" t="s">
        <v>184</v>
      </c>
      <c r="BK218" s="120">
        <f>SUM(BK219:BK238)</f>
        <v>0</v>
      </c>
    </row>
    <row r="219" spans="2:65" s="1" customFormat="1" ht="16.5" customHeight="1">
      <c r="B219" s="121"/>
      <c r="C219" s="122" t="s">
        <v>9</v>
      </c>
      <c r="D219" s="122" t="s">
        <v>185</v>
      </c>
      <c r="E219" s="123" t="s">
        <v>315</v>
      </c>
      <c r="F219" s="124" t="s">
        <v>316</v>
      </c>
      <c r="G219" s="125" t="s">
        <v>188</v>
      </c>
      <c r="H219" s="126">
        <v>2.3639999999999999</v>
      </c>
      <c r="I219" s="127"/>
      <c r="J219" s="128">
        <f>ROUND(I219*H219,2)</f>
        <v>0</v>
      </c>
      <c r="K219" s="124" t="s">
        <v>189</v>
      </c>
      <c r="L219" s="32"/>
      <c r="M219" s="129" t="s">
        <v>3</v>
      </c>
      <c r="N219" s="130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88</v>
      </c>
      <c r="AT219" s="133" t="s">
        <v>185</v>
      </c>
      <c r="AU219" s="133" t="s">
        <v>88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1599</v>
      </c>
    </row>
    <row r="220" spans="2:65" s="11" customFormat="1" ht="11.25">
      <c r="B220" s="135"/>
      <c r="D220" s="136" t="s">
        <v>190</v>
      </c>
      <c r="E220" s="137" t="s">
        <v>3</v>
      </c>
      <c r="F220" s="138" t="s">
        <v>1550</v>
      </c>
      <c r="H220" s="137" t="s">
        <v>3</v>
      </c>
      <c r="I220" s="139"/>
      <c r="L220" s="135"/>
      <c r="M220" s="140"/>
      <c r="T220" s="141"/>
      <c r="AT220" s="137" t="s">
        <v>190</v>
      </c>
      <c r="AU220" s="137" t="s">
        <v>88</v>
      </c>
      <c r="AV220" s="11" t="s">
        <v>88</v>
      </c>
      <c r="AW220" s="11" t="s">
        <v>41</v>
      </c>
      <c r="AX220" s="11" t="s">
        <v>80</v>
      </c>
      <c r="AY220" s="137" t="s">
        <v>184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1600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1601</v>
      </c>
      <c r="H222" s="145">
        <v>0.86399999999999999</v>
      </c>
      <c r="I222" s="146"/>
      <c r="L222" s="142"/>
      <c r="M222" s="147"/>
      <c r="T222" s="148"/>
      <c r="AT222" s="143" t="s">
        <v>190</v>
      </c>
      <c r="AU222" s="143" t="s">
        <v>88</v>
      </c>
      <c r="AV222" s="12" t="s">
        <v>90</v>
      </c>
      <c r="AW222" s="12" t="s">
        <v>41</v>
      </c>
      <c r="AX222" s="12" t="s">
        <v>80</v>
      </c>
      <c r="AY222" s="143" t="s">
        <v>184</v>
      </c>
    </row>
    <row r="223" spans="2:65" s="11" customFormat="1" ht="22.5">
      <c r="B223" s="135"/>
      <c r="D223" s="136" t="s">
        <v>190</v>
      </c>
      <c r="E223" s="137" t="s">
        <v>3</v>
      </c>
      <c r="F223" s="138" t="s">
        <v>1548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1602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319</v>
      </c>
      <c r="H225" s="145">
        <v>1.2</v>
      </c>
      <c r="I225" s="146"/>
      <c r="L225" s="142"/>
      <c r="M225" s="147"/>
      <c r="T225" s="148"/>
      <c r="AT225" s="143" t="s">
        <v>190</v>
      </c>
      <c r="AU225" s="143" t="s">
        <v>88</v>
      </c>
      <c r="AV225" s="12" t="s">
        <v>90</v>
      </c>
      <c r="AW225" s="12" t="s">
        <v>41</v>
      </c>
      <c r="AX225" s="12" t="s">
        <v>80</v>
      </c>
      <c r="AY225" s="143" t="s">
        <v>184</v>
      </c>
    </row>
    <row r="226" spans="2:65" s="11" customFormat="1" ht="11.25">
      <c r="B226" s="135"/>
      <c r="D226" s="136" t="s">
        <v>190</v>
      </c>
      <c r="E226" s="137" t="s">
        <v>3</v>
      </c>
      <c r="F226" s="138" t="s">
        <v>1252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2" customFormat="1" ht="11.25">
      <c r="B227" s="142"/>
      <c r="D227" s="136" t="s">
        <v>190</v>
      </c>
      <c r="E227" s="143" t="s">
        <v>3</v>
      </c>
      <c r="F227" s="144" t="s">
        <v>1253</v>
      </c>
      <c r="H227" s="145">
        <v>0.3</v>
      </c>
      <c r="I227" s="146"/>
      <c r="L227" s="142"/>
      <c r="M227" s="147"/>
      <c r="T227" s="148"/>
      <c r="AT227" s="143" t="s">
        <v>190</v>
      </c>
      <c r="AU227" s="143" t="s">
        <v>88</v>
      </c>
      <c r="AV227" s="12" t="s">
        <v>90</v>
      </c>
      <c r="AW227" s="12" t="s">
        <v>41</v>
      </c>
      <c r="AX227" s="12" t="s">
        <v>80</v>
      </c>
      <c r="AY227" s="143" t="s">
        <v>184</v>
      </c>
    </row>
    <row r="228" spans="2:65" s="13" customFormat="1" ht="11.25">
      <c r="B228" s="149"/>
      <c r="D228" s="136" t="s">
        <v>190</v>
      </c>
      <c r="E228" s="150" t="s">
        <v>3</v>
      </c>
      <c r="F228" s="151" t="s">
        <v>202</v>
      </c>
      <c r="H228" s="152">
        <v>2.3639999999999999</v>
      </c>
      <c r="I228" s="153"/>
      <c r="L228" s="149"/>
      <c r="M228" s="154"/>
      <c r="T228" s="155"/>
      <c r="AT228" s="150" t="s">
        <v>190</v>
      </c>
      <c r="AU228" s="150" t="s">
        <v>88</v>
      </c>
      <c r="AV228" s="13" t="s">
        <v>203</v>
      </c>
      <c r="AW228" s="13" t="s">
        <v>41</v>
      </c>
      <c r="AX228" s="13" t="s">
        <v>88</v>
      </c>
      <c r="AY228" s="150" t="s">
        <v>184</v>
      </c>
    </row>
    <row r="229" spans="2:65" s="1" customFormat="1" ht="16.5" customHeight="1">
      <c r="B229" s="121"/>
      <c r="C229" s="122" t="s">
        <v>268</v>
      </c>
      <c r="D229" s="122" t="s">
        <v>185</v>
      </c>
      <c r="E229" s="123" t="s">
        <v>1603</v>
      </c>
      <c r="F229" s="124" t="s">
        <v>1604</v>
      </c>
      <c r="G229" s="125" t="s">
        <v>188</v>
      </c>
      <c r="H229" s="126">
        <v>3.4</v>
      </c>
      <c r="I229" s="127"/>
      <c r="J229" s="128">
        <f>ROUND(I229*H229,2)</f>
        <v>0</v>
      </c>
      <c r="K229" s="124" t="s">
        <v>189</v>
      </c>
      <c r="L229" s="32"/>
      <c r="M229" s="129" t="s">
        <v>3</v>
      </c>
      <c r="N229" s="130" t="s">
        <v>51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88</v>
      </c>
      <c r="AT229" s="133" t="s">
        <v>185</v>
      </c>
      <c r="AU229" s="133" t="s">
        <v>88</v>
      </c>
      <c r="AY229" s="16" t="s">
        <v>184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88</v>
      </c>
      <c r="BK229" s="134">
        <f>ROUND(I229*H229,2)</f>
        <v>0</v>
      </c>
      <c r="BL229" s="16" t="s">
        <v>88</v>
      </c>
      <c r="BM229" s="133" t="s">
        <v>1605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1550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11.25">
      <c r="B231" s="135"/>
      <c r="D231" s="136" t="s">
        <v>190</v>
      </c>
      <c r="E231" s="137" t="s">
        <v>3</v>
      </c>
      <c r="F231" s="138" t="s">
        <v>1606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2" customFormat="1" ht="11.25">
      <c r="B232" s="142"/>
      <c r="D232" s="136" t="s">
        <v>190</v>
      </c>
      <c r="E232" s="143" t="s">
        <v>3</v>
      </c>
      <c r="F232" s="144" t="s">
        <v>1607</v>
      </c>
      <c r="H232" s="145">
        <v>3.4</v>
      </c>
      <c r="I232" s="146"/>
      <c r="L232" s="142"/>
      <c r="M232" s="147"/>
      <c r="T232" s="148"/>
      <c r="AT232" s="143" t="s">
        <v>190</v>
      </c>
      <c r="AU232" s="143" t="s">
        <v>88</v>
      </c>
      <c r="AV232" s="12" t="s">
        <v>90</v>
      </c>
      <c r="AW232" s="12" t="s">
        <v>41</v>
      </c>
      <c r="AX232" s="12" t="s">
        <v>80</v>
      </c>
      <c r="AY232" s="143" t="s">
        <v>184</v>
      </c>
    </row>
    <row r="233" spans="2:65" s="13" customFormat="1" ht="11.25">
      <c r="B233" s="149"/>
      <c r="D233" s="136" t="s">
        <v>190</v>
      </c>
      <c r="E233" s="150" t="s">
        <v>3</v>
      </c>
      <c r="F233" s="151" t="s">
        <v>202</v>
      </c>
      <c r="H233" s="152">
        <v>3.4</v>
      </c>
      <c r="I233" s="153"/>
      <c r="L233" s="149"/>
      <c r="M233" s="154"/>
      <c r="T233" s="155"/>
      <c r="AT233" s="150" t="s">
        <v>190</v>
      </c>
      <c r="AU233" s="150" t="s">
        <v>88</v>
      </c>
      <c r="AV233" s="13" t="s">
        <v>203</v>
      </c>
      <c r="AW233" s="13" t="s">
        <v>41</v>
      </c>
      <c r="AX233" s="13" t="s">
        <v>88</v>
      </c>
      <c r="AY233" s="150" t="s">
        <v>184</v>
      </c>
    </row>
    <row r="234" spans="2:65" s="1" customFormat="1" ht="16.5" customHeight="1">
      <c r="B234" s="121"/>
      <c r="C234" s="122" t="s">
        <v>293</v>
      </c>
      <c r="D234" s="122" t="s">
        <v>185</v>
      </c>
      <c r="E234" s="123" t="s">
        <v>1608</v>
      </c>
      <c r="F234" s="124" t="s">
        <v>1609</v>
      </c>
      <c r="G234" s="125" t="s">
        <v>296</v>
      </c>
      <c r="H234" s="126">
        <v>0.01</v>
      </c>
      <c r="I234" s="127"/>
      <c r="J234" s="128">
        <f>ROUND(I234*H234,2)</f>
        <v>0</v>
      </c>
      <c r="K234" s="124" t="s">
        <v>189</v>
      </c>
      <c r="L234" s="32"/>
      <c r="M234" s="129" t="s">
        <v>3</v>
      </c>
      <c r="N234" s="130" t="s">
        <v>51</v>
      </c>
      <c r="P234" s="131">
        <f>O234*H234</f>
        <v>0</v>
      </c>
      <c r="Q234" s="131">
        <v>0</v>
      </c>
      <c r="R234" s="131">
        <f>Q234*H234</f>
        <v>0</v>
      </c>
      <c r="S234" s="131">
        <v>0</v>
      </c>
      <c r="T234" s="132">
        <f>S234*H234</f>
        <v>0</v>
      </c>
      <c r="AR234" s="133" t="s">
        <v>88</v>
      </c>
      <c r="AT234" s="133" t="s">
        <v>185</v>
      </c>
      <c r="AU234" s="133" t="s">
        <v>88</v>
      </c>
      <c r="AY234" s="16" t="s">
        <v>184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6" t="s">
        <v>88</v>
      </c>
      <c r="BK234" s="134">
        <f>ROUND(I234*H234,2)</f>
        <v>0</v>
      </c>
      <c r="BL234" s="16" t="s">
        <v>88</v>
      </c>
      <c r="BM234" s="133" t="s">
        <v>1610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1550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1" customFormat="1" ht="33.75">
      <c r="B236" s="135"/>
      <c r="D236" s="136" t="s">
        <v>190</v>
      </c>
      <c r="E236" s="137" t="s">
        <v>3</v>
      </c>
      <c r="F236" s="138" t="s">
        <v>1611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2" customFormat="1" ht="11.25">
      <c r="B237" s="142"/>
      <c r="D237" s="136" t="s">
        <v>190</v>
      </c>
      <c r="E237" s="143" t="s">
        <v>3</v>
      </c>
      <c r="F237" s="144" t="s">
        <v>1612</v>
      </c>
      <c r="H237" s="145">
        <v>0.01</v>
      </c>
      <c r="I237" s="146"/>
      <c r="L237" s="142"/>
      <c r="M237" s="147"/>
      <c r="T237" s="148"/>
      <c r="AT237" s="143" t="s">
        <v>190</v>
      </c>
      <c r="AU237" s="143" t="s">
        <v>88</v>
      </c>
      <c r="AV237" s="12" t="s">
        <v>90</v>
      </c>
      <c r="AW237" s="12" t="s">
        <v>41</v>
      </c>
      <c r="AX237" s="12" t="s">
        <v>80</v>
      </c>
      <c r="AY237" s="143" t="s">
        <v>184</v>
      </c>
    </row>
    <row r="238" spans="2:65" s="13" customFormat="1" ht="11.25">
      <c r="B238" s="149"/>
      <c r="D238" s="136" t="s">
        <v>190</v>
      </c>
      <c r="E238" s="150" t="s">
        <v>3</v>
      </c>
      <c r="F238" s="151" t="s">
        <v>202</v>
      </c>
      <c r="H238" s="152">
        <v>0.01</v>
      </c>
      <c r="I238" s="153"/>
      <c r="L238" s="149"/>
      <c r="M238" s="154"/>
      <c r="T238" s="155"/>
      <c r="AT238" s="150" t="s">
        <v>190</v>
      </c>
      <c r="AU238" s="150" t="s">
        <v>88</v>
      </c>
      <c r="AV238" s="13" t="s">
        <v>203</v>
      </c>
      <c r="AW238" s="13" t="s">
        <v>41</v>
      </c>
      <c r="AX238" s="13" t="s">
        <v>88</v>
      </c>
      <c r="AY238" s="150" t="s">
        <v>184</v>
      </c>
    </row>
    <row r="239" spans="2:65" s="10" customFormat="1" ht="25.9" customHeight="1">
      <c r="B239" s="111"/>
      <c r="D239" s="112" t="s">
        <v>79</v>
      </c>
      <c r="E239" s="113" t="s">
        <v>230</v>
      </c>
      <c r="F239" s="113" t="s">
        <v>333</v>
      </c>
      <c r="I239" s="114"/>
      <c r="J239" s="115">
        <f>BK239</f>
        <v>0</v>
      </c>
      <c r="L239" s="111"/>
      <c r="M239" s="116"/>
      <c r="P239" s="117">
        <f>SUM(P240:P1031)</f>
        <v>0</v>
      </c>
      <c r="R239" s="117">
        <f>SUM(R240:R1031)</f>
        <v>0</v>
      </c>
      <c r="T239" s="118">
        <f>SUM(T240:T1031)</f>
        <v>0</v>
      </c>
      <c r="AR239" s="112" t="s">
        <v>88</v>
      </c>
      <c r="AT239" s="119" t="s">
        <v>79</v>
      </c>
      <c r="AU239" s="119" t="s">
        <v>80</v>
      </c>
      <c r="AY239" s="112" t="s">
        <v>184</v>
      </c>
      <c r="BK239" s="120">
        <f>SUM(BK240:BK1031)</f>
        <v>0</v>
      </c>
    </row>
    <row r="240" spans="2:65" s="1" customFormat="1" ht="21.75" customHeight="1">
      <c r="B240" s="121"/>
      <c r="C240" s="122" t="s">
        <v>300</v>
      </c>
      <c r="D240" s="122" t="s">
        <v>185</v>
      </c>
      <c r="E240" s="123" t="s">
        <v>334</v>
      </c>
      <c r="F240" s="124" t="s">
        <v>335</v>
      </c>
      <c r="G240" s="125" t="s">
        <v>324</v>
      </c>
      <c r="H240" s="126">
        <v>312</v>
      </c>
      <c r="I240" s="127"/>
      <c r="J240" s="128">
        <f>ROUND(I240*H240,2)</f>
        <v>0</v>
      </c>
      <c r="K240" s="124" t="s">
        <v>189</v>
      </c>
      <c r="L240" s="32"/>
      <c r="M240" s="129" t="s">
        <v>3</v>
      </c>
      <c r="N240" s="130" t="s">
        <v>51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88</v>
      </c>
      <c r="AT240" s="133" t="s">
        <v>185</v>
      </c>
      <c r="AU240" s="133" t="s">
        <v>88</v>
      </c>
      <c r="AY240" s="16" t="s">
        <v>184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6" t="s">
        <v>88</v>
      </c>
      <c r="BK240" s="134">
        <f>ROUND(I240*H240,2)</f>
        <v>0</v>
      </c>
      <c r="BL240" s="16" t="s">
        <v>88</v>
      </c>
      <c r="BM240" s="133" t="s">
        <v>1613</v>
      </c>
    </row>
    <row r="241" spans="2:65" s="11" customFormat="1" ht="22.5">
      <c r="B241" s="135"/>
      <c r="D241" s="136" t="s">
        <v>190</v>
      </c>
      <c r="E241" s="137" t="s">
        <v>3</v>
      </c>
      <c r="F241" s="138" t="s">
        <v>1548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1" customFormat="1" ht="22.5">
      <c r="B242" s="135"/>
      <c r="D242" s="136" t="s">
        <v>190</v>
      </c>
      <c r="E242" s="137" t="s">
        <v>3</v>
      </c>
      <c r="F242" s="138" t="s">
        <v>1549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1550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1" customFormat="1" ht="11.25">
      <c r="B244" s="135"/>
      <c r="D244" s="136" t="s">
        <v>190</v>
      </c>
      <c r="E244" s="137" t="s">
        <v>3</v>
      </c>
      <c r="F244" s="138" t="s">
        <v>337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88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2" customFormat="1" ht="11.25">
      <c r="B245" s="142"/>
      <c r="D245" s="136" t="s">
        <v>190</v>
      </c>
      <c r="E245" s="143" t="s">
        <v>3</v>
      </c>
      <c r="F245" s="144" t="s">
        <v>1614</v>
      </c>
      <c r="H245" s="145">
        <v>312</v>
      </c>
      <c r="I245" s="146"/>
      <c r="L245" s="142"/>
      <c r="M245" s="147"/>
      <c r="T245" s="148"/>
      <c r="AT245" s="143" t="s">
        <v>190</v>
      </c>
      <c r="AU245" s="143" t="s">
        <v>88</v>
      </c>
      <c r="AV245" s="12" t="s">
        <v>90</v>
      </c>
      <c r="AW245" s="12" t="s">
        <v>41</v>
      </c>
      <c r="AX245" s="12" t="s">
        <v>80</v>
      </c>
      <c r="AY245" s="143" t="s">
        <v>184</v>
      </c>
    </row>
    <row r="246" spans="2:65" s="13" customFormat="1" ht="11.25">
      <c r="B246" s="149"/>
      <c r="D246" s="136" t="s">
        <v>190</v>
      </c>
      <c r="E246" s="150" t="s">
        <v>3</v>
      </c>
      <c r="F246" s="151" t="s">
        <v>202</v>
      </c>
      <c r="H246" s="152">
        <v>312</v>
      </c>
      <c r="I246" s="153"/>
      <c r="L246" s="149"/>
      <c r="M246" s="154"/>
      <c r="T246" s="155"/>
      <c r="AT246" s="150" t="s">
        <v>190</v>
      </c>
      <c r="AU246" s="150" t="s">
        <v>88</v>
      </c>
      <c r="AV246" s="13" t="s">
        <v>203</v>
      </c>
      <c r="AW246" s="13" t="s">
        <v>41</v>
      </c>
      <c r="AX246" s="13" t="s">
        <v>88</v>
      </c>
      <c r="AY246" s="150" t="s">
        <v>184</v>
      </c>
    </row>
    <row r="247" spans="2:65" s="1" customFormat="1" ht="21.75" customHeight="1">
      <c r="B247" s="121"/>
      <c r="C247" s="122" t="s">
        <v>314</v>
      </c>
      <c r="D247" s="122" t="s">
        <v>185</v>
      </c>
      <c r="E247" s="123" t="s">
        <v>340</v>
      </c>
      <c r="F247" s="124" t="s">
        <v>341</v>
      </c>
      <c r="G247" s="125" t="s">
        <v>324</v>
      </c>
      <c r="H247" s="126">
        <v>260</v>
      </c>
      <c r="I247" s="127"/>
      <c r="J247" s="128">
        <f>ROUND(I247*H247,2)</f>
        <v>0</v>
      </c>
      <c r="K247" s="124" t="s">
        <v>189</v>
      </c>
      <c r="L247" s="32"/>
      <c r="M247" s="129" t="s">
        <v>3</v>
      </c>
      <c r="N247" s="130" t="s">
        <v>51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88</v>
      </c>
      <c r="AT247" s="133" t="s">
        <v>185</v>
      </c>
      <c r="AU247" s="133" t="s">
        <v>88</v>
      </c>
      <c r="AY247" s="16" t="s">
        <v>184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88</v>
      </c>
      <c r="BK247" s="134">
        <f>ROUND(I247*H247,2)</f>
        <v>0</v>
      </c>
      <c r="BL247" s="16" t="s">
        <v>88</v>
      </c>
      <c r="BM247" s="133" t="s">
        <v>1615</v>
      </c>
    </row>
    <row r="248" spans="2:65" s="11" customFormat="1" ht="22.5">
      <c r="B248" s="135"/>
      <c r="D248" s="136" t="s">
        <v>190</v>
      </c>
      <c r="E248" s="137" t="s">
        <v>3</v>
      </c>
      <c r="F248" s="138" t="s">
        <v>1548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22.5">
      <c r="B249" s="135"/>
      <c r="D249" s="136" t="s">
        <v>190</v>
      </c>
      <c r="E249" s="137" t="s">
        <v>3</v>
      </c>
      <c r="F249" s="138" t="s">
        <v>1549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88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1550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343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2" customFormat="1" ht="11.25">
      <c r="B252" s="142"/>
      <c r="D252" s="136" t="s">
        <v>190</v>
      </c>
      <c r="E252" s="143" t="s">
        <v>3</v>
      </c>
      <c r="F252" s="144" t="s">
        <v>1616</v>
      </c>
      <c r="H252" s="145">
        <v>260</v>
      </c>
      <c r="I252" s="146"/>
      <c r="L252" s="142"/>
      <c r="M252" s="147"/>
      <c r="T252" s="148"/>
      <c r="AT252" s="143" t="s">
        <v>190</v>
      </c>
      <c r="AU252" s="143" t="s">
        <v>88</v>
      </c>
      <c r="AV252" s="12" t="s">
        <v>90</v>
      </c>
      <c r="AW252" s="12" t="s">
        <v>41</v>
      </c>
      <c r="AX252" s="12" t="s">
        <v>80</v>
      </c>
      <c r="AY252" s="143" t="s">
        <v>184</v>
      </c>
    </row>
    <row r="253" spans="2:65" s="13" customFormat="1" ht="11.25">
      <c r="B253" s="149"/>
      <c r="D253" s="136" t="s">
        <v>190</v>
      </c>
      <c r="E253" s="150" t="s">
        <v>3</v>
      </c>
      <c r="F253" s="151" t="s">
        <v>202</v>
      </c>
      <c r="H253" s="152">
        <v>260</v>
      </c>
      <c r="I253" s="153"/>
      <c r="L253" s="149"/>
      <c r="M253" s="154"/>
      <c r="T253" s="155"/>
      <c r="AT253" s="150" t="s">
        <v>190</v>
      </c>
      <c r="AU253" s="150" t="s">
        <v>88</v>
      </c>
      <c r="AV253" s="13" t="s">
        <v>203</v>
      </c>
      <c r="AW253" s="13" t="s">
        <v>41</v>
      </c>
      <c r="AX253" s="13" t="s">
        <v>88</v>
      </c>
      <c r="AY253" s="150" t="s">
        <v>184</v>
      </c>
    </row>
    <row r="254" spans="2:65" s="1" customFormat="1" ht="24.2" customHeight="1">
      <c r="B254" s="121"/>
      <c r="C254" s="122" t="s">
        <v>321</v>
      </c>
      <c r="D254" s="122" t="s">
        <v>185</v>
      </c>
      <c r="E254" s="123" t="s">
        <v>346</v>
      </c>
      <c r="F254" s="124" t="s">
        <v>347</v>
      </c>
      <c r="G254" s="125" t="s">
        <v>348</v>
      </c>
      <c r="H254" s="126">
        <v>8</v>
      </c>
      <c r="I254" s="127"/>
      <c r="J254" s="128">
        <f>ROUND(I254*H254,2)</f>
        <v>0</v>
      </c>
      <c r="K254" s="124" t="s">
        <v>189</v>
      </c>
      <c r="L254" s="32"/>
      <c r="M254" s="129" t="s">
        <v>3</v>
      </c>
      <c r="N254" s="130" t="s">
        <v>51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88</v>
      </c>
      <c r="AT254" s="133" t="s">
        <v>185</v>
      </c>
      <c r="AU254" s="133" t="s">
        <v>88</v>
      </c>
      <c r="AY254" s="16" t="s">
        <v>184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6" t="s">
        <v>88</v>
      </c>
      <c r="BK254" s="134">
        <f>ROUND(I254*H254,2)</f>
        <v>0</v>
      </c>
      <c r="BL254" s="16" t="s">
        <v>88</v>
      </c>
      <c r="BM254" s="133" t="s">
        <v>1617</v>
      </c>
    </row>
    <row r="255" spans="2:65" s="11" customFormat="1" ht="22.5">
      <c r="B255" s="135"/>
      <c r="D255" s="136" t="s">
        <v>190</v>
      </c>
      <c r="E255" s="137" t="s">
        <v>3</v>
      </c>
      <c r="F255" s="138" t="s">
        <v>1548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88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1" customFormat="1" ht="22.5">
      <c r="B256" s="135"/>
      <c r="D256" s="136" t="s">
        <v>190</v>
      </c>
      <c r="E256" s="137" t="s">
        <v>3</v>
      </c>
      <c r="F256" s="138" t="s">
        <v>1549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1550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2" customFormat="1" ht="11.25">
      <c r="B258" s="142"/>
      <c r="D258" s="136" t="s">
        <v>190</v>
      </c>
      <c r="E258" s="143" t="s">
        <v>3</v>
      </c>
      <c r="F258" s="144" t="s">
        <v>228</v>
      </c>
      <c r="H258" s="145">
        <v>8</v>
      </c>
      <c r="I258" s="146"/>
      <c r="L258" s="142"/>
      <c r="M258" s="147"/>
      <c r="T258" s="148"/>
      <c r="AT258" s="143" t="s">
        <v>190</v>
      </c>
      <c r="AU258" s="143" t="s">
        <v>88</v>
      </c>
      <c r="AV258" s="12" t="s">
        <v>90</v>
      </c>
      <c r="AW258" s="12" t="s">
        <v>41</v>
      </c>
      <c r="AX258" s="12" t="s">
        <v>88</v>
      </c>
      <c r="AY258" s="143" t="s">
        <v>184</v>
      </c>
    </row>
    <row r="259" spans="2:65" s="1" customFormat="1" ht="16.5" customHeight="1">
      <c r="B259" s="121"/>
      <c r="C259" s="122" t="s">
        <v>8</v>
      </c>
      <c r="D259" s="122" t="s">
        <v>185</v>
      </c>
      <c r="E259" s="123" t="s">
        <v>351</v>
      </c>
      <c r="F259" s="124" t="s">
        <v>352</v>
      </c>
      <c r="G259" s="125" t="s">
        <v>324</v>
      </c>
      <c r="H259" s="126">
        <v>84</v>
      </c>
      <c r="I259" s="127"/>
      <c r="J259" s="128">
        <f>ROUND(I259*H259,2)</f>
        <v>0</v>
      </c>
      <c r="K259" s="124" t="s">
        <v>189</v>
      </c>
      <c r="L259" s="32"/>
      <c r="M259" s="129" t="s">
        <v>3</v>
      </c>
      <c r="N259" s="130" t="s">
        <v>51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88</v>
      </c>
      <c r="AT259" s="133" t="s">
        <v>185</v>
      </c>
      <c r="AU259" s="133" t="s">
        <v>88</v>
      </c>
      <c r="AY259" s="16" t="s">
        <v>184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6" t="s">
        <v>88</v>
      </c>
      <c r="BK259" s="134">
        <f>ROUND(I259*H259,2)</f>
        <v>0</v>
      </c>
      <c r="BL259" s="16" t="s">
        <v>88</v>
      </c>
      <c r="BM259" s="133" t="s">
        <v>1618</v>
      </c>
    </row>
    <row r="260" spans="2:65" s="11" customFormat="1" ht="22.5">
      <c r="B260" s="135"/>
      <c r="D260" s="136" t="s">
        <v>190</v>
      </c>
      <c r="E260" s="137" t="s">
        <v>3</v>
      </c>
      <c r="F260" s="138" t="s">
        <v>1548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22.5">
      <c r="B261" s="135"/>
      <c r="D261" s="136" t="s">
        <v>190</v>
      </c>
      <c r="E261" s="137" t="s">
        <v>3</v>
      </c>
      <c r="F261" s="138" t="s">
        <v>1549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88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1550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1" customFormat="1" ht="11.25">
      <c r="B263" s="135"/>
      <c r="D263" s="136" t="s">
        <v>190</v>
      </c>
      <c r="E263" s="137" t="s">
        <v>3</v>
      </c>
      <c r="F263" s="138" t="s">
        <v>354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1619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2" customFormat="1" ht="11.25">
      <c r="B265" s="142"/>
      <c r="D265" s="136" t="s">
        <v>190</v>
      </c>
      <c r="E265" s="143" t="s">
        <v>3</v>
      </c>
      <c r="F265" s="144" t="s">
        <v>1620</v>
      </c>
      <c r="H265" s="145">
        <v>84</v>
      </c>
      <c r="I265" s="146"/>
      <c r="L265" s="142"/>
      <c r="M265" s="147"/>
      <c r="T265" s="148"/>
      <c r="AT265" s="143" t="s">
        <v>190</v>
      </c>
      <c r="AU265" s="143" t="s">
        <v>88</v>
      </c>
      <c r="AV265" s="12" t="s">
        <v>90</v>
      </c>
      <c r="AW265" s="12" t="s">
        <v>41</v>
      </c>
      <c r="AX265" s="12" t="s">
        <v>80</v>
      </c>
      <c r="AY265" s="143" t="s">
        <v>184</v>
      </c>
    </row>
    <row r="266" spans="2:65" s="13" customFormat="1" ht="11.25">
      <c r="B266" s="149"/>
      <c r="D266" s="136" t="s">
        <v>190</v>
      </c>
      <c r="E266" s="150" t="s">
        <v>3</v>
      </c>
      <c r="F266" s="151" t="s">
        <v>202</v>
      </c>
      <c r="H266" s="152">
        <v>84</v>
      </c>
      <c r="I266" s="153"/>
      <c r="L266" s="149"/>
      <c r="M266" s="154"/>
      <c r="T266" s="155"/>
      <c r="AT266" s="150" t="s">
        <v>190</v>
      </c>
      <c r="AU266" s="150" t="s">
        <v>88</v>
      </c>
      <c r="AV266" s="13" t="s">
        <v>203</v>
      </c>
      <c r="AW266" s="13" t="s">
        <v>41</v>
      </c>
      <c r="AX266" s="13" t="s">
        <v>88</v>
      </c>
      <c r="AY266" s="150" t="s">
        <v>184</v>
      </c>
    </row>
    <row r="267" spans="2:65" s="1" customFormat="1" ht="33" customHeight="1">
      <c r="B267" s="121"/>
      <c r="C267" s="122" t="s">
        <v>339</v>
      </c>
      <c r="D267" s="122" t="s">
        <v>185</v>
      </c>
      <c r="E267" s="123" t="s">
        <v>1261</v>
      </c>
      <c r="F267" s="124" t="s">
        <v>1262</v>
      </c>
      <c r="G267" s="125" t="s">
        <v>324</v>
      </c>
      <c r="H267" s="126">
        <v>4</v>
      </c>
      <c r="I267" s="127"/>
      <c r="J267" s="128">
        <f>ROUND(I267*H267,2)</f>
        <v>0</v>
      </c>
      <c r="K267" s="124" t="s">
        <v>189</v>
      </c>
      <c r="L267" s="32"/>
      <c r="M267" s="129" t="s">
        <v>3</v>
      </c>
      <c r="N267" s="130" t="s">
        <v>51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88</v>
      </c>
      <c r="AT267" s="133" t="s">
        <v>185</v>
      </c>
      <c r="AU267" s="133" t="s">
        <v>88</v>
      </c>
      <c r="AY267" s="16" t="s">
        <v>184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6" t="s">
        <v>88</v>
      </c>
      <c r="BK267" s="134">
        <f>ROUND(I267*H267,2)</f>
        <v>0</v>
      </c>
      <c r="BL267" s="16" t="s">
        <v>88</v>
      </c>
      <c r="BM267" s="133" t="s">
        <v>1621</v>
      </c>
    </row>
    <row r="268" spans="2:65" s="11" customFormat="1" ht="22.5">
      <c r="B268" s="135"/>
      <c r="D268" s="136" t="s">
        <v>190</v>
      </c>
      <c r="E268" s="137" t="s">
        <v>3</v>
      </c>
      <c r="F268" s="138" t="s">
        <v>1548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1" customFormat="1" ht="22.5">
      <c r="B269" s="135"/>
      <c r="D269" s="136" t="s">
        <v>190</v>
      </c>
      <c r="E269" s="137" t="s">
        <v>3</v>
      </c>
      <c r="F269" s="138" t="s">
        <v>1549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88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1550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1" customFormat="1" ht="22.5">
      <c r="B271" s="135"/>
      <c r="D271" s="136" t="s">
        <v>190</v>
      </c>
      <c r="E271" s="137" t="s">
        <v>3</v>
      </c>
      <c r="F271" s="138" t="s">
        <v>1264</v>
      </c>
      <c r="H271" s="137" t="s">
        <v>3</v>
      </c>
      <c r="I271" s="139"/>
      <c r="L271" s="135"/>
      <c r="M271" s="140"/>
      <c r="T271" s="141"/>
      <c r="AT271" s="137" t="s">
        <v>190</v>
      </c>
      <c r="AU271" s="137" t="s">
        <v>88</v>
      </c>
      <c r="AV271" s="11" t="s">
        <v>88</v>
      </c>
      <c r="AW271" s="11" t="s">
        <v>41</v>
      </c>
      <c r="AX271" s="11" t="s">
        <v>80</v>
      </c>
      <c r="AY271" s="137" t="s">
        <v>184</v>
      </c>
    </row>
    <row r="272" spans="2:65" s="12" customFormat="1" ht="11.25">
      <c r="B272" s="142"/>
      <c r="D272" s="136" t="s">
        <v>190</v>
      </c>
      <c r="E272" s="143" t="s">
        <v>3</v>
      </c>
      <c r="F272" s="144" t="s">
        <v>1622</v>
      </c>
      <c r="H272" s="145">
        <v>4</v>
      </c>
      <c r="I272" s="146"/>
      <c r="L272" s="142"/>
      <c r="M272" s="147"/>
      <c r="T272" s="148"/>
      <c r="AT272" s="143" t="s">
        <v>190</v>
      </c>
      <c r="AU272" s="143" t="s">
        <v>88</v>
      </c>
      <c r="AV272" s="12" t="s">
        <v>90</v>
      </c>
      <c r="AW272" s="12" t="s">
        <v>41</v>
      </c>
      <c r="AX272" s="12" t="s">
        <v>80</v>
      </c>
      <c r="AY272" s="143" t="s">
        <v>184</v>
      </c>
    </row>
    <row r="273" spans="2:65" s="13" customFormat="1" ht="11.25">
      <c r="B273" s="149"/>
      <c r="D273" s="136" t="s">
        <v>190</v>
      </c>
      <c r="E273" s="150" t="s">
        <v>3</v>
      </c>
      <c r="F273" s="151" t="s">
        <v>202</v>
      </c>
      <c r="H273" s="152">
        <v>4</v>
      </c>
      <c r="I273" s="153"/>
      <c r="L273" s="149"/>
      <c r="M273" s="154"/>
      <c r="T273" s="155"/>
      <c r="AT273" s="150" t="s">
        <v>190</v>
      </c>
      <c r="AU273" s="150" t="s">
        <v>88</v>
      </c>
      <c r="AV273" s="13" t="s">
        <v>203</v>
      </c>
      <c r="AW273" s="13" t="s">
        <v>41</v>
      </c>
      <c r="AX273" s="13" t="s">
        <v>88</v>
      </c>
      <c r="AY273" s="150" t="s">
        <v>184</v>
      </c>
    </row>
    <row r="274" spans="2:65" s="1" customFormat="1" ht="16.5" customHeight="1">
      <c r="B274" s="121"/>
      <c r="C274" s="122" t="s">
        <v>345</v>
      </c>
      <c r="D274" s="122" t="s">
        <v>185</v>
      </c>
      <c r="E274" s="123" t="s">
        <v>1266</v>
      </c>
      <c r="F274" s="124" t="s">
        <v>1267</v>
      </c>
      <c r="G274" s="125" t="s">
        <v>324</v>
      </c>
      <c r="H274" s="126">
        <v>120</v>
      </c>
      <c r="I274" s="127"/>
      <c r="J274" s="128">
        <f>ROUND(I274*H274,2)</f>
        <v>0</v>
      </c>
      <c r="K274" s="124" t="s">
        <v>189</v>
      </c>
      <c r="L274" s="32"/>
      <c r="M274" s="129" t="s">
        <v>3</v>
      </c>
      <c r="N274" s="130" t="s">
        <v>51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88</v>
      </c>
      <c r="AT274" s="133" t="s">
        <v>185</v>
      </c>
      <c r="AU274" s="133" t="s">
        <v>88</v>
      </c>
      <c r="AY274" s="16" t="s">
        <v>184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88</v>
      </c>
      <c r="BK274" s="134">
        <f>ROUND(I274*H274,2)</f>
        <v>0</v>
      </c>
      <c r="BL274" s="16" t="s">
        <v>88</v>
      </c>
      <c r="BM274" s="133" t="s">
        <v>1623</v>
      </c>
    </row>
    <row r="275" spans="2:65" s="11" customFormat="1" ht="22.5">
      <c r="B275" s="135"/>
      <c r="D275" s="136" t="s">
        <v>190</v>
      </c>
      <c r="E275" s="137" t="s">
        <v>3</v>
      </c>
      <c r="F275" s="138" t="s">
        <v>1548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1" customFormat="1" ht="22.5">
      <c r="B276" s="135"/>
      <c r="D276" s="136" t="s">
        <v>190</v>
      </c>
      <c r="E276" s="137" t="s">
        <v>3</v>
      </c>
      <c r="F276" s="138" t="s">
        <v>1549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88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1550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88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1" customFormat="1" ht="22.5">
      <c r="B278" s="135"/>
      <c r="D278" s="136" t="s">
        <v>190</v>
      </c>
      <c r="E278" s="137" t="s">
        <v>3</v>
      </c>
      <c r="F278" s="138" t="s">
        <v>1624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2" customFormat="1" ht="11.25">
      <c r="B279" s="142"/>
      <c r="D279" s="136" t="s">
        <v>190</v>
      </c>
      <c r="E279" s="143" t="s">
        <v>3</v>
      </c>
      <c r="F279" s="144" t="s">
        <v>590</v>
      </c>
      <c r="H279" s="145">
        <v>120</v>
      </c>
      <c r="I279" s="146"/>
      <c r="L279" s="142"/>
      <c r="M279" s="147"/>
      <c r="T279" s="148"/>
      <c r="AT279" s="143" t="s">
        <v>190</v>
      </c>
      <c r="AU279" s="143" t="s">
        <v>88</v>
      </c>
      <c r="AV279" s="12" t="s">
        <v>90</v>
      </c>
      <c r="AW279" s="12" t="s">
        <v>41</v>
      </c>
      <c r="AX279" s="12" t="s">
        <v>80</v>
      </c>
      <c r="AY279" s="143" t="s">
        <v>184</v>
      </c>
    </row>
    <row r="280" spans="2:65" s="13" customFormat="1" ht="11.25">
      <c r="B280" s="149"/>
      <c r="D280" s="136" t="s">
        <v>190</v>
      </c>
      <c r="E280" s="150" t="s">
        <v>3</v>
      </c>
      <c r="F280" s="151" t="s">
        <v>202</v>
      </c>
      <c r="H280" s="152">
        <v>120</v>
      </c>
      <c r="I280" s="153"/>
      <c r="L280" s="149"/>
      <c r="M280" s="154"/>
      <c r="T280" s="155"/>
      <c r="AT280" s="150" t="s">
        <v>190</v>
      </c>
      <c r="AU280" s="150" t="s">
        <v>88</v>
      </c>
      <c r="AV280" s="13" t="s">
        <v>203</v>
      </c>
      <c r="AW280" s="13" t="s">
        <v>41</v>
      </c>
      <c r="AX280" s="13" t="s">
        <v>88</v>
      </c>
      <c r="AY280" s="150" t="s">
        <v>184</v>
      </c>
    </row>
    <row r="281" spans="2:65" s="1" customFormat="1" ht="16.5" customHeight="1">
      <c r="B281" s="121"/>
      <c r="C281" s="122" t="s">
        <v>350</v>
      </c>
      <c r="D281" s="122" t="s">
        <v>185</v>
      </c>
      <c r="E281" s="123" t="s">
        <v>1271</v>
      </c>
      <c r="F281" s="124" t="s">
        <v>1272</v>
      </c>
      <c r="G281" s="125" t="s">
        <v>348</v>
      </c>
      <c r="H281" s="126">
        <v>12</v>
      </c>
      <c r="I281" s="127"/>
      <c r="J281" s="128">
        <f>ROUND(I281*H281,2)</f>
        <v>0</v>
      </c>
      <c r="K281" s="124" t="s">
        <v>189</v>
      </c>
      <c r="L281" s="32"/>
      <c r="M281" s="129" t="s">
        <v>3</v>
      </c>
      <c r="N281" s="130" t="s">
        <v>51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88</v>
      </c>
      <c r="AT281" s="133" t="s">
        <v>185</v>
      </c>
      <c r="AU281" s="133" t="s">
        <v>88</v>
      </c>
      <c r="AY281" s="16" t="s">
        <v>184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6" t="s">
        <v>88</v>
      </c>
      <c r="BK281" s="134">
        <f>ROUND(I281*H281,2)</f>
        <v>0</v>
      </c>
      <c r="BL281" s="16" t="s">
        <v>88</v>
      </c>
      <c r="BM281" s="133" t="s">
        <v>1625</v>
      </c>
    </row>
    <row r="282" spans="2:65" s="11" customFormat="1" ht="22.5">
      <c r="B282" s="135"/>
      <c r="D282" s="136" t="s">
        <v>190</v>
      </c>
      <c r="E282" s="137" t="s">
        <v>3</v>
      </c>
      <c r="F282" s="138" t="s">
        <v>1548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88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1" customFormat="1" ht="22.5">
      <c r="B283" s="135"/>
      <c r="D283" s="136" t="s">
        <v>190</v>
      </c>
      <c r="E283" s="137" t="s">
        <v>3</v>
      </c>
      <c r="F283" s="138" t="s">
        <v>1549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1550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2" customFormat="1" ht="11.25">
      <c r="B285" s="142"/>
      <c r="D285" s="136" t="s">
        <v>190</v>
      </c>
      <c r="E285" s="143" t="s">
        <v>3</v>
      </c>
      <c r="F285" s="144" t="s">
        <v>265</v>
      </c>
      <c r="H285" s="145">
        <v>12</v>
      </c>
      <c r="I285" s="146"/>
      <c r="L285" s="142"/>
      <c r="M285" s="147"/>
      <c r="T285" s="148"/>
      <c r="AT285" s="143" t="s">
        <v>190</v>
      </c>
      <c r="AU285" s="143" t="s">
        <v>88</v>
      </c>
      <c r="AV285" s="12" t="s">
        <v>90</v>
      </c>
      <c r="AW285" s="12" t="s">
        <v>41</v>
      </c>
      <c r="AX285" s="12" t="s">
        <v>80</v>
      </c>
      <c r="AY285" s="143" t="s">
        <v>184</v>
      </c>
    </row>
    <row r="286" spans="2:65" s="13" customFormat="1" ht="11.25">
      <c r="B286" s="149"/>
      <c r="D286" s="136" t="s">
        <v>190</v>
      </c>
      <c r="E286" s="150" t="s">
        <v>3</v>
      </c>
      <c r="F286" s="151" t="s">
        <v>202</v>
      </c>
      <c r="H286" s="152">
        <v>12</v>
      </c>
      <c r="I286" s="153"/>
      <c r="L286" s="149"/>
      <c r="M286" s="154"/>
      <c r="T286" s="155"/>
      <c r="AT286" s="150" t="s">
        <v>190</v>
      </c>
      <c r="AU286" s="150" t="s">
        <v>88</v>
      </c>
      <c r="AV286" s="13" t="s">
        <v>203</v>
      </c>
      <c r="AW286" s="13" t="s">
        <v>41</v>
      </c>
      <c r="AX286" s="13" t="s">
        <v>88</v>
      </c>
      <c r="AY286" s="150" t="s">
        <v>184</v>
      </c>
    </row>
    <row r="287" spans="2:65" s="1" customFormat="1" ht="16.5" customHeight="1">
      <c r="B287" s="121"/>
      <c r="C287" s="122" t="s">
        <v>332</v>
      </c>
      <c r="D287" s="122" t="s">
        <v>185</v>
      </c>
      <c r="E287" s="123" t="s">
        <v>1275</v>
      </c>
      <c r="F287" s="124" t="s">
        <v>1276</v>
      </c>
      <c r="G287" s="125" t="s">
        <v>348</v>
      </c>
      <c r="H287" s="126">
        <v>16</v>
      </c>
      <c r="I287" s="127"/>
      <c r="J287" s="128">
        <f>ROUND(I287*H287,2)</f>
        <v>0</v>
      </c>
      <c r="K287" s="124" t="s">
        <v>189</v>
      </c>
      <c r="L287" s="32"/>
      <c r="M287" s="129" t="s">
        <v>3</v>
      </c>
      <c r="N287" s="130" t="s">
        <v>51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88</v>
      </c>
      <c r="AT287" s="133" t="s">
        <v>185</v>
      </c>
      <c r="AU287" s="133" t="s">
        <v>88</v>
      </c>
      <c r="AY287" s="16" t="s">
        <v>184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6" t="s">
        <v>88</v>
      </c>
      <c r="BK287" s="134">
        <f>ROUND(I287*H287,2)</f>
        <v>0</v>
      </c>
      <c r="BL287" s="16" t="s">
        <v>88</v>
      </c>
      <c r="BM287" s="133" t="s">
        <v>1626</v>
      </c>
    </row>
    <row r="288" spans="2:65" s="11" customFormat="1" ht="22.5">
      <c r="B288" s="135"/>
      <c r="D288" s="136" t="s">
        <v>190</v>
      </c>
      <c r="E288" s="137" t="s">
        <v>3</v>
      </c>
      <c r="F288" s="138" t="s">
        <v>1548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88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1" customFormat="1" ht="22.5">
      <c r="B289" s="135"/>
      <c r="D289" s="136" t="s">
        <v>190</v>
      </c>
      <c r="E289" s="137" t="s">
        <v>3</v>
      </c>
      <c r="F289" s="138" t="s">
        <v>1549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1550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1627</v>
      </c>
      <c r="H291" s="145">
        <v>16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3" customFormat="1" ht="11.25">
      <c r="B292" s="149"/>
      <c r="D292" s="136" t="s">
        <v>190</v>
      </c>
      <c r="E292" s="150" t="s">
        <v>3</v>
      </c>
      <c r="F292" s="151" t="s">
        <v>202</v>
      </c>
      <c r="H292" s="152">
        <v>16</v>
      </c>
      <c r="I292" s="153"/>
      <c r="L292" s="149"/>
      <c r="M292" s="154"/>
      <c r="T292" s="155"/>
      <c r="AT292" s="150" t="s">
        <v>190</v>
      </c>
      <c r="AU292" s="150" t="s">
        <v>88</v>
      </c>
      <c r="AV292" s="13" t="s">
        <v>203</v>
      </c>
      <c r="AW292" s="13" t="s">
        <v>41</v>
      </c>
      <c r="AX292" s="13" t="s">
        <v>88</v>
      </c>
      <c r="AY292" s="150" t="s">
        <v>184</v>
      </c>
    </row>
    <row r="293" spans="2:65" s="1" customFormat="1" ht="24.2" customHeight="1">
      <c r="B293" s="121"/>
      <c r="C293" s="122" t="s">
        <v>365</v>
      </c>
      <c r="D293" s="122" t="s">
        <v>185</v>
      </c>
      <c r="E293" s="123" t="s">
        <v>1279</v>
      </c>
      <c r="F293" s="124" t="s">
        <v>1280</v>
      </c>
      <c r="G293" s="125" t="s">
        <v>348</v>
      </c>
      <c r="H293" s="126">
        <v>15</v>
      </c>
      <c r="I293" s="127"/>
      <c r="J293" s="128">
        <f>ROUND(I293*H293,2)</f>
        <v>0</v>
      </c>
      <c r="K293" s="124" t="s">
        <v>189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88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1628</v>
      </c>
    </row>
    <row r="294" spans="2:65" s="11" customFormat="1" ht="22.5">
      <c r="B294" s="135"/>
      <c r="D294" s="136" t="s">
        <v>190</v>
      </c>
      <c r="E294" s="137" t="s">
        <v>3</v>
      </c>
      <c r="F294" s="138" t="s">
        <v>1548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1" customFormat="1" ht="22.5">
      <c r="B295" s="135"/>
      <c r="D295" s="136" t="s">
        <v>190</v>
      </c>
      <c r="E295" s="137" t="s">
        <v>3</v>
      </c>
      <c r="F295" s="138" t="s">
        <v>1549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1550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1629</v>
      </c>
      <c r="H297" s="145">
        <v>15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15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33" customHeight="1">
      <c r="B299" s="121"/>
      <c r="C299" s="122" t="s">
        <v>370</v>
      </c>
      <c r="D299" s="122" t="s">
        <v>185</v>
      </c>
      <c r="E299" s="123" t="s">
        <v>1282</v>
      </c>
      <c r="F299" s="124" t="s">
        <v>1283</v>
      </c>
      <c r="G299" s="125" t="s">
        <v>324</v>
      </c>
      <c r="H299" s="126">
        <v>10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1630</v>
      </c>
    </row>
    <row r="300" spans="2:65" s="11" customFormat="1" ht="22.5">
      <c r="B300" s="135"/>
      <c r="D300" s="136" t="s">
        <v>190</v>
      </c>
      <c r="E300" s="137" t="s">
        <v>3</v>
      </c>
      <c r="F300" s="138" t="s">
        <v>1548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22.5">
      <c r="B301" s="135"/>
      <c r="D301" s="136" t="s">
        <v>190</v>
      </c>
      <c r="E301" s="137" t="s">
        <v>3</v>
      </c>
      <c r="F301" s="138" t="s">
        <v>1285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247</v>
      </c>
      <c r="H302" s="145">
        <v>10</v>
      </c>
      <c r="I302" s="146"/>
      <c r="L302" s="142"/>
      <c r="M302" s="147"/>
      <c r="T302" s="148"/>
      <c r="AT302" s="143" t="s">
        <v>190</v>
      </c>
      <c r="AU302" s="143" t="s">
        <v>88</v>
      </c>
      <c r="AV302" s="12" t="s">
        <v>90</v>
      </c>
      <c r="AW302" s="12" t="s">
        <v>41</v>
      </c>
      <c r="AX302" s="12" t="s">
        <v>80</v>
      </c>
      <c r="AY302" s="143" t="s">
        <v>184</v>
      </c>
    </row>
    <row r="303" spans="2:65" s="13" customFormat="1" ht="11.25">
      <c r="B303" s="149"/>
      <c r="D303" s="136" t="s">
        <v>190</v>
      </c>
      <c r="E303" s="150" t="s">
        <v>3</v>
      </c>
      <c r="F303" s="151" t="s">
        <v>202</v>
      </c>
      <c r="H303" s="152">
        <v>10</v>
      </c>
      <c r="I303" s="153"/>
      <c r="L303" s="149"/>
      <c r="M303" s="154"/>
      <c r="T303" s="155"/>
      <c r="AT303" s="150" t="s">
        <v>190</v>
      </c>
      <c r="AU303" s="150" t="s">
        <v>88</v>
      </c>
      <c r="AV303" s="13" t="s">
        <v>203</v>
      </c>
      <c r="AW303" s="13" t="s">
        <v>41</v>
      </c>
      <c r="AX303" s="13" t="s">
        <v>88</v>
      </c>
      <c r="AY303" s="150" t="s">
        <v>184</v>
      </c>
    </row>
    <row r="304" spans="2:65" s="1" customFormat="1" ht="33" customHeight="1">
      <c r="B304" s="121"/>
      <c r="C304" s="122" t="s">
        <v>303</v>
      </c>
      <c r="D304" s="122" t="s">
        <v>185</v>
      </c>
      <c r="E304" s="123" t="s">
        <v>1631</v>
      </c>
      <c r="F304" s="124" t="s">
        <v>1632</v>
      </c>
      <c r="G304" s="125" t="s">
        <v>324</v>
      </c>
      <c r="H304" s="126">
        <v>40</v>
      </c>
      <c r="I304" s="127"/>
      <c r="J304" s="128">
        <f>ROUND(I304*H304,2)</f>
        <v>0</v>
      </c>
      <c r="K304" s="124" t="s">
        <v>189</v>
      </c>
      <c r="L304" s="32"/>
      <c r="M304" s="129" t="s">
        <v>3</v>
      </c>
      <c r="N304" s="130" t="s">
        <v>51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88</v>
      </c>
      <c r="AT304" s="133" t="s">
        <v>185</v>
      </c>
      <c r="AU304" s="133" t="s">
        <v>88</v>
      </c>
      <c r="AY304" s="16" t="s">
        <v>184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88</v>
      </c>
      <c r="BK304" s="134">
        <f>ROUND(I304*H304,2)</f>
        <v>0</v>
      </c>
      <c r="BL304" s="16" t="s">
        <v>88</v>
      </c>
      <c r="BM304" s="133" t="s">
        <v>1633</v>
      </c>
    </row>
    <row r="305" spans="2:65" s="11" customFormat="1" ht="22.5">
      <c r="B305" s="135"/>
      <c r="D305" s="136" t="s">
        <v>190</v>
      </c>
      <c r="E305" s="137" t="s">
        <v>3</v>
      </c>
      <c r="F305" s="138" t="s">
        <v>1548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88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1634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22.5">
      <c r="B307" s="135"/>
      <c r="D307" s="136" t="s">
        <v>190</v>
      </c>
      <c r="E307" s="137" t="s">
        <v>3</v>
      </c>
      <c r="F307" s="138" t="s">
        <v>1635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2" customFormat="1" ht="11.25">
      <c r="B308" s="142"/>
      <c r="D308" s="136" t="s">
        <v>190</v>
      </c>
      <c r="E308" s="143" t="s">
        <v>3</v>
      </c>
      <c r="F308" s="144" t="s">
        <v>353</v>
      </c>
      <c r="H308" s="145">
        <v>40</v>
      </c>
      <c r="I308" s="146"/>
      <c r="L308" s="142"/>
      <c r="M308" s="147"/>
      <c r="T308" s="148"/>
      <c r="AT308" s="143" t="s">
        <v>190</v>
      </c>
      <c r="AU308" s="143" t="s">
        <v>88</v>
      </c>
      <c r="AV308" s="12" t="s">
        <v>90</v>
      </c>
      <c r="AW308" s="12" t="s">
        <v>41</v>
      </c>
      <c r="AX308" s="12" t="s">
        <v>80</v>
      </c>
      <c r="AY308" s="143" t="s">
        <v>184</v>
      </c>
    </row>
    <row r="309" spans="2:65" s="13" customFormat="1" ht="11.25">
      <c r="B309" s="149"/>
      <c r="D309" s="136" t="s">
        <v>190</v>
      </c>
      <c r="E309" s="150" t="s">
        <v>3</v>
      </c>
      <c r="F309" s="151" t="s">
        <v>202</v>
      </c>
      <c r="H309" s="152">
        <v>40</v>
      </c>
      <c r="I309" s="153"/>
      <c r="L309" s="149"/>
      <c r="M309" s="154"/>
      <c r="T309" s="155"/>
      <c r="AT309" s="150" t="s">
        <v>190</v>
      </c>
      <c r="AU309" s="150" t="s">
        <v>88</v>
      </c>
      <c r="AV309" s="13" t="s">
        <v>203</v>
      </c>
      <c r="AW309" s="13" t="s">
        <v>41</v>
      </c>
      <c r="AX309" s="13" t="s">
        <v>88</v>
      </c>
      <c r="AY309" s="150" t="s">
        <v>184</v>
      </c>
    </row>
    <row r="310" spans="2:65" s="1" customFormat="1" ht="24.2" customHeight="1">
      <c r="B310" s="121"/>
      <c r="C310" s="122" t="s">
        <v>383</v>
      </c>
      <c r="D310" s="122" t="s">
        <v>185</v>
      </c>
      <c r="E310" s="123" t="s">
        <v>1286</v>
      </c>
      <c r="F310" s="124" t="s">
        <v>1287</v>
      </c>
      <c r="G310" s="125" t="s">
        <v>324</v>
      </c>
      <c r="H310" s="126">
        <v>50</v>
      </c>
      <c r="I310" s="127"/>
      <c r="J310" s="128">
        <f>ROUND(I310*H310,2)</f>
        <v>0</v>
      </c>
      <c r="K310" s="124" t="s">
        <v>189</v>
      </c>
      <c r="L310" s="32"/>
      <c r="M310" s="129" t="s">
        <v>3</v>
      </c>
      <c r="N310" s="130" t="s">
        <v>51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88</v>
      </c>
      <c r="AT310" s="133" t="s">
        <v>185</v>
      </c>
      <c r="AU310" s="133" t="s">
        <v>88</v>
      </c>
      <c r="AY310" s="16" t="s">
        <v>184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88</v>
      </c>
      <c r="BK310" s="134">
        <f>ROUND(I310*H310,2)</f>
        <v>0</v>
      </c>
      <c r="BL310" s="16" t="s">
        <v>88</v>
      </c>
      <c r="BM310" s="133" t="s">
        <v>1636</v>
      </c>
    </row>
    <row r="311" spans="2:65" s="11" customFormat="1" ht="22.5">
      <c r="B311" s="135"/>
      <c r="D311" s="136" t="s">
        <v>190</v>
      </c>
      <c r="E311" s="137" t="s">
        <v>3</v>
      </c>
      <c r="F311" s="138" t="s">
        <v>1548</v>
      </c>
      <c r="H311" s="137" t="s">
        <v>3</v>
      </c>
      <c r="I311" s="139"/>
      <c r="L311" s="135"/>
      <c r="M311" s="140"/>
      <c r="T311" s="141"/>
      <c r="AT311" s="137" t="s">
        <v>190</v>
      </c>
      <c r="AU311" s="137" t="s">
        <v>88</v>
      </c>
      <c r="AV311" s="11" t="s">
        <v>88</v>
      </c>
      <c r="AW311" s="11" t="s">
        <v>41</v>
      </c>
      <c r="AX311" s="11" t="s">
        <v>80</v>
      </c>
      <c r="AY311" s="137" t="s">
        <v>184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1634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22.5">
      <c r="B313" s="135"/>
      <c r="D313" s="136" t="s">
        <v>190</v>
      </c>
      <c r="E313" s="137" t="s">
        <v>3</v>
      </c>
      <c r="F313" s="138" t="s">
        <v>1289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2" customFormat="1" ht="11.25">
      <c r="B314" s="142"/>
      <c r="D314" s="136" t="s">
        <v>190</v>
      </c>
      <c r="E314" s="143" t="s">
        <v>3</v>
      </c>
      <c r="F314" s="144" t="s">
        <v>1637</v>
      </c>
      <c r="H314" s="145">
        <v>50</v>
      </c>
      <c r="I314" s="146"/>
      <c r="L314" s="142"/>
      <c r="M314" s="147"/>
      <c r="T314" s="148"/>
      <c r="AT314" s="143" t="s">
        <v>190</v>
      </c>
      <c r="AU314" s="143" t="s">
        <v>88</v>
      </c>
      <c r="AV314" s="12" t="s">
        <v>90</v>
      </c>
      <c r="AW314" s="12" t="s">
        <v>41</v>
      </c>
      <c r="AX314" s="12" t="s">
        <v>80</v>
      </c>
      <c r="AY314" s="143" t="s">
        <v>184</v>
      </c>
    </row>
    <row r="315" spans="2:65" s="13" customFormat="1" ht="11.25">
      <c r="B315" s="149"/>
      <c r="D315" s="136" t="s">
        <v>190</v>
      </c>
      <c r="E315" s="150" t="s">
        <v>3</v>
      </c>
      <c r="F315" s="151" t="s">
        <v>202</v>
      </c>
      <c r="H315" s="152">
        <v>50</v>
      </c>
      <c r="I315" s="153"/>
      <c r="L315" s="149"/>
      <c r="M315" s="154"/>
      <c r="T315" s="155"/>
      <c r="AT315" s="150" t="s">
        <v>190</v>
      </c>
      <c r="AU315" s="150" t="s">
        <v>88</v>
      </c>
      <c r="AV315" s="13" t="s">
        <v>203</v>
      </c>
      <c r="AW315" s="13" t="s">
        <v>41</v>
      </c>
      <c r="AX315" s="13" t="s">
        <v>88</v>
      </c>
      <c r="AY315" s="150" t="s">
        <v>184</v>
      </c>
    </row>
    <row r="316" spans="2:65" s="1" customFormat="1" ht="24.2" customHeight="1">
      <c r="B316" s="121"/>
      <c r="C316" s="122" t="s">
        <v>387</v>
      </c>
      <c r="D316" s="122" t="s">
        <v>185</v>
      </c>
      <c r="E316" s="123" t="s">
        <v>1291</v>
      </c>
      <c r="F316" s="124" t="s">
        <v>1292</v>
      </c>
      <c r="G316" s="125" t="s">
        <v>324</v>
      </c>
      <c r="H316" s="126">
        <v>120</v>
      </c>
      <c r="I316" s="127"/>
      <c r="J316" s="128">
        <f>ROUND(I316*H316,2)</f>
        <v>0</v>
      </c>
      <c r="K316" s="124" t="s">
        <v>189</v>
      </c>
      <c r="L316" s="32"/>
      <c r="M316" s="129" t="s">
        <v>3</v>
      </c>
      <c r="N316" s="130" t="s">
        <v>51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88</v>
      </c>
      <c r="AT316" s="133" t="s">
        <v>185</v>
      </c>
      <c r="AU316" s="133" t="s">
        <v>88</v>
      </c>
      <c r="AY316" s="16" t="s">
        <v>184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88</v>
      </c>
      <c r="BK316" s="134">
        <f>ROUND(I316*H316,2)</f>
        <v>0</v>
      </c>
      <c r="BL316" s="16" t="s">
        <v>88</v>
      </c>
      <c r="BM316" s="133" t="s">
        <v>1638</v>
      </c>
    </row>
    <row r="317" spans="2:65" s="11" customFormat="1" ht="22.5">
      <c r="B317" s="135"/>
      <c r="D317" s="136" t="s">
        <v>190</v>
      </c>
      <c r="E317" s="137" t="s">
        <v>3</v>
      </c>
      <c r="F317" s="138" t="s">
        <v>1548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88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1" customFormat="1" ht="22.5">
      <c r="B318" s="135"/>
      <c r="D318" s="136" t="s">
        <v>190</v>
      </c>
      <c r="E318" s="137" t="s">
        <v>3</v>
      </c>
      <c r="F318" s="138" t="s">
        <v>1549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1550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1" customFormat="1" ht="22.5">
      <c r="B320" s="135"/>
      <c r="D320" s="136" t="s">
        <v>190</v>
      </c>
      <c r="E320" s="137" t="s">
        <v>3</v>
      </c>
      <c r="F320" s="138" t="s">
        <v>1294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51" s="11" customFormat="1" ht="11.25">
      <c r="B321" s="135"/>
      <c r="D321" s="136" t="s">
        <v>190</v>
      </c>
      <c r="E321" s="137" t="s">
        <v>3</v>
      </c>
      <c r="F321" s="138" t="s">
        <v>1295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88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51" s="12" customFormat="1" ht="11.25">
      <c r="B322" s="142"/>
      <c r="D322" s="136" t="s">
        <v>190</v>
      </c>
      <c r="E322" s="143" t="s">
        <v>3</v>
      </c>
      <c r="F322" s="144" t="s">
        <v>1296</v>
      </c>
      <c r="H322" s="145">
        <v>20</v>
      </c>
      <c r="I322" s="146"/>
      <c r="L322" s="142"/>
      <c r="M322" s="147"/>
      <c r="T322" s="148"/>
      <c r="AT322" s="143" t="s">
        <v>190</v>
      </c>
      <c r="AU322" s="143" t="s">
        <v>88</v>
      </c>
      <c r="AV322" s="12" t="s">
        <v>90</v>
      </c>
      <c r="AW322" s="12" t="s">
        <v>41</v>
      </c>
      <c r="AX322" s="12" t="s">
        <v>80</v>
      </c>
      <c r="AY322" s="143" t="s">
        <v>184</v>
      </c>
    </row>
    <row r="323" spans="2:51" s="11" customFormat="1" ht="11.25">
      <c r="B323" s="135"/>
      <c r="D323" s="136" t="s">
        <v>190</v>
      </c>
      <c r="E323" s="137" t="s">
        <v>3</v>
      </c>
      <c r="F323" s="138" t="s">
        <v>1297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88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51" s="12" customFormat="1" ht="11.25">
      <c r="B324" s="142"/>
      <c r="D324" s="136" t="s">
        <v>190</v>
      </c>
      <c r="E324" s="143" t="s">
        <v>3</v>
      </c>
      <c r="F324" s="144" t="s">
        <v>1639</v>
      </c>
      <c r="H324" s="145">
        <v>50</v>
      </c>
      <c r="I324" s="146"/>
      <c r="L324" s="142"/>
      <c r="M324" s="147"/>
      <c r="T324" s="148"/>
      <c r="AT324" s="143" t="s">
        <v>190</v>
      </c>
      <c r="AU324" s="143" t="s">
        <v>88</v>
      </c>
      <c r="AV324" s="12" t="s">
        <v>90</v>
      </c>
      <c r="AW324" s="12" t="s">
        <v>41</v>
      </c>
      <c r="AX324" s="12" t="s">
        <v>80</v>
      </c>
      <c r="AY324" s="143" t="s">
        <v>184</v>
      </c>
    </row>
    <row r="325" spans="2:51" s="11" customFormat="1" ht="11.25">
      <c r="B325" s="135"/>
      <c r="D325" s="136" t="s">
        <v>190</v>
      </c>
      <c r="E325" s="137" t="s">
        <v>3</v>
      </c>
      <c r="F325" s="138" t="s">
        <v>1299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51" s="12" customFormat="1" ht="11.25">
      <c r="B326" s="142"/>
      <c r="D326" s="136" t="s">
        <v>190</v>
      </c>
      <c r="E326" s="143" t="s">
        <v>3</v>
      </c>
      <c r="F326" s="144" t="s">
        <v>1308</v>
      </c>
      <c r="H326" s="145">
        <v>5</v>
      </c>
      <c r="I326" s="146"/>
      <c r="L326" s="142"/>
      <c r="M326" s="147"/>
      <c r="T326" s="148"/>
      <c r="AT326" s="143" t="s">
        <v>190</v>
      </c>
      <c r="AU326" s="143" t="s">
        <v>88</v>
      </c>
      <c r="AV326" s="12" t="s">
        <v>90</v>
      </c>
      <c r="AW326" s="12" t="s">
        <v>41</v>
      </c>
      <c r="AX326" s="12" t="s">
        <v>80</v>
      </c>
      <c r="AY326" s="143" t="s">
        <v>184</v>
      </c>
    </row>
    <row r="327" spans="2:51" s="11" customFormat="1" ht="11.25">
      <c r="B327" s="135"/>
      <c r="D327" s="136" t="s">
        <v>190</v>
      </c>
      <c r="E327" s="137" t="s">
        <v>3</v>
      </c>
      <c r="F327" s="138" t="s">
        <v>1300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88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51" s="12" customFormat="1" ht="11.25">
      <c r="B328" s="142"/>
      <c r="D328" s="136" t="s">
        <v>190</v>
      </c>
      <c r="E328" s="143" t="s">
        <v>3</v>
      </c>
      <c r="F328" s="144" t="s">
        <v>1296</v>
      </c>
      <c r="H328" s="145">
        <v>20</v>
      </c>
      <c r="I328" s="146"/>
      <c r="L328" s="142"/>
      <c r="M328" s="147"/>
      <c r="T328" s="148"/>
      <c r="AT328" s="143" t="s">
        <v>190</v>
      </c>
      <c r="AU328" s="143" t="s">
        <v>88</v>
      </c>
      <c r="AV328" s="12" t="s">
        <v>90</v>
      </c>
      <c r="AW328" s="12" t="s">
        <v>41</v>
      </c>
      <c r="AX328" s="12" t="s">
        <v>80</v>
      </c>
      <c r="AY328" s="143" t="s">
        <v>184</v>
      </c>
    </row>
    <row r="329" spans="2:51" s="11" customFormat="1" ht="11.25">
      <c r="B329" s="135"/>
      <c r="D329" s="136" t="s">
        <v>190</v>
      </c>
      <c r="E329" s="137" t="s">
        <v>3</v>
      </c>
      <c r="F329" s="138" t="s">
        <v>1301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88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51" s="12" customFormat="1" ht="11.25">
      <c r="B330" s="142"/>
      <c r="D330" s="136" t="s">
        <v>190</v>
      </c>
      <c r="E330" s="143" t="s">
        <v>3</v>
      </c>
      <c r="F330" s="144" t="s">
        <v>1308</v>
      </c>
      <c r="H330" s="145">
        <v>5</v>
      </c>
      <c r="I330" s="146"/>
      <c r="L330" s="142"/>
      <c r="M330" s="147"/>
      <c r="T330" s="148"/>
      <c r="AT330" s="143" t="s">
        <v>190</v>
      </c>
      <c r="AU330" s="143" t="s">
        <v>88</v>
      </c>
      <c r="AV330" s="12" t="s">
        <v>90</v>
      </c>
      <c r="AW330" s="12" t="s">
        <v>41</v>
      </c>
      <c r="AX330" s="12" t="s">
        <v>80</v>
      </c>
      <c r="AY330" s="143" t="s">
        <v>184</v>
      </c>
    </row>
    <row r="331" spans="2:51" s="11" customFormat="1" ht="11.25">
      <c r="B331" s="135"/>
      <c r="D331" s="136" t="s">
        <v>190</v>
      </c>
      <c r="E331" s="137" t="s">
        <v>3</v>
      </c>
      <c r="F331" s="138" t="s">
        <v>1302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88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51" s="12" customFormat="1" ht="11.25">
      <c r="B332" s="142"/>
      <c r="D332" s="136" t="s">
        <v>190</v>
      </c>
      <c r="E332" s="143" t="s">
        <v>3</v>
      </c>
      <c r="F332" s="144" t="s">
        <v>1308</v>
      </c>
      <c r="H332" s="145">
        <v>5</v>
      </c>
      <c r="I332" s="146"/>
      <c r="L332" s="142"/>
      <c r="M332" s="147"/>
      <c r="T332" s="148"/>
      <c r="AT332" s="143" t="s">
        <v>190</v>
      </c>
      <c r="AU332" s="143" t="s">
        <v>88</v>
      </c>
      <c r="AV332" s="12" t="s">
        <v>90</v>
      </c>
      <c r="AW332" s="12" t="s">
        <v>41</v>
      </c>
      <c r="AX332" s="12" t="s">
        <v>80</v>
      </c>
      <c r="AY332" s="143" t="s">
        <v>184</v>
      </c>
    </row>
    <row r="333" spans="2:51" s="11" customFormat="1" ht="11.25">
      <c r="B333" s="135"/>
      <c r="D333" s="136" t="s">
        <v>190</v>
      </c>
      <c r="E333" s="137" t="s">
        <v>3</v>
      </c>
      <c r="F333" s="138" t="s">
        <v>1640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88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51" s="12" customFormat="1" ht="11.25">
      <c r="B334" s="142"/>
      <c r="D334" s="136" t="s">
        <v>190</v>
      </c>
      <c r="E334" s="143" t="s">
        <v>3</v>
      </c>
      <c r="F334" s="144" t="s">
        <v>1308</v>
      </c>
      <c r="H334" s="145">
        <v>5</v>
      </c>
      <c r="I334" s="146"/>
      <c r="L334" s="142"/>
      <c r="M334" s="147"/>
      <c r="T334" s="148"/>
      <c r="AT334" s="143" t="s">
        <v>190</v>
      </c>
      <c r="AU334" s="143" t="s">
        <v>88</v>
      </c>
      <c r="AV334" s="12" t="s">
        <v>90</v>
      </c>
      <c r="AW334" s="12" t="s">
        <v>41</v>
      </c>
      <c r="AX334" s="12" t="s">
        <v>80</v>
      </c>
      <c r="AY334" s="143" t="s">
        <v>184</v>
      </c>
    </row>
    <row r="335" spans="2:51" s="11" customFormat="1" ht="11.25">
      <c r="B335" s="135"/>
      <c r="D335" s="136" t="s">
        <v>190</v>
      </c>
      <c r="E335" s="137" t="s">
        <v>3</v>
      </c>
      <c r="F335" s="138" t="s">
        <v>1641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51" s="12" customFormat="1" ht="11.25">
      <c r="B336" s="142"/>
      <c r="D336" s="136" t="s">
        <v>190</v>
      </c>
      <c r="E336" s="143" t="s">
        <v>3</v>
      </c>
      <c r="F336" s="144" t="s">
        <v>1642</v>
      </c>
      <c r="H336" s="145">
        <v>10</v>
      </c>
      <c r="I336" s="146"/>
      <c r="L336" s="142"/>
      <c r="M336" s="147"/>
      <c r="T336" s="148"/>
      <c r="AT336" s="143" t="s">
        <v>190</v>
      </c>
      <c r="AU336" s="143" t="s">
        <v>88</v>
      </c>
      <c r="AV336" s="12" t="s">
        <v>90</v>
      </c>
      <c r="AW336" s="12" t="s">
        <v>41</v>
      </c>
      <c r="AX336" s="12" t="s">
        <v>80</v>
      </c>
      <c r="AY336" s="143" t="s">
        <v>184</v>
      </c>
    </row>
    <row r="337" spans="2:65" s="13" customFormat="1" ht="11.25">
      <c r="B337" s="149"/>
      <c r="D337" s="136" t="s">
        <v>190</v>
      </c>
      <c r="E337" s="150" t="s">
        <v>3</v>
      </c>
      <c r="F337" s="151" t="s">
        <v>202</v>
      </c>
      <c r="H337" s="152">
        <v>120</v>
      </c>
      <c r="I337" s="153"/>
      <c r="L337" s="149"/>
      <c r="M337" s="154"/>
      <c r="T337" s="155"/>
      <c r="AT337" s="150" t="s">
        <v>190</v>
      </c>
      <c r="AU337" s="150" t="s">
        <v>88</v>
      </c>
      <c r="AV337" s="13" t="s">
        <v>203</v>
      </c>
      <c r="AW337" s="13" t="s">
        <v>41</v>
      </c>
      <c r="AX337" s="13" t="s">
        <v>88</v>
      </c>
      <c r="AY337" s="150" t="s">
        <v>184</v>
      </c>
    </row>
    <row r="338" spans="2:65" s="1" customFormat="1" ht="24.2" customHeight="1">
      <c r="B338" s="121"/>
      <c r="C338" s="122" t="s">
        <v>394</v>
      </c>
      <c r="D338" s="122" t="s">
        <v>185</v>
      </c>
      <c r="E338" s="123" t="s">
        <v>1303</v>
      </c>
      <c r="F338" s="124" t="s">
        <v>1304</v>
      </c>
      <c r="G338" s="125" t="s">
        <v>324</v>
      </c>
      <c r="H338" s="126">
        <v>55</v>
      </c>
      <c r="I338" s="127"/>
      <c r="J338" s="128">
        <f>ROUND(I338*H338,2)</f>
        <v>0</v>
      </c>
      <c r="K338" s="124" t="s">
        <v>189</v>
      </c>
      <c r="L338" s="32"/>
      <c r="M338" s="129" t="s">
        <v>3</v>
      </c>
      <c r="N338" s="130" t="s">
        <v>51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88</v>
      </c>
      <c r="AT338" s="133" t="s">
        <v>185</v>
      </c>
      <c r="AU338" s="133" t="s">
        <v>88</v>
      </c>
      <c r="AY338" s="16" t="s">
        <v>184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6" t="s">
        <v>88</v>
      </c>
      <c r="BK338" s="134">
        <f>ROUND(I338*H338,2)</f>
        <v>0</v>
      </c>
      <c r="BL338" s="16" t="s">
        <v>88</v>
      </c>
      <c r="BM338" s="133" t="s">
        <v>1643</v>
      </c>
    </row>
    <row r="339" spans="2:65" s="11" customFormat="1" ht="22.5">
      <c r="B339" s="135"/>
      <c r="D339" s="136" t="s">
        <v>190</v>
      </c>
      <c r="E339" s="137" t="s">
        <v>3</v>
      </c>
      <c r="F339" s="138" t="s">
        <v>1548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1" customFormat="1" ht="22.5">
      <c r="B340" s="135"/>
      <c r="D340" s="136" t="s">
        <v>190</v>
      </c>
      <c r="E340" s="137" t="s">
        <v>3</v>
      </c>
      <c r="F340" s="138" t="s">
        <v>1549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88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1550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1" customFormat="1" ht="22.5">
      <c r="B342" s="135"/>
      <c r="D342" s="136" t="s">
        <v>190</v>
      </c>
      <c r="E342" s="137" t="s">
        <v>3</v>
      </c>
      <c r="F342" s="138" t="s">
        <v>1306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88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1295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2" customFormat="1" ht="11.25">
      <c r="B344" s="142"/>
      <c r="D344" s="136" t="s">
        <v>190</v>
      </c>
      <c r="E344" s="143" t="s">
        <v>3</v>
      </c>
      <c r="F344" s="144" t="s">
        <v>1307</v>
      </c>
      <c r="H344" s="145">
        <v>15</v>
      </c>
      <c r="I344" s="146"/>
      <c r="L344" s="142"/>
      <c r="M344" s="147"/>
      <c r="T344" s="148"/>
      <c r="AT344" s="143" t="s">
        <v>190</v>
      </c>
      <c r="AU344" s="143" t="s">
        <v>88</v>
      </c>
      <c r="AV344" s="12" t="s">
        <v>90</v>
      </c>
      <c r="AW344" s="12" t="s">
        <v>41</v>
      </c>
      <c r="AX344" s="12" t="s">
        <v>80</v>
      </c>
      <c r="AY344" s="143" t="s">
        <v>184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1297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2" customFormat="1" ht="11.25">
      <c r="B346" s="142"/>
      <c r="D346" s="136" t="s">
        <v>190</v>
      </c>
      <c r="E346" s="143" t="s">
        <v>3</v>
      </c>
      <c r="F346" s="144" t="s">
        <v>1307</v>
      </c>
      <c r="H346" s="145">
        <v>15</v>
      </c>
      <c r="I346" s="146"/>
      <c r="L346" s="142"/>
      <c r="M346" s="147"/>
      <c r="T346" s="148"/>
      <c r="AT346" s="143" t="s">
        <v>190</v>
      </c>
      <c r="AU346" s="143" t="s">
        <v>88</v>
      </c>
      <c r="AV346" s="12" t="s">
        <v>90</v>
      </c>
      <c r="AW346" s="12" t="s">
        <v>41</v>
      </c>
      <c r="AX346" s="12" t="s">
        <v>80</v>
      </c>
      <c r="AY346" s="143" t="s">
        <v>184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1299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88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2" customFormat="1" ht="11.25">
      <c r="B348" s="142"/>
      <c r="D348" s="136" t="s">
        <v>190</v>
      </c>
      <c r="E348" s="143" t="s">
        <v>3</v>
      </c>
      <c r="F348" s="144" t="s">
        <v>1308</v>
      </c>
      <c r="H348" s="145">
        <v>5</v>
      </c>
      <c r="I348" s="146"/>
      <c r="L348" s="142"/>
      <c r="M348" s="147"/>
      <c r="T348" s="148"/>
      <c r="AT348" s="143" t="s">
        <v>190</v>
      </c>
      <c r="AU348" s="143" t="s">
        <v>88</v>
      </c>
      <c r="AV348" s="12" t="s">
        <v>90</v>
      </c>
      <c r="AW348" s="12" t="s">
        <v>41</v>
      </c>
      <c r="AX348" s="12" t="s">
        <v>80</v>
      </c>
      <c r="AY348" s="143" t="s">
        <v>184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1300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2" customFormat="1" ht="11.25">
      <c r="B350" s="142"/>
      <c r="D350" s="136" t="s">
        <v>190</v>
      </c>
      <c r="E350" s="143" t="s">
        <v>3</v>
      </c>
      <c r="F350" s="144" t="s">
        <v>1278</v>
      </c>
      <c r="H350" s="145">
        <v>10</v>
      </c>
      <c r="I350" s="146"/>
      <c r="L350" s="142"/>
      <c r="M350" s="147"/>
      <c r="T350" s="148"/>
      <c r="AT350" s="143" t="s">
        <v>190</v>
      </c>
      <c r="AU350" s="143" t="s">
        <v>88</v>
      </c>
      <c r="AV350" s="12" t="s">
        <v>90</v>
      </c>
      <c r="AW350" s="12" t="s">
        <v>41</v>
      </c>
      <c r="AX350" s="12" t="s">
        <v>80</v>
      </c>
      <c r="AY350" s="143" t="s">
        <v>184</v>
      </c>
    </row>
    <row r="351" spans="2:65" s="11" customFormat="1" ht="11.25">
      <c r="B351" s="135"/>
      <c r="D351" s="136" t="s">
        <v>190</v>
      </c>
      <c r="E351" s="137" t="s">
        <v>3</v>
      </c>
      <c r="F351" s="138" t="s">
        <v>1301</v>
      </c>
      <c r="H351" s="137" t="s">
        <v>3</v>
      </c>
      <c r="I351" s="139"/>
      <c r="L351" s="135"/>
      <c r="M351" s="140"/>
      <c r="T351" s="141"/>
      <c r="AT351" s="137" t="s">
        <v>190</v>
      </c>
      <c r="AU351" s="137" t="s">
        <v>88</v>
      </c>
      <c r="AV351" s="11" t="s">
        <v>88</v>
      </c>
      <c r="AW351" s="11" t="s">
        <v>41</v>
      </c>
      <c r="AX351" s="11" t="s">
        <v>80</v>
      </c>
      <c r="AY351" s="137" t="s">
        <v>184</v>
      </c>
    </row>
    <row r="352" spans="2:65" s="12" customFormat="1" ht="11.25">
      <c r="B352" s="142"/>
      <c r="D352" s="136" t="s">
        <v>190</v>
      </c>
      <c r="E352" s="143" t="s">
        <v>3</v>
      </c>
      <c r="F352" s="144" t="s">
        <v>1308</v>
      </c>
      <c r="H352" s="145">
        <v>5</v>
      </c>
      <c r="I352" s="146"/>
      <c r="L352" s="142"/>
      <c r="M352" s="147"/>
      <c r="T352" s="148"/>
      <c r="AT352" s="143" t="s">
        <v>190</v>
      </c>
      <c r="AU352" s="143" t="s">
        <v>88</v>
      </c>
      <c r="AV352" s="12" t="s">
        <v>90</v>
      </c>
      <c r="AW352" s="12" t="s">
        <v>41</v>
      </c>
      <c r="AX352" s="12" t="s">
        <v>80</v>
      </c>
      <c r="AY352" s="143" t="s">
        <v>184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1302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2" customFormat="1" ht="11.25">
      <c r="B354" s="142"/>
      <c r="D354" s="136" t="s">
        <v>190</v>
      </c>
      <c r="E354" s="143" t="s">
        <v>3</v>
      </c>
      <c r="F354" s="144" t="s">
        <v>1308</v>
      </c>
      <c r="H354" s="145">
        <v>5</v>
      </c>
      <c r="I354" s="146"/>
      <c r="L354" s="142"/>
      <c r="M354" s="147"/>
      <c r="T354" s="148"/>
      <c r="AT354" s="143" t="s">
        <v>190</v>
      </c>
      <c r="AU354" s="143" t="s">
        <v>88</v>
      </c>
      <c r="AV354" s="12" t="s">
        <v>90</v>
      </c>
      <c r="AW354" s="12" t="s">
        <v>41</v>
      </c>
      <c r="AX354" s="12" t="s">
        <v>80</v>
      </c>
      <c r="AY354" s="143" t="s">
        <v>184</v>
      </c>
    </row>
    <row r="355" spans="2:65" s="13" customFormat="1" ht="11.25">
      <c r="B355" s="149"/>
      <c r="D355" s="136" t="s">
        <v>190</v>
      </c>
      <c r="E355" s="150" t="s">
        <v>3</v>
      </c>
      <c r="F355" s="151" t="s">
        <v>202</v>
      </c>
      <c r="H355" s="152">
        <v>55</v>
      </c>
      <c r="I355" s="153"/>
      <c r="L355" s="149"/>
      <c r="M355" s="154"/>
      <c r="T355" s="155"/>
      <c r="AT355" s="150" t="s">
        <v>190</v>
      </c>
      <c r="AU355" s="150" t="s">
        <v>88</v>
      </c>
      <c r="AV355" s="13" t="s">
        <v>203</v>
      </c>
      <c r="AW355" s="13" t="s">
        <v>41</v>
      </c>
      <c r="AX355" s="13" t="s">
        <v>88</v>
      </c>
      <c r="AY355" s="150" t="s">
        <v>184</v>
      </c>
    </row>
    <row r="356" spans="2:65" s="1" customFormat="1" ht="24.2" customHeight="1">
      <c r="B356" s="121"/>
      <c r="C356" s="122" t="s">
        <v>317</v>
      </c>
      <c r="D356" s="122" t="s">
        <v>185</v>
      </c>
      <c r="E356" s="123" t="s">
        <v>1644</v>
      </c>
      <c r="F356" s="124" t="s">
        <v>1645</v>
      </c>
      <c r="G356" s="125" t="s">
        <v>324</v>
      </c>
      <c r="H356" s="126">
        <v>220</v>
      </c>
      <c r="I356" s="127"/>
      <c r="J356" s="128">
        <f>ROUND(I356*H356,2)</f>
        <v>0</v>
      </c>
      <c r="K356" s="124" t="s">
        <v>189</v>
      </c>
      <c r="L356" s="32"/>
      <c r="M356" s="129" t="s">
        <v>3</v>
      </c>
      <c r="N356" s="130" t="s">
        <v>51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88</v>
      </c>
      <c r="AT356" s="133" t="s">
        <v>185</v>
      </c>
      <c r="AU356" s="133" t="s">
        <v>88</v>
      </c>
      <c r="AY356" s="16" t="s">
        <v>184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6" t="s">
        <v>88</v>
      </c>
      <c r="BK356" s="134">
        <f>ROUND(I356*H356,2)</f>
        <v>0</v>
      </c>
      <c r="BL356" s="16" t="s">
        <v>88</v>
      </c>
      <c r="BM356" s="133" t="s">
        <v>1646</v>
      </c>
    </row>
    <row r="357" spans="2:65" s="11" customFormat="1" ht="22.5">
      <c r="B357" s="135"/>
      <c r="D357" s="136" t="s">
        <v>190</v>
      </c>
      <c r="E357" s="137" t="s">
        <v>3</v>
      </c>
      <c r="F357" s="138" t="s">
        <v>1548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1" customFormat="1" ht="22.5">
      <c r="B358" s="135"/>
      <c r="D358" s="136" t="s">
        <v>190</v>
      </c>
      <c r="E358" s="137" t="s">
        <v>3</v>
      </c>
      <c r="F358" s="138" t="s">
        <v>1549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88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1550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1" customFormat="1" ht="22.5">
      <c r="B360" s="135"/>
      <c r="D360" s="136" t="s">
        <v>190</v>
      </c>
      <c r="E360" s="137" t="s">
        <v>3</v>
      </c>
      <c r="F360" s="138" t="s">
        <v>1647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2" customFormat="1" ht="11.25">
      <c r="B361" s="142"/>
      <c r="D361" s="136" t="s">
        <v>190</v>
      </c>
      <c r="E361" s="143" t="s">
        <v>3</v>
      </c>
      <c r="F361" s="144" t="s">
        <v>478</v>
      </c>
      <c r="H361" s="145">
        <v>220</v>
      </c>
      <c r="I361" s="146"/>
      <c r="L361" s="142"/>
      <c r="M361" s="147"/>
      <c r="T361" s="148"/>
      <c r="AT361" s="143" t="s">
        <v>190</v>
      </c>
      <c r="AU361" s="143" t="s">
        <v>88</v>
      </c>
      <c r="AV361" s="12" t="s">
        <v>90</v>
      </c>
      <c r="AW361" s="12" t="s">
        <v>41</v>
      </c>
      <c r="AX361" s="12" t="s">
        <v>80</v>
      </c>
      <c r="AY361" s="143" t="s">
        <v>184</v>
      </c>
    </row>
    <row r="362" spans="2:65" s="13" customFormat="1" ht="11.25">
      <c r="B362" s="149"/>
      <c r="D362" s="136" t="s">
        <v>190</v>
      </c>
      <c r="E362" s="150" t="s">
        <v>3</v>
      </c>
      <c r="F362" s="151" t="s">
        <v>202</v>
      </c>
      <c r="H362" s="152">
        <v>220</v>
      </c>
      <c r="I362" s="153"/>
      <c r="L362" s="149"/>
      <c r="M362" s="154"/>
      <c r="T362" s="155"/>
      <c r="AT362" s="150" t="s">
        <v>190</v>
      </c>
      <c r="AU362" s="150" t="s">
        <v>88</v>
      </c>
      <c r="AV362" s="13" t="s">
        <v>203</v>
      </c>
      <c r="AW362" s="13" t="s">
        <v>41</v>
      </c>
      <c r="AX362" s="13" t="s">
        <v>88</v>
      </c>
      <c r="AY362" s="150" t="s">
        <v>184</v>
      </c>
    </row>
    <row r="363" spans="2:65" s="1" customFormat="1" ht="24.2" customHeight="1">
      <c r="B363" s="121"/>
      <c r="C363" s="122" t="s">
        <v>405</v>
      </c>
      <c r="D363" s="122" t="s">
        <v>185</v>
      </c>
      <c r="E363" s="123" t="s">
        <v>1648</v>
      </c>
      <c r="F363" s="124" t="s">
        <v>1649</v>
      </c>
      <c r="G363" s="125" t="s">
        <v>324</v>
      </c>
      <c r="H363" s="126">
        <v>210</v>
      </c>
      <c r="I363" s="127"/>
      <c r="J363" s="128">
        <f>ROUND(I363*H363,2)</f>
        <v>0</v>
      </c>
      <c r="K363" s="124" t="s">
        <v>189</v>
      </c>
      <c r="L363" s="32"/>
      <c r="M363" s="129" t="s">
        <v>3</v>
      </c>
      <c r="N363" s="130" t="s">
        <v>51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88</v>
      </c>
      <c r="AT363" s="133" t="s">
        <v>185</v>
      </c>
      <c r="AU363" s="133" t="s">
        <v>88</v>
      </c>
      <c r="AY363" s="16" t="s">
        <v>184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88</v>
      </c>
      <c r="BK363" s="134">
        <f>ROUND(I363*H363,2)</f>
        <v>0</v>
      </c>
      <c r="BL363" s="16" t="s">
        <v>88</v>
      </c>
      <c r="BM363" s="133" t="s">
        <v>1650</v>
      </c>
    </row>
    <row r="364" spans="2:65" s="11" customFormat="1" ht="22.5">
      <c r="B364" s="135"/>
      <c r="D364" s="136" t="s">
        <v>190</v>
      </c>
      <c r="E364" s="137" t="s">
        <v>3</v>
      </c>
      <c r="F364" s="138" t="s">
        <v>1548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88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1" customFormat="1" ht="22.5">
      <c r="B365" s="135"/>
      <c r="D365" s="136" t="s">
        <v>190</v>
      </c>
      <c r="E365" s="137" t="s">
        <v>3</v>
      </c>
      <c r="F365" s="138" t="s">
        <v>1549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1" customFormat="1" ht="11.25">
      <c r="B366" s="135"/>
      <c r="D366" s="136" t="s">
        <v>190</v>
      </c>
      <c r="E366" s="137" t="s">
        <v>3</v>
      </c>
      <c r="F366" s="138" t="s">
        <v>1550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88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1" customFormat="1" ht="22.5">
      <c r="B367" s="135"/>
      <c r="D367" s="136" t="s">
        <v>190</v>
      </c>
      <c r="E367" s="137" t="s">
        <v>3</v>
      </c>
      <c r="F367" s="138" t="s">
        <v>1651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88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2" customFormat="1" ht="11.25">
      <c r="B368" s="142"/>
      <c r="D368" s="136" t="s">
        <v>190</v>
      </c>
      <c r="E368" s="143" t="s">
        <v>3</v>
      </c>
      <c r="F368" s="144" t="s">
        <v>1652</v>
      </c>
      <c r="H368" s="145">
        <v>210</v>
      </c>
      <c r="I368" s="146"/>
      <c r="L368" s="142"/>
      <c r="M368" s="147"/>
      <c r="T368" s="148"/>
      <c r="AT368" s="143" t="s">
        <v>190</v>
      </c>
      <c r="AU368" s="143" t="s">
        <v>88</v>
      </c>
      <c r="AV368" s="12" t="s">
        <v>90</v>
      </c>
      <c r="AW368" s="12" t="s">
        <v>41</v>
      </c>
      <c r="AX368" s="12" t="s">
        <v>80</v>
      </c>
      <c r="AY368" s="143" t="s">
        <v>184</v>
      </c>
    </row>
    <row r="369" spans="2:65" s="13" customFormat="1" ht="11.25">
      <c r="B369" s="149"/>
      <c r="D369" s="136" t="s">
        <v>190</v>
      </c>
      <c r="E369" s="150" t="s">
        <v>3</v>
      </c>
      <c r="F369" s="151" t="s">
        <v>202</v>
      </c>
      <c r="H369" s="152">
        <v>210</v>
      </c>
      <c r="I369" s="153"/>
      <c r="L369" s="149"/>
      <c r="M369" s="154"/>
      <c r="T369" s="155"/>
      <c r="AT369" s="150" t="s">
        <v>190</v>
      </c>
      <c r="AU369" s="150" t="s">
        <v>88</v>
      </c>
      <c r="AV369" s="13" t="s">
        <v>203</v>
      </c>
      <c r="AW369" s="13" t="s">
        <v>41</v>
      </c>
      <c r="AX369" s="13" t="s">
        <v>88</v>
      </c>
      <c r="AY369" s="150" t="s">
        <v>184</v>
      </c>
    </row>
    <row r="370" spans="2:65" s="1" customFormat="1" ht="24.2" customHeight="1">
      <c r="B370" s="121"/>
      <c r="C370" s="122" t="s">
        <v>410</v>
      </c>
      <c r="D370" s="122" t="s">
        <v>185</v>
      </c>
      <c r="E370" s="123" t="s">
        <v>1309</v>
      </c>
      <c r="F370" s="124" t="s">
        <v>1310</v>
      </c>
      <c r="G370" s="125" t="s">
        <v>324</v>
      </c>
      <c r="H370" s="126">
        <v>175</v>
      </c>
      <c r="I370" s="127"/>
      <c r="J370" s="128">
        <f>ROUND(I370*H370,2)</f>
        <v>0</v>
      </c>
      <c r="K370" s="124" t="s">
        <v>189</v>
      </c>
      <c r="L370" s="32"/>
      <c r="M370" s="129" t="s">
        <v>3</v>
      </c>
      <c r="N370" s="130" t="s">
        <v>51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88</v>
      </c>
      <c r="AT370" s="133" t="s">
        <v>185</v>
      </c>
      <c r="AU370" s="133" t="s">
        <v>88</v>
      </c>
      <c r="AY370" s="16" t="s">
        <v>184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6" t="s">
        <v>88</v>
      </c>
      <c r="BK370" s="134">
        <f>ROUND(I370*H370,2)</f>
        <v>0</v>
      </c>
      <c r="BL370" s="16" t="s">
        <v>88</v>
      </c>
      <c r="BM370" s="133" t="s">
        <v>1653</v>
      </c>
    </row>
    <row r="371" spans="2:65" s="11" customFormat="1" ht="22.5">
      <c r="B371" s="135"/>
      <c r="D371" s="136" t="s">
        <v>190</v>
      </c>
      <c r="E371" s="137" t="s">
        <v>3</v>
      </c>
      <c r="F371" s="138" t="s">
        <v>1548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88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1" customFormat="1" ht="22.5">
      <c r="B372" s="135"/>
      <c r="D372" s="136" t="s">
        <v>190</v>
      </c>
      <c r="E372" s="137" t="s">
        <v>3</v>
      </c>
      <c r="F372" s="138" t="s">
        <v>1549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88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1" customFormat="1" ht="11.25">
      <c r="B373" s="135"/>
      <c r="D373" s="136" t="s">
        <v>190</v>
      </c>
      <c r="E373" s="137" t="s">
        <v>3</v>
      </c>
      <c r="F373" s="138" t="s">
        <v>1550</v>
      </c>
      <c r="H373" s="137" t="s">
        <v>3</v>
      </c>
      <c r="I373" s="139"/>
      <c r="L373" s="135"/>
      <c r="M373" s="140"/>
      <c r="T373" s="141"/>
      <c r="AT373" s="137" t="s">
        <v>190</v>
      </c>
      <c r="AU373" s="137" t="s">
        <v>88</v>
      </c>
      <c r="AV373" s="11" t="s">
        <v>88</v>
      </c>
      <c r="AW373" s="11" t="s">
        <v>41</v>
      </c>
      <c r="AX373" s="11" t="s">
        <v>80</v>
      </c>
      <c r="AY373" s="137" t="s">
        <v>184</v>
      </c>
    </row>
    <row r="374" spans="2:65" s="11" customFormat="1" ht="22.5">
      <c r="B374" s="135"/>
      <c r="D374" s="136" t="s">
        <v>190</v>
      </c>
      <c r="E374" s="137" t="s">
        <v>3</v>
      </c>
      <c r="F374" s="138" t="s">
        <v>1312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2" customFormat="1" ht="11.25">
      <c r="B375" s="142"/>
      <c r="D375" s="136" t="s">
        <v>190</v>
      </c>
      <c r="E375" s="143" t="s">
        <v>3</v>
      </c>
      <c r="F375" s="144" t="s">
        <v>1654</v>
      </c>
      <c r="H375" s="145">
        <v>175</v>
      </c>
      <c r="I375" s="146"/>
      <c r="L375" s="142"/>
      <c r="M375" s="147"/>
      <c r="T375" s="148"/>
      <c r="AT375" s="143" t="s">
        <v>190</v>
      </c>
      <c r="AU375" s="143" t="s">
        <v>88</v>
      </c>
      <c r="AV375" s="12" t="s">
        <v>90</v>
      </c>
      <c r="AW375" s="12" t="s">
        <v>41</v>
      </c>
      <c r="AX375" s="12" t="s">
        <v>80</v>
      </c>
      <c r="AY375" s="143" t="s">
        <v>184</v>
      </c>
    </row>
    <row r="376" spans="2:65" s="13" customFormat="1" ht="11.25">
      <c r="B376" s="149"/>
      <c r="D376" s="136" t="s">
        <v>190</v>
      </c>
      <c r="E376" s="150" t="s">
        <v>3</v>
      </c>
      <c r="F376" s="151" t="s">
        <v>202</v>
      </c>
      <c r="H376" s="152">
        <v>175</v>
      </c>
      <c r="I376" s="153"/>
      <c r="L376" s="149"/>
      <c r="M376" s="154"/>
      <c r="T376" s="155"/>
      <c r="AT376" s="150" t="s">
        <v>190</v>
      </c>
      <c r="AU376" s="150" t="s">
        <v>88</v>
      </c>
      <c r="AV376" s="13" t="s">
        <v>203</v>
      </c>
      <c r="AW376" s="13" t="s">
        <v>41</v>
      </c>
      <c r="AX376" s="13" t="s">
        <v>88</v>
      </c>
      <c r="AY376" s="150" t="s">
        <v>184</v>
      </c>
    </row>
    <row r="377" spans="2:65" s="1" customFormat="1" ht="24.2" customHeight="1">
      <c r="B377" s="121"/>
      <c r="C377" s="122" t="s">
        <v>419</v>
      </c>
      <c r="D377" s="122" t="s">
        <v>185</v>
      </c>
      <c r="E377" s="123" t="s">
        <v>1655</v>
      </c>
      <c r="F377" s="124" t="s">
        <v>1656</v>
      </c>
      <c r="G377" s="125" t="s">
        <v>324</v>
      </c>
      <c r="H377" s="126">
        <v>45</v>
      </c>
      <c r="I377" s="127"/>
      <c r="J377" s="128">
        <f>ROUND(I377*H377,2)</f>
        <v>0</v>
      </c>
      <c r="K377" s="124" t="s">
        <v>189</v>
      </c>
      <c r="L377" s="32"/>
      <c r="M377" s="129" t="s">
        <v>3</v>
      </c>
      <c r="N377" s="130" t="s">
        <v>51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88</v>
      </c>
      <c r="AT377" s="133" t="s">
        <v>185</v>
      </c>
      <c r="AU377" s="133" t="s">
        <v>88</v>
      </c>
      <c r="AY377" s="16" t="s">
        <v>184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6" t="s">
        <v>88</v>
      </c>
      <c r="BK377" s="134">
        <f>ROUND(I377*H377,2)</f>
        <v>0</v>
      </c>
      <c r="BL377" s="16" t="s">
        <v>88</v>
      </c>
      <c r="BM377" s="133" t="s">
        <v>1657</v>
      </c>
    </row>
    <row r="378" spans="2:65" s="11" customFormat="1" ht="22.5">
      <c r="B378" s="135"/>
      <c r="D378" s="136" t="s">
        <v>190</v>
      </c>
      <c r="E378" s="137" t="s">
        <v>3</v>
      </c>
      <c r="F378" s="138" t="s">
        <v>1548</v>
      </c>
      <c r="H378" s="137" t="s">
        <v>3</v>
      </c>
      <c r="I378" s="139"/>
      <c r="L378" s="135"/>
      <c r="M378" s="140"/>
      <c r="T378" s="141"/>
      <c r="AT378" s="137" t="s">
        <v>190</v>
      </c>
      <c r="AU378" s="137" t="s">
        <v>88</v>
      </c>
      <c r="AV378" s="11" t="s">
        <v>88</v>
      </c>
      <c r="AW378" s="11" t="s">
        <v>41</v>
      </c>
      <c r="AX378" s="11" t="s">
        <v>80</v>
      </c>
      <c r="AY378" s="137" t="s">
        <v>184</v>
      </c>
    </row>
    <row r="379" spans="2:65" s="11" customFormat="1" ht="22.5">
      <c r="B379" s="135"/>
      <c r="D379" s="136" t="s">
        <v>190</v>
      </c>
      <c r="E379" s="137" t="s">
        <v>3</v>
      </c>
      <c r="F379" s="138" t="s">
        <v>1549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1" customFormat="1" ht="11.25">
      <c r="B380" s="135"/>
      <c r="D380" s="136" t="s">
        <v>190</v>
      </c>
      <c r="E380" s="137" t="s">
        <v>3</v>
      </c>
      <c r="F380" s="138" t="s">
        <v>1550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1" customFormat="1" ht="22.5">
      <c r="B381" s="135"/>
      <c r="D381" s="136" t="s">
        <v>190</v>
      </c>
      <c r="E381" s="137" t="s">
        <v>3</v>
      </c>
      <c r="F381" s="138" t="s">
        <v>1658</v>
      </c>
      <c r="H381" s="137" t="s">
        <v>3</v>
      </c>
      <c r="I381" s="139"/>
      <c r="L381" s="135"/>
      <c r="M381" s="140"/>
      <c r="T381" s="141"/>
      <c r="AT381" s="137" t="s">
        <v>190</v>
      </c>
      <c r="AU381" s="137" t="s">
        <v>88</v>
      </c>
      <c r="AV381" s="11" t="s">
        <v>88</v>
      </c>
      <c r="AW381" s="11" t="s">
        <v>41</v>
      </c>
      <c r="AX381" s="11" t="s">
        <v>80</v>
      </c>
      <c r="AY381" s="137" t="s">
        <v>184</v>
      </c>
    </row>
    <row r="382" spans="2:65" s="12" customFormat="1" ht="11.25">
      <c r="B382" s="142"/>
      <c r="D382" s="136" t="s">
        <v>190</v>
      </c>
      <c r="E382" s="143" t="s">
        <v>3</v>
      </c>
      <c r="F382" s="144" t="s">
        <v>493</v>
      </c>
      <c r="H382" s="145">
        <v>45</v>
      </c>
      <c r="I382" s="146"/>
      <c r="L382" s="142"/>
      <c r="M382" s="147"/>
      <c r="T382" s="148"/>
      <c r="AT382" s="143" t="s">
        <v>190</v>
      </c>
      <c r="AU382" s="143" t="s">
        <v>88</v>
      </c>
      <c r="AV382" s="12" t="s">
        <v>90</v>
      </c>
      <c r="AW382" s="12" t="s">
        <v>41</v>
      </c>
      <c r="AX382" s="12" t="s">
        <v>80</v>
      </c>
      <c r="AY382" s="143" t="s">
        <v>184</v>
      </c>
    </row>
    <row r="383" spans="2:65" s="13" customFormat="1" ht="11.25">
      <c r="B383" s="149"/>
      <c r="D383" s="136" t="s">
        <v>190</v>
      </c>
      <c r="E383" s="150" t="s">
        <v>3</v>
      </c>
      <c r="F383" s="151" t="s">
        <v>202</v>
      </c>
      <c r="H383" s="152">
        <v>45</v>
      </c>
      <c r="I383" s="153"/>
      <c r="L383" s="149"/>
      <c r="M383" s="154"/>
      <c r="T383" s="155"/>
      <c r="AT383" s="150" t="s">
        <v>190</v>
      </c>
      <c r="AU383" s="150" t="s">
        <v>88</v>
      </c>
      <c r="AV383" s="13" t="s">
        <v>203</v>
      </c>
      <c r="AW383" s="13" t="s">
        <v>41</v>
      </c>
      <c r="AX383" s="13" t="s">
        <v>88</v>
      </c>
      <c r="AY383" s="150" t="s">
        <v>184</v>
      </c>
    </row>
    <row r="384" spans="2:65" s="1" customFormat="1" ht="44.25" customHeight="1">
      <c r="B384" s="121"/>
      <c r="C384" s="122" t="s">
        <v>336</v>
      </c>
      <c r="D384" s="122" t="s">
        <v>185</v>
      </c>
      <c r="E384" s="123" t="s">
        <v>366</v>
      </c>
      <c r="F384" s="124" t="s">
        <v>367</v>
      </c>
      <c r="G384" s="125" t="s">
        <v>324</v>
      </c>
      <c r="H384" s="126">
        <v>2</v>
      </c>
      <c r="I384" s="127"/>
      <c r="J384" s="128">
        <f>ROUND(I384*H384,2)</f>
        <v>0</v>
      </c>
      <c r="K384" s="124" t="s">
        <v>189</v>
      </c>
      <c r="L384" s="32"/>
      <c r="M384" s="129" t="s">
        <v>3</v>
      </c>
      <c r="N384" s="130" t="s">
        <v>51</v>
      </c>
      <c r="P384" s="131">
        <f>O384*H384</f>
        <v>0</v>
      </c>
      <c r="Q384" s="131">
        <v>0</v>
      </c>
      <c r="R384" s="131">
        <f>Q384*H384</f>
        <v>0</v>
      </c>
      <c r="S384" s="131">
        <v>0</v>
      </c>
      <c r="T384" s="132">
        <f>S384*H384</f>
        <v>0</v>
      </c>
      <c r="AR384" s="133" t="s">
        <v>88</v>
      </c>
      <c r="AT384" s="133" t="s">
        <v>185</v>
      </c>
      <c r="AU384" s="133" t="s">
        <v>88</v>
      </c>
      <c r="AY384" s="16" t="s">
        <v>184</v>
      </c>
      <c r="BE384" s="134">
        <f>IF(N384="základní",J384,0)</f>
        <v>0</v>
      </c>
      <c r="BF384" s="134">
        <f>IF(N384="snížená",J384,0)</f>
        <v>0</v>
      </c>
      <c r="BG384" s="134">
        <f>IF(N384="zákl. přenesená",J384,0)</f>
        <v>0</v>
      </c>
      <c r="BH384" s="134">
        <f>IF(N384="sníž. přenesená",J384,0)</f>
        <v>0</v>
      </c>
      <c r="BI384" s="134">
        <f>IF(N384="nulová",J384,0)</f>
        <v>0</v>
      </c>
      <c r="BJ384" s="16" t="s">
        <v>88</v>
      </c>
      <c r="BK384" s="134">
        <f>ROUND(I384*H384,2)</f>
        <v>0</v>
      </c>
      <c r="BL384" s="16" t="s">
        <v>88</v>
      </c>
      <c r="BM384" s="133" t="s">
        <v>1659</v>
      </c>
    </row>
    <row r="385" spans="2:65" s="11" customFormat="1" ht="22.5">
      <c r="B385" s="135"/>
      <c r="D385" s="136" t="s">
        <v>190</v>
      </c>
      <c r="E385" s="137" t="s">
        <v>3</v>
      </c>
      <c r="F385" s="138" t="s">
        <v>1548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1" customFormat="1" ht="11.25">
      <c r="B386" s="135"/>
      <c r="D386" s="136" t="s">
        <v>190</v>
      </c>
      <c r="E386" s="137" t="s">
        <v>3</v>
      </c>
      <c r="F386" s="138" t="s">
        <v>1318</v>
      </c>
      <c r="H386" s="137" t="s">
        <v>3</v>
      </c>
      <c r="I386" s="139"/>
      <c r="L386" s="135"/>
      <c r="M386" s="140"/>
      <c r="T386" s="141"/>
      <c r="AT386" s="137" t="s">
        <v>190</v>
      </c>
      <c r="AU386" s="137" t="s">
        <v>88</v>
      </c>
      <c r="AV386" s="11" t="s">
        <v>88</v>
      </c>
      <c r="AW386" s="11" t="s">
        <v>41</v>
      </c>
      <c r="AX386" s="11" t="s">
        <v>80</v>
      </c>
      <c r="AY386" s="137" t="s">
        <v>184</v>
      </c>
    </row>
    <row r="387" spans="2:65" s="12" customFormat="1" ht="11.25">
      <c r="B387" s="142"/>
      <c r="D387" s="136" t="s">
        <v>190</v>
      </c>
      <c r="E387" s="143" t="s">
        <v>3</v>
      </c>
      <c r="F387" s="144" t="s">
        <v>90</v>
      </c>
      <c r="H387" s="145">
        <v>2</v>
      </c>
      <c r="I387" s="146"/>
      <c r="L387" s="142"/>
      <c r="M387" s="147"/>
      <c r="T387" s="148"/>
      <c r="AT387" s="143" t="s">
        <v>190</v>
      </c>
      <c r="AU387" s="143" t="s">
        <v>88</v>
      </c>
      <c r="AV387" s="12" t="s">
        <v>90</v>
      </c>
      <c r="AW387" s="12" t="s">
        <v>41</v>
      </c>
      <c r="AX387" s="12" t="s">
        <v>80</v>
      </c>
      <c r="AY387" s="143" t="s">
        <v>184</v>
      </c>
    </row>
    <row r="388" spans="2:65" s="13" customFormat="1" ht="11.25">
      <c r="B388" s="149"/>
      <c r="D388" s="136" t="s">
        <v>190</v>
      </c>
      <c r="E388" s="150" t="s">
        <v>3</v>
      </c>
      <c r="F388" s="151" t="s">
        <v>202</v>
      </c>
      <c r="H388" s="152">
        <v>2</v>
      </c>
      <c r="I388" s="153"/>
      <c r="L388" s="149"/>
      <c r="M388" s="154"/>
      <c r="T388" s="155"/>
      <c r="AT388" s="150" t="s">
        <v>190</v>
      </c>
      <c r="AU388" s="150" t="s">
        <v>88</v>
      </c>
      <c r="AV388" s="13" t="s">
        <v>203</v>
      </c>
      <c r="AW388" s="13" t="s">
        <v>41</v>
      </c>
      <c r="AX388" s="13" t="s">
        <v>88</v>
      </c>
      <c r="AY388" s="150" t="s">
        <v>184</v>
      </c>
    </row>
    <row r="389" spans="2:65" s="1" customFormat="1" ht="44.25" customHeight="1">
      <c r="B389" s="121"/>
      <c r="C389" s="122" t="s">
        <v>441</v>
      </c>
      <c r="D389" s="122" t="s">
        <v>185</v>
      </c>
      <c r="E389" s="123" t="s">
        <v>1660</v>
      </c>
      <c r="F389" s="124" t="s">
        <v>1661</v>
      </c>
      <c r="G389" s="125" t="s">
        <v>324</v>
      </c>
      <c r="H389" s="126">
        <v>2</v>
      </c>
      <c r="I389" s="127"/>
      <c r="J389" s="128">
        <f>ROUND(I389*H389,2)</f>
        <v>0</v>
      </c>
      <c r="K389" s="124" t="s">
        <v>189</v>
      </c>
      <c r="L389" s="32"/>
      <c r="M389" s="129" t="s">
        <v>3</v>
      </c>
      <c r="N389" s="130" t="s">
        <v>51</v>
      </c>
      <c r="P389" s="131">
        <f>O389*H389</f>
        <v>0</v>
      </c>
      <c r="Q389" s="131">
        <v>0</v>
      </c>
      <c r="R389" s="131">
        <f>Q389*H389</f>
        <v>0</v>
      </c>
      <c r="S389" s="131">
        <v>0</v>
      </c>
      <c r="T389" s="132">
        <f>S389*H389</f>
        <v>0</v>
      </c>
      <c r="AR389" s="133" t="s">
        <v>88</v>
      </c>
      <c r="AT389" s="133" t="s">
        <v>185</v>
      </c>
      <c r="AU389" s="133" t="s">
        <v>88</v>
      </c>
      <c r="AY389" s="16" t="s">
        <v>184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6" t="s">
        <v>88</v>
      </c>
      <c r="BK389" s="134">
        <f>ROUND(I389*H389,2)</f>
        <v>0</v>
      </c>
      <c r="BL389" s="16" t="s">
        <v>88</v>
      </c>
      <c r="BM389" s="133" t="s">
        <v>1662</v>
      </c>
    </row>
    <row r="390" spans="2:65" s="11" customFormat="1" ht="22.5">
      <c r="B390" s="135"/>
      <c r="D390" s="136" t="s">
        <v>190</v>
      </c>
      <c r="E390" s="137" t="s">
        <v>3</v>
      </c>
      <c r="F390" s="138" t="s">
        <v>1548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1" customFormat="1" ht="11.25">
      <c r="B391" s="135"/>
      <c r="D391" s="136" t="s">
        <v>190</v>
      </c>
      <c r="E391" s="137" t="s">
        <v>3</v>
      </c>
      <c r="F391" s="138" t="s">
        <v>1634</v>
      </c>
      <c r="H391" s="137" t="s">
        <v>3</v>
      </c>
      <c r="I391" s="139"/>
      <c r="L391" s="135"/>
      <c r="M391" s="140"/>
      <c r="T391" s="141"/>
      <c r="AT391" s="137" t="s">
        <v>190</v>
      </c>
      <c r="AU391" s="137" t="s">
        <v>88</v>
      </c>
      <c r="AV391" s="11" t="s">
        <v>88</v>
      </c>
      <c r="AW391" s="11" t="s">
        <v>41</v>
      </c>
      <c r="AX391" s="11" t="s">
        <v>80</v>
      </c>
      <c r="AY391" s="137" t="s">
        <v>184</v>
      </c>
    </row>
    <row r="392" spans="2:65" s="11" customFormat="1" ht="11.25">
      <c r="B392" s="135"/>
      <c r="D392" s="136" t="s">
        <v>190</v>
      </c>
      <c r="E392" s="137" t="s">
        <v>3</v>
      </c>
      <c r="F392" s="138" t="s">
        <v>1663</v>
      </c>
      <c r="H392" s="137" t="s">
        <v>3</v>
      </c>
      <c r="I392" s="139"/>
      <c r="L392" s="135"/>
      <c r="M392" s="140"/>
      <c r="T392" s="141"/>
      <c r="AT392" s="137" t="s">
        <v>190</v>
      </c>
      <c r="AU392" s="137" t="s">
        <v>88</v>
      </c>
      <c r="AV392" s="11" t="s">
        <v>88</v>
      </c>
      <c r="AW392" s="11" t="s">
        <v>41</v>
      </c>
      <c r="AX392" s="11" t="s">
        <v>80</v>
      </c>
      <c r="AY392" s="137" t="s">
        <v>184</v>
      </c>
    </row>
    <row r="393" spans="2:65" s="12" customFormat="1" ht="11.25">
      <c r="B393" s="142"/>
      <c r="D393" s="136" t="s">
        <v>190</v>
      </c>
      <c r="E393" s="143" t="s">
        <v>3</v>
      </c>
      <c r="F393" s="144" t="s">
        <v>90</v>
      </c>
      <c r="H393" s="145">
        <v>2</v>
      </c>
      <c r="I393" s="146"/>
      <c r="L393" s="142"/>
      <c r="M393" s="147"/>
      <c r="T393" s="148"/>
      <c r="AT393" s="143" t="s">
        <v>190</v>
      </c>
      <c r="AU393" s="143" t="s">
        <v>88</v>
      </c>
      <c r="AV393" s="12" t="s">
        <v>90</v>
      </c>
      <c r="AW393" s="12" t="s">
        <v>41</v>
      </c>
      <c r="AX393" s="12" t="s">
        <v>80</v>
      </c>
      <c r="AY393" s="143" t="s">
        <v>184</v>
      </c>
    </row>
    <row r="394" spans="2:65" s="13" customFormat="1" ht="11.25">
      <c r="B394" s="149"/>
      <c r="D394" s="136" t="s">
        <v>190</v>
      </c>
      <c r="E394" s="150" t="s">
        <v>3</v>
      </c>
      <c r="F394" s="151" t="s">
        <v>202</v>
      </c>
      <c r="H394" s="152">
        <v>2</v>
      </c>
      <c r="I394" s="153"/>
      <c r="L394" s="149"/>
      <c r="M394" s="154"/>
      <c r="T394" s="155"/>
      <c r="AT394" s="150" t="s">
        <v>190</v>
      </c>
      <c r="AU394" s="150" t="s">
        <v>88</v>
      </c>
      <c r="AV394" s="13" t="s">
        <v>203</v>
      </c>
      <c r="AW394" s="13" t="s">
        <v>41</v>
      </c>
      <c r="AX394" s="13" t="s">
        <v>88</v>
      </c>
      <c r="AY394" s="150" t="s">
        <v>184</v>
      </c>
    </row>
    <row r="395" spans="2:65" s="1" customFormat="1" ht="44.25" customHeight="1">
      <c r="B395" s="121"/>
      <c r="C395" s="122" t="s">
        <v>342</v>
      </c>
      <c r="D395" s="122" t="s">
        <v>185</v>
      </c>
      <c r="E395" s="123" t="s">
        <v>1319</v>
      </c>
      <c r="F395" s="124" t="s">
        <v>1320</v>
      </c>
      <c r="G395" s="125" t="s">
        <v>324</v>
      </c>
      <c r="H395" s="126">
        <v>4</v>
      </c>
      <c r="I395" s="127"/>
      <c r="J395" s="128">
        <f>ROUND(I395*H395,2)</f>
        <v>0</v>
      </c>
      <c r="K395" s="124" t="s">
        <v>189</v>
      </c>
      <c r="L395" s="32"/>
      <c r="M395" s="129" t="s">
        <v>3</v>
      </c>
      <c r="N395" s="130" t="s">
        <v>51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88</v>
      </c>
      <c r="AT395" s="133" t="s">
        <v>185</v>
      </c>
      <c r="AU395" s="133" t="s">
        <v>88</v>
      </c>
      <c r="AY395" s="16" t="s">
        <v>184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6" t="s">
        <v>88</v>
      </c>
      <c r="BK395" s="134">
        <f>ROUND(I395*H395,2)</f>
        <v>0</v>
      </c>
      <c r="BL395" s="16" t="s">
        <v>88</v>
      </c>
      <c r="BM395" s="133" t="s">
        <v>1664</v>
      </c>
    </row>
    <row r="396" spans="2:65" s="11" customFormat="1" ht="22.5">
      <c r="B396" s="135"/>
      <c r="D396" s="136" t="s">
        <v>190</v>
      </c>
      <c r="E396" s="137" t="s">
        <v>3</v>
      </c>
      <c r="F396" s="138" t="s">
        <v>1548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88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1" customFormat="1" ht="11.25">
      <c r="B397" s="135"/>
      <c r="D397" s="136" t="s">
        <v>190</v>
      </c>
      <c r="E397" s="137" t="s">
        <v>3</v>
      </c>
      <c r="F397" s="138" t="s">
        <v>1634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1" customFormat="1" ht="11.25">
      <c r="B398" s="135"/>
      <c r="D398" s="136" t="s">
        <v>190</v>
      </c>
      <c r="E398" s="137" t="s">
        <v>3</v>
      </c>
      <c r="F398" s="138" t="s">
        <v>1665</v>
      </c>
      <c r="H398" s="137" t="s">
        <v>3</v>
      </c>
      <c r="I398" s="139"/>
      <c r="L398" s="135"/>
      <c r="M398" s="140"/>
      <c r="T398" s="141"/>
      <c r="AT398" s="137" t="s">
        <v>190</v>
      </c>
      <c r="AU398" s="137" t="s">
        <v>88</v>
      </c>
      <c r="AV398" s="11" t="s">
        <v>88</v>
      </c>
      <c r="AW398" s="11" t="s">
        <v>41</v>
      </c>
      <c r="AX398" s="11" t="s">
        <v>80</v>
      </c>
      <c r="AY398" s="137" t="s">
        <v>184</v>
      </c>
    </row>
    <row r="399" spans="2:65" s="12" customFormat="1" ht="11.25">
      <c r="B399" s="142"/>
      <c r="D399" s="136" t="s">
        <v>190</v>
      </c>
      <c r="E399" s="143" t="s">
        <v>3</v>
      </c>
      <c r="F399" s="144" t="s">
        <v>1125</v>
      </c>
      <c r="H399" s="145">
        <v>4</v>
      </c>
      <c r="I399" s="146"/>
      <c r="L399" s="142"/>
      <c r="M399" s="147"/>
      <c r="T399" s="148"/>
      <c r="AT399" s="143" t="s">
        <v>190</v>
      </c>
      <c r="AU399" s="143" t="s">
        <v>88</v>
      </c>
      <c r="AV399" s="12" t="s">
        <v>90</v>
      </c>
      <c r="AW399" s="12" t="s">
        <v>41</v>
      </c>
      <c r="AX399" s="12" t="s">
        <v>80</v>
      </c>
      <c r="AY399" s="143" t="s">
        <v>184</v>
      </c>
    </row>
    <row r="400" spans="2:65" s="13" customFormat="1" ht="11.25">
      <c r="B400" s="149"/>
      <c r="D400" s="136" t="s">
        <v>190</v>
      </c>
      <c r="E400" s="150" t="s">
        <v>3</v>
      </c>
      <c r="F400" s="151" t="s">
        <v>202</v>
      </c>
      <c r="H400" s="152">
        <v>4</v>
      </c>
      <c r="I400" s="153"/>
      <c r="L400" s="149"/>
      <c r="M400" s="154"/>
      <c r="T400" s="155"/>
      <c r="AT400" s="150" t="s">
        <v>190</v>
      </c>
      <c r="AU400" s="150" t="s">
        <v>88</v>
      </c>
      <c r="AV400" s="13" t="s">
        <v>203</v>
      </c>
      <c r="AW400" s="13" t="s">
        <v>41</v>
      </c>
      <c r="AX400" s="13" t="s">
        <v>88</v>
      </c>
      <c r="AY400" s="150" t="s">
        <v>184</v>
      </c>
    </row>
    <row r="401" spans="2:65" s="1" customFormat="1" ht="37.9" customHeight="1">
      <c r="B401" s="121"/>
      <c r="C401" s="122" t="s">
        <v>456</v>
      </c>
      <c r="D401" s="122" t="s">
        <v>185</v>
      </c>
      <c r="E401" s="123" t="s">
        <v>1666</v>
      </c>
      <c r="F401" s="124" t="s">
        <v>1667</v>
      </c>
      <c r="G401" s="125" t="s">
        <v>324</v>
      </c>
      <c r="H401" s="126">
        <v>6</v>
      </c>
      <c r="I401" s="127"/>
      <c r="J401" s="128">
        <f>ROUND(I401*H401,2)</f>
        <v>0</v>
      </c>
      <c r="K401" s="124" t="s">
        <v>189</v>
      </c>
      <c r="L401" s="32"/>
      <c r="M401" s="129" t="s">
        <v>3</v>
      </c>
      <c r="N401" s="130" t="s">
        <v>51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88</v>
      </c>
      <c r="AT401" s="133" t="s">
        <v>185</v>
      </c>
      <c r="AU401" s="133" t="s">
        <v>88</v>
      </c>
      <c r="AY401" s="16" t="s">
        <v>184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6" t="s">
        <v>88</v>
      </c>
      <c r="BK401" s="134">
        <f>ROUND(I401*H401,2)</f>
        <v>0</v>
      </c>
      <c r="BL401" s="16" t="s">
        <v>88</v>
      </c>
      <c r="BM401" s="133" t="s">
        <v>1668</v>
      </c>
    </row>
    <row r="402" spans="2:65" s="11" customFormat="1" ht="22.5">
      <c r="B402" s="135"/>
      <c r="D402" s="136" t="s">
        <v>190</v>
      </c>
      <c r="E402" s="137" t="s">
        <v>3</v>
      </c>
      <c r="F402" s="138" t="s">
        <v>1548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88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65" s="11" customFormat="1" ht="22.5">
      <c r="B403" s="135"/>
      <c r="D403" s="136" t="s">
        <v>190</v>
      </c>
      <c r="E403" s="137" t="s">
        <v>3</v>
      </c>
      <c r="F403" s="138" t="s">
        <v>1549</v>
      </c>
      <c r="H403" s="137" t="s">
        <v>3</v>
      </c>
      <c r="I403" s="139"/>
      <c r="L403" s="135"/>
      <c r="M403" s="140"/>
      <c r="T403" s="141"/>
      <c r="AT403" s="137" t="s">
        <v>190</v>
      </c>
      <c r="AU403" s="137" t="s">
        <v>88</v>
      </c>
      <c r="AV403" s="11" t="s">
        <v>88</v>
      </c>
      <c r="AW403" s="11" t="s">
        <v>41</v>
      </c>
      <c r="AX403" s="11" t="s">
        <v>80</v>
      </c>
      <c r="AY403" s="137" t="s">
        <v>184</v>
      </c>
    </row>
    <row r="404" spans="2:65" s="11" customFormat="1" ht="11.25">
      <c r="B404" s="135"/>
      <c r="D404" s="136" t="s">
        <v>190</v>
      </c>
      <c r="E404" s="137" t="s">
        <v>3</v>
      </c>
      <c r="F404" s="138" t="s">
        <v>1550</v>
      </c>
      <c r="H404" s="137" t="s">
        <v>3</v>
      </c>
      <c r="I404" s="139"/>
      <c r="L404" s="135"/>
      <c r="M404" s="140"/>
      <c r="T404" s="141"/>
      <c r="AT404" s="137" t="s">
        <v>190</v>
      </c>
      <c r="AU404" s="137" t="s">
        <v>88</v>
      </c>
      <c r="AV404" s="11" t="s">
        <v>88</v>
      </c>
      <c r="AW404" s="11" t="s">
        <v>41</v>
      </c>
      <c r="AX404" s="11" t="s">
        <v>80</v>
      </c>
      <c r="AY404" s="137" t="s">
        <v>184</v>
      </c>
    </row>
    <row r="405" spans="2:65" s="11" customFormat="1" ht="11.25">
      <c r="B405" s="135"/>
      <c r="D405" s="136" t="s">
        <v>190</v>
      </c>
      <c r="E405" s="137" t="s">
        <v>3</v>
      </c>
      <c r="F405" s="138" t="s">
        <v>1669</v>
      </c>
      <c r="H405" s="137" t="s">
        <v>3</v>
      </c>
      <c r="I405" s="139"/>
      <c r="L405" s="135"/>
      <c r="M405" s="140"/>
      <c r="T405" s="141"/>
      <c r="AT405" s="137" t="s">
        <v>190</v>
      </c>
      <c r="AU405" s="137" t="s">
        <v>88</v>
      </c>
      <c r="AV405" s="11" t="s">
        <v>88</v>
      </c>
      <c r="AW405" s="11" t="s">
        <v>41</v>
      </c>
      <c r="AX405" s="11" t="s">
        <v>80</v>
      </c>
      <c r="AY405" s="137" t="s">
        <v>184</v>
      </c>
    </row>
    <row r="406" spans="2:65" s="12" customFormat="1" ht="11.25">
      <c r="B406" s="142"/>
      <c r="D406" s="136" t="s">
        <v>190</v>
      </c>
      <c r="E406" s="143" t="s">
        <v>3</v>
      </c>
      <c r="F406" s="144" t="s">
        <v>1670</v>
      </c>
      <c r="H406" s="145">
        <v>6</v>
      </c>
      <c r="I406" s="146"/>
      <c r="L406" s="142"/>
      <c r="M406" s="147"/>
      <c r="T406" s="148"/>
      <c r="AT406" s="143" t="s">
        <v>190</v>
      </c>
      <c r="AU406" s="143" t="s">
        <v>88</v>
      </c>
      <c r="AV406" s="12" t="s">
        <v>90</v>
      </c>
      <c r="AW406" s="12" t="s">
        <v>41</v>
      </c>
      <c r="AX406" s="12" t="s">
        <v>80</v>
      </c>
      <c r="AY406" s="143" t="s">
        <v>184</v>
      </c>
    </row>
    <row r="407" spans="2:65" s="13" customFormat="1" ht="11.25">
      <c r="B407" s="149"/>
      <c r="D407" s="136" t="s">
        <v>190</v>
      </c>
      <c r="E407" s="150" t="s">
        <v>3</v>
      </c>
      <c r="F407" s="151" t="s">
        <v>202</v>
      </c>
      <c r="H407" s="152">
        <v>6</v>
      </c>
      <c r="I407" s="153"/>
      <c r="L407" s="149"/>
      <c r="M407" s="154"/>
      <c r="T407" s="155"/>
      <c r="AT407" s="150" t="s">
        <v>190</v>
      </c>
      <c r="AU407" s="150" t="s">
        <v>88</v>
      </c>
      <c r="AV407" s="13" t="s">
        <v>203</v>
      </c>
      <c r="AW407" s="13" t="s">
        <v>41</v>
      </c>
      <c r="AX407" s="13" t="s">
        <v>88</v>
      </c>
      <c r="AY407" s="150" t="s">
        <v>184</v>
      </c>
    </row>
    <row r="408" spans="2:65" s="1" customFormat="1" ht="37.9" customHeight="1">
      <c r="B408" s="121"/>
      <c r="C408" s="122" t="s">
        <v>353</v>
      </c>
      <c r="D408" s="122" t="s">
        <v>185</v>
      </c>
      <c r="E408" s="123" t="s">
        <v>1671</v>
      </c>
      <c r="F408" s="124" t="s">
        <v>1672</v>
      </c>
      <c r="G408" s="125" t="s">
        <v>324</v>
      </c>
      <c r="H408" s="126">
        <v>12</v>
      </c>
      <c r="I408" s="127"/>
      <c r="J408" s="128">
        <f>ROUND(I408*H408,2)</f>
        <v>0</v>
      </c>
      <c r="K408" s="124" t="s">
        <v>189</v>
      </c>
      <c r="L408" s="32"/>
      <c r="M408" s="129" t="s">
        <v>3</v>
      </c>
      <c r="N408" s="130" t="s">
        <v>51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88</v>
      </c>
      <c r="AT408" s="133" t="s">
        <v>185</v>
      </c>
      <c r="AU408" s="133" t="s">
        <v>88</v>
      </c>
      <c r="AY408" s="16" t="s">
        <v>184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6" t="s">
        <v>88</v>
      </c>
      <c r="BK408" s="134">
        <f>ROUND(I408*H408,2)</f>
        <v>0</v>
      </c>
      <c r="BL408" s="16" t="s">
        <v>88</v>
      </c>
      <c r="BM408" s="133" t="s">
        <v>1673</v>
      </c>
    </row>
    <row r="409" spans="2:65" s="11" customFormat="1" ht="22.5">
      <c r="B409" s="135"/>
      <c r="D409" s="136" t="s">
        <v>190</v>
      </c>
      <c r="E409" s="137" t="s">
        <v>3</v>
      </c>
      <c r="F409" s="138" t="s">
        <v>1548</v>
      </c>
      <c r="H409" s="137" t="s">
        <v>3</v>
      </c>
      <c r="I409" s="139"/>
      <c r="L409" s="135"/>
      <c r="M409" s="140"/>
      <c r="T409" s="141"/>
      <c r="AT409" s="137" t="s">
        <v>190</v>
      </c>
      <c r="AU409" s="137" t="s">
        <v>88</v>
      </c>
      <c r="AV409" s="11" t="s">
        <v>88</v>
      </c>
      <c r="AW409" s="11" t="s">
        <v>41</v>
      </c>
      <c r="AX409" s="11" t="s">
        <v>80</v>
      </c>
      <c r="AY409" s="137" t="s">
        <v>184</v>
      </c>
    </row>
    <row r="410" spans="2:65" s="11" customFormat="1" ht="22.5">
      <c r="B410" s="135"/>
      <c r="D410" s="136" t="s">
        <v>190</v>
      </c>
      <c r="E410" s="137" t="s">
        <v>3</v>
      </c>
      <c r="F410" s="138" t="s">
        <v>1549</v>
      </c>
      <c r="H410" s="137" t="s">
        <v>3</v>
      </c>
      <c r="I410" s="139"/>
      <c r="L410" s="135"/>
      <c r="M410" s="140"/>
      <c r="T410" s="141"/>
      <c r="AT410" s="137" t="s">
        <v>190</v>
      </c>
      <c r="AU410" s="137" t="s">
        <v>88</v>
      </c>
      <c r="AV410" s="11" t="s">
        <v>88</v>
      </c>
      <c r="AW410" s="11" t="s">
        <v>41</v>
      </c>
      <c r="AX410" s="11" t="s">
        <v>80</v>
      </c>
      <c r="AY410" s="137" t="s">
        <v>184</v>
      </c>
    </row>
    <row r="411" spans="2:65" s="11" customFormat="1" ht="11.25">
      <c r="B411" s="135"/>
      <c r="D411" s="136" t="s">
        <v>190</v>
      </c>
      <c r="E411" s="137" t="s">
        <v>3</v>
      </c>
      <c r="F411" s="138" t="s">
        <v>1550</v>
      </c>
      <c r="H411" s="137" t="s">
        <v>3</v>
      </c>
      <c r="I411" s="139"/>
      <c r="L411" s="135"/>
      <c r="M411" s="140"/>
      <c r="T411" s="141"/>
      <c r="AT411" s="137" t="s">
        <v>190</v>
      </c>
      <c r="AU411" s="137" t="s">
        <v>88</v>
      </c>
      <c r="AV411" s="11" t="s">
        <v>88</v>
      </c>
      <c r="AW411" s="11" t="s">
        <v>41</v>
      </c>
      <c r="AX411" s="11" t="s">
        <v>80</v>
      </c>
      <c r="AY411" s="137" t="s">
        <v>184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1674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2" customFormat="1" ht="11.25">
      <c r="B413" s="142"/>
      <c r="D413" s="136" t="s">
        <v>190</v>
      </c>
      <c r="E413" s="143" t="s">
        <v>3</v>
      </c>
      <c r="F413" s="144" t="s">
        <v>1675</v>
      </c>
      <c r="H413" s="145">
        <v>12</v>
      </c>
      <c r="I413" s="146"/>
      <c r="L413" s="142"/>
      <c r="M413" s="147"/>
      <c r="T413" s="148"/>
      <c r="AT413" s="143" t="s">
        <v>190</v>
      </c>
      <c r="AU413" s="143" t="s">
        <v>88</v>
      </c>
      <c r="AV413" s="12" t="s">
        <v>90</v>
      </c>
      <c r="AW413" s="12" t="s">
        <v>41</v>
      </c>
      <c r="AX413" s="12" t="s">
        <v>80</v>
      </c>
      <c r="AY413" s="143" t="s">
        <v>184</v>
      </c>
    </row>
    <row r="414" spans="2:65" s="13" customFormat="1" ht="11.25">
      <c r="B414" s="149"/>
      <c r="D414" s="136" t="s">
        <v>190</v>
      </c>
      <c r="E414" s="150" t="s">
        <v>3</v>
      </c>
      <c r="F414" s="151" t="s">
        <v>202</v>
      </c>
      <c r="H414" s="152">
        <v>12</v>
      </c>
      <c r="I414" s="153"/>
      <c r="L414" s="149"/>
      <c r="M414" s="154"/>
      <c r="T414" s="155"/>
      <c r="AT414" s="150" t="s">
        <v>190</v>
      </c>
      <c r="AU414" s="150" t="s">
        <v>88</v>
      </c>
      <c r="AV414" s="13" t="s">
        <v>203</v>
      </c>
      <c r="AW414" s="13" t="s">
        <v>41</v>
      </c>
      <c r="AX414" s="13" t="s">
        <v>88</v>
      </c>
      <c r="AY414" s="150" t="s">
        <v>184</v>
      </c>
    </row>
    <row r="415" spans="2:65" s="1" customFormat="1" ht="37.9" customHeight="1">
      <c r="B415" s="121"/>
      <c r="C415" s="122" t="s">
        <v>465</v>
      </c>
      <c r="D415" s="122" t="s">
        <v>185</v>
      </c>
      <c r="E415" s="123" t="s">
        <v>1323</v>
      </c>
      <c r="F415" s="124" t="s">
        <v>1324</v>
      </c>
      <c r="G415" s="125" t="s">
        <v>324</v>
      </c>
      <c r="H415" s="126">
        <v>12</v>
      </c>
      <c r="I415" s="127"/>
      <c r="J415" s="128">
        <f>ROUND(I415*H415,2)</f>
        <v>0</v>
      </c>
      <c r="K415" s="124" t="s">
        <v>189</v>
      </c>
      <c r="L415" s="32"/>
      <c r="M415" s="129" t="s">
        <v>3</v>
      </c>
      <c r="N415" s="130" t="s">
        <v>51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88</v>
      </c>
      <c r="AT415" s="133" t="s">
        <v>185</v>
      </c>
      <c r="AU415" s="133" t="s">
        <v>88</v>
      </c>
      <c r="AY415" s="16" t="s">
        <v>184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6" t="s">
        <v>88</v>
      </c>
      <c r="BK415" s="134">
        <f>ROUND(I415*H415,2)</f>
        <v>0</v>
      </c>
      <c r="BL415" s="16" t="s">
        <v>88</v>
      </c>
      <c r="BM415" s="133" t="s">
        <v>1676</v>
      </c>
    </row>
    <row r="416" spans="2:65" s="11" customFormat="1" ht="22.5">
      <c r="B416" s="135"/>
      <c r="D416" s="136" t="s">
        <v>190</v>
      </c>
      <c r="E416" s="137" t="s">
        <v>3</v>
      </c>
      <c r="F416" s="138" t="s">
        <v>1548</v>
      </c>
      <c r="H416" s="137" t="s">
        <v>3</v>
      </c>
      <c r="I416" s="139"/>
      <c r="L416" s="135"/>
      <c r="M416" s="140"/>
      <c r="T416" s="141"/>
      <c r="AT416" s="137" t="s">
        <v>190</v>
      </c>
      <c r="AU416" s="137" t="s">
        <v>88</v>
      </c>
      <c r="AV416" s="11" t="s">
        <v>88</v>
      </c>
      <c r="AW416" s="11" t="s">
        <v>41</v>
      </c>
      <c r="AX416" s="11" t="s">
        <v>80</v>
      </c>
      <c r="AY416" s="137" t="s">
        <v>184</v>
      </c>
    </row>
    <row r="417" spans="2:65" s="11" customFormat="1" ht="22.5">
      <c r="B417" s="135"/>
      <c r="D417" s="136" t="s">
        <v>190</v>
      </c>
      <c r="E417" s="137" t="s">
        <v>3</v>
      </c>
      <c r="F417" s="138" t="s">
        <v>1549</v>
      </c>
      <c r="H417" s="137" t="s">
        <v>3</v>
      </c>
      <c r="I417" s="139"/>
      <c r="L417" s="135"/>
      <c r="M417" s="140"/>
      <c r="T417" s="141"/>
      <c r="AT417" s="137" t="s">
        <v>190</v>
      </c>
      <c r="AU417" s="137" t="s">
        <v>88</v>
      </c>
      <c r="AV417" s="11" t="s">
        <v>88</v>
      </c>
      <c r="AW417" s="11" t="s">
        <v>41</v>
      </c>
      <c r="AX417" s="11" t="s">
        <v>80</v>
      </c>
      <c r="AY417" s="137" t="s">
        <v>184</v>
      </c>
    </row>
    <row r="418" spans="2:65" s="11" customFormat="1" ht="11.25">
      <c r="B418" s="135"/>
      <c r="D418" s="136" t="s">
        <v>190</v>
      </c>
      <c r="E418" s="137" t="s">
        <v>3</v>
      </c>
      <c r="F418" s="138" t="s">
        <v>1550</v>
      </c>
      <c r="H418" s="137" t="s">
        <v>3</v>
      </c>
      <c r="I418" s="139"/>
      <c r="L418" s="135"/>
      <c r="M418" s="140"/>
      <c r="T418" s="141"/>
      <c r="AT418" s="137" t="s">
        <v>190</v>
      </c>
      <c r="AU418" s="137" t="s">
        <v>88</v>
      </c>
      <c r="AV418" s="11" t="s">
        <v>88</v>
      </c>
      <c r="AW418" s="11" t="s">
        <v>41</v>
      </c>
      <c r="AX418" s="11" t="s">
        <v>80</v>
      </c>
      <c r="AY418" s="137" t="s">
        <v>184</v>
      </c>
    </row>
    <row r="419" spans="2:65" s="11" customFormat="1" ht="11.25">
      <c r="B419" s="135"/>
      <c r="D419" s="136" t="s">
        <v>190</v>
      </c>
      <c r="E419" s="137" t="s">
        <v>3</v>
      </c>
      <c r="F419" s="138" t="s">
        <v>1677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2" customFormat="1" ht="11.25">
      <c r="B420" s="142"/>
      <c r="D420" s="136" t="s">
        <v>190</v>
      </c>
      <c r="E420" s="143" t="s">
        <v>3</v>
      </c>
      <c r="F420" s="144" t="s">
        <v>1675</v>
      </c>
      <c r="H420" s="145">
        <v>12</v>
      </c>
      <c r="I420" s="146"/>
      <c r="L420" s="142"/>
      <c r="M420" s="147"/>
      <c r="T420" s="148"/>
      <c r="AT420" s="143" t="s">
        <v>190</v>
      </c>
      <c r="AU420" s="143" t="s">
        <v>88</v>
      </c>
      <c r="AV420" s="12" t="s">
        <v>90</v>
      </c>
      <c r="AW420" s="12" t="s">
        <v>41</v>
      </c>
      <c r="AX420" s="12" t="s">
        <v>80</v>
      </c>
      <c r="AY420" s="143" t="s">
        <v>184</v>
      </c>
    </row>
    <row r="421" spans="2:65" s="13" customFormat="1" ht="11.25">
      <c r="B421" s="149"/>
      <c r="D421" s="136" t="s">
        <v>190</v>
      </c>
      <c r="E421" s="150" t="s">
        <v>3</v>
      </c>
      <c r="F421" s="151" t="s">
        <v>202</v>
      </c>
      <c r="H421" s="152">
        <v>12</v>
      </c>
      <c r="I421" s="153"/>
      <c r="L421" s="149"/>
      <c r="M421" s="154"/>
      <c r="T421" s="155"/>
      <c r="AT421" s="150" t="s">
        <v>190</v>
      </c>
      <c r="AU421" s="150" t="s">
        <v>88</v>
      </c>
      <c r="AV421" s="13" t="s">
        <v>203</v>
      </c>
      <c r="AW421" s="13" t="s">
        <v>41</v>
      </c>
      <c r="AX421" s="13" t="s">
        <v>88</v>
      </c>
      <c r="AY421" s="150" t="s">
        <v>184</v>
      </c>
    </row>
    <row r="422" spans="2:65" s="1" customFormat="1" ht="44.25" customHeight="1">
      <c r="B422" s="121"/>
      <c r="C422" s="122" t="s">
        <v>361</v>
      </c>
      <c r="D422" s="122" t="s">
        <v>185</v>
      </c>
      <c r="E422" s="123" t="s">
        <v>1678</v>
      </c>
      <c r="F422" s="124" t="s">
        <v>1679</v>
      </c>
      <c r="G422" s="125" t="s">
        <v>324</v>
      </c>
      <c r="H422" s="126">
        <v>4</v>
      </c>
      <c r="I422" s="127"/>
      <c r="J422" s="128">
        <f>ROUND(I422*H422,2)</f>
        <v>0</v>
      </c>
      <c r="K422" s="124" t="s">
        <v>189</v>
      </c>
      <c r="L422" s="32"/>
      <c r="M422" s="129" t="s">
        <v>3</v>
      </c>
      <c r="N422" s="130" t="s">
        <v>51</v>
      </c>
      <c r="P422" s="131">
        <f>O422*H422</f>
        <v>0</v>
      </c>
      <c r="Q422" s="131">
        <v>0</v>
      </c>
      <c r="R422" s="131">
        <f>Q422*H422</f>
        <v>0</v>
      </c>
      <c r="S422" s="131">
        <v>0</v>
      </c>
      <c r="T422" s="132">
        <f>S422*H422</f>
        <v>0</v>
      </c>
      <c r="AR422" s="133" t="s">
        <v>88</v>
      </c>
      <c r="AT422" s="133" t="s">
        <v>185</v>
      </c>
      <c r="AU422" s="133" t="s">
        <v>88</v>
      </c>
      <c r="AY422" s="16" t="s">
        <v>184</v>
      </c>
      <c r="BE422" s="134">
        <f>IF(N422="základní",J422,0)</f>
        <v>0</v>
      </c>
      <c r="BF422" s="134">
        <f>IF(N422="snížená",J422,0)</f>
        <v>0</v>
      </c>
      <c r="BG422" s="134">
        <f>IF(N422="zákl. přenesená",J422,0)</f>
        <v>0</v>
      </c>
      <c r="BH422" s="134">
        <f>IF(N422="sníž. přenesená",J422,0)</f>
        <v>0</v>
      </c>
      <c r="BI422" s="134">
        <f>IF(N422="nulová",J422,0)</f>
        <v>0</v>
      </c>
      <c r="BJ422" s="16" t="s">
        <v>88</v>
      </c>
      <c r="BK422" s="134">
        <f>ROUND(I422*H422,2)</f>
        <v>0</v>
      </c>
      <c r="BL422" s="16" t="s">
        <v>88</v>
      </c>
      <c r="BM422" s="133" t="s">
        <v>1680</v>
      </c>
    </row>
    <row r="423" spans="2:65" s="11" customFormat="1" ht="22.5">
      <c r="B423" s="135"/>
      <c r="D423" s="136" t="s">
        <v>190</v>
      </c>
      <c r="E423" s="137" t="s">
        <v>3</v>
      </c>
      <c r="F423" s="138" t="s">
        <v>1548</v>
      </c>
      <c r="H423" s="137" t="s">
        <v>3</v>
      </c>
      <c r="I423" s="139"/>
      <c r="L423" s="135"/>
      <c r="M423" s="140"/>
      <c r="T423" s="141"/>
      <c r="AT423" s="137" t="s">
        <v>190</v>
      </c>
      <c r="AU423" s="137" t="s">
        <v>88</v>
      </c>
      <c r="AV423" s="11" t="s">
        <v>88</v>
      </c>
      <c r="AW423" s="11" t="s">
        <v>41</v>
      </c>
      <c r="AX423" s="11" t="s">
        <v>80</v>
      </c>
      <c r="AY423" s="137" t="s">
        <v>184</v>
      </c>
    </row>
    <row r="424" spans="2:65" s="11" customFormat="1" ht="22.5">
      <c r="B424" s="135"/>
      <c r="D424" s="136" t="s">
        <v>190</v>
      </c>
      <c r="E424" s="137" t="s">
        <v>3</v>
      </c>
      <c r="F424" s="138" t="s">
        <v>1549</v>
      </c>
      <c r="H424" s="137" t="s">
        <v>3</v>
      </c>
      <c r="I424" s="139"/>
      <c r="L424" s="135"/>
      <c r="M424" s="140"/>
      <c r="T424" s="141"/>
      <c r="AT424" s="137" t="s">
        <v>190</v>
      </c>
      <c r="AU424" s="137" t="s">
        <v>88</v>
      </c>
      <c r="AV424" s="11" t="s">
        <v>88</v>
      </c>
      <c r="AW424" s="11" t="s">
        <v>41</v>
      </c>
      <c r="AX424" s="11" t="s">
        <v>80</v>
      </c>
      <c r="AY424" s="137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1550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1" customFormat="1" ht="11.25">
      <c r="B426" s="135"/>
      <c r="D426" s="136" t="s">
        <v>190</v>
      </c>
      <c r="E426" s="137" t="s">
        <v>3</v>
      </c>
      <c r="F426" s="138" t="s">
        <v>1681</v>
      </c>
      <c r="H426" s="137" t="s">
        <v>3</v>
      </c>
      <c r="I426" s="139"/>
      <c r="L426" s="135"/>
      <c r="M426" s="140"/>
      <c r="T426" s="141"/>
      <c r="AT426" s="137" t="s">
        <v>190</v>
      </c>
      <c r="AU426" s="137" t="s">
        <v>88</v>
      </c>
      <c r="AV426" s="11" t="s">
        <v>88</v>
      </c>
      <c r="AW426" s="11" t="s">
        <v>41</v>
      </c>
      <c r="AX426" s="11" t="s">
        <v>80</v>
      </c>
      <c r="AY426" s="137" t="s">
        <v>184</v>
      </c>
    </row>
    <row r="427" spans="2:65" s="12" customFormat="1" ht="11.25">
      <c r="B427" s="142"/>
      <c r="D427" s="136" t="s">
        <v>190</v>
      </c>
      <c r="E427" s="143" t="s">
        <v>3</v>
      </c>
      <c r="F427" s="144" t="s">
        <v>895</v>
      </c>
      <c r="H427" s="145">
        <v>4</v>
      </c>
      <c r="I427" s="146"/>
      <c r="L427" s="142"/>
      <c r="M427" s="147"/>
      <c r="T427" s="148"/>
      <c r="AT427" s="143" t="s">
        <v>190</v>
      </c>
      <c r="AU427" s="143" t="s">
        <v>88</v>
      </c>
      <c r="AV427" s="12" t="s">
        <v>90</v>
      </c>
      <c r="AW427" s="12" t="s">
        <v>41</v>
      </c>
      <c r="AX427" s="12" t="s">
        <v>80</v>
      </c>
      <c r="AY427" s="143" t="s">
        <v>184</v>
      </c>
    </row>
    <row r="428" spans="2:65" s="13" customFormat="1" ht="11.25">
      <c r="B428" s="149"/>
      <c r="D428" s="136" t="s">
        <v>190</v>
      </c>
      <c r="E428" s="150" t="s">
        <v>3</v>
      </c>
      <c r="F428" s="151" t="s">
        <v>202</v>
      </c>
      <c r="H428" s="152">
        <v>4</v>
      </c>
      <c r="I428" s="153"/>
      <c r="L428" s="149"/>
      <c r="M428" s="154"/>
      <c r="T428" s="155"/>
      <c r="AT428" s="150" t="s">
        <v>190</v>
      </c>
      <c r="AU428" s="150" t="s">
        <v>88</v>
      </c>
      <c r="AV428" s="13" t="s">
        <v>203</v>
      </c>
      <c r="AW428" s="13" t="s">
        <v>41</v>
      </c>
      <c r="AX428" s="13" t="s">
        <v>88</v>
      </c>
      <c r="AY428" s="150" t="s">
        <v>184</v>
      </c>
    </row>
    <row r="429" spans="2:65" s="1" customFormat="1" ht="21.75" customHeight="1">
      <c r="B429" s="121"/>
      <c r="C429" s="122" t="s">
        <v>482</v>
      </c>
      <c r="D429" s="122" t="s">
        <v>185</v>
      </c>
      <c r="E429" s="123" t="s">
        <v>371</v>
      </c>
      <c r="F429" s="124" t="s">
        <v>372</v>
      </c>
      <c r="G429" s="125" t="s">
        <v>324</v>
      </c>
      <c r="H429" s="126">
        <v>312</v>
      </c>
      <c r="I429" s="127"/>
      <c r="J429" s="128">
        <f>ROUND(I429*H429,2)</f>
        <v>0</v>
      </c>
      <c r="K429" s="124" t="s">
        <v>189</v>
      </c>
      <c r="L429" s="32"/>
      <c r="M429" s="129" t="s">
        <v>3</v>
      </c>
      <c r="N429" s="130" t="s">
        <v>51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88</v>
      </c>
      <c r="AT429" s="133" t="s">
        <v>185</v>
      </c>
      <c r="AU429" s="133" t="s">
        <v>88</v>
      </c>
      <c r="AY429" s="16" t="s">
        <v>184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6" t="s">
        <v>88</v>
      </c>
      <c r="BK429" s="134">
        <f>ROUND(I429*H429,2)</f>
        <v>0</v>
      </c>
      <c r="BL429" s="16" t="s">
        <v>88</v>
      </c>
      <c r="BM429" s="133" t="s">
        <v>1682</v>
      </c>
    </row>
    <row r="430" spans="2:65" s="11" customFormat="1" ht="22.5">
      <c r="B430" s="135"/>
      <c r="D430" s="136" t="s">
        <v>190</v>
      </c>
      <c r="E430" s="137" t="s">
        <v>3</v>
      </c>
      <c r="F430" s="138" t="s">
        <v>1548</v>
      </c>
      <c r="H430" s="137" t="s">
        <v>3</v>
      </c>
      <c r="I430" s="139"/>
      <c r="L430" s="135"/>
      <c r="M430" s="140"/>
      <c r="T430" s="141"/>
      <c r="AT430" s="137" t="s">
        <v>190</v>
      </c>
      <c r="AU430" s="137" t="s">
        <v>88</v>
      </c>
      <c r="AV430" s="11" t="s">
        <v>88</v>
      </c>
      <c r="AW430" s="11" t="s">
        <v>41</v>
      </c>
      <c r="AX430" s="11" t="s">
        <v>80</v>
      </c>
      <c r="AY430" s="137" t="s">
        <v>184</v>
      </c>
    </row>
    <row r="431" spans="2:65" s="11" customFormat="1" ht="22.5">
      <c r="B431" s="135"/>
      <c r="D431" s="136" t="s">
        <v>190</v>
      </c>
      <c r="E431" s="137" t="s">
        <v>3</v>
      </c>
      <c r="F431" s="138" t="s">
        <v>1549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1" customFormat="1" ht="11.25">
      <c r="B432" s="135"/>
      <c r="D432" s="136" t="s">
        <v>190</v>
      </c>
      <c r="E432" s="137" t="s">
        <v>3</v>
      </c>
      <c r="F432" s="138" t="s">
        <v>1550</v>
      </c>
      <c r="H432" s="137" t="s">
        <v>3</v>
      </c>
      <c r="I432" s="139"/>
      <c r="L432" s="135"/>
      <c r="M432" s="140"/>
      <c r="T432" s="141"/>
      <c r="AT432" s="137" t="s">
        <v>190</v>
      </c>
      <c r="AU432" s="137" t="s">
        <v>88</v>
      </c>
      <c r="AV432" s="11" t="s">
        <v>88</v>
      </c>
      <c r="AW432" s="11" t="s">
        <v>41</v>
      </c>
      <c r="AX432" s="11" t="s">
        <v>80</v>
      </c>
      <c r="AY432" s="137" t="s">
        <v>184</v>
      </c>
    </row>
    <row r="433" spans="2:65" s="11" customFormat="1" ht="11.25">
      <c r="B433" s="135"/>
      <c r="D433" s="136" t="s">
        <v>190</v>
      </c>
      <c r="E433" s="137" t="s">
        <v>3</v>
      </c>
      <c r="F433" s="138" t="s">
        <v>337</v>
      </c>
      <c r="H433" s="137" t="s">
        <v>3</v>
      </c>
      <c r="I433" s="139"/>
      <c r="L433" s="135"/>
      <c r="M433" s="140"/>
      <c r="T433" s="141"/>
      <c r="AT433" s="137" t="s">
        <v>190</v>
      </c>
      <c r="AU433" s="137" t="s">
        <v>88</v>
      </c>
      <c r="AV433" s="11" t="s">
        <v>88</v>
      </c>
      <c r="AW433" s="11" t="s">
        <v>41</v>
      </c>
      <c r="AX433" s="11" t="s">
        <v>80</v>
      </c>
      <c r="AY433" s="137" t="s">
        <v>184</v>
      </c>
    </row>
    <row r="434" spans="2:65" s="12" customFormat="1" ht="11.25">
      <c r="B434" s="142"/>
      <c r="D434" s="136" t="s">
        <v>190</v>
      </c>
      <c r="E434" s="143" t="s">
        <v>3</v>
      </c>
      <c r="F434" s="144" t="s">
        <v>1614</v>
      </c>
      <c r="H434" s="145">
        <v>312</v>
      </c>
      <c r="I434" s="146"/>
      <c r="L434" s="142"/>
      <c r="M434" s="147"/>
      <c r="T434" s="148"/>
      <c r="AT434" s="143" t="s">
        <v>190</v>
      </c>
      <c r="AU434" s="143" t="s">
        <v>88</v>
      </c>
      <c r="AV434" s="12" t="s">
        <v>90</v>
      </c>
      <c r="AW434" s="12" t="s">
        <v>41</v>
      </c>
      <c r="AX434" s="12" t="s">
        <v>80</v>
      </c>
      <c r="AY434" s="143" t="s">
        <v>184</v>
      </c>
    </row>
    <row r="435" spans="2:65" s="13" customFormat="1" ht="11.25">
      <c r="B435" s="149"/>
      <c r="D435" s="136" t="s">
        <v>190</v>
      </c>
      <c r="E435" s="150" t="s">
        <v>3</v>
      </c>
      <c r="F435" s="151" t="s">
        <v>202</v>
      </c>
      <c r="H435" s="152">
        <v>312</v>
      </c>
      <c r="I435" s="153"/>
      <c r="L435" s="149"/>
      <c r="M435" s="154"/>
      <c r="T435" s="155"/>
      <c r="AT435" s="150" t="s">
        <v>190</v>
      </c>
      <c r="AU435" s="150" t="s">
        <v>88</v>
      </c>
      <c r="AV435" s="13" t="s">
        <v>203</v>
      </c>
      <c r="AW435" s="13" t="s">
        <v>41</v>
      </c>
      <c r="AX435" s="13" t="s">
        <v>88</v>
      </c>
      <c r="AY435" s="150" t="s">
        <v>184</v>
      </c>
    </row>
    <row r="436" spans="2:65" s="1" customFormat="1" ht="16.5" customHeight="1">
      <c r="B436" s="121"/>
      <c r="C436" s="122" t="s">
        <v>368</v>
      </c>
      <c r="D436" s="122" t="s">
        <v>185</v>
      </c>
      <c r="E436" s="123" t="s">
        <v>377</v>
      </c>
      <c r="F436" s="124" t="s">
        <v>378</v>
      </c>
      <c r="G436" s="125" t="s">
        <v>348</v>
      </c>
      <c r="H436" s="126">
        <v>48</v>
      </c>
      <c r="I436" s="127"/>
      <c r="J436" s="128">
        <f>ROUND(I436*H436,2)</f>
        <v>0</v>
      </c>
      <c r="K436" s="124" t="s">
        <v>189</v>
      </c>
      <c r="L436" s="32"/>
      <c r="M436" s="129" t="s">
        <v>3</v>
      </c>
      <c r="N436" s="130" t="s">
        <v>51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88</v>
      </c>
      <c r="AT436" s="133" t="s">
        <v>185</v>
      </c>
      <c r="AU436" s="133" t="s">
        <v>88</v>
      </c>
      <c r="AY436" s="16" t="s">
        <v>184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6" t="s">
        <v>88</v>
      </c>
      <c r="BK436" s="134">
        <f>ROUND(I436*H436,2)</f>
        <v>0</v>
      </c>
      <c r="BL436" s="16" t="s">
        <v>88</v>
      </c>
      <c r="BM436" s="133" t="s">
        <v>1683</v>
      </c>
    </row>
    <row r="437" spans="2:65" s="11" customFormat="1" ht="22.5">
      <c r="B437" s="135"/>
      <c r="D437" s="136" t="s">
        <v>190</v>
      </c>
      <c r="E437" s="137" t="s">
        <v>3</v>
      </c>
      <c r="F437" s="138" t="s">
        <v>1548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1" customFormat="1" ht="22.5">
      <c r="B438" s="135"/>
      <c r="D438" s="136" t="s">
        <v>190</v>
      </c>
      <c r="E438" s="137" t="s">
        <v>3</v>
      </c>
      <c r="F438" s="138" t="s">
        <v>1549</v>
      </c>
      <c r="H438" s="137" t="s">
        <v>3</v>
      </c>
      <c r="I438" s="139"/>
      <c r="L438" s="135"/>
      <c r="M438" s="140"/>
      <c r="T438" s="141"/>
      <c r="AT438" s="137" t="s">
        <v>190</v>
      </c>
      <c r="AU438" s="137" t="s">
        <v>88</v>
      </c>
      <c r="AV438" s="11" t="s">
        <v>88</v>
      </c>
      <c r="AW438" s="11" t="s">
        <v>41</v>
      </c>
      <c r="AX438" s="11" t="s">
        <v>80</v>
      </c>
      <c r="AY438" s="137" t="s">
        <v>184</v>
      </c>
    </row>
    <row r="439" spans="2:65" s="11" customFormat="1" ht="11.25">
      <c r="B439" s="135"/>
      <c r="D439" s="136" t="s">
        <v>190</v>
      </c>
      <c r="E439" s="137" t="s">
        <v>3</v>
      </c>
      <c r="F439" s="138" t="s">
        <v>1550</v>
      </c>
      <c r="H439" s="137" t="s">
        <v>3</v>
      </c>
      <c r="I439" s="139"/>
      <c r="L439" s="135"/>
      <c r="M439" s="140"/>
      <c r="T439" s="141"/>
      <c r="AT439" s="137" t="s">
        <v>190</v>
      </c>
      <c r="AU439" s="137" t="s">
        <v>88</v>
      </c>
      <c r="AV439" s="11" t="s">
        <v>88</v>
      </c>
      <c r="AW439" s="11" t="s">
        <v>41</v>
      </c>
      <c r="AX439" s="11" t="s">
        <v>80</v>
      </c>
      <c r="AY439" s="137" t="s">
        <v>184</v>
      </c>
    </row>
    <row r="440" spans="2:65" s="11" customFormat="1" ht="11.25">
      <c r="B440" s="135"/>
      <c r="D440" s="136" t="s">
        <v>190</v>
      </c>
      <c r="E440" s="137" t="s">
        <v>3</v>
      </c>
      <c r="F440" s="138" t="s">
        <v>380</v>
      </c>
      <c r="H440" s="137" t="s">
        <v>3</v>
      </c>
      <c r="I440" s="139"/>
      <c r="L440" s="135"/>
      <c r="M440" s="140"/>
      <c r="T440" s="141"/>
      <c r="AT440" s="137" t="s">
        <v>190</v>
      </c>
      <c r="AU440" s="137" t="s">
        <v>88</v>
      </c>
      <c r="AV440" s="11" t="s">
        <v>88</v>
      </c>
      <c r="AW440" s="11" t="s">
        <v>41</v>
      </c>
      <c r="AX440" s="11" t="s">
        <v>80</v>
      </c>
      <c r="AY440" s="137" t="s">
        <v>184</v>
      </c>
    </row>
    <row r="441" spans="2:65" s="12" customFormat="1" ht="11.25">
      <c r="B441" s="142"/>
      <c r="D441" s="136" t="s">
        <v>190</v>
      </c>
      <c r="E441" s="143" t="s">
        <v>3</v>
      </c>
      <c r="F441" s="144" t="s">
        <v>1684</v>
      </c>
      <c r="H441" s="145">
        <v>48</v>
      </c>
      <c r="I441" s="146"/>
      <c r="L441" s="142"/>
      <c r="M441" s="147"/>
      <c r="T441" s="148"/>
      <c r="AT441" s="143" t="s">
        <v>190</v>
      </c>
      <c r="AU441" s="143" t="s">
        <v>88</v>
      </c>
      <c r="AV441" s="12" t="s">
        <v>90</v>
      </c>
      <c r="AW441" s="12" t="s">
        <v>41</v>
      </c>
      <c r="AX441" s="12" t="s">
        <v>80</v>
      </c>
      <c r="AY441" s="143" t="s">
        <v>184</v>
      </c>
    </row>
    <row r="442" spans="2:65" s="13" customFormat="1" ht="11.25">
      <c r="B442" s="149"/>
      <c r="D442" s="136" t="s">
        <v>190</v>
      </c>
      <c r="E442" s="150" t="s">
        <v>3</v>
      </c>
      <c r="F442" s="151" t="s">
        <v>202</v>
      </c>
      <c r="H442" s="152">
        <v>48</v>
      </c>
      <c r="I442" s="153"/>
      <c r="L442" s="149"/>
      <c r="M442" s="154"/>
      <c r="T442" s="155"/>
      <c r="AT442" s="150" t="s">
        <v>190</v>
      </c>
      <c r="AU442" s="150" t="s">
        <v>88</v>
      </c>
      <c r="AV442" s="13" t="s">
        <v>203</v>
      </c>
      <c r="AW442" s="13" t="s">
        <v>41</v>
      </c>
      <c r="AX442" s="13" t="s">
        <v>88</v>
      </c>
      <c r="AY442" s="150" t="s">
        <v>184</v>
      </c>
    </row>
    <row r="443" spans="2:65" s="1" customFormat="1" ht="16.5" customHeight="1">
      <c r="B443" s="121"/>
      <c r="C443" s="122" t="s">
        <v>493</v>
      </c>
      <c r="D443" s="122" t="s">
        <v>185</v>
      </c>
      <c r="E443" s="123" t="s">
        <v>1685</v>
      </c>
      <c r="F443" s="124" t="s">
        <v>1686</v>
      </c>
      <c r="G443" s="125" t="s">
        <v>324</v>
      </c>
      <c r="H443" s="126">
        <v>570</v>
      </c>
      <c r="I443" s="127"/>
      <c r="J443" s="128">
        <f>ROUND(I443*H443,2)</f>
        <v>0</v>
      </c>
      <c r="K443" s="124" t="s">
        <v>189</v>
      </c>
      <c r="L443" s="32"/>
      <c r="M443" s="129" t="s">
        <v>3</v>
      </c>
      <c r="N443" s="130" t="s">
        <v>51</v>
      </c>
      <c r="P443" s="131">
        <f>O443*H443</f>
        <v>0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88</v>
      </c>
      <c r="AT443" s="133" t="s">
        <v>185</v>
      </c>
      <c r="AU443" s="133" t="s">
        <v>88</v>
      </c>
      <c r="AY443" s="16" t="s">
        <v>184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6" t="s">
        <v>88</v>
      </c>
      <c r="BK443" s="134">
        <f>ROUND(I443*H443,2)</f>
        <v>0</v>
      </c>
      <c r="BL443" s="16" t="s">
        <v>88</v>
      </c>
      <c r="BM443" s="133" t="s">
        <v>1687</v>
      </c>
    </row>
    <row r="444" spans="2:65" s="11" customFormat="1" ht="22.5">
      <c r="B444" s="135"/>
      <c r="D444" s="136" t="s">
        <v>190</v>
      </c>
      <c r="E444" s="137" t="s">
        <v>3</v>
      </c>
      <c r="F444" s="138" t="s">
        <v>1548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1" customFormat="1" ht="11.25">
      <c r="B445" s="135"/>
      <c r="D445" s="136" t="s">
        <v>190</v>
      </c>
      <c r="E445" s="137" t="s">
        <v>3</v>
      </c>
      <c r="F445" s="138" t="s">
        <v>1688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2" customFormat="1" ht="11.25">
      <c r="B446" s="142"/>
      <c r="D446" s="136" t="s">
        <v>190</v>
      </c>
      <c r="E446" s="143" t="s">
        <v>3</v>
      </c>
      <c r="F446" s="144" t="s">
        <v>493</v>
      </c>
      <c r="H446" s="145">
        <v>45</v>
      </c>
      <c r="I446" s="146"/>
      <c r="L446" s="142"/>
      <c r="M446" s="147"/>
      <c r="T446" s="148"/>
      <c r="AT446" s="143" t="s">
        <v>190</v>
      </c>
      <c r="AU446" s="143" t="s">
        <v>88</v>
      </c>
      <c r="AV446" s="12" t="s">
        <v>90</v>
      </c>
      <c r="AW446" s="12" t="s">
        <v>41</v>
      </c>
      <c r="AX446" s="12" t="s">
        <v>80</v>
      </c>
      <c r="AY446" s="143" t="s">
        <v>184</v>
      </c>
    </row>
    <row r="447" spans="2:65" s="11" customFormat="1" ht="11.25">
      <c r="B447" s="135"/>
      <c r="D447" s="136" t="s">
        <v>190</v>
      </c>
      <c r="E447" s="137" t="s">
        <v>3</v>
      </c>
      <c r="F447" s="138" t="s">
        <v>1689</v>
      </c>
      <c r="H447" s="137" t="s">
        <v>3</v>
      </c>
      <c r="I447" s="139"/>
      <c r="L447" s="135"/>
      <c r="M447" s="140"/>
      <c r="T447" s="141"/>
      <c r="AT447" s="137" t="s">
        <v>190</v>
      </c>
      <c r="AU447" s="137" t="s">
        <v>88</v>
      </c>
      <c r="AV447" s="11" t="s">
        <v>88</v>
      </c>
      <c r="AW447" s="11" t="s">
        <v>41</v>
      </c>
      <c r="AX447" s="11" t="s">
        <v>80</v>
      </c>
      <c r="AY447" s="137" t="s">
        <v>184</v>
      </c>
    </row>
    <row r="448" spans="2:65" s="12" customFormat="1" ht="11.25">
      <c r="B448" s="142"/>
      <c r="D448" s="136" t="s">
        <v>190</v>
      </c>
      <c r="E448" s="143" t="s">
        <v>3</v>
      </c>
      <c r="F448" s="144" t="s">
        <v>493</v>
      </c>
      <c r="H448" s="145">
        <v>45</v>
      </c>
      <c r="I448" s="146"/>
      <c r="L448" s="142"/>
      <c r="M448" s="147"/>
      <c r="T448" s="148"/>
      <c r="AT448" s="143" t="s">
        <v>190</v>
      </c>
      <c r="AU448" s="143" t="s">
        <v>88</v>
      </c>
      <c r="AV448" s="12" t="s">
        <v>90</v>
      </c>
      <c r="AW448" s="12" t="s">
        <v>41</v>
      </c>
      <c r="AX448" s="12" t="s">
        <v>80</v>
      </c>
      <c r="AY448" s="143" t="s">
        <v>184</v>
      </c>
    </row>
    <row r="449" spans="2:65" s="11" customFormat="1" ht="11.25">
      <c r="B449" s="135"/>
      <c r="D449" s="136" t="s">
        <v>190</v>
      </c>
      <c r="E449" s="137" t="s">
        <v>3</v>
      </c>
      <c r="F449" s="138" t="s">
        <v>1690</v>
      </c>
      <c r="H449" s="137" t="s">
        <v>3</v>
      </c>
      <c r="I449" s="139"/>
      <c r="L449" s="135"/>
      <c r="M449" s="140"/>
      <c r="T449" s="141"/>
      <c r="AT449" s="137" t="s">
        <v>190</v>
      </c>
      <c r="AU449" s="137" t="s">
        <v>88</v>
      </c>
      <c r="AV449" s="11" t="s">
        <v>88</v>
      </c>
      <c r="AW449" s="11" t="s">
        <v>41</v>
      </c>
      <c r="AX449" s="11" t="s">
        <v>80</v>
      </c>
      <c r="AY449" s="137" t="s">
        <v>184</v>
      </c>
    </row>
    <row r="450" spans="2:65" s="12" customFormat="1" ht="11.25">
      <c r="B450" s="142"/>
      <c r="D450" s="136" t="s">
        <v>190</v>
      </c>
      <c r="E450" s="143" t="s">
        <v>3</v>
      </c>
      <c r="F450" s="144" t="s">
        <v>1691</v>
      </c>
      <c r="H450" s="145">
        <v>115</v>
      </c>
      <c r="I450" s="146"/>
      <c r="L450" s="142"/>
      <c r="M450" s="147"/>
      <c r="T450" s="148"/>
      <c r="AT450" s="143" t="s">
        <v>190</v>
      </c>
      <c r="AU450" s="143" t="s">
        <v>88</v>
      </c>
      <c r="AV450" s="12" t="s">
        <v>90</v>
      </c>
      <c r="AW450" s="12" t="s">
        <v>41</v>
      </c>
      <c r="AX450" s="12" t="s">
        <v>80</v>
      </c>
      <c r="AY450" s="143" t="s">
        <v>184</v>
      </c>
    </row>
    <row r="451" spans="2:65" s="11" customFormat="1" ht="11.25">
      <c r="B451" s="135"/>
      <c r="D451" s="136" t="s">
        <v>190</v>
      </c>
      <c r="E451" s="137" t="s">
        <v>3</v>
      </c>
      <c r="F451" s="138" t="s">
        <v>1692</v>
      </c>
      <c r="H451" s="137" t="s">
        <v>3</v>
      </c>
      <c r="I451" s="139"/>
      <c r="L451" s="135"/>
      <c r="M451" s="140"/>
      <c r="T451" s="141"/>
      <c r="AT451" s="137" t="s">
        <v>190</v>
      </c>
      <c r="AU451" s="137" t="s">
        <v>88</v>
      </c>
      <c r="AV451" s="11" t="s">
        <v>88</v>
      </c>
      <c r="AW451" s="11" t="s">
        <v>41</v>
      </c>
      <c r="AX451" s="11" t="s">
        <v>80</v>
      </c>
      <c r="AY451" s="137" t="s">
        <v>184</v>
      </c>
    </row>
    <row r="452" spans="2:65" s="12" customFormat="1" ht="11.25">
      <c r="B452" s="142"/>
      <c r="D452" s="136" t="s">
        <v>190</v>
      </c>
      <c r="E452" s="143" t="s">
        <v>3</v>
      </c>
      <c r="F452" s="144" t="s">
        <v>591</v>
      </c>
      <c r="H452" s="145">
        <v>65</v>
      </c>
      <c r="I452" s="146"/>
      <c r="L452" s="142"/>
      <c r="M452" s="147"/>
      <c r="T452" s="148"/>
      <c r="AT452" s="143" t="s">
        <v>190</v>
      </c>
      <c r="AU452" s="143" t="s">
        <v>88</v>
      </c>
      <c r="AV452" s="12" t="s">
        <v>90</v>
      </c>
      <c r="AW452" s="12" t="s">
        <v>41</v>
      </c>
      <c r="AX452" s="12" t="s">
        <v>80</v>
      </c>
      <c r="AY452" s="143" t="s">
        <v>184</v>
      </c>
    </row>
    <row r="453" spans="2:65" s="11" customFormat="1" ht="11.25">
      <c r="B453" s="135"/>
      <c r="D453" s="136" t="s">
        <v>190</v>
      </c>
      <c r="E453" s="137" t="s">
        <v>3</v>
      </c>
      <c r="F453" s="138" t="s">
        <v>1693</v>
      </c>
      <c r="H453" s="137" t="s">
        <v>3</v>
      </c>
      <c r="I453" s="139"/>
      <c r="L453" s="135"/>
      <c r="M453" s="140"/>
      <c r="T453" s="141"/>
      <c r="AT453" s="137" t="s">
        <v>190</v>
      </c>
      <c r="AU453" s="137" t="s">
        <v>88</v>
      </c>
      <c r="AV453" s="11" t="s">
        <v>88</v>
      </c>
      <c r="AW453" s="11" t="s">
        <v>41</v>
      </c>
      <c r="AX453" s="11" t="s">
        <v>80</v>
      </c>
      <c r="AY453" s="137" t="s">
        <v>184</v>
      </c>
    </row>
    <row r="454" spans="2:65" s="12" customFormat="1" ht="11.25">
      <c r="B454" s="142"/>
      <c r="D454" s="136" t="s">
        <v>190</v>
      </c>
      <c r="E454" s="143" t="s">
        <v>3</v>
      </c>
      <c r="F454" s="144" t="s">
        <v>1694</v>
      </c>
      <c r="H454" s="145">
        <v>250</v>
      </c>
      <c r="I454" s="146"/>
      <c r="L454" s="142"/>
      <c r="M454" s="147"/>
      <c r="T454" s="148"/>
      <c r="AT454" s="143" t="s">
        <v>190</v>
      </c>
      <c r="AU454" s="143" t="s">
        <v>88</v>
      </c>
      <c r="AV454" s="12" t="s">
        <v>90</v>
      </c>
      <c r="AW454" s="12" t="s">
        <v>41</v>
      </c>
      <c r="AX454" s="12" t="s">
        <v>80</v>
      </c>
      <c r="AY454" s="143" t="s">
        <v>184</v>
      </c>
    </row>
    <row r="455" spans="2:65" s="11" customFormat="1" ht="11.25">
      <c r="B455" s="135"/>
      <c r="D455" s="136" t="s">
        <v>190</v>
      </c>
      <c r="E455" s="137" t="s">
        <v>3</v>
      </c>
      <c r="F455" s="138" t="s">
        <v>1695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2" customFormat="1" ht="11.25">
      <c r="B456" s="142"/>
      <c r="D456" s="136" t="s">
        <v>190</v>
      </c>
      <c r="E456" s="143" t="s">
        <v>3</v>
      </c>
      <c r="F456" s="144" t="s">
        <v>386</v>
      </c>
      <c r="H456" s="145">
        <v>50</v>
      </c>
      <c r="I456" s="146"/>
      <c r="L456" s="142"/>
      <c r="M456" s="147"/>
      <c r="T456" s="148"/>
      <c r="AT456" s="143" t="s">
        <v>190</v>
      </c>
      <c r="AU456" s="143" t="s">
        <v>88</v>
      </c>
      <c r="AV456" s="12" t="s">
        <v>90</v>
      </c>
      <c r="AW456" s="12" t="s">
        <v>41</v>
      </c>
      <c r="AX456" s="12" t="s">
        <v>80</v>
      </c>
      <c r="AY456" s="143" t="s">
        <v>184</v>
      </c>
    </row>
    <row r="457" spans="2:65" s="13" customFormat="1" ht="11.25">
      <c r="B457" s="149"/>
      <c r="D457" s="136" t="s">
        <v>190</v>
      </c>
      <c r="E457" s="150" t="s">
        <v>3</v>
      </c>
      <c r="F457" s="151" t="s">
        <v>202</v>
      </c>
      <c r="H457" s="152">
        <v>570</v>
      </c>
      <c r="I457" s="153"/>
      <c r="L457" s="149"/>
      <c r="M457" s="154"/>
      <c r="T457" s="155"/>
      <c r="AT457" s="150" t="s">
        <v>190</v>
      </c>
      <c r="AU457" s="150" t="s">
        <v>88</v>
      </c>
      <c r="AV457" s="13" t="s">
        <v>203</v>
      </c>
      <c r="AW457" s="13" t="s">
        <v>41</v>
      </c>
      <c r="AX457" s="13" t="s">
        <v>88</v>
      </c>
      <c r="AY457" s="150" t="s">
        <v>184</v>
      </c>
    </row>
    <row r="458" spans="2:65" s="1" customFormat="1" ht="16.5" customHeight="1">
      <c r="B458" s="121"/>
      <c r="C458" s="122" t="s">
        <v>373</v>
      </c>
      <c r="D458" s="122" t="s">
        <v>185</v>
      </c>
      <c r="E458" s="123" t="s">
        <v>1685</v>
      </c>
      <c r="F458" s="124" t="s">
        <v>1686</v>
      </c>
      <c r="G458" s="125" t="s">
        <v>324</v>
      </c>
      <c r="H458" s="126">
        <v>345</v>
      </c>
      <c r="I458" s="127"/>
      <c r="J458" s="128">
        <f>ROUND(I458*H458,2)</f>
        <v>0</v>
      </c>
      <c r="K458" s="124" t="s">
        <v>189</v>
      </c>
      <c r="L458" s="32"/>
      <c r="M458" s="129" t="s">
        <v>3</v>
      </c>
      <c r="N458" s="130" t="s">
        <v>51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88</v>
      </c>
      <c r="AT458" s="133" t="s">
        <v>185</v>
      </c>
      <c r="AU458" s="133" t="s">
        <v>88</v>
      </c>
      <c r="AY458" s="16" t="s">
        <v>184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6" t="s">
        <v>88</v>
      </c>
      <c r="BK458" s="134">
        <f>ROUND(I458*H458,2)</f>
        <v>0</v>
      </c>
      <c r="BL458" s="16" t="s">
        <v>88</v>
      </c>
      <c r="BM458" s="133" t="s">
        <v>1696</v>
      </c>
    </row>
    <row r="459" spans="2:65" s="11" customFormat="1" ht="11.25">
      <c r="B459" s="135"/>
      <c r="D459" s="136" t="s">
        <v>190</v>
      </c>
      <c r="E459" s="137" t="s">
        <v>3</v>
      </c>
      <c r="F459" s="138" t="s">
        <v>1567</v>
      </c>
      <c r="H459" s="137" t="s">
        <v>3</v>
      </c>
      <c r="I459" s="139"/>
      <c r="L459" s="135"/>
      <c r="M459" s="140"/>
      <c r="T459" s="141"/>
      <c r="AT459" s="137" t="s">
        <v>190</v>
      </c>
      <c r="AU459" s="137" t="s">
        <v>88</v>
      </c>
      <c r="AV459" s="11" t="s">
        <v>88</v>
      </c>
      <c r="AW459" s="11" t="s">
        <v>41</v>
      </c>
      <c r="AX459" s="11" t="s">
        <v>80</v>
      </c>
      <c r="AY459" s="137" t="s">
        <v>184</v>
      </c>
    </row>
    <row r="460" spans="2:65" s="11" customFormat="1" ht="22.5">
      <c r="B460" s="135"/>
      <c r="D460" s="136" t="s">
        <v>190</v>
      </c>
      <c r="E460" s="137" t="s">
        <v>3</v>
      </c>
      <c r="F460" s="138" t="s">
        <v>1548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1" customFormat="1" ht="22.5">
      <c r="B461" s="135"/>
      <c r="D461" s="136" t="s">
        <v>190</v>
      </c>
      <c r="E461" s="137" t="s">
        <v>3</v>
      </c>
      <c r="F461" s="138" t="s">
        <v>1549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1" customFormat="1" ht="11.25">
      <c r="B462" s="135"/>
      <c r="D462" s="136" t="s">
        <v>190</v>
      </c>
      <c r="E462" s="137" t="s">
        <v>3</v>
      </c>
      <c r="F462" s="138" t="s">
        <v>1550</v>
      </c>
      <c r="H462" s="137" t="s">
        <v>3</v>
      </c>
      <c r="I462" s="139"/>
      <c r="L462" s="135"/>
      <c r="M462" s="140"/>
      <c r="T462" s="141"/>
      <c r="AT462" s="137" t="s">
        <v>190</v>
      </c>
      <c r="AU462" s="137" t="s">
        <v>88</v>
      </c>
      <c r="AV462" s="11" t="s">
        <v>88</v>
      </c>
      <c r="AW462" s="11" t="s">
        <v>41</v>
      </c>
      <c r="AX462" s="11" t="s">
        <v>80</v>
      </c>
      <c r="AY462" s="137" t="s">
        <v>184</v>
      </c>
    </row>
    <row r="463" spans="2:65" s="11" customFormat="1" ht="22.5">
      <c r="B463" s="135"/>
      <c r="D463" s="136" t="s">
        <v>190</v>
      </c>
      <c r="E463" s="137" t="s">
        <v>3</v>
      </c>
      <c r="F463" s="138" t="s">
        <v>1697</v>
      </c>
      <c r="H463" s="137" t="s">
        <v>3</v>
      </c>
      <c r="I463" s="139"/>
      <c r="L463" s="135"/>
      <c r="M463" s="140"/>
      <c r="T463" s="141"/>
      <c r="AT463" s="137" t="s">
        <v>190</v>
      </c>
      <c r="AU463" s="137" t="s">
        <v>88</v>
      </c>
      <c r="AV463" s="11" t="s">
        <v>88</v>
      </c>
      <c r="AW463" s="11" t="s">
        <v>41</v>
      </c>
      <c r="AX463" s="11" t="s">
        <v>80</v>
      </c>
      <c r="AY463" s="137" t="s">
        <v>184</v>
      </c>
    </row>
    <row r="464" spans="2:65" s="11" customFormat="1" ht="11.25">
      <c r="B464" s="135"/>
      <c r="D464" s="136" t="s">
        <v>190</v>
      </c>
      <c r="E464" s="137" t="s">
        <v>3</v>
      </c>
      <c r="F464" s="138" t="s">
        <v>1698</v>
      </c>
      <c r="H464" s="137" t="s">
        <v>3</v>
      </c>
      <c r="I464" s="139"/>
      <c r="L464" s="135"/>
      <c r="M464" s="140"/>
      <c r="T464" s="141"/>
      <c r="AT464" s="137" t="s">
        <v>190</v>
      </c>
      <c r="AU464" s="137" t="s">
        <v>88</v>
      </c>
      <c r="AV464" s="11" t="s">
        <v>88</v>
      </c>
      <c r="AW464" s="11" t="s">
        <v>41</v>
      </c>
      <c r="AX464" s="11" t="s">
        <v>80</v>
      </c>
      <c r="AY464" s="137" t="s">
        <v>184</v>
      </c>
    </row>
    <row r="465" spans="2:65" s="12" customFormat="1" ht="11.25">
      <c r="B465" s="142"/>
      <c r="D465" s="136" t="s">
        <v>190</v>
      </c>
      <c r="E465" s="143" t="s">
        <v>3</v>
      </c>
      <c r="F465" s="144" t="s">
        <v>353</v>
      </c>
      <c r="H465" s="145">
        <v>40</v>
      </c>
      <c r="I465" s="146"/>
      <c r="L465" s="142"/>
      <c r="M465" s="147"/>
      <c r="T465" s="148"/>
      <c r="AT465" s="143" t="s">
        <v>190</v>
      </c>
      <c r="AU465" s="143" t="s">
        <v>88</v>
      </c>
      <c r="AV465" s="12" t="s">
        <v>90</v>
      </c>
      <c r="AW465" s="12" t="s">
        <v>41</v>
      </c>
      <c r="AX465" s="12" t="s">
        <v>80</v>
      </c>
      <c r="AY465" s="143" t="s">
        <v>184</v>
      </c>
    </row>
    <row r="466" spans="2:65" s="11" customFormat="1" ht="11.25">
      <c r="B466" s="135"/>
      <c r="D466" s="136" t="s">
        <v>190</v>
      </c>
      <c r="E466" s="137" t="s">
        <v>3</v>
      </c>
      <c r="F466" s="138" t="s">
        <v>1699</v>
      </c>
      <c r="H466" s="137" t="s">
        <v>3</v>
      </c>
      <c r="I466" s="139"/>
      <c r="L466" s="135"/>
      <c r="M466" s="140"/>
      <c r="T466" s="141"/>
      <c r="AT466" s="137" t="s">
        <v>190</v>
      </c>
      <c r="AU466" s="137" t="s">
        <v>88</v>
      </c>
      <c r="AV466" s="11" t="s">
        <v>88</v>
      </c>
      <c r="AW466" s="11" t="s">
        <v>41</v>
      </c>
      <c r="AX466" s="11" t="s">
        <v>80</v>
      </c>
      <c r="AY466" s="137" t="s">
        <v>184</v>
      </c>
    </row>
    <row r="467" spans="2:65" s="12" customFormat="1" ht="11.25">
      <c r="B467" s="142"/>
      <c r="D467" s="136" t="s">
        <v>190</v>
      </c>
      <c r="E467" s="143" t="s">
        <v>3</v>
      </c>
      <c r="F467" s="144" t="s">
        <v>9</v>
      </c>
      <c r="H467" s="145">
        <v>15</v>
      </c>
      <c r="I467" s="146"/>
      <c r="L467" s="142"/>
      <c r="M467" s="147"/>
      <c r="T467" s="148"/>
      <c r="AT467" s="143" t="s">
        <v>190</v>
      </c>
      <c r="AU467" s="143" t="s">
        <v>88</v>
      </c>
      <c r="AV467" s="12" t="s">
        <v>90</v>
      </c>
      <c r="AW467" s="12" t="s">
        <v>41</v>
      </c>
      <c r="AX467" s="12" t="s">
        <v>80</v>
      </c>
      <c r="AY467" s="143" t="s">
        <v>184</v>
      </c>
    </row>
    <row r="468" spans="2:65" s="11" customFormat="1" ht="11.25">
      <c r="B468" s="135"/>
      <c r="D468" s="136" t="s">
        <v>190</v>
      </c>
      <c r="E468" s="137" t="s">
        <v>3</v>
      </c>
      <c r="F468" s="138" t="s">
        <v>1700</v>
      </c>
      <c r="H468" s="137" t="s">
        <v>3</v>
      </c>
      <c r="I468" s="139"/>
      <c r="L468" s="135"/>
      <c r="M468" s="140"/>
      <c r="T468" s="141"/>
      <c r="AT468" s="137" t="s">
        <v>190</v>
      </c>
      <c r="AU468" s="137" t="s">
        <v>88</v>
      </c>
      <c r="AV468" s="11" t="s">
        <v>88</v>
      </c>
      <c r="AW468" s="11" t="s">
        <v>41</v>
      </c>
      <c r="AX468" s="11" t="s">
        <v>80</v>
      </c>
      <c r="AY468" s="137" t="s">
        <v>184</v>
      </c>
    </row>
    <row r="469" spans="2:65" s="12" customFormat="1" ht="11.25">
      <c r="B469" s="142"/>
      <c r="D469" s="136" t="s">
        <v>190</v>
      </c>
      <c r="E469" s="143" t="s">
        <v>3</v>
      </c>
      <c r="F469" s="144" t="s">
        <v>571</v>
      </c>
      <c r="H469" s="145">
        <v>110</v>
      </c>
      <c r="I469" s="146"/>
      <c r="L469" s="142"/>
      <c r="M469" s="147"/>
      <c r="T469" s="148"/>
      <c r="AT469" s="143" t="s">
        <v>190</v>
      </c>
      <c r="AU469" s="143" t="s">
        <v>88</v>
      </c>
      <c r="AV469" s="12" t="s">
        <v>90</v>
      </c>
      <c r="AW469" s="12" t="s">
        <v>41</v>
      </c>
      <c r="AX469" s="12" t="s">
        <v>80</v>
      </c>
      <c r="AY469" s="143" t="s">
        <v>184</v>
      </c>
    </row>
    <row r="470" spans="2:65" s="11" customFormat="1" ht="11.25">
      <c r="B470" s="135"/>
      <c r="D470" s="136" t="s">
        <v>190</v>
      </c>
      <c r="E470" s="137" t="s">
        <v>3</v>
      </c>
      <c r="F470" s="138" t="s">
        <v>1701</v>
      </c>
      <c r="H470" s="137" t="s">
        <v>3</v>
      </c>
      <c r="I470" s="139"/>
      <c r="L470" s="135"/>
      <c r="M470" s="140"/>
      <c r="T470" s="141"/>
      <c r="AT470" s="137" t="s">
        <v>190</v>
      </c>
      <c r="AU470" s="137" t="s">
        <v>88</v>
      </c>
      <c r="AV470" s="11" t="s">
        <v>88</v>
      </c>
      <c r="AW470" s="11" t="s">
        <v>41</v>
      </c>
      <c r="AX470" s="11" t="s">
        <v>80</v>
      </c>
      <c r="AY470" s="137" t="s">
        <v>184</v>
      </c>
    </row>
    <row r="471" spans="2:65" s="12" customFormat="1" ht="11.25">
      <c r="B471" s="142"/>
      <c r="D471" s="136" t="s">
        <v>190</v>
      </c>
      <c r="E471" s="143" t="s">
        <v>3</v>
      </c>
      <c r="F471" s="144" t="s">
        <v>1702</v>
      </c>
      <c r="H471" s="145">
        <v>125</v>
      </c>
      <c r="I471" s="146"/>
      <c r="L471" s="142"/>
      <c r="M471" s="147"/>
      <c r="T471" s="148"/>
      <c r="AT471" s="143" t="s">
        <v>190</v>
      </c>
      <c r="AU471" s="143" t="s">
        <v>88</v>
      </c>
      <c r="AV471" s="12" t="s">
        <v>90</v>
      </c>
      <c r="AW471" s="12" t="s">
        <v>41</v>
      </c>
      <c r="AX471" s="12" t="s">
        <v>80</v>
      </c>
      <c r="AY471" s="143" t="s">
        <v>184</v>
      </c>
    </row>
    <row r="472" spans="2:65" s="11" customFormat="1" ht="11.25">
      <c r="B472" s="135"/>
      <c r="D472" s="136" t="s">
        <v>190</v>
      </c>
      <c r="E472" s="137" t="s">
        <v>3</v>
      </c>
      <c r="F472" s="138" t="s">
        <v>1703</v>
      </c>
      <c r="H472" s="137" t="s">
        <v>3</v>
      </c>
      <c r="I472" s="139"/>
      <c r="L472" s="135"/>
      <c r="M472" s="140"/>
      <c r="T472" s="141"/>
      <c r="AT472" s="137" t="s">
        <v>190</v>
      </c>
      <c r="AU472" s="137" t="s">
        <v>88</v>
      </c>
      <c r="AV472" s="11" t="s">
        <v>88</v>
      </c>
      <c r="AW472" s="11" t="s">
        <v>41</v>
      </c>
      <c r="AX472" s="11" t="s">
        <v>80</v>
      </c>
      <c r="AY472" s="137" t="s">
        <v>184</v>
      </c>
    </row>
    <row r="473" spans="2:65" s="12" customFormat="1" ht="11.25">
      <c r="B473" s="142"/>
      <c r="D473" s="136" t="s">
        <v>190</v>
      </c>
      <c r="E473" s="143" t="s">
        <v>3</v>
      </c>
      <c r="F473" s="144" t="s">
        <v>550</v>
      </c>
      <c r="H473" s="145">
        <v>55</v>
      </c>
      <c r="I473" s="146"/>
      <c r="L473" s="142"/>
      <c r="M473" s="147"/>
      <c r="T473" s="148"/>
      <c r="AT473" s="143" t="s">
        <v>190</v>
      </c>
      <c r="AU473" s="143" t="s">
        <v>88</v>
      </c>
      <c r="AV473" s="12" t="s">
        <v>90</v>
      </c>
      <c r="AW473" s="12" t="s">
        <v>41</v>
      </c>
      <c r="AX473" s="12" t="s">
        <v>80</v>
      </c>
      <c r="AY473" s="143" t="s">
        <v>184</v>
      </c>
    </row>
    <row r="474" spans="2:65" s="13" customFormat="1" ht="11.25">
      <c r="B474" s="149"/>
      <c r="D474" s="136" t="s">
        <v>190</v>
      </c>
      <c r="E474" s="150" t="s">
        <v>3</v>
      </c>
      <c r="F474" s="151" t="s">
        <v>202</v>
      </c>
      <c r="H474" s="152">
        <v>345</v>
      </c>
      <c r="I474" s="153"/>
      <c r="L474" s="149"/>
      <c r="M474" s="154"/>
      <c r="T474" s="155"/>
      <c r="AT474" s="150" t="s">
        <v>190</v>
      </c>
      <c r="AU474" s="150" t="s">
        <v>88</v>
      </c>
      <c r="AV474" s="13" t="s">
        <v>203</v>
      </c>
      <c r="AW474" s="13" t="s">
        <v>41</v>
      </c>
      <c r="AX474" s="13" t="s">
        <v>88</v>
      </c>
      <c r="AY474" s="150" t="s">
        <v>184</v>
      </c>
    </row>
    <row r="475" spans="2:65" s="1" customFormat="1" ht="33" customHeight="1">
      <c r="B475" s="121"/>
      <c r="C475" s="122" t="s">
        <v>509</v>
      </c>
      <c r="D475" s="122" t="s">
        <v>185</v>
      </c>
      <c r="E475" s="123" t="s">
        <v>1336</v>
      </c>
      <c r="F475" s="124" t="s">
        <v>1337</v>
      </c>
      <c r="G475" s="125" t="s">
        <v>348</v>
      </c>
      <c r="H475" s="126">
        <v>1</v>
      </c>
      <c r="I475" s="127"/>
      <c r="J475" s="128">
        <f>ROUND(I475*H475,2)</f>
        <v>0</v>
      </c>
      <c r="K475" s="124" t="s">
        <v>189</v>
      </c>
      <c r="L475" s="32"/>
      <c r="M475" s="129" t="s">
        <v>3</v>
      </c>
      <c r="N475" s="130" t="s">
        <v>51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88</v>
      </c>
      <c r="AT475" s="133" t="s">
        <v>185</v>
      </c>
      <c r="AU475" s="133" t="s">
        <v>88</v>
      </c>
      <c r="AY475" s="16" t="s">
        <v>184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6" t="s">
        <v>88</v>
      </c>
      <c r="BK475" s="134">
        <f>ROUND(I475*H475,2)</f>
        <v>0</v>
      </c>
      <c r="BL475" s="16" t="s">
        <v>88</v>
      </c>
      <c r="BM475" s="133" t="s">
        <v>1704</v>
      </c>
    </row>
    <row r="476" spans="2:65" s="11" customFormat="1" ht="11.25">
      <c r="B476" s="135"/>
      <c r="D476" s="136" t="s">
        <v>190</v>
      </c>
      <c r="E476" s="137" t="s">
        <v>3</v>
      </c>
      <c r="F476" s="138" t="s">
        <v>1705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65" s="11" customFormat="1" ht="11.25">
      <c r="B477" s="135"/>
      <c r="D477" s="136" t="s">
        <v>190</v>
      </c>
      <c r="E477" s="137" t="s">
        <v>3</v>
      </c>
      <c r="F477" s="138" t="s">
        <v>1634</v>
      </c>
      <c r="H477" s="137" t="s">
        <v>3</v>
      </c>
      <c r="I477" s="139"/>
      <c r="L477" s="135"/>
      <c r="M477" s="140"/>
      <c r="T477" s="141"/>
      <c r="AT477" s="137" t="s">
        <v>190</v>
      </c>
      <c r="AU477" s="137" t="s">
        <v>88</v>
      </c>
      <c r="AV477" s="11" t="s">
        <v>88</v>
      </c>
      <c r="AW477" s="11" t="s">
        <v>41</v>
      </c>
      <c r="AX477" s="11" t="s">
        <v>80</v>
      </c>
      <c r="AY477" s="137" t="s">
        <v>184</v>
      </c>
    </row>
    <row r="478" spans="2:65" s="12" customFormat="1" ht="11.25">
      <c r="B478" s="142"/>
      <c r="D478" s="136" t="s">
        <v>190</v>
      </c>
      <c r="E478" s="143" t="s">
        <v>3</v>
      </c>
      <c r="F478" s="144" t="s">
        <v>88</v>
      </c>
      <c r="H478" s="145">
        <v>1</v>
      </c>
      <c r="I478" s="146"/>
      <c r="L478" s="142"/>
      <c r="M478" s="147"/>
      <c r="T478" s="148"/>
      <c r="AT478" s="143" t="s">
        <v>190</v>
      </c>
      <c r="AU478" s="143" t="s">
        <v>88</v>
      </c>
      <c r="AV478" s="12" t="s">
        <v>90</v>
      </c>
      <c r="AW478" s="12" t="s">
        <v>41</v>
      </c>
      <c r="AX478" s="12" t="s">
        <v>80</v>
      </c>
      <c r="AY478" s="143" t="s">
        <v>184</v>
      </c>
    </row>
    <row r="479" spans="2:65" s="13" customFormat="1" ht="11.25">
      <c r="B479" s="149"/>
      <c r="D479" s="136" t="s">
        <v>190</v>
      </c>
      <c r="E479" s="150" t="s">
        <v>3</v>
      </c>
      <c r="F479" s="151" t="s">
        <v>202</v>
      </c>
      <c r="H479" s="152">
        <v>1</v>
      </c>
      <c r="I479" s="153"/>
      <c r="L479" s="149"/>
      <c r="M479" s="154"/>
      <c r="T479" s="155"/>
      <c r="AT479" s="150" t="s">
        <v>190</v>
      </c>
      <c r="AU479" s="150" t="s">
        <v>88</v>
      </c>
      <c r="AV479" s="13" t="s">
        <v>203</v>
      </c>
      <c r="AW479" s="13" t="s">
        <v>41</v>
      </c>
      <c r="AX479" s="13" t="s">
        <v>88</v>
      </c>
      <c r="AY479" s="150" t="s">
        <v>184</v>
      </c>
    </row>
    <row r="480" spans="2:65" s="1" customFormat="1" ht="16.5" customHeight="1">
      <c r="B480" s="121"/>
      <c r="C480" s="122" t="s">
        <v>379</v>
      </c>
      <c r="D480" s="122" t="s">
        <v>185</v>
      </c>
      <c r="E480" s="123" t="s">
        <v>1706</v>
      </c>
      <c r="F480" s="124" t="s">
        <v>1707</v>
      </c>
      <c r="G480" s="125" t="s">
        <v>348</v>
      </c>
      <c r="H480" s="126">
        <v>1</v>
      </c>
      <c r="I480" s="127"/>
      <c r="J480" s="128">
        <f>ROUND(I480*H480,2)</f>
        <v>0</v>
      </c>
      <c r="K480" s="124" t="s">
        <v>189</v>
      </c>
      <c r="L480" s="32"/>
      <c r="M480" s="129" t="s">
        <v>3</v>
      </c>
      <c r="N480" s="130" t="s">
        <v>51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88</v>
      </c>
      <c r="AT480" s="133" t="s">
        <v>185</v>
      </c>
      <c r="AU480" s="133" t="s">
        <v>88</v>
      </c>
      <c r="AY480" s="16" t="s">
        <v>184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6" t="s">
        <v>88</v>
      </c>
      <c r="BK480" s="134">
        <f>ROUND(I480*H480,2)</f>
        <v>0</v>
      </c>
      <c r="BL480" s="16" t="s">
        <v>88</v>
      </c>
      <c r="BM480" s="133" t="s">
        <v>1708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1705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1" customFormat="1" ht="22.5">
      <c r="B482" s="135"/>
      <c r="D482" s="136" t="s">
        <v>190</v>
      </c>
      <c r="E482" s="137" t="s">
        <v>3</v>
      </c>
      <c r="F482" s="138" t="s">
        <v>1548</v>
      </c>
      <c r="H482" s="137" t="s">
        <v>3</v>
      </c>
      <c r="I482" s="139"/>
      <c r="L482" s="135"/>
      <c r="M482" s="140"/>
      <c r="T482" s="141"/>
      <c r="AT482" s="137" t="s">
        <v>190</v>
      </c>
      <c r="AU482" s="137" t="s">
        <v>88</v>
      </c>
      <c r="AV482" s="11" t="s">
        <v>88</v>
      </c>
      <c r="AW482" s="11" t="s">
        <v>41</v>
      </c>
      <c r="AX482" s="11" t="s">
        <v>80</v>
      </c>
      <c r="AY482" s="137" t="s">
        <v>184</v>
      </c>
    </row>
    <row r="483" spans="2:65" s="11" customFormat="1" ht="11.25">
      <c r="B483" s="135"/>
      <c r="D483" s="136" t="s">
        <v>190</v>
      </c>
      <c r="E483" s="137" t="s">
        <v>3</v>
      </c>
      <c r="F483" s="138" t="s">
        <v>1709</v>
      </c>
      <c r="H483" s="137" t="s">
        <v>3</v>
      </c>
      <c r="I483" s="139"/>
      <c r="L483" s="135"/>
      <c r="M483" s="140"/>
      <c r="T483" s="141"/>
      <c r="AT483" s="137" t="s">
        <v>190</v>
      </c>
      <c r="AU483" s="137" t="s">
        <v>88</v>
      </c>
      <c r="AV483" s="11" t="s">
        <v>88</v>
      </c>
      <c r="AW483" s="11" t="s">
        <v>41</v>
      </c>
      <c r="AX483" s="11" t="s">
        <v>80</v>
      </c>
      <c r="AY483" s="137" t="s">
        <v>184</v>
      </c>
    </row>
    <row r="484" spans="2:65" s="12" customFormat="1" ht="11.25">
      <c r="B484" s="142"/>
      <c r="D484" s="136" t="s">
        <v>190</v>
      </c>
      <c r="E484" s="143" t="s">
        <v>3</v>
      </c>
      <c r="F484" s="144" t="s">
        <v>88</v>
      </c>
      <c r="H484" s="145">
        <v>1</v>
      </c>
      <c r="I484" s="146"/>
      <c r="L484" s="142"/>
      <c r="M484" s="147"/>
      <c r="T484" s="148"/>
      <c r="AT484" s="143" t="s">
        <v>190</v>
      </c>
      <c r="AU484" s="143" t="s">
        <v>88</v>
      </c>
      <c r="AV484" s="12" t="s">
        <v>90</v>
      </c>
      <c r="AW484" s="12" t="s">
        <v>41</v>
      </c>
      <c r="AX484" s="12" t="s">
        <v>80</v>
      </c>
      <c r="AY484" s="143" t="s">
        <v>184</v>
      </c>
    </row>
    <row r="485" spans="2:65" s="13" customFormat="1" ht="11.25">
      <c r="B485" s="149"/>
      <c r="D485" s="136" t="s">
        <v>190</v>
      </c>
      <c r="E485" s="150" t="s">
        <v>3</v>
      </c>
      <c r="F485" s="151" t="s">
        <v>202</v>
      </c>
      <c r="H485" s="152">
        <v>1</v>
      </c>
      <c r="I485" s="153"/>
      <c r="L485" s="149"/>
      <c r="M485" s="154"/>
      <c r="T485" s="155"/>
      <c r="AT485" s="150" t="s">
        <v>190</v>
      </c>
      <c r="AU485" s="150" t="s">
        <v>88</v>
      </c>
      <c r="AV485" s="13" t="s">
        <v>203</v>
      </c>
      <c r="AW485" s="13" t="s">
        <v>41</v>
      </c>
      <c r="AX485" s="13" t="s">
        <v>88</v>
      </c>
      <c r="AY485" s="150" t="s">
        <v>184</v>
      </c>
    </row>
    <row r="486" spans="2:65" s="1" customFormat="1" ht="16.5" customHeight="1">
      <c r="B486" s="121"/>
      <c r="C486" s="122" t="s">
        <v>521</v>
      </c>
      <c r="D486" s="122" t="s">
        <v>185</v>
      </c>
      <c r="E486" s="123" t="s">
        <v>1710</v>
      </c>
      <c r="F486" s="124" t="s">
        <v>1711</v>
      </c>
      <c r="G486" s="125" t="s">
        <v>348</v>
      </c>
      <c r="H486" s="126">
        <v>1</v>
      </c>
      <c r="I486" s="127"/>
      <c r="J486" s="128">
        <f>ROUND(I486*H486,2)</f>
        <v>0</v>
      </c>
      <c r="K486" s="124" t="s">
        <v>189</v>
      </c>
      <c r="L486" s="32"/>
      <c r="M486" s="129" t="s">
        <v>3</v>
      </c>
      <c r="N486" s="130" t="s">
        <v>51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88</v>
      </c>
      <c r="AT486" s="133" t="s">
        <v>185</v>
      </c>
      <c r="AU486" s="133" t="s">
        <v>88</v>
      </c>
      <c r="AY486" s="16" t="s">
        <v>184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6" t="s">
        <v>88</v>
      </c>
      <c r="BK486" s="134">
        <f>ROUND(I486*H486,2)</f>
        <v>0</v>
      </c>
      <c r="BL486" s="16" t="s">
        <v>88</v>
      </c>
      <c r="BM486" s="133" t="s">
        <v>1712</v>
      </c>
    </row>
    <row r="487" spans="2:65" s="11" customFormat="1" ht="11.25">
      <c r="B487" s="135"/>
      <c r="D487" s="136" t="s">
        <v>190</v>
      </c>
      <c r="E487" s="137" t="s">
        <v>3</v>
      </c>
      <c r="F487" s="138" t="s">
        <v>1705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1" customFormat="1" ht="11.25">
      <c r="B488" s="135"/>
      <c r="D488" s="136" t="s">
        <v>190</v>
      </c>
      <c r="E488" s="137" t="s">
        <v>3</v>
      </c>
      <c r="F488" s="138" t="s">
        <v>1634</v>
      </c>
      <c r="H488" s="137" t="s">
        <v>3</v>
      </c>
      <c r="I488" s="139"/>
      <c r="L488" s="135"/>
      <c r="M488" s="140"/>
      <c r="T488" s="141"/>
      <c r="AT488" s="137" t="s">
        <v>190</v>
      </c>
      <c r="AU488" s="137" t="s">
        <v>88</v>
      </c>
      <c r="AV488" s="11" t="s">
        <v>88</v>
      </c>
      <c r="AW488" s="11" t="s">
        <v>41</v>
      </c>
      <c r="AX488" s="11" t="s">
        <v>80</v>
      </c>
      <c r="AY488" s="137" t="s">
        <v>184</v>
      </c>
    </row>
    <row r="489" spans="2:65" s="11" customFormat="1" ht="11.25">
      <c r="B489" s="135"/>
      <c r="D489" s="136" t="s">
        <v>190</v>
      </c>
      <c r="E489" s="137" t="s">
        <v>3</v>
      </c>
      <c r="F489" s="138" t="s">
        <v>1713</v>
      </c>
      <c r="H489" s="137" t="s">
        <v>3</v>
      </c>
      <c r="I489" s="139"/>
      <c r="L489" s="135"/>
      <c r="M489" s="140"/>
      <c r="T489" s="141"/>
      <c r="AT489" s="137" t="s">
        <v>190</v>
      </c>
      <c r="AU489" s="137" t="s">
        <v>88</v>
      </c>
      <c r="AV489" s="11" t="s">
        <v>88</v>
      </c>
      <c r="AW489" s="11" t="s">
        <v>41</v>
      </c>
      <c r="AX489" s="11" t="s">
        <v>80</v>
      </c>
      <c r="AY489" s="137" t="s">
        <v>184</v>
      </c>
    </row>
    <row r="490" spans="2:65" s="12" customFormat="1" ht="11.25">
      <c r="B490" s="142"/>
      <c r="D490" s="136" t="s">
        <v>190</v>
      </c>
      <c r="E490" s="143" t="s">
        <v>3</v>
      </c>
      <c r="F490" s="144" t="s">
        <v>88</v>
      </c>
      <c r="H490" s="145">
        <v>1</v>
      </c>
      <c r="I490" s="146"/>
      <c r="L490" s="142"/>
      <c r="M490" s="147"/>
      <c r="T490" s="148"/>
      <c r="AT490" s="143" t="s">
        <v>190</v>
      </c>
      <c r="AU490" s="143" t="s">
        <v>88</v>
      </c>
      <c r="AV490" s="12" t="s">
        <v>90</v>
      </c>
      <c r="AW490" s="12" t="s">
        <v>41</v>
      </c>
      <c r="AX490" s="12" t="s">
        <v>80</v>
      </c>
      <c r="AY490" s="143" t="s">
        <v>184</v>
      </c>
    </row>
    <row r="491" spans="2:65" s="13" customFormat="1" ht="11.25">
      <c r="B491" s="149"/>
      <c r="D491" s="136" t="s">
        <v>190</v>
      </c>
      <c r="E491" s="150" t="s">
        <v>3</v>
      </c>
      <c r="F491" s="151" t="s">
        <v>202</v>
      </c>
      <c r="H491" s="152">
        <v>1</v>
      </c>
      <c r="I491" s="153"/>
      <c r="L491" s="149"/>
      <c r="M491" s="154"/>
      <c r="T491" s="155"/>
      <c r="AT491" s="150" t="s">
        <v>190</v>
      </c>
      <c r="AU491" s="150" t="s">
        <v>88</v>
      </c>
      <c r="AV491" s="13" t="s">
        <v>203</v>
      </c>
      <c r="AW491" s="13" t="s">
        <v>41</v>
      </c>
      <c r="AX491" s="13" t="s">
        <v>88</v>
      </c>
      <c r="AY491" s="150" t="s">
        <v>184</v>
      </c>
    </row>
    <row r="492" spans="2:65" s="1" customFormat="1" ht="21.75" customHeight="1">
      <c r="B492" s="121"/>
      <c r="C492" s="122" t="s">
        <v>386</v>
      </c>
      <c r="D492" s="122" t="s">
        <v>185</v>
      </c>
      <c r="E492" s="123" t="s">
        <v>1341</v>
      </c>
      <c r="F492" s="124" t="s">
        <v>1342</v>
      </c>
      <c r="G492" s="125" t="s">
        <v>1343</v>
      </c>
      <c r="H492" s="126">
        <v>0.21</v>
      </c>
      <c r="I492" s="127"/>
      <c r="J492" s="128">
        <f>ROUND(I492*H492,2)</f>
        <v>0</v>
      </c>
      <c r="K492" s="124" t="s">
        <v>189</v>
      </c>
      <c r="L492" s="32"/>
      <c r="M492" s="129" t="s">
        <v>3</v>
      </c>
      <c r="N492" s="130" t="s">
        <v>51</v>
      </c>
      <c r="P492" s="131">
        <f>O492*H492</f>
        <v>0</v>
      </c>
      <c r="Q492" s="131">
        <v>0</v>
      </c>
      <c r="R492" s="131">
        <f>Q492*H492</f>
        <v>0</v>
      </c>
      <c r="S492" s="131">
        <v>0</v>
      </c>
      <c r="T492" s="132">
        <f>S492*H492</f>
        <v>0</v>
      </c>
      <c r="AR492" s="133" t="s">
        <v>88</v>
      </c>
      <c r="AT492" s="133" t="s">
        <v>185</v>
      </c>
      <c r="AU492" s="133" t="s">
        <v>88</v>
      </c>
      <c r="AY492" s="16" t="s">
        <v>184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6" t="s">
        <v>88</v>
      </c>
      <c r="BK492" s="134">
        <f>ROUND(I492*H492,2)</f>
        <v>0</v>
      </c>
      <c r="BL492" s="16" t="s">
        <v>88</v>
      </c>
      <c r="BM492" s="133" t="s">
        <v>1714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1567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1" customFormat="1" ht="22.5">
      <c r="B494" s="135"/>
      <c r="D494" s="136" t="s">
        <v>190</v>
      </c>
      <c r="E494" s="137" t="s">
        <v>3</v>
      </c>
      <c r="F494" s="138" t="s">
        <v>1548</v>
      </c>
      <c r="H494" s="137" t="s">
        <v>3</v>
      </c>
      <c r="I494" s="139"/>
      <c r="L494" s="135"/>
      <c r="M494" s="140"/>
      <c r="T494" s="141"/>
      <c r="AT494" s="137" t="s">
        <v>190</v>
      </c>
      <c r="AU494" s="137" t="s">
        <v>88</v>
      </c>
      <c r="AV494" s="11" t="s">
        <v>88</v>
      </c>
      <c r="AW494" s="11" t="s">
        <v>41</v>
      </c>
      <c r="AX494" s="11" t="s">
        <v>80</v>
      </c>
      <c r="AY494" s="137" t="s">
        <v>184</v>
      </c>
    </row>
    <row r="495" spans="2:65" s="11" customFormat="1" ht="22.5">
      <c r="B495" s="135"/>
      <c r="D495" s="136" t="s">
        <v>190</v>
      </c>
      <c r="E495" s="137" t="s">
        <v>3</v>
      </c>
      <c r="F495" s="138" t="s">
        <v>1549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1" customFormat="1" ht="11.25">
      <c r="B496" s="135"/>
      <c r="D496" s="136" t="s">
        <v>190</v>
      </c>
      <c r="E496" s="137" t="s">
        <v>3</v>
      </c>
      <c r="F496" s="138" t="s">
        <v>1550</v>
      </c>
      <c r="H496" s="137" t="s">
        <v>3</v>
      </c>
      <c r="I496" s="139"/>
      <c r="L496" s="135"/>
      <c r="M496" s="140"/>
      <c r="T496" s="141"/>
      <c r="AT496" s="137" t="s">
        <v>190</v>
      </c>
      <c r="AU496" s="137" t="s">
        <v>88</v>
      </c>
      <c r="AV496" s="11" t="s">
        <v>88</v>
      </c>
      <c r="AW496" s="11" t="s">
        <v>41</v>
      </c>
      <c r="AX496" s="11" t="s">
        <v>80</v>
      </c>
      <c r="AY496" s="137" t="s">
        <v>184</v>
      </c>
    </row>
    <row r="497" spans="2:65" s="11" customFormat="1" ht="22.5">
      <c r="B497" s="135"/>
      <c r="D497" s="136" t="s">
        <v>190</v>
      </c>
      <c r="E497" s="137" t="s">
        <v>3</v>
      </c>
      <c r="F497" s="138" t="s">
        <v>1697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1" customFormat="1" ht="11.25">
      <c r="B498" s="135"/>
      <c r="D498" s="136" t="s">
        <v>190</v>
      </c>
      <c r="E498" s="137" t="s">
        <v>3</v>
      </c>
      <c r="F498" s="138" t="s">
        <v>1715</v>
      </c>
      <c r="H498" s="137" t="s">
        <v>3</v>
      </c>
      <c r="I498" s="139"/>
      <c r="L498" s="135"/>
      <c r="M498" s="140"/>
      <c r="T498" s="141"/>
      <c r="AT498" s="137" t="s">
        <v>190</v>
      </c>
      <c r="AU498" s="137" t="s">
        <v>88</v>
      </c>
      <c r="AV498" s="11" t="s">
        <v>88</v>
      </c>
      <c r="AW498" s="11" t="s">
        <v>41</v>
      </c>
      <c r="AX498" s="11" t="s">
        <v>80</v>
      </c>
      <c r="AY498" s="137" t="s">
        <v>184</v>
      </c>
    </row>
    <row r="499" spans="2:65" s="12" customFormat="1" ht="11.25">
      <c r="B499" s="142"/>
      <c r="D499" s="136" t="s">
        <v>190</v>
      </c>
      <c r="E499" s="143" t="s">
        <v>3</v>
      </c>
      <c r="F499" s="144" t="s">
        <v>1716</v>
      </c>
      <c r="H499" s="145">
        <v>0.14000000000000001</v>
      </c>
      <c r="I499" s="146"/>
      <c r="L499" s="142"/>
      <c r="M499" s="147"/>
      <c r="T499" s="148"/>
      <c r="AT499" s="143" t="s">
        <v>190</v>
      </c>
      <c r="AU499" s="143" t="s">
        <v>88</v>
      </c>
      <c r="AV499" s="12" t="s">
        <v>90</v>
      </c>
      <c r="AW499" s="12" t="s">
        <v>41</v>
      </c>
      <c r="AX499" s="12" t="s">
        <v>80</v>
      </c>
      <c r="AY499" s="143" t="s">
        <v>184</v>
      </c>
    </row>
    <row r="500" spans="2:65" s="11" customFormat="1" ht="11.25">
      <c r="B500" s="135"/>
      <c r="D500" s="136" t="s">
        <v>190</v>
      </c>
      <c r="E500" s="137" t="s">
        <v>3</v>
      </c>
      <c r="F500" s="138" t="s">
        <v>1346</v>
      </c>
      <c r="H500" s="137" t="s">
        <v>3</v>
      </c>
      <c r="I500" s="139"/>
      <c r="L500" s="135"/>
      <c r="M500" s="140"/>
      <c r="T500" s="141"/>
      <c r="AT500" s="137" t="s">
        <v>190</v>
      </c>
      <c r="AU500" s="137" t="s">
        <v>88</v>
      </c>
      <c r="AV500" s="11" t="s">
        <v>88</v>
      </c>
      <c r="AW500" s="11" t="s">
        <v>41</v>
      </c>
      <c r="AX500" s="11" t="s">
        <v>80</v>
      </c>
      <c r="AY500" s="137" t="s">
        <v>184</v>
      </c>
    </row>
    <row r="501" spans="2:65" s="12" customFormat="1" ht="11.25">
      <c r="B501" s="142"/>
      <c r="D501" s="136" t="s">
        <v>190</v>
      </c>
      <c r="E501" s="143" t="s">
        <v>3</v>
      </c>
      <c r="F501" s="144" t="s">
        <v>1717</v>
      </c>
      <c r="H501" s="145">
        <v>7.0000000000000007E-2</v>
      </c>
      <c r="I501" s="146"/>
      <c r="L501" s="142"/>
      <c r="M501" s="147"/>
      <c r="T501" s="148"/>
      <c r="AT501" s="143" t="s">
        <v>190</v>
      </c>
      <c r="AU501" s="143" t="s">
        <v>88</v>
      </c>
      <c r="AV501" s="12" t="s">
        <v>90</v>
      </c>
      <c r="AW501" s="12" t="s">
        <v>41</v>
      </c>
      <c r="AX501" s="12" t="s">
        <v>80</v>
      </c>
      <c r="AY501" s="143" t="s">
        <v>184</v>
      </c>
    </row>
    <row r="502" spans="2:65" s="13" customFormat="1" ht="11.25">
      <c r="B502" s="149"/>
      <c r="D502" s="136" t="s">
        <v>190</v>
      </c>
      <c r="E502" s="150" t="s">
        <v>3</v>
      </c>
      <c r="F502" s="151" t="s">
        <v>202</v>
      </c>
      <c r="H502" s="152">
        <v>0.21</v>
      </c>
      <c r="I502" s="153"/>
      <c r="L502" s="149"/>
      <c r="M502" s="154"/>
      <c r="T502" s="155"/>
      <c r="AT502" s="150" t="s">
        <v>190</v>
      </c>
      <c r="AU502" s="150" t="s">
        <v>88</v>
      </c>
      <c r="AV502" s="13" t="s">
        <v>203</v>
      </c>
      <c r="AW502" s="13" t="s">
        <v>41</v>
      </c>
      <c r="AX502" s="13" t="s">
        <v>88</v>
      </c>
      <c r="AY502" s="150" t="s">
        <v>184</v>
      </c>
    </row>
    <row r="503" spans="2:65" s="1" customFormat="1" ht="16.5" customHeight="1">
      <c r="B503" s="121"/>
      <c r="C503" s="122" t="s">
        <v>531</v>
      </c>
      <c r="D503" s="122" t="s">
        <v>185</v>
      </c>
      <c r="E503" s="123" t="s">
        <v>384</v>
      </c>
      <c r="F503" s="124" t="s">
        <v>385</v>
      </c>
      <c r="G503" s="125" t="s">
        <v>348</v>
      </c>
      <c r="H503" s="126">
        <v>48</v>
      </c>
      <c r="I503" s="127"/>
      <c r="J503" s="128">
        <f>ROUND(I503*H503,2)</f>
        <v>0</v>
      </c>
      <c r="K503" s="124" t="s">
        <v>189</v>
      </c>
      <c r="L503" s="32"/>
      <c r="M503" s="129" t="s">
        <v>3</v>
      </c>
      <c r="N503" s="130" t="s">
        <v>51</v>
      </c>
      <c r="P503" s="131">
        <f>O503*H503</f>
        <v>0</v>
      </c>
      <c r="Q503" s="131">
        <v>0</v>
      </c>
      <c r="R503" s="131">
        <f>Q503*H503</f>
        <v>0</v>
      </c>
      <c r="S503" s="131">
        <v>0</v>
      </c>
      <c r="T503" s="132">
        <f>S503*H503</f>
        <v>0</v>
      </c>
      <c r="AR503" s="133" t="s">
        <v>88</v>
      </c>
      <c r="AT503" s="133" t="s">
        <v>185</v>
      </c>
      <c r="AU503" s="133" t="s">
        <v>88</v>
      </c>
      <c r="AY503" s="16" t="s">
        <v>184</v>
      </c>
      <c r="BE503" s="134">
        <f>IF(N503="základní",J503,0)</f>
        <v>0</v>
      </c>
      <c r="BF503" s="134">
        <f>IF(N503="snížená",J503,0)</f>
        <v>0</v>
      </c>
      <c r="BG503" s="134">
        <f>IF(N503="zákl. přenesená",J503,0)</f>
        <v>0</v>
      </c>
      <c r="BH503" s="134">
        <f>IF(N503="sníž. přenesená",J503,0)</f>
        <v>0</v>
      </c>
      <c r="BI503" s="134">
        <f>IF(N503="nulová",J503,0)</f>
        <v>0</v>
      </c>
      <c r="BJ503" s="16" t="s">
        <v>88</v>
      </c>
      <c r="BK503" s="134">
        <f>ROUND(I503*H503,2)</f>
        <v>0</v>
      </c>
      <c r="BL503" s="16" t="s">
        <v>88</v>
      </c>
      <c r="BM503" s="133" t="s">
        <v>1718</v>
      </c>
    </row>
    <row r="504" spans="2:65" s="11" customFormat="1" ht="22.5">
      <c r="B504" s="135"/>
      <c r="D504" s="136" t="s">
        <v>190</v>
      </c>
      <c r="E504" s="137" t="s">
        <v>3</v>
      </c>
      <c r="F504" s="138" t="s">
        <v>1548</v>
      </c>
      <c r="H504" s="137" t="s">
        <v>3</v>
      </c>
      <c r="I504" s="139"/>
      <c r="L504" s="135"/>
      <c r="M504" s="140"/>
      <c r="T504" s="141"/>
      <c r="AT504" s="137" t="s">
        <v>190</v>
      </c>
      <c r="AU504" s="137" t="s">
        <v>88</v>
      </c>
      <c r="AV504" s="11" t="s">
        <v>88</v>
      </c>
      <c r="AW504" s="11" t="s">
        <v>41</v>
      </c>
      <c r="AX504" s="11" t="s">
        <v>80</v>
      </c>
      <c r="AY504" s="137" t="s">
        <v>184</v>
      </c>
    </row>
    <row r="505" spans="2:65" s="11" customFormat="1" ht="22.5">
      <c r="B505" s="135"/>
      <c r="D505" s="136" t="s">
        <v>190</v>
      </c>
      <c r="E505" s="137" t="s">
        <v>3</v>
      </c>
      <c r="F505" s="138" t="s">
        <v>1549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1" customFormat="1" ht="11.25">
      <c r="B506" s="135"/>
      <c r="D506" s="136" t="s">
        <v>190</v>
      </c>
      <c r="E506" s="137" t="s">
        <v>3</v>
      </c>
      <c r="F506" s="138" t="s">
        <v>1550</v>
      </c>
      <c r="H506" s="137" t="s">
        <v>3</v>
      </c>
      <c r="I506" s="139"/>
      <c r="L506" s="135"/>
      <c r="M506" s="140"/>
      <c r="T506" s="141"/>
      <c r="AT506" s="137" t="s">
        <v>190</v>
      </c>
      <c r="AU506" s="137" t="s">
        <v>88</v>
      </c>
      <c r="AV506" s="11" t="s">
        <v>88</v>
      </c>
      <c r="AW506" s="11" t="s">
        <v>41</v>
      </c>
      <c r="AX506" s="11" t="s">
        <v>80</v>
      </c>
      <c r="AY506" s="137" t="s">
        <v>184</v>
      </c>
    </row>
    <row r="507" spans="2:65" s="11" customFormat="1" ht="11.25">
      <c r="B507" s="135"/>
      <c r="D507" s="136" t="s">
        <v>190</v>
      </c>
      <c r="E507" s="137" t="s">
        <v>3</v>
      </c>
      <c r="F507" s="138" t="s">
        <v>380</v>
      </c>
      <c r="H507" s="137" t="s">
        <v>3</v>
      </c>
      <c r="I507" s="139"/>
      <c r="L507" s="135"/>
      <c r="M507" s="140"/>
      <c r="T507" s="141"/>
      <c r="AT507" s="137" t="s">
        <v>190</v>
      </c>
      <c r="AU507" s="137" t="s">
        <v>88</v>
      </c>
      <c r="AV507" s="11" t="s">
        <v>88</v>
      </c>
      <c r="AW507" s="11" t="s">
        <v>41</v>
      </c>
      <c r="AX507" s="11" t="s">
        <v>80</v>
      </c>
      <c r="AY507" s="137" t="s">
        <v>184</v>
      </c>
    </row>
    <row r="508" spans="2:65" s="12" customFormat="1" ht="11.25">
      <c r="B508" s="142"/>
      <c r="D508" s="136" t="s">
        <v>190</v>
      </c>
      <c r="E508" s="143" t="s">
        <v>3</v>
      </c>
      <c r="F508" s="144" t="s">
        <v>1684</v>
      </c>
      <c r="H508" s="145">
        <v>48</v>
      </c>
      <c r="I508" s="146"/>
      <c r="L508" s="142"/>
      <c r="M508" s="147"/>
      <c r="T508" s="148"/>
      <c r="AT508" s="143" t="s">
        <v>190</v>
      </c>
      <c r="AU508" s="143" t="s">
        <v>88</v>
      </c>
      <c r="AV508" s="12" t="s">
        <v>90</v>
      </c>
      <c r="AW508" s="12" t="s">
        <v>41</v>
      </c>
      <c r="AX508" s="12" t="s">
        <v>80</v>
      </c>
      <c r="AY508" s="143" t="s">
        <v>184</v>
      </c>
    </row>
    <row r="509" spans="2:65" s="13" customFormat="1" ht="11.25">
      <c r="B509" s="149"/>
      <c r="D509" s="136" t="s">
        <v>190</v>
      </c>
      <c r="E509" s="150" t="s">
        <v>3</v>
      </c>
      <c r="F509" s="151" t="s">
        <v>202</v>
      </c>
      <c r="H509" s="152">
        <v>48</v>
      </c>
      <c r="I509" s="153"/>
      <c r="L509" s="149"/>
      <c r="M509" s="154"/>
      <c r="T509" s="155"/>
      <c r="AT509" s="150" t="s">
        <v>190</v>
      </c>
      <c r="AU509" s="150" t="s">
        <v>88</v>
      </c>
      <c r="AV509" s="13" t="s">
        <v>203</v>
      </c>
      <c r="AW509" s="13" t="s">
        <v>41</v>
      </c>
      <c r="AX509" s="13" t="s">
        <v>88</v>
      </c>
      <c r="AY509" s="150" t="s">
        <v>184</v>
      </c>
    </row>
    <row r="510" spans="2:65" s="1" customFormat="1" ht="16.5" customHeight="1">
      <c r="B510" s="121"/>
      <c r="C510" s="122" t="s">
        <v>391</v>
      </c>
      <c r="D510" s="122" t="s">
        <v>185</v>
      </c>
      <c r="E510" s="123" t="s">
        <v>528</v>
      </c>
      <c r="F510" s="124" t="s">
        <v>529</v>
      </c>
      <c r="G510" s="125" t="s">
        <v>324</v>
      </c>
      <c r="H510" s="126">
        <v>10</v>
      </c>
      <c r="I510" s="127"/>
      <c r="J510" s="128">
        <f>ROUND(I510*H510,2)</f>
        <v>0</v>
      </c>
      <c r="K510" s="124" t="s">
        <v>189</v>
      </c>
      <c r="L510" s="32"/>
      <c r="M510" s="129" t="s">
        <v>3</v>
      </c>
      <c r="N510" s="130" t="s">
        <v>51</v>
      </c>
      <c r="P510" s="131">
        <f>O510*H510</f>
        <v>0</v>
      </c>
      <c r="Q510" s="131">
        <v>0</v>
      </c>
      <c r="R510" s="131">
        <f>Q510*H510</f>
        <v>0</v>
      </c>
      <c r="S510" s="131">
        <v>0</v>
      </c>
      <c r="T510" s="132">
        <f>S510*H510</f>
        <v>0</v>
      </c>
      <c r="AR510" s="133" t="s">
        <v>88</v>
      </c>
      <c r="AT510" s="133" t="s">
        <v>185</v>
      </c>
      <c r="AU510" s="133" t="s">
        <v>88</v>
      </c>
      <c r="AY510" s="16" t="s">
        <v>184</v>
      </c>
      <c r="BE510" s="134">
        <f>IF(N510="základní",J510,0)</f>
        <v>0</v>
      </c>
      <c r="BF510" s="134">
        <f>IF(N510="snížená",J510,0)</f>
        <v>0</v>
      </c>
      <c r="BG510" s="134">
        <f>IF(N510="zákl. přenesená",J510,0)</f>
        <v>0</v>
      </c>
      <c r="BH510" s="134">
        <f>IF(N510="sníž. přenesená",J510,0)</f>
        <v>0</v>
      </c>
      <c r="BI510" s="134">
        <f>IF(N510="nulová",J510,0)</f>
        <v>0</v>
      </c>
      <c r="BJ510" s="16" t="s">
        <v>88</v>
      </c>
      <c r="BK510" s="134">
        <f>ROUND(I510*H510,2)</f>
        <v>0</v>
      </c>
      <c r="BL510" s="16" t="s">
        <v>88</v>
      </c>
      <c r="BM510" s="133" t="s">
        <v>1719</v>
      </c>
    </row>
    <row r="511" spans="2:65" s="11" customFormat="1" ht="22.5">
      <c r="B511" s="135"/>
      <c r="D511" s="136" t="s">
        <v>190</v>
      </c>
      <c r="E511" s="137" t="s">
        <v>3</v>
      </c>
      <c r="F511" s="138" t="s">
        <v>1548</v>
      </c>
      <c r="H511" s="137" t="s">
        <v>3</v>
      </c>
      <c r="I511" s="139"/>
      <c r="L511" s="135"/>
      <c r="M511" s="140"/>
      <c r="T511" s="141"/>
      <c r="AT511" s="137" t="s">
        <v>190</v>
      </c>
      <c r="AU511" s="137" t="s">
        <v>88</v>
      </c>
      <c r="AV511" s="11" t="s">
        <v>88</v>
      </c>
      <c r="AW511" s="11" t="s">
        <v>41</v>
      </c>
      <c r="AX511" s="11" t="s">
        <v>80</v>
      </c>
      <c r="AY511" s="137" t="s">
        <v>184</v>
      </c>
    </row>
    <row r="512" spans="2:65" s="11" customFormat="1" ht="22.5">
      <c r="B512" s="135"/>
      <c r="D512" s="136" t="s">
        <v>190</v>
      </c>
      <c r="E512" s="137" t="s">
        <v>3</v>
      </c>
      <c r="F512" s="138" t="s">
        <v>1350</v>
      </c>
      <c r="H512" s="137" t="s">
        <v>3</v>
      </c>
      <c r="I512" s="139"/>
      <c r="L512" s="135"/>
      <c r="M512" s="140"/>
      <c r="T512" s="141"/>
      <c r="AT512" s="137" t="s">
        <v>190</v>
      </c>
      <c r="AU512" s="137" t="s">
        <v>88</v>
      </c>
      <c r="AV512" s="11" t="s">
        <v>88</v>
      </c>
      <c r="AW512" s="11" t="s">
        <v>41</v>
      </c>
      <c r="AX512" s="11" t="s">
        <v>80</v>
      </c>
      <c r="AY512" s="137" t="s">
        <v>184</v>
      </c>
    </row>
    <row r="513" spans="2:65" s="12" customFormat="1" ht="11.25">
      <c r="B513" s="142"/>
      <c r="D513" s="136" t="s">
        <v>190</v>
      </c>
      <c r="E513" s="143" t="s">
        <v>3</v>
      </c>
      <c r="F513" s="144" t="s">
        <v>247</v>
      </c>
      <c r="H513" s="145">
        <v>10</v>
      </c>
      <c r="I513" s="146"/>
      <c r="L513" s="142"/>
      <c r="M513" s="147"/>
      <c r="T513" s="148"/>
      <c r="AT513" s="143" t="s">
        <v>190</v>
      </c>
      <c r="AU513" s="143" t="s">
        <v>88</v>
      </c>
      <c r="AV513" s="12" t="s">
        <v>90</v>
      </c>
      <c r="AW513" s="12" t="s">
        <v>41</v>
      </c>
      <c r="AX513" s="12" t="s">
        <v>80</v>
      </c>
      <c r="AY513" s="143" t="s">
        <v>184</v>
      </c>
    </row>
    <row r="514" spans="2:65" s="13" customFormat="1" ht="11.25">
      <c r="B514" s="149"/>
      <c r="D514" s="136" t="s">
        <v>190</v>
      </c>
      <c r="E514" s="150" t="s">
        <v>3</v>
      </c>
      <c r="F514" s="151" t="s">
        <v>202</v>
      </c>
      <c r="H514" s="152">
        <v>10</v>
      </c>
      <c r="I514" s="153"/>
      <c r="L514" s="149"/>
      <c r="M514" s="154"/>
      <c r="T514" s="155"/>
      <c r="AT514" s="150" t="s">
        <v>190</v>
      </c>
      <c r="AU514" s="150" t="s">
        <v>88</v>
      </c>
      <c r="AV514" s="13" t="s">
        <v>203</v>
      </c>
      <c r="AW514" s="13" t="s">
        <v>41</v>
      </c>
      <c r="AX514" s="13" t="s">
        <v>88</v>
      </c>
      <c r="AY514" s="150" t="s">
        <v>184</v>
      </c>
    </row>
    <row r="515" spans="2:65" s="1" customFormat="1" ht="16.5" customHeight="1">
      <c r="B515" s="121"/>
      <c r="C515" s="122" t="s">
        <v>540</v>
      </c>
      <c r="D515" s="122" t="s">
        <v>185</v>
      </c>
      <c r="E515" s="123" t="s">
        <v>532</v>
      </c>
      <c r="F515" s="124" t="s">
        <v>533</v>
      </c>
      <c r="G515" s="125" t="s">
        <v>324</v>
      </c>
      <c r="H515" s="126">
        <v>10</v>
      </c>
      <c r="I515" s="127"/>
      <c r="J515" s="128">
        <f>ROUND(I515*H515,2)</f>
        <v>0</v>
      </c>
      <c r="K515" s="124" t="s">
        <v>189</v>
      </c>
      <c r="L515" s="32"/>
      <c r="M515" s="129" t="s">
        <v>3</v>
      </c>
      <c r="N515" s="130" t="s">
        <v>51</v>
      </c>
      <c r="P515" s="131">
        <f>O515*H515</f>
        <v>0</v>
      </c>
      <c r="Q515" s="131">
        <v>0</v>
      </c>
      <c r="R515" s="131">
        <f>Q515*H515</f>
        <v>0</v>
      </c>
      <c r="S515" s="131">
        <v>0</v>
      </c>
      <c r="T515" s="132">
        <f>S515*H515</f>
        <v>0</v>
      </c>
      <c r="AR515" s="133" t="s">
        <v>88</v>
      </c>
      <c r="AT515" s="133" t="s">
        <v>185</v>
      </c>
      <c r="AU515" s="133" t="s">
        <v>88</v>
      </c>
      <c r="AY515" s="16" t="s">
        <v>184</v>
      </c>
      <c r="BE515" s="134">
        <f>IF(N515="základní",J515,0)</f>
        <v>0</v>
      </c>
      <c r="BF515" s="134">
        <f>IF(N515="snížená",J515,0)</f>
        <v>0</v>
      </c>
      <c r="BG515" s="134">
        <f>IF(N515="zákl. přenesená",J515,0)</f>
        <v>0</v>
      </c>
      <c r="BH515" s="134">
        <f>IF(N515="sníž. přenesená",J515,0)</f>
        <v>0</v>
      </c>
      <c r="BI515" s="134">
        <f>IF(N515="nulová",J515,0)</f>
        <v>0</v>
      </c>
      <c r="BJ515" s="16" t="s">
        <v>88</v>
      </c>
      <c r="BK515" s="134">
        <f>ROUND(I515*H515,2)</f>
        <v>0</v>
      </c>
      <c r="BL515" s="16" t="s">
        <v>88</v>
      </c>
      <c r="BM515" s="133" t="s">
        <v>1720</v>
      </c>
    </row>
    <row r="516" spans="2:65" s="11" customFormat="1" ht="22.5">
      <c r="B516" s="135"/>
      <c r="D516" s="136" t="s">
        <v>190</v>
      </c>
      <c r="E516" s="137" t="s">
        <v>3</v>
      </c>
      <c r="F516" s="138" t="s">
        <v>1548</v>
      </c>
      <c r="H516" s="137" t="s">
        <v>3</v>
      </c>
      <c r="I516" s="139"/>
      <c r="L516" s="135"/>
      <c r="M516" s="140"/>
      <c r="T516" s="141"/>
      <c r="AT516" s="137" t="s">
        <v>190</v>
      </c>
      <c r="AU516" s="137" t="s">
        <v>88</v>
      </c>
      <c r="AV516" s="11" t="s">
        <v>88</v>
      </c>
      <c r="AW516" s="11" t="s">
        <v>41</v>
      </c>
      <c r="AX516" s="11" t="s">
        <v>80</v>
      </c>
      <c r="AY516" s="137" t="s">
        <v>184</v>
      </c>
    </row>
    <row r="517" spans="2:65" s="11" customFormat="1" ht="22.5">
      <c r="B517" s="135"/>
      <c r="D517" s="136" t="s">
        <v>190</v>
      </c>
      <c r="E517" s="137" t="s">
        <v>3</v>
      </c>
      <c r="F517" s="138" t="s">
        <v>1352</v>
      </c>
      <c r="H517" s="137" t="s">
        <v>3</v>
      </c>
      <c r="I517" s="139"/>
      <c r="L517" s="135"/>
      <c r="M517" s="140"/>
      <c r="T517" s="141"/>
      <c r="AT517" s="137" t="s">
        <v>190</v>
      </c>
      <c r="AU517" s="137" t="s">
        <v>88</v>
      </c>
      <c r="AV517" s="11" t="s">
        <v>88</v>
      </c>
      <c r="AW517" s="11" t="s">
        <v>41</v>
      </c>
      <c r="AX517" s="11" t="s">
        <v>80</v>
      </c>
      <c r="AY517" s="137" t="s">
        <v>184</v>
      </c>
    </row>
    <row r="518" spans="2:65" s="12" customFormat="1" ht="11.25">
      <c r="B518" s="142"/>
      <c r="D518" s="136" t="s">
        <v>190</v>
      </c>
      <c r="E518" s="143" t="s">
        <v>3</v>
      </c>
      <c r="F518" s="144" t="s">
        <v>247</v>
      </c>
      <c r="H518" s="145">
        <v>10</v>
      </c>
      <c r="I518" s="146"/>
      <c r="L518" s="142"/>
      <c r="M518" s="147"/>
      <c r="T518" s="148"/>
      <c r="AT518" s="143" t="s">
        <v>190</v>
      </c>
      <c r="AU518" s="143" t="s">
        <v>88</v>
      </c>
      <c r="AV518" s="12" t="s">
        <v>90</v>
      </c>
      <c r="AW518" s="12" t="s">
        <v>41</v>
      </c>
      <c r="AX518" s="12" t="s">
        <v>80</v>
      </c>
      <c r="AY518" s="143" t="s">
        <v>184</v>
      </c>
    </row>
    <row r="519" spans="2:65" s="13" customFormat="1" ht="11.25">
      <c r="B519" s="149"/>
      <c r="D519" s="136" t="s">
        <v>190</v>
      </c>
      <c r="E519" s="150" t="s">
        <v>3</v>
      </c>
      <c r="F519" s="151" t="s">
        <v>202</v>
      </c>
      <c r="H519" s="152">
        <v>10</v>
      </c>
      <c r="I519" s="153"/>
      <c r="L519" s="149"/>
      <c r="M519" s="154"/>
      <c r="T519" s="155"/>
      <c r="AT519" s="150" t="s">
        <v>190</v>
      </c>
      <c r="AU519" s="150" t="s">
        <v>88</v>
      </c>
      <c r="AV519" s="13" t="s">
        <v>203</v>
      </c>
      <c r="AW519" s="13" t="s">
        <v>41</v>
      </c>
      <c r="AX519" s="13" t="s">
        <v>88</v>
      </c>
      <c r="AY519" s="150" t="s">
        <v>184</v>
      </c>
    </row>
    <row r="520" spans="2:65" s="1" customFormat="1" ht="16.5" customHeight="1">
      <c r="B520" s="121"/>
      <c r="C520" s="122" t="s">
        <v>397</v>
      </c>
      <c r="D520" s="122" t="s">
        <v>185</v>
      </c>
      <c r="E520" s="123" t="s">
        <v>1109</v>
      </c>
      <c r="F520" s="124" t="s">
        <v>1110</v>
      </c>
      <c r="G520" s="125" t="s">
        <v>348</v>
      </c>
      <c r="H520" s="126">
        <v>2</v>
      </c>
      <c r="I520" s="127"/>
      <c r="J520" s="128">
        <f>ROUND(I520*H520,2)</f>
        <v>0</v>
      </c>
      <c r="K520" s="124" t="s">
        <v>189</v>
      </c>
      <c r="L520" s="32"/>
      <c r="M520" s="129" t="s">
        <v>3</v>
      </c>
      <c r="N520" s="130" t="s">
        <v>51</v>
      </c>
      <c r="P520" s="131">
        <f>O520*H520</f>
        <v>0</v>
      </c>
      <c r="Q520" s="131">
        <v>0</v>
      </c>
      <c r="R520" s="131">
        <f>Q520*H520</f>
        <v>0</v>
      </c>
      <c r="S520" s="131">
        <v>0</v>
      </c>
      <c r="T520" s="132">
        <f>S520*H520</f>
        <v>0</v>
      </c>
      <c r="AR520" s="133" t="s">
        <v>88</v>
      </c>
      <c r="AT520" s="133" t="s">
        <v>185</v>
      </c>
      <c r="AU520" s="133" t="s">
        <v>88</v>
      </c>
      <c r="AY520" s="16" t="s">
        <v>184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6" t="s">
        <v>88</v>
      </c>
      <c r="BK520" s="134">
        <f>ROUND(I520*H520,2)</f>
        <v>0</v>
      </c>
      <c r="BL520" s="16" t="s">
        <v>88</v>
      </c>
      <c r="BM520" s="133" t="s">
        <v>1721</v>
      </c>
    </row>
    <row r="521" spans="2:65" s="11" customFormat="1" ht="22.5">
      <c r="B521" s="135"/>
      <c r="D521" s="136" t="s">
        <v>190</v>
      </c>
      <c r="E521" s="137" t="s">
        <v>3</v>
      </c>
      <c r="F521" s="138" t="s">
        <v>1548</v>
      </c>
      <c r="H521" s="137" t="s">
        <v>3</v>
      </c>
      <c r="I521" s="139"/>
      <c r="L521" s="135"/>
      <c r="M521" s="140"/>
      <c r="T521" s="141"/>
      <c r="AT521" s="137" t="s">
        <v>190</v>
      </c>
      <c r="AU521" s="137" t="s">
        <v>88</v>
      </c>
      <c r="AV521" s="11" t="s">
        <v>88</v>
      </c>
      <c r="AW521" s="11" t="s">
        <v>41</v>
      </c>
      <c r="AX521" s="11" t="s">
        <v>80</v>
      </c>
      <c r="AY521" s="137" t="s">
        <v>184</v>
      </c>
    </row>
    <row r="522" spans="2:65" s="11" customFormat="1" ht="22.5">
      <c r="B522" s="135"/>
      <c r="D522" s="136" t="s">
        <v>190</v>
      </c>
      <c r="E522" s="137" t="s">
        <v>3</v>
      </c>
      <c r="F522" s="138" t="s">
        <v>1354</v>
      </c>
      <c r="H522" s="137" t="s">
        <v>3</v>
      </c>
      <c r="I522" s="139"/>
      <c r="L522" s="135"/>
      <c r="M522" s="140"/>
      <c r="T522" s="141"/>
      <c r="AT522" s="137" t="s">
        <v>190</v>
      </c>
      <c r="AU522" s="137" t="s">
        <v>88</v>
      </c>
      <c r="AV522" s="11" t="s">
        <v>88</v>
      </c>
      <c r="AW522" s="11" t="s">
        <v>41</v>
      </c>
      <c r="AX522" s="11" t="s">
        <v>80</v>
      </c>
      <c r="AY522" s="137" t="s">
        <v>184</v>
      </c>
    </row>
    <row r="523" spans="2:65" s="12" customFormat="1" ht="11.25">
      <c r="B523" s="142"/>
      <c r="D523" s="136" t="s">
        <v>190</v>
      </c>
      <c r="E523" s="143" t="s">
        <v>3</v>
      </c>
      <c r="F523" s="144" t="s">
        <v>90</v>
      </c>
      <c r="H523" s="145">
        <v>2</v>
      </c>
      <c r="I523" s="146"/>
      <c r="L523" s="142"/>
      <c r="M523" s="147"/>
      <c r="T523" s="148"/>
      <c r="AT523" s="143" t="s">
        <v>190</v>
      </c>
      <c r="AU523" s="143" t="s">
        <v>88</v>
      </c>
      <c r="AV523" s="12" t="s">
        <v>90</v>
      </c>
      <c r="AW523" s="12" t="s">
        <v>41</v>
      </c>
      <c r="AX523" s="12" t="s">
        <v>80</v>
      </c>
      <c r="AY523" s="143" t="s">
        <v>184</v>
      </c>
    </row>
    <row r="524" spans="2:65" s="13" customFormat="1" ht="11.25">
      <c r="B524" s="149"/>
      <c r="D524" s="136" t="s">
        <v>190</v>
      </c>
      <c r="E524" s="150" t="s">
        <v>3</v>
      </c>
      <c r="F524" s="151" t="s">
        <v>202</v>
      </c>
      <c r="H524" s="152">
        <v>2</v>
      </c>
      <c r="I524" s="153"/>
      <c r="L524" s="149"/>
      <c r="M524" s="154"/>
      <c r="T524" s="155"/>
      <c r="AT524" s="150" t="s">
        <v>190</v>
      </c>
      <c r="AU524" s="150" t="s">
        <v>88</v>
      </c>
      <c r="AV524" s="13" t="s">
        <v>203</v>
      </c>
      <c r="AW524" s="13" t="s">
        <v>41</v>
      </c>
      <c r="AX524" s="13" t="s">
        <v>88</v>
      </c>
      <c r="AY524" s="150" t="s">
        <v>184</v>
      </c>
    </row>
    <row r="525" spans="2:65" s="1" customFormat="1" ht="16.5" customHeight="1">
      <c r="B525" s="121"/>
      <c r="C525" s="122" t="s">
        <v>550</v>
      </c>
      <c r="D525" s="122" t="s">
        <v>185</v>
      </c>
      <c r="E525" s="123" t="s">
        <v>1355</v>
      </c>
      <c r="F525" s="124" t="s">
        <v>1356</v>
      </c>
      <c r="G525" s="125" t="s">
        <v>348</v>
      </c>
      <c r="H525" s="126">
        <v>2</v>
      </c>
      <c r="I525" s="127"/>
      <c r="J525" s="128">
        <f>ROUND(I525*H525,2)</f>
        <v>0</v>
      </c>
      <c r="K525" s="124" t="s">
        <v>189</v>
      </c>
      <c r="L525" s="32"/>
      <c r="M525" s="129" t="s">
        <v>3</v>
      </c>
      <c r="N525" s="130" t="s">
        <v>51</v>
      </c>
      <c r="P525" s="131">
        <f>O525*H525</f>
        <v>0</v>
      </c>
      <c r="Q525" s="131">
        <v>0</v>
      </c>
      <c r="R525" s="131">
        <f>Q525*H525</f>
        <v>0</v>
      </c>
      <c r="S525" s="131">
        <v>0</v>
      </c>
      <c r="T525" s="132">
        <f>S525*H525</f>
        <v>0</v>
      </c>
      <c r="AR525" s="133" t="s">
        <v>88</v>
      </c>
      <c r="AT525" s="133" t="s">
        <v>185</v>
      </c>
      <c r="AU525" s="133" t="s">
        <v>88</v>
      </c>
      <c r="AY525" s="16" t="s">
        <v>184</v>
      </c>
      <c r="BE525" s="134">
        <f>IF(N525="základní",J525,0)</f>
        <v>0</v>
      </c>
      <c r="BF525" s="134">
        <f>IF(N525="snížená",J525,0)</f>
        <v>0</v>
      </c>
      <c r="BG525" s="134">
        <f>IF(N525="zákl. přenesená",J525,0)</f>
        <v>0</v>
      </c>
      <c r="BH525" s="134">
        <f>IF(N525="sníž. přenesená",J525,0)</f>
        <v>0</v>
      </c>
      <c r="BI525" s="134">
        <f>IF(N525="nulová",J525,0)</f>
        <v>0</v>
      </c>
      <c r="BJ525" s="16" t="s">
        <v>88</v>
      </c>
      <c r="BK525" s="134">
        <f>ROUND(I525*H525,2)</f>
        <v>0</v>
      </c>
      <c r="BL525" s="16" t="s">
        <v>88</v>
      </c>
      <c r="BM525" s="133" t="s">
        <v>1722</v>
      </c>
    </row>
    <row r="526" spans="2:65" s="11" customFormat="1" ht="22.5">
      <c r="B526" s="135"/>
      <c r="D526" s="136" t="s">
        <v>190</v>
      </c>
      <c r="E526" s="137" t="s">
        <v>3</v>
      </c>
      <c r="F526" s="138" t="s">
        <v>1548</v>
      </c>
      <c r="H526" s="137" t="s">
        <v>3</v>
      </c>
      <c r="I526" s="139"/>
      <c r="L526" s="135"/>
      <c r="M526" s="140"/>
      <c r="T526" s="141"/>
      <c r="AT526" s="137" t="s">
        <v>190</v>
      </c>
      <c r="AU526" s="137" t="s">
        <v>88</v>
      </c>
      <c r="AV526" s="11" t="s">
        <v>88</v>
      </c>
      <c r="AW526" s="11" t="s">
        <v>41</v>
      </c>
      <c r="AX526" s="11" t="s">
        <v>80</v>
      </c>
      <c r="AY526" s="137" t="s">
        <v>184</v>
      </c>
    </row>
    <row r="527" spans="2:65" s="11" customFormat="1" ht="22.5">
      <c r="B527" s="135"/>
      <c r="D527" s="136" t="s">
        <v>190</v>
      </c>
      <c r="E527" s="137" t="s">
        <v>3</v>
      </c>
      <c r="F527" s="138" t="s">
        <v>1358</v>
      </c>
      <c r="H527" s="137" t="s">
        <v>3</v>
      </c>
      <c r="I527" s="139"/>
      <c r="L527" s="135"/>
      <c r="M527" s="140"/>
      <c r="T527" s="141"/>
      <c r="AT527" s="137" t="s">
        <v>190</v>
      </c>
      <c r="AU527" s="137" t="s">
        <v>88</v>
      </c>
      <c r="AV527" s="11" t="s">
        <v>88</v>
      </c>
      <c r="AW527" s="11" t="s">
        <v>41</v>
      </c>
      <c r="AX527" s="11" t="s">
        <v>80</v>
      </c>
      <c r="AY527" s="137" t="s">
        <v>184</v>
      </c>
    </row>
    <row r="528" spans="2:65" s="12" customFormat="1" ht="11.25">
      <c r="B528" s="142"/>
      <c r="D528" s="136" t="s">
        <v>190</v>
      </c>
      <c r="E528" s="143" t="s">
        <v>3</v>
      </c>
      <c r="F528" s="144" t="s">
        <v>90</v>
      </c>
      <c r="H528" s="145">
        <v>2</v>
      </c>
      <c r="I528" s="146"/>
      <c r="L528" s="142"/>
      <c r="M528" s="147"/>
      <c r="T528" s="148"/>
      <c r="AT528" s="143" t="s">
        <v>190</v>
      </c>
      <c r="AU528" s="143" t="s">
        <v>88</v>
      </c>
      <c r="AV528" s="12" t="s">
        <v>90</v>
      </c>
      <c r="AW528" s="12" t="s">
        <v>41</v>
      </c>
      <c r="AX528" s="12" t="s">
        <v>80</v>
      </c>
      <c r="AY528" s="143" t="s">
        <v>184</v>
      </c>
    </row>
    <row r="529" spans="2:65" s="13" customFormat="1" ht="11.25">
      <c r="B529" s="149"/>
      <c r="D529" s="136" t="s">
        <v>190</v>
      </c>
      <c r="E529" s="150" t="s">
        <v>3</v>
      </c>
      <c r="F529" s="151" t="s">
        <v>202</v>
      </c>
      <c r="H529" s="152">
        <v>2</v>
      </c>
      <c r="I529" s="153"/>
      <c r="L529" s="149"/>
      <c r="M529" s="154"/>
      <c r="T529" s="155"/>
      <c r="AT529" s="150" t="s">
        <v>190</v>
      </c>
      <c r="AU529" s="150" t="s">
        <v>88</v>
      </c>
      <c r="AV529" s="13" t="s">
        <v>203</v>
      </c>
      <c r="AW529" s="13" t="s">
        <v>41</v>
      </c>
      <c r="AX529" s="13" t="s">
        <v>88</v>
      </c>
      <c r="AY529" s="150" t="s">
        <v>184</v>
      </c>
    </row>
    <row r="530" spans="2:65" s="1" customFormat="1" ht="24.2" customHeight="1">
      <c r="B530" s="121"/>
      <c r="C530" s="122" t="s">
        <v>402</v>
      </c>
      <c r="D530" s="122" t="s">
        <v>185</v>
      </c>
      <c r="E530" s="123" t="s">
        <v>1359</v>
      </c>
      <c r="F530" s="124" t="s">
        <v>1360</v>
      </c>
      <c r="G530" s="125" t="s">
        <v>348</v>
      </c>
      <c r="H530" s="126">
        <v>62</v>
      </c>
      <c r="I530" s="127"/>
      <c r="J530" s="128">
        <f>ROUND(I530*H530,2)</f>
        <v>0</v>
      </c>
      <c r="K530" s="124" t="s">
        <v>189</v>
      </c>
      <c r="L530" s="32"/>
      <c r="M530" s="129" t="s">
        <v>3</v>
      </c>
      <c r="N530" s="130" t="s">
        <v>51</v>
      </c>
      <c r="P530" s="131">
        <f>O530*H530</f>
        <v>0</v>
      </c>
      <c r="Q530" s="131">
        <v>0</v>
      </c>
      <c r="R530" s="131">
        <f>Q530*H530</f>
        <v>0</v>
      </c>
      <c r="S530" s="131">
        <v>0</v>
      </c>
      <c r="T530" s="132">
        <f>S530*H530</f>
        <v>0</v>
      </c>
      <c r="AR530" s="133" t="s">
        <v>88</v>
      </c>
      <c r="AT530" s="133" t="s">
        <v>185</v>
      </c>
      <c r="AU530" s="133" t="s">
        <v>88</v>
      </c>
      <c r="AY530" s="16" t="s">
        <v>184</v>
      </c>
      <c r="BE530" s="134">
        <f>IF(N530="základní",J530,0)</f>
        <v>0</v>
      </c>
      <c r="BF530" s="134">
        <f>IF(N530="snížená",J530,0)</f>
        <v>0</v>
      </c>
      <c r="BG530" s="134">
        <f>IF(N530="zákl. přenesená",J530,0)</f>
        <v>0</v>
      </c>
      <c r="BH530" s="134">
        <f>IF(N530="sníž. přenesená",J530,0)</f>
        <v>0</v>
      </c>
      <c r="BI530" s="134">
        <f>IF(N530="nulová",J530,0)</f>
        <v>0</v>
      </c>
      <c r="BJ530" s="16" t="s">
        <v>88</v>
      </c>
      <c r="BK530" s="134">
        <f>ROUND(I530*H530,2)</f>
        <v>0</v>
      </c>
      <c r="BL530" s="16" t="s">
        <v>88</v>
      </c>
      <c r="BM530" s="133" t="s">
        <v>1723</v>
      </c>
    </row>
    <row r="531" spans="2:65" s="11" customFormat="1" ht="22.5">
      <c r="B531" s="135"/>
      <c r="D531" s="136" t="s">
        <v>190</v>
      </c>
      <c r="E531" s="137" t="s">
        <v>3</v>
      </c>
      <c r="F531" s="138" t="s">
        <v>1548</v>
      </c>
      <c r="H531" s="137" t="s">
        <v>3</v>
      </c>
      <c r="I531" s="139"/>
      <c r="L531" s="135"/>
      <c r="M531" s="140"/>
      <c r="T531" s="141"/>
      <c r="AT531" s="137" t="s">
        <v>190</v>
      </c>
      <c r="AU531" s="137" t="s">
        <v>88</v>
      </c>
      <c r="AV531" s="11" t="s">
        <v>88</v>
      </c>
      <c r="AW531" s="11" t="s">
        <v>41</v>
      </c>
      <c r="AX531" s="11" t="s">
        <v>80</v>
      </c>
      <c r="AY531" s="137" t="s">
        <v>184</v>
      </c>
    </row>
    <row r="532" spans="2:65" s="11" customFormat="1" ht="22.5">
      <c r="B532" s="135"/>
      <c r="D532" s="136" t="s">
        <v>190</v>
      </c>
      <c r="E532" s="137" t="s">
        <v>3</v>
      </c>
      <c r="F532" s="138" t="s">
        <v>1549</v>
      </c>
      <c r="H532" s="137" t="s">
        <v>3</v>
      </c>
      <c r="I532" s="139"/>
      <c r="L532" s="135"/>
      <c r="M532" s="140"/>
      <c r="T532" s="141"/>
      <c r="AT532" s="137" t="s">
        <v>190</v>
      </c>
      <c r="AU532" s="137" t="s">
        <v>88</v>
      </c>
      <c r="AV532" s="11" t="s">
        <v>88</v>
      </c>
      <c r="AW532" s="11" t="s">
        <v>41</v>
      </c>
      <c r="AX532" s="11" t="s">
        <v>80</v>
      </c>
      <c r="AY532" s="137" t="s">
        <v>184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1550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1" customFormat="1" ht="11.25">
      <c r="B534" s="135"/>
      <c r="D534" s="136" t="s">
        <v>190</v>
      </c>
      <c r="E534" s="137" t="s">
        <v>3</v>
      </c>
      <c r="F534" s="138" t="s">
        <v>1295</v>
      </c>
      <c r="H534" s="137" t="s">
        <v>3</v>
      </c>
      <c r="I534" s="139"/>
      <c r="L534" s="135"/>
      <c r="M534" s="140"/>
      <c r="T534" s="141"/>
      <c r="AT534" s="137" t="s">
        <v>190</v>
      </c>
      <c r="AU534" s="137" t="s">
        <v>88</v>
      </c>
      <c r="AV534" s="11" t="s">
        <v>88</v>
      </c>
      <c r="AW534" s="11" t="s">
        <v>41</v>
      </c>
      <c r="AX534" s="11" t="s">
        <v>80</v>
      </c>
      <c r="AY534" s="137" t="s">
        <v>184</v>
      </c>
    </row>
    <row r="535" spans="2:65" s="12" customFormat="1" ht="11.25">
      <c r="B535" s="142"/>
      <c r="D535" s="136" t="s">
        <v>190</v>
      </c>
      <c r="E535" s="143" t="s">
        <v>3</v>
      </c>
      <c r="F535" s="144" t="s">
        <v>1724</v>
      </c>
      <c r="H535" s="145">
        <v>8</v>
      </c>
      <c r="I535" s="146"/>
      <c r="L535" s="142"/>
      <c r="M535" s="147"/>
      <c r="T535" s="148"/>
      <c r="AT535" s="143" t="s">
        <v>190</v>
      </c>
      <c r="AU535" s="143" t="s">
        <v>88</v>
      </c>
      <c r="AV535" s="12" t="s">
        <v>90</v>
      </c>
      <c r="AW535" s="12" t="s">
        <v>41</v>
      </c>
      <c r="AX535" s="12" t="s">
        <v>80</v>
      </c>
      <c r="AY535" s="143" t="s">
        <v>184</v>
      </c>
    </row>
    <row r="536" spans="2:65" s="11" customFormat="1" ht="11.25">
      <c r="B536" s="135"/>
      <c r="D536" s="136" t="s">
        <v>190</v>
      </c>
      <c r="E536" s="137" t="s">
        <v>3</v>
      </c>
      <c r="F536" s="138" t="s">
        <v>1297</v>
      </c>
      <c r="H536" s="137" t="s">
        <v>3</v>
      </c>
      <c r="I536" s="139"/>
      <c r="L536" s="135"/>
      <c r="M536" s="140"/>
      <c r="T536" s="141"/>
      <c r="AT536" s="137" t="s">
        <v>190</v>
      </c>
      <c r="AU536" s="137" t="s">
        <v>88</v>
      </c>
      <c r="AV536" s="11" t="s">
        <v>88</v>
      </c>
      <c r="AW536" s="11" t="s">
        <v>41</v>
      </c>
      <c r="AX536" s="11" t="s">
        <v>80</v>
      </c>
      <c r="AY536" s="137" t="s">
        <v>184</v>
      </c>
    </row>
    <row r="537" spans="2:65" s="12" customFormat="1" ht="11.25">
      <c r="B537" s="142"/>
      <c r="D537" s="136" t="s">
        <v>190</v>
      </c>
      <c r="E537" s="143" t="s">
        <v>3</v>
      </c>
      <c r="F537" s="144" t="s">
        <v>1725</v>
      </c>
      <c r="H537" s="145">
        <v>12</v>
      </c>
      <c r="I537" s="146"/>
      <c r="L537" s="142"/>
      <c r="M537" s="147"/>
      <c r="T537" s="148"/>
      <c r="AT537" s="143" t="s">
        <v>190</v>
      </c>
      <c r="AU537" s="143" t="s">
        <v>88</v>
      </c>
      <c r="AV537" s="12" t="s">
        <v>90</v>
      </c>
      <c r="AW537" s="12" t="s">
        <v>41</v>
      </c>
      <c r="AX537" s="12" t="s">
        <v>80</v>
      </c>
      <c r="AY537" s="143" t="s">
        <v>184</v>
      </c>
    </row>
    <row r="538" spans="2:65" s="11" customFormat="1" ht="11.25">
      <c r="B538" s="135"/>
      <c r="D538" s="136" t="s">
        <v>190</v>
      </c>
      <c r="E538" s="137" t="s">
        <v>3</v>
      </c>
      <c r="F538" s="138" t="s">
        <v>1299</v>
      </c>
      <c r="H538" s="137" t="s">
        <v>3</v>
      </c>
      <c r="I538" s="139"/>
      <c r="L538" s="135"/>
      <c r="M538" s="140"/>
      <c r="T538" s="141"/>
      <c r="AT538" s="137" t="s">
        <v>190</v>
      </c>
      <c r="AU538" s="137" t="s">
        <v>88</v>
      </c>
      <c r="AV538" s="11" t="s">
        <v>88</v>
      </c>
      <c r="AW538" s="11" t="s">
        <v>41</v>
      </c>
      <c r="AX538" s="11" t="s">
        <v>80</v>
      </c>
      <c r="AY538" s="137" t="s">
        <v>184</v>
      </c>
    </row>
    <row r="539" spans="2:65" s="12" customFormat="1" ht="11.25">
      <c r="B539" s="142"/>
      <c r="D539" s="136" t="s">
        <v>190</v>
      </c>
      <c r="E539" s="143" t="s">
        <v>3</v>
      </c>
      <c r="F539" s="144" t="s">
        <v>1724</v>
      </c>
      <c r="H539" s="145">
        <v>8</v>
      </c>
      <c r="I539" s="146"/>
      <c r="L539" s="142"/>
      <c r="M539" s="147"/>
      <c r="T539" s="148"/>
      <c r="AT539" s="143" t="s">
        <v>190</v>
      </c>
      <c r="AU539" s="143" t="s">
        <v>88</v>
      </c>
      <c r="AV539" s="12" t="s">
        <v>90</v>
      </c>
      <c r="AW539" s="12" t="s">
        <v>41</v>
      </c>
      <c r="AX539" s="12" t="s">
        <v>80</v>
      </c>
      <c r="AY539" s="143" t="s">
        <v>184</v>
      </c>
    </row>
    <row r="540" spans="2:65" s="11" customFormat="1" ht="11.25">
      <c r="B540" s="135"/>
      <c r="D540" s="136" t="s">
        <v>190</v>
      </c>
      <c r="E540" s="137" t="s">
        <v>3</v>
      </c>
      <c r="F540" s="138" t="s">
        <v>1300</v>
      </c>
      <c r="H540" s="137" t="s">
        <v>3</v>
      </c>
      <c r="I540" s="139"/>
      <c r="L540" s="135"/>
      <c r="M540" s="140"/>
      <c r="T540" s="141"/>
      <c r="AT540" s="137" t="s">
        <v>190</v>
      </c>
      <c r="AU540" s="137" t="s">
        <v>88</v>
      </c>
      <c r="AV540" s="11" t="s">
        <v>88</v>
      </c>
      <c r="AW540" s="11" t="s">
        <v>41</v>
      </c>
      <c r="AX540" s="11" t="s">
        <v>80</v>
      </c>
      <c r="AY540" s="137" t="s">
        <v>184</v>
      </c>
    </row>
    <row r="541" spans="2:65" s="12" customFormat="1" ht="11.25">
      <c r="B541" s="142"/>
      <c r="D541" s="136" t="s">
        <v>190</v>
      </c>
      <c r="E541" s="143" t="s">
        <v>3</v>
      </c>
      <c r="F541" s="144" t="s">
        <v>1726</v>
      </c>
      <c r="H541" s="145">
        <v>16</v>
      </c>
      <c r="I541" s="146"/>
      <c r="L541" s="142"/>
      <c r="M541" s="147"/>
      <c r="T541" s="148"/>
      <c r="AT541" s="143" t="s">
        <v>190</v>
      </c>
      <c r="AU541" s="143" t="s">
        <v>88</v>
      </c>
      <c r="AV541" s="12" t="s">
        <v>90</v>
      </c>
      <c r="AW541" s="12" t="s">
        <v>41</v>
      </c>
      <c r="AX541" s="12" t="s">
        <v>80</v>
      </c>
      <c r="AY541" s="143" t="s">
        <v>184</v>
      </c>
    </row>
    <row r="542" spans="2:65" s="11" customFormat="1" ht="11.25">
      <c r="B542" s="135"/>
      <c r="D542" s="136" t="s">
        <v>190</v>
      </c>
      <c r="E542" s="137" t="s">
        <v>3</v>
      </c>
      <c r="F542" s="138" t="s">
        <v>1301</v>
      </c>
      <c r="H542" s="137" t="s">
        <v>3</v>
      </c>
      <c r="I542" s="139"/>
      <c r="L542" s="135"/>
      <c r="M542" s="140"/>
      <c r="T542" s="141"/>
      <c r="AT542" s="137" t="s">
        <v>190</v>
      </c>
      <c r="AU542" s="137" t="s">
        <v>88</v>
      </c>
      <c r="AV542" s="11" t="s">
        <v>88</v>
      </c>
      <c r="AW542" s="11" t="s">
        <v>41</v>
      </c>
      <c r="AX542" s="11" t="s">
        <v>80</v>
      </c>
      <c r="AY542" s="137" t="s">
        <v>184</v>
      </c>
    </row>
    <row r="543" spans="2:65" s="12" customFormat="1" ht="11.25">
      <c r="B543" s="142"/>
      <c r="D543" s="136" t="s">
        <v>190</v>
      </c>
      <c r="E543" s="143" t="s">
        <v>3</v>
      </c>
      <c r="F543" s="144" t="s">
        <v>1724</v>
      </c>
      <c r="H543" s="145">
        <v>8</v>
      </c>
      <c r="I543" s="146"/>
      <c r="L543" s="142"/>
      <c r="M543" s="147"/>
      <c r="T543" s="148"/>
      <c r="AT543" s="143" t="s">
        <v>190</v>
      </c>
      <c r="AU543" s="143" t="s">
        <v>88</v>
      </c>
      <c r="AV543" s="12" t="s">
        <v>90</v>
      </c>
      <c r="AW543" s="12" t="s">
        <v>41</v>
      </c>
      <c r="AX543" s="12" t="s">
        <v>80</v>
      </c>
      <c r="AY543" s="143" t="s">
        <v>184</v>
      </c>
    </row>
    <row r="544" spans="2:65" s="11" customFormat="1" ht="11.25">
      <c r="B544" s="135"/>
      <c r="D544" s="136" t="s">
        <v>190</v>
      </c>
      <c r="E544" s="137" t="s">
        <v>3</v>
      </c>
      <c r="F544" s="138" t="s">
        <v>1302</v>
      </c>
      <c r="H544" s="137" t="s">
        <v>3</v>
      </c>
      <c r="I544" s="139"/>
      <c r="L544" s="135"/>
      <c r="M544" s="140"/>
      <c r="T544" s="141"/>
      <c r="AT544" s="137" t="s">
        <v>190</v>
      </c>
      <c r="AU544" s="137" t="s">
        <v>88</v>
      </c>
      <c r="AV544" s="11" t="s">
        <v>88</v>
      </c>
      <c r="AW544" s="11" t="s">
        <v>41</v>
      </c>
      <c r="AX544" s="11" t="s">
        <v>80</v>
      </c>
      <c r="AY544" s="137" t="s">
        <v>184</v>
      </c>
    </row>
    <row r="545" spans="2:65" s="12" customFormat="1" ht="11.25">
      <c r="B545" s="142"/>
      <c r="D545" s="136" t="s">
        <v>190</v>
      </c>
      <c r="E545" s="143" t="s">
        <v>3</v>
      </c>
      <c r="F545" s="144" t="s">
        <v>1727</v>
      </c>
      <c r="H545" s="145">
        <v>4</v>
      </c>
      <c r="I545" s="146"/>
      <c r="L545" s="142"/>
      <c r="M545" s="147"/>
      <c r="T545" s="148"/>
      <c r="AT545" s="143" t="s">
        <v>190</v>
      </c>
      <c r="AU545" s="143" t="s">
        <v>88</v>
      </c>
      <c r="AV545" s="12" t="s">
        <v>90</v>
      </c>
      <c r="AW545" s="12" t="s">
        <v>41</v>
      </c>
      <c r="AX545" s="12" t="s">
        <v>80</v>
      </c>
      <c r="AY545" s="143" t="s">
        <v>184</v>
      </c>
    </row>
    <row r="546" spans="2:65" s="11" customFormat="1" ht="11.25">
      <c r="B546" s="135"/>
      <c r="D546" s="136" t="s">
        <v>190</v>
      </c>
      <c r="E546" s="137" t="s">
        <v>3</v>
      </c>
      <c r="F546" s="138" t="s">
        <v>1640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65" s="12" customFormat="1" ht="11.25">
      <c r="B547" s="142"/>
      <c r="D547" s="136" t="s">
        <v>190</v>
      </c>
      <c r="E547" s="143" t="s">
        <v>3</v>
      </c>
      <c r="F547" s="144" t="s">
        <v>1363</v>
      </c>
      <c r="H547" s="145">
        <v>2</v>
      </c>
      <c r="I547" s="146"/>
      <c r="L547" s="142"/>
      <c r="M547" s="147"/>
      <c r="T547" s="148"/>
      <c r="AT547" s="143" t="s">
        <v>190</v>
      </c>
      <c r="AU547" s="143" t="s">
        <v>88</v>
      </c>
      <c r="AV547" s="12" t="s">
        <v>90</v>
      </c>
      <c r="AW547" s="12" t="s">
        <v>41</v>
      </c>
      <c r="AX547" s="12" t="s">
        <v>80</v>
      </c>
      <c r="AY547" s="143" t="s">
        <v>184</v>
      </c>
    </row>
    <row r="548" spans="2:65" s="11" customFormat="1" ht="11.25">
      <c r="B548" s="135"/>
      <c r="D548" s="136" t="s">
        <v>190</v>
      </c>
      <c r="E548" s="137" t="s">
        <v>3</v>
      </c>
      <c r="F548" s="138" t="s">
        <v>1641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2" customFormat="1" ht="11.25">
      <c r="B549" s="142"/>
      <c r="D549" s="136" t="s">
        <v>190</v>
      </c>
      <c r="E549" s="143" t="s">
        <v>3</v>
      </c>
      <c r="F549" s="144" t="s">
        <v>1727</v>
      </c>
      <c r="H549" s="145">
        <v>4</v>
      </c>
      <c r="I549" s="146"/>
      <c r="L549" s="142"/>
      <c r="M549" s="147"/>
      <c r="T549" s="148"/>
      <c r="AT549" s="143" t="s">
        <v>190</v>
      </c>
      <c r="AU549" s="143" t="s">
        <v>88</v>
      </c>
      <c r="AV549" s="12" t="s">
        <v>90</v>
      </c>
      <c r="AW549" s="12" t="s">
        <v>41</v>
      </c>
      <c r="AX549" s="12" t="s">
        <v>80</v>
      </c>
      <c r="AY549" s="143" t="s">
        <v>184</v>
      </c>
    </row>
    <row r="550" spans="2:65" s="13" customFormat="1" ht="11.25">
      <c r="B550" s="149"/>
      <c r="D550" s="136" t="s">
        <v>190</v>
      </c>
      <c r="E550" s="150" t="s">
        <v>3</v>
      </c>
      <c r="F550" s="151" t="s">
        <v>202</v>
      </c>
      <c r="H550" s="152">
        <v>62</v>
      </c>
      <c r="I550" s="153"/>
      <c r="L550" s="149"/>
      <c r="M550" s="154"/>
      <c r="T550" s="155"/>
      <c r="AT550" s="150" t="s">
        <v>190</v>
      </c>
      <c r="AU550" s="150" t="s">
        <v>88</v>
      </c>
      <c r="AV550" s="13" t="s">
        <v>203</v>
      </c>
      <c r="AW550" s="13" t="s">
        <v>41</v>
      </c>
      <c r="AX550" s="13" t="s">
        <v>88</v>
      </c>
      <c r="AY550" s="150" t="s">
        <v>184</v>
      </c>
    </row>
    <row r="551" spans="2:65" s="1" customFormat="1" ht="24.2" customHeight="1">
      <c r="B551" s="121"/>
      <c r="C551" s="122" t="s">
        <v>559</v>
      </c>
      <c r="D551" s="122" t="s">
        <v>185</v>
      </c>
      <c r="E551" s="123" t="s">
        <v>1364</v>
      </c>
      <c r="F551" s="124" t="s">
        <v>1365</v>
      </c>
      <c r="G551" s="125" t="s">
        <v>348</v>
      </c>
      <c r="H551" s="126">
        <v>24</v>
      </c>
      <c r="I551" s="127"/>
      <c r="J551" s="128">
        <f>ROUND(I551*H551,2)</f>
        <v>0</v>
      </c>
      <c r="K551" s="124" t="s">
        <v>189</v>
      </c>
      <c r="L551" s="32"/>
      <c r="M551" s="129" t="s">
        <v>3</v>
      </c>
      <c r="N551" s="130" t="s">
        <v>51</v>
      </c>
      <c r="P551" s="131">
        <f>O551*H551</f>
        <v>0</v>
      </c>
      <c r="Q551" s="131">
        <v>0</v>
      </c>
      <c r="R551" s="131">
        <f>Q551*H551</f>
        <v>0</v>
      </c>
      <c r="S551" s="131">
        <v>0</v>
      </c>
      <c r="T551" s="132">
        <f>S551*H551</f>
        <v>0</v>
      </c>
      <c r="AR551" s="133" t="s">
        <v>88</v>
      </c>
      <c r="AT551" s="133" t="s">
        <v>185</v>
      </c>
      <c r="AU551" s="133" t="s">
        <v>88</v>
      </c>
      <c r="AY551" s="16" t="s">
        <v>184</v>
      </c>
      <c r="BE551" s="134">
        <f>IF(N551="základní",J551,0)</f>
        <v>0</v>
      </c>
      <c r="BF551" s="134">
        <f>IF(N551="snížená",J551,0)</f>
        <v>0</v>
      </c>
      <c r="BG551" s="134">
        <f>IF(N551="zákl. přenesená",J551,0)</f>
        <v>0</v>
      </c>
      <c r="BH551" s="134">
        <f>IF(N551="sníž. přenesená",J551,0)</f>
        <v>0</v>
      </c>
      <c r="BI551" s="134">
        <f>IF(N551="nulová",J551,0)</f>
        <v>0</v>
      </c>
      <c r="BJ551" s="16" t="s">
        <v>88</v>
      </c>
      <c r="BK551" s="134">
        <f>ROUND(I551*H551,2)</f>
        <v>0</v>
      </c>
      <c r="BL551" s="16" t="s">
        <v>88</v>
      </c>
      <c r="BM551" s="133" t="s">
        <v>1728</v>
      </c>
    </row>
    <row r="552" spans="2:65" s="11" customFormat="1" ht="22.5">
      <c r="B552" s="135"/>
      <c r="D552" s="136" t="s">
        <v>190</v>
      </c>
      <c r="E552" s="137" t="s">
        <v>3</v>
      </c>
      <c r="F552" s="138" t="s">
        <v>1548</v>
      </c>
      <c r="H552" s="137" t="s">
        <v>3</v>
      </c>
      <c r="I552" s="139"/>
      <c r="L552" s="135"/>
      <c r="M552" s="140"/>
      <c r="T552" s="141"/>
      <c r="AT552" s="137" t="s">
        <v>190</v>
      </c>
      <c r="AU552" s="137" t="s">
        <v>88</v>
      </c>
      <c r="AV552" s="11" t="s">
        <v>88</v>
      </c>
      <c r="AW552" s="11" t="s">
        <v>41</v>
      </c>
      <c r="AX552" s="11" t="s">
        <v>80</v>
      </c>
      <c r="AY552" s="137" t="s">
        <v>184</v>
      </c>
    </row>
    <row r="553" spans="2:65" s="11" customFormat="1" ht="22.5">
      <c r="B553" s="135"/>
      <c r="D553" s="136" t="s">
        <v>190</v>
      </c>
      <c r="E553" s="137" t="s">
        <v>3</v>
      </c>
      <c r="F553" s="138" t="s">
        <v>1549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1" customFormat="1" ht="11.25">
      <c r="B554" s="135"/>
      <c r="D554" s="136" t="s">
        <v>190</v>
      </c>
      <c r="E554" s="137" t="s">
        <v>3</v>
      </c>
      <c r="F554" s="138" t="s">
        <v>1550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1295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2" customFormat="1" ht="11.25">
      <c r="B556" s="142"/>
      <c r="D556" s="136" t="s">
        <v>190</v>
      </c>
      <c r="E556" s="143" t="s">
        <v>3</v>
      </c>
      <c r="F556" s="144" t="s">
        <v>1727</v>
      </c>
      <c r="H556" s="145">
        <v>4</v>
      </c>
      <c r="I556" s="146"/>
      <c r="L556" s="142"/>
      <c r="M556" s="147"/>
      <c r="T556" s="148"/>
      <c r="AT556" s="143" t="s">
        <v>190</v>
      </c>
      <c r="AU556" s="143" t="s">
        <v>88</v>
      </c>
      <c r="AV556" s="12" t="s">
        <v>90</v>
      </c>
      <c r="AW556" s="12" t="s">
        <v>41</v>
      </c>
      <c r="AX556" s="12" t="s">
        <v>80</v>
      </c>
      <c r="AY556" s="143" t="s">
        <v>184</v>
      </c>
    </row>
    <row r="557" spans="2:65" s="11" customFormat="1" ht="11.25">
      <c r="B557" s="135"/>
      <c r="D557" s="136" t="s">
        <v>190</v>
      </c>
      <c r="E557" s="137" t="s">
        <v>3</v>
      </c>
      <c r="F557" s="138" t="s">
        <v>1299</v>
      </c>
      <c r="H557" s="137" t="s">
        <v>3</v>
      </c>
      <c r="I557" s="139"/>
      <c r="L557" s="135"/>
      <c r="M557" s="140"/>
      <c r="T557" s="141"/>
      <c r="AT557" s="137" t="s">
        <v>190</v>
      </c>
      <c r="AU557" s="137" t="s">
        <v>88</v>
      </c>
      <c r="AV557" s="11" t="s">
        <v>88</v>
      </c>
      <c r="AW557" s="11" t="s">
        <v>41</v>
      </c>
      <c r="AX557" s="11" t="s">
        <v>80</v>
      </c>
      <c r="AY557" s="137" t="s">
        <v>184</v>
      </c>
    </row>
    <row r="558" spans="2:65" s="12" customFormat="1" ht="11.25">
      <c r="B558" s="142"/>
      <c r="D558" s="136" t="s">
        <v>190</v>
      </c>
      <c r="E558" s="143" t="s">
        <v>3</v>
      </c>
      <c r="F558" s="144" t="s">
        <v>1727</v>
      </c>
      <c r="H558" s="145">
        <v>4</v>
      </c>
      <c r="I558" s="146"/>
      <c r="L558" s="142"/>
      <c r="M558" s="147"/>
      <c r="T558" s="148"/>
      <c r="AT558" s="143" t="s">
        <v>190</v>
      </c>
      <c r="AU558" s="143" t="s">
        <v>88</v>
      </c>
      <c r="AV558" s="12" t="s">
        <v>90</v>
      </c>
      <c r="AW558" s="12" t="s">
        <v>41</v>
      </c>
      <c r="AX558" s="12" t="s">
        <v>80</v>
      </c>
      <c r="AY558" s="143" t="s">
        <v>184</v>
      </c>
    </row>
    <row r="559" spans="2:65" s="11" customFormat="1" ht="11.25">
      <c r="B559" s="135"/>
      <c r="D559" s="136" t="s">
        <v>190</v>
      </c>
      <c r="E559" s="137" t="s">
        <v>3</v>
      </c>
      <c r="F559" s="138" t="s">
        <v>1300</v>
      </c>
      <c r="H559" s="137" t="s">
        <v>3</v>
      </c>
      <c r="I559" s="139"/>
      <c r="L559" s="135"/>
      <c r="M559" s="140"/>
      <c r="T559" s="141"/>
      <c r="AT559" s="137" t="s">
        <v>190</v>
      </c>
      <c r="AU559" s="137" t="s">
        <v>88</v>
      </c>
      <c r="AV559" s="11" t="s">
        <v>88</v>
      </c>
      <c r="AW559" s="11" t="s">
        <v>41</v>
      </c>
      <c r="AX559" s="11" t="s">
        <v>80</v>
      </c>
      <c r="AY559" s="137" t="s">
        <v>184</v>
      </c>
    </row>
    <row r="560" spans="2:65" s="12" customFormat="1" ht="11.25">
      <c r="B560" s="142"/>
      <c r="D560" s="136" t="s">
        <v>190</v>
      </c>
      <c r="E560" s="143" t="s">
        <v>3</v>
      </c>
      <c r="F560" s="144" t="s">
        <v>1724</v>
      </c>
      <c r="H560" s="145">
        <v>8</v>
      </c>
      <c r="I560" s="146"/>
      <c r="L560" s="142"/>
      <c r="M560" s="147"/>
      <c r="T560" s="148"/>
      <c r="AT560" s="143" t="s">
        <v>190</v>
      </c>
      <c r="AU560" s="143" t="s">
        <v>88</v>
      </c>
      <c r="AV560" s="12" t="s">
        <v>90</v>
      </c>
      <c r="AW560" s="12" t="s">
        <v>41</v>
      </c>
      <c r="AX560" s="12" t="s">
        <v>80</v>
      </c>
      <c r="AY560" s="143" t="s">
        <v>184</v>
      </c>
    </row>
    <row r="561" spans="2:65" s="11" customFormat="1" ht="11.25">
      <c r="B561" s="135"/>
      <c r="D561" s="136" t="s">
        <v>190</v>
      </c>
      <c r="E561" s="137" t="s">
        <v>3</v>
      </c>
      <c r="F561" s="138" t="s">
        <v>1301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65" s="12" customFormat="1" ht="11.25">
      <c r="B562" s="142"/>
      <c r="D562" s="136" t="s">
        <v>190</v>
      </c>
      <c r="E562" s="143" t="s">
        <v>3</v>
      </c>
      <c r="F562" s="144" t="s">
        <v>1727</v>
      </c>
      <c r="H562" s="145">
        <v>4</v>
      </c>
      <c r="I562" s="146"/>
      <c r="L562" s="142"/>
      <c r="M562" s="147"/>
      <c r="T562" s="148"/>
      <c r="AT562" s="143" t="s">
        <v>190</v>
      </c>
      <c r="AU562" s="143" t="s">
        <v>88</v>
      </c>
      <c r="AV562" s="12" t="s">
        <v>90</v>
      </c>
      <c r="AW562" s="12" t="s">
        <v>41</v>
      </c>
      <c r="AX562" s="12" t="s">
        <v>80</v>
      </c>
      <c r="AY562" s="143" t="s">
        <v>184</v>
      </c>
    </row>
    <row r="563" spans="2:65" s="11" customFormat="1" ht="11.25">
      <c r="B563" s="135"/>
      <c r="D563" s="136" t="s">
        <v>190</v>
      </c>
      <c r="E563" s="137" t="s">
        <v>3</v>
      </c>
      <c r="F563" s="138" t="s">
        <v>1729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65" s="12" customFormat="1" ht="11.25">
      <c r="B564" s="142"/>
      <c r="D564" s="136" t="s">
        <v>190</v>
      </c>
      <c r="E564" s="143" t="s">
        <v>3</v>
      </c>
      <c r="F564" s="144" t="s">
        <v>1727</v>
      </c>
      <c r="H564" s="145">
        <v>4</v>
      </c>
      <c r="I564" s="146"/>
      <c r="L564" s="142"/>
      <c r="M564" s="147"/>
      <c r="T564" s="148"/>
      <c r="AT564" s="143" t="s">
        <v>190</v>
      </c>
      <c r="AU564" s="143" t="s">
        <v>88</v>
      </c>
      <c r="AV564" s="12" t="s">
        <v>90</v>
      </c>
      <c r="AW564" s="12" t="s">
        <v>41</v>
      </c>
      <c r="AX564" s="12" t="s">
        <v>80</v>
      </c>
      <c r="AY564" s="143" t="s">
        <v>184</v>
      </c>
    </row>
    <row r="565" spans="2:65" s="13" customFormat="1" ht="11.25">
      <c r="B565" s="149"/>
      <c r="D565" s="136" t="s">
        <v>190</v>
      </c>
      <c r="E565" s="150" t="s">
        <v>3</v>
      </c>
      <c r="F565" s="151" t="s">
        <v>202</v>
      </c>
      <c r="H565" s="152">
        <v>24</v>
      </c>
      <c r="I565" s="153"/>
      <c r="L565" s="149"/>
      <c r="M565" s="154"/>
      <c r="T565" s="155"/>
      <c r="AT565" s="150" t="s">
        <v>190</v>
      </c>
      <c r="AU565" s="150" t="s">
        <v>88</v>
      </c>
      <c r="AV565" s="13" t="s">
        <v>203</v>
      </c>
      <c r="AW565" s="13" t="s">
        <v>41</v>
      </c>
      <c r="AX565" s="13" t="s">
        <v>88</v>
      </c>
      <c r="AY565" s="150" t="s">
        <v>184</v>
      </c>
    </row>
    <row r="566" spans="2:65" s="1" customFormat="1" ht="24.2" customHeight="1">
      <c r="B566" s="121"/>
      <c r="C566" s="122" t="s">
        <v>408</v>
      </c>
      <c r="D566" s="122" t="s">
        <v>185</v>
      </c>
      <c r="E566" s="123" t="s">
        <v>1730</v>
      </c>
      <c r="F566" s="124" t="s">
        <v>1731</v>
      </c>
      <c r="G566" s="125" t="s">
        <v>348</v>
      </c>
      <c r="H566" s="126">
        <v>12</v>
      </c>
      <c r="I566" s="127"/>
      <c r="J566" s="128">
        <f>ROUND(I566*H566,2)</f>
        <v>0</v>
      </c>
      <c r="K566" s="124" t="s">
        <v>189</v>
      </c>
      <c r="L566" s="32"/>
      <c r="M566" s="129" t="s">
        <v>3</v>
      </c>
      <c r="N566" s="130" t="s">
        <v>51</v>
      </c>
      <c r="P566" s="131">
        <f>O566*H566</f>
        <v>0</v>
      </c>
      <c r="Q566" s="131">
        <v>0</v>
      </c>
      <c r="R566" s="131">
        <f>Q566*H566</f>
        <v>0</v>
      </c>
      <c r="S566" s="131">
        <v>0</v>
      </c>
      <c r="T566" s="132">
        <f>S566*H566</f>
        <v>0</v>
      </c>
      <c r="AR566" s="133" t="s">
        <v>88</v>
      </c>
      <c r="AT566" s="133" t="s">
        <v>185</v>
      </c>
      <c r="AU566" s="133" t="s">
        <v>88</v>
      </c>
      <c r="AY566" s="16" t="s">
        <v>184</v>
      </c>
      <c r="BE566" s="134">
        <f>IF(N566="základní",J566,0)</f>
        <v>0</v>
      </c>
      <c r="BF566" s="134">
        <f>IF(N566="snížená",J566,0)</f>
        <v>0</v>
      </c>
      <c r="BG566" s="134">
        <f>IF(N566="zákl. přenesená",J566,0)</f>
        <v>0</v>
      </c>
      <c r="BH566" s="134">
        <f>IF(N566="sníž. přenesená",J566,0)</f>
        <v>0</v>
      </c>
      <c r="BI566" s="134">
        <f>IF(N566="nulová",J566,0)</f>
        <v>0</v>
      </c>
      <c r="BJ566" s="16" t="s">
        <v>88</v>
      </c>
      <c r="BK566" s="134">
        <f>ROUND(I566*H566,2)</f>
        <v>0</v>
      </c>
      <c r="BL566" s="16" t="s">
        <v>88</v>
      </c>
      <c r="BM566" s="133" t="s">
        <v>1732</v>
      </c>
    </row>
    <row r="567" spans="2:65" s="11" customFormat="1" ht="22.5">
      <c r="B567" s="135"/>
      <c r="D567" s="136" t="s">
        <v>190</v>
      </c>
      <c r="E567" s="137" t="s">
        <v>3</v>
      </c>
      <c r="F567" s="138" t="s">
        <v>1548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1" customFormat="1" ht="22.5">
      <c r="B568" s="135"/>
      <c r="D568" s="136" t="s">
        <v>190</v>
      </c>
      <c r="E568" s="137" t="s">
        <v>3</v>
      </c>
      <c r="F568" s="138" t="s">
        <v>1549</v>
      </c>
      <c r="H568" s="137" t="s">
        <v>3</v>
      </c>
      <c r="I568" s="139"/>
      <c r="L568" s="135"/>
      <c r="M568" s="140"/>
      <c r="T568" s="141"/>
      <c r="AT568" s="137" t="s">
        <v>190</v>
      </c>
      <c r="AU568" s="137" t="s">
        <v>88</v>
      </c>
      <c r="AV568" s="11" t="s">
        <v>88</v>
      </c>
      <c r="AW568" s="11" t="s">
        <v>41</v>
      </c>
      <c r="AX568" s="11" t="s">
        <v>80</v>
      </c>
      <c r="AY568" s="137" t="s">
        <v>184</v>
      </c>
    </row>
    <row r="569" spans="2:65" s="11" customFormat="1" ht="11.25">
      <c r="B569" s="135"/>
      <c r="D569" s="136" t="s">
        <v>190</v>
      </c>
      <c r="E569" s="137" t="s">
        <v>3</v>
      </c>
      <c r="F569" s="138" t="s">
        <v>1550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1" customFormat="1" ht="11.25">
      <c r="B570" s="135"/>
      <c r="D570" s="136" t="s">
        <v>190</v>
      </c>
      <c r="E570" s="137" t="s">
        <v>3</v>
      </c>
      <c r="F570" s="138" t="s">
        <v>1733</v>
      </c>
      <c r="H570" s="137" t="s">
        <v>3</v>
      </c>
      <c r="I570" s="139"/>
      <c r="L570" s="135"/>
      <c r="M570" s="140"/>
      <c r="T570" s="141"/>
      <c r="AT570" s="137" t="s">
        <v>190</v>
      </c>
      <c r="AU570" s="137" t="s">
        <v>88</v>
      </c>
      <c r="AV570" s="11" t="s">
        <v>88</v>
      </c>
      <c r="AW570" s="11" t="s">
        <v>41</v>
      </c>
      <c r="AX570" s="11" t="s">
        <v>80</v>
      </c>
      <c r="AY570" s="137" t="s">
        <v>184</v>
      </c>
    </row>
    <row r="571" spans="2:65" s="12" customFormat="1" ht="11.25">
      <c r="B571" s="142"/>
      <c r="D571" s="136" t="s">
        <v>190</v>
      </c>
      <c r="E571" s="143" t="s">
        <v>3</v>
      </c>
      <c r="F571" s="144" t="s">
        <v>1675</v>
      </c>
      <c r="H571" s="145">
        <v>12</v>
      </c>
      <c r="I571" s="146"/>
      <c r="L571" s="142"/>
      <c r="M571" s="147"/>
      <c r="T571" s="148"/>
      <c r="AT571" s="143" t="s">
        <v>190</v>
      </c>
      <c r="AU571" s="143" t="s">
        <v>88</v>
      </c>
      <c r="AV571" s="12" t="s">
        <v>90</v>
      </c>
      <c r="AW571" s="12" t="s">
        <v>41</v>
      </c>
      <c r="AX571" s="12" t="s">
        <v>80</v>
      </c>
      <c r="AY571" s="143" t="s">
        <v>184</v>
      </c>
    </row>
    <row r="572" spans="2:65" s="13" customFormat="1" ht="11.25">
      <c r="B572" s="149"/>
      <c r="D572" s="136" t="s">
        <v>190</v>
      </c>
      <c r="E572" s="150" t="s">
        <v>3</v>
      </c>
      <c r="F572" s="151" t="s">
        <v>202</v>
      </c>
      <c r="H572" s="152">
        <v>12</v>
      </c>
      <c r="I572" s="153"/>
      <c r="L572" s="149"/>
      <c r="M572" s="154"/>
      <c r="T572" s="155"/>
      <c r="AT572" s="150" t="s">
        <v>190</v>
      </c>
      <c r="AU572" s="150" t="s">
        <v>88</v>
      </c>
      <c r="AV572" s="13" t="s">
        <v>203</v>
      </c>
      <c r="AW572" s="13" t="s">
        <v>41</v>
      </c>
      <c r="AX572" s="13" t="s">
        <v>88</v>
      </c>
      <c r="AY572" s="150" t="s">
        <v>184</v>
      </c>
    </row>
    <row r="573" spans="2:65" s="1" customFormat="1" ht="24.2" customHeight="1">
      <c r="B573" s="121"/>
      <c r="C573" s="122" t="s">
        <v>568</v>
      </c>
      <c r="D573" s="122" t="s">
        <v>185</v>
      </c>
      <c r="E573" s="123" t="s">
        <v>1367</v>
      </c>
      <c r="F573" s="124" t="s">
        <v>1368</v>
      </c>
      <c r="G573" s="125" t="s">
        <v>348</v>
      </c>
      <c r="H573" s="126">
        <v>12</v>
      </c>
      <c r="I573" s="127"/>
      <c r="J573" s="128">
        <f>ROUND(I573*H573,2)</f>
        <v>0</v>
      </c>
      <c r="K573" s="124" t="s">
        <v>189</v>
      </c>
      <c r="L573" s="32"/>
      <c r="M573" s="129" t="s">
        <v>3</v>
      </c>
      <c r="N573" s="130" t="s">
        <v>51</v>
      </c>
      <c r="P573" s="131">
        <f>O573*H573</f>
        <v>0</v>
      </c>
      <c r="Q573" s="131">
        <v>0</v>
      </c>
      <c r="R573" s="131">
        <f>Q573*H573</f>
        <v>0</v>
      </c>
      <c r="S573" s="131">
        <v>0</v>
      </c>
      <c r="T573" s="132">
        <f>S573*H573</f>
        <v>0</v>
      </c>
      <c r="AR573" s="133" t="s">
        <v>88</v>
      </c>
      <c r="AT573" s="133" t="s">
        <v>185</v>
      </c>
      <c r="AU573" s="133" t="s">
        <v>88</v>
      </c>
      <c r="AY573" s="16" t="s">
        <v>184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6" t="s">
        <v>88</v>
      </c>
      <c r="BK573" s="134">
        <f>ROUND(I573*H573,2)</f>
        <v>0</v>
      </c>
      <c r="BL573" s="16" t="s">
        <v>88</v>
      </c>
      <c r="BM573" s="133" t="s">
        <v>1734</v>
      </c>
    </row>
    <row r="574" spans="2:65" s="11" customFormat="1" ht="22.5">
      <c r="B574" s="135"/>
      <c r="D574" s="136" t="s">
        <v>190</v>
      </c>
      <c r="E574" s="137" t="s">
        <v>3</v>
      </c>
      <c r="F574" s="138" t="s">
        <v>1548</v>
      </c>
      <c r="H574" s="137" t="s">
        <v>3</v>
      </c>
      <c r="I574" s="139"/>
      <c r="L574" s="135"/>
      <c r="M574" s="140"/>
      <c r="T574" s="141"/>
      <c r="AT574" s="137" t="s">
        <v>190</v>
      </c>
      <c r="AU574" s="137" t="s">
        <v>88</v>
      </c>
      <c r="AV574" s="11" t="s">
        <v>88</v>
      </c>
      <c r="AW574" s="11" t="s">
        <v>41</v>
      </c>
      <c r="AX574" s="11" t="s">
        <v>80</v>
      </c>
      <c r="AY574" s="137" t="s">
        <v>184</v>
      </c>
    </row>
    <row r="575" spans="2:65" s="11" customFormat="1" ht="22.5">
      <c r="B575" s="135"/>
      <c r="D575" s="136" t="s">
        <v>190</v>
      </c>
      <c r="E575" s="137" t="s">
        <v>3</v>
      </c>
      <c r="F575" s="138" t="s">
        <v>1549</v>
      </c>
      <c r="H575" s="137" t="s">
        <v>3</v>
      </c>
      <c r="I575" s="139"/>
      <c r="L575" s="135"/>
      <c r="M575" s="140"/>
      <c r="T575" s="141"/>
      <c r="AT575" s="137" t="s">
        <v>190</v>
      </c>
      <c r="AU575" s="137" t="s">
        <v>88</v>
      </c>
      <c r="AV575" s="11" t="s">
        <v>88</v>
      </c>
      <c r="AW575" s="11" t="s">
        <v>41</v>
      </c>
      <c r="AX575" s="11" t="s">
        <v>80</v>
      </c>
      <c r="AY575" s="137" t="s">
        <v>184</v>
      </c>
    </row>
    <row r="576" spans="2:65" s="11" customFormat="1" ht="11.25">
      <c r="B576" s="135"/>
      <c r="D576" s="136" t="s">
        <v>190</v>
      </c>
      <c r="E576" s="137" t="s">
        <v>3</v>
      </c>
      <c r="F576" s="138" t="s">
        <v>1550</v>
      </c>
      <c r="H576" s="137" t="s">
        <v>3</v>
      </c>
      <c r="I576" s="139"/>
      <c r="L576" s="135"/>
      <c r="M576" s="140"/>
      <c r="T576" s="141"/>
      <c r="AT576" s="137" t="s">
        <v>190</v>
      </c>
      <c r="AU576" s="137" t="s">
        <v>88</v>
      </c>
      <c r="AV576" s="11" t="s">
        <v>88</v>
      </c>
      <c r="AW576" s="11" t="s">
        <v>41</v>
      </c>
      <c r="AX576" s="11" t="s">
        <v>80</v>
      </c>
      <c r="AY576" s="137" t="s">
        <v>184</v>
      </c>
    </row>
    <row r="577" spans="2:65" s="11" customFormat="1" ht="11.25">
      <c r="B577" s="135"/>
      <c r="D577" s="136" t="s">
        <v>190</v>
      </c>
      <c r="E577" s="137" t="s">
        <v>3</v>
      </c>
      <c r="F577" s="138" t="s">
        <v>1326</v>
      </c>
      <c r="H577" s="137" t="s">
        <v>3</v>
      </c>
      <c r="I577" s="139"/>
      <c r="L577" s="135"/>
      <c r="M577" s="140"/>
      <c r="T577" s="141"/>
      <c r="AT577" s="137" t="s">
        <v>190</v>
      </c>
      <c r="AU577" s="137" t="s">
        <v>88</v>
      </c>
      <c r="AV577" s="11" t="s">
        <v>88</v>
      </c>
      <c r="AW577" s="11" t="s">
        <v>41</v>
      </c>
      <c r="AX577" s="11" t="s">
        <v>80</v>
      </c>
      <c r="AY577" s="137" t="s">
        <v>184</v>
      </c>
    </row>
    <row r="578" spans="2:65" s="12" customFormat="1" ht="11.25">
      <c r="B578" s="142"/>
      <c r="D578" s="136" t="s">
        <v>190</v>
      </c>
      <c r="E578" s="143" t="s">
        <v>3</v>
      </c>
      <c r="F578" s="144" t="s">
        <v>1675</v>
      </c>
      <c r="H578" s="145">
        <v>12</v>
      </c>
      <c r="I578" s="146"/>
      <c r="L578" s="142"/>
      <c r="M578" s="147"/>
      <c r="T578" s="148"/>
      <c r="AT578" s="143" t="s">
        <v>190</v>
      </c>
      <c r="AU578" s="143" t="s">
        <v>88</v>
      </c>
      <c r="AV578" s="12" t="s">
        <v>90</v>
      </c>
      <c r="AW578" s="12" t="s">
        <v>41</v>
      </c>
      <c r="AX578" s="12" t="s">
        <v>80</v>
      </c>
      <c r="AY578" s="143" t="s">
        <v>184</v>
      </c>
    </row>
    <row r="579" spans="2:65" s="13" customFormat="1" ht="11.25">
      <c r="B579" s="149"/>
      <c r="D579" s="136" t="s">
        <v>190</v>
      </c>
      <c r="E579" s="150" t="s">
        <v>3</v>
      </c>
      <c r="F579" s="151" t="s">
        <v>202</v>
      </c>
      <c r="H579" s="152">
        <v>12</v>
      </c>
      <c r="I579" s="153"/>
      <c r="L579" s="149"/>
      <c r="M579" s="154"/>
      <c r="T579" s="155"/>
      <c r="AT579" s="150" t="s">
        <v>190</v>
      </c>
      <c r="AU579" s="150" t="s">
        <v>88</v>
      </c>
      <c r="AV579" s="13" t="s">
        <v>203</v>
      </c>
      <c r="AW579" s="13" t="s">
        <v>41</v>
      </c>
      <c r="AX579" s="13" t="s">
        <v>88</v>
      </c>
      <c r="AY579" s="150" t="s">
        <v>184</v>
      </c>
    </row>
    <row r="580" spans="2:65" s="1" customFormat="1" ht="24.2" customHeight="1">
      <c r="B580" s="121"/>
      <c r="C580" s="122" t="s">
        <v>413</v>
      </c>
      <c r="D580" s="122" t="s">
        <v>185</v>
      </c>
      <c r="E580" s="123" t="s">
        <v>1735</v>
      </c>
      <c r="F580" s="124" t="s">
        <v>1736</v>
      </c>
      <c r="G580" s="125" t="s">
        <v>348</v>
      </c>
      <c r="H580" s="126">
        <v>4</v>
      </c>
      <c r="I580" s="127"/>
      <c r="J580" s="128">
        <f>ROUND(I580*H580,2)</f>
        <v>0</v>
      </c>
      <c r="K580" s="124" t="s">
        <v>189</v>
      </c>
      <c r="L580" s="32"/>
      <c r="M580" s="129" t="s">
        <v>3</v>
      </c>
      <c r="N580" s="130" t="s">
        <v>51</v>
      </c>
      <c r="P580" s="131">
        <f>O580*H580</f>
        <v>0</v>
      </c>
      <c r="Q580" s="131">
        <v>0</v>
      </c>
      <c r="R580" s="131">
        <f>Q580*H580</f>
        <v>0</v>
      </c>
      <c r="S580" s="131">
        <v>0</v>
      </c>
      <c r="T580" s="132">
        <f>S580*H580</f>
        <v>0</v>
      </c>
      <c r="AR580" s="133" t="s">
        <v>88</v>
      </c>
      <c r="AT580" s="133" t="s">
        <v>185</v>
      </c>
      <c r="AU580" s="133" t="s">
        <v>88</v>
      </c>
      <c r="AY580" s="16" t="s">
        <v>184</v>
      </c>
      <c r="BE580" s="134">
        <f>IF(N580="základní",J580,0)</f>
        <v>0</v>
      </c>
      <c r="BF580" s="134">
        <f>IF(N580="snížená",J580,0)</f>
        <v>0</v>
      </c>
      <c r="BG580" s="134">
        <f>IF(N580="zákl. přenesená",J580,0)</f>
        <v>0</v>
      </c>
      <c r="BH580" s="134">
        <f>IF(N580="sníž. přenesená",J580,0)</f>
        <v>0</v>
      </c>
      <c r="BI580" s="134">
        <f>IF(N580="nulová",J580,0)</f>
        <v>0</v>
      </c>
      <c r="BJ580" s="16" t="s">
        <v>88</v>
      </c>
      <c r="BK580" s="134">
        <f>ROUND(I580*H580,2)</f>
        <v>0</v>
      </c>
      <c r="BL580" s="16" t="s">
        <v>88</v>
      </c>
      <c r="BM580" s="133" t="s">
        <v>1737</v>
      </c>
    </row>
    <row r="581" spans="2:65" s="11" customFormat="1" ht="22.5">
      <c r="B581" s="135"/>
      <c r="D581" s="136" t="s">
        <v>190</v>
      </c>
      <c r="E581" s="137" t="s">
        <v>3</v>
      </c>
      <c r="F581" s="138" t="s">
        <v>1548</v>
      </c>
      <c r="H581" s="137" t="s">
        <v>3</v>
      </c>
      <c r="I581" s="139"/>
      <c r="L581" s="135"/>
      <c r="M581" s="140"/>
      <c r="T581" s="141"/>
      <c r="AT581" s="137" t="s">
        <v>190</v>
      </c>
      <c r="AU581" s="137" t="s">
        <v>88</v>
      </c>
      <c r="AV581" s="11" t="s">
        <v>88</v>
      </c>
      <c r="AW581" s="11" t="s">
        <v>41</v>
      </c>
      <c r="AX581" s="11" t="s">
        <v>80</v>
      </c>
      <c r="AY581" s="137" t="s">
        <v>184</v>
      </c>
    </row>
    <row r="582" spans="2:65" s="11" customFormat="1" ht="22.5">
      <c r="B582" s="135"/>
      <c r="D582" s="136" t="s">
        <v>190</v>
      </c>
      <c r="E582" s="137" t="s">
        <v>3</v>
      </c>
      <c r="F582" s="138" t="s">
        <v>1549</v>
      </c>
      <c r="H582" s="137" t="s">
        <v>3</v>
      </c>
      <c r="I582" s="139"/>
      <c r="L582" s="135"/>
      <c r="M582" s="140"/>
      <c r="T582" s="141"/>
      <c r="AT582" s="137" t="s">
        <v>190</v>
      </c>
      <c r="AU582" s="137" t="s">
        <v>88</v>
      </c>
      <c r="AV582" s="11" t="s">
        <v>88</v>
      </c>
      <c r="AW582" s="11" t="s">
        <v>41</v>
      </c>
      <c r="AX582" s="11" t="s">
        <v>80</v>
      </c>
      <c r="AY582" s="137" t="s">
        <v>184</v>
      </c>
    </row>
    <row r="583" spans="2:65" s="11" customFormat="1" ht="11.25">
      <c r="B583" s="135"/>
      <c r="D583" s="136" t="s">
        <v>190</v>
      </c>
      <c r="E583" s="137" t="s">
        <v>3</v>
      </c>
      <c r="F583" s="138" t="s">
        <v>1550</v>
      </c>
      <c r="H583" s="137" t="s">
        <v>3</v>
      </c>
      <c r="I583" s="139"/>
      <c r="L583" s="135"/>
      <c r="M583" s="140"/>
      <c r="T583" s="141"/>
      <c r="AT583" s="137" t="s">
        <v>190</v>
      </c>
      <c r="AU583" s="137" t="s">
        <v>88</v>
      </c>
      <c r="AV583" s="11" t="s">
        <v>88</v>
      </c>
      <c r="AW583" s="11" t="s">
        <v>41</v>
      </c>
      <c r="AX583" s="11" t="s">
        <v>80</v>
      </c>
      <c r="AY583" s="137" t="s">
        <v>184</v>
      </c>
    </row>
    <row r="584" spans="2:65" s="11" customFormat="1" ht="11.25">
      <c r="B584" s="135"/>
      <c r="D584" s="136" t="s">
        <v>190</v>
      </c>
      <c r="E584" s="137" t="s">
        <v>3</v>
      </c>
      <c r="F584" s="138" t="s">
        <v>1738</v>
      </c>
      <c r="H584" s="137" t="s">
        <v>3</v>
      </c>
      <c r="I584" s="139"/>
      <c r="L584" s="135"/>
      <c r="M584" s="140"/>
      <c r="T584" s="141"/>
      <c r="AT584" s="137" t="s">
        <v>190</v>
      </c>
      <c r="AU584" s="137" t="s">
        <v>88</v>
      </c>
      <c r="AV584" s="11" t="s">
        <v>88</v>
      </c>
      <c r="AW584" s="11" t="s">
        <v>41</v>
      </c>
      <c r="AX584" s="11" t="s">
        <v>80</v>
      </c>
      <c r="AY584" s="137" t="s">
        <v>184</v>
      </c>
    </row>
    <row r="585" spans="2:65" s="12" customFormat="1" ht="11.25">
      <c r="B585" s="142"/>
      <c r="D585" s="136" t="s">
        <v>190</v>
      </c>
      <c r="E585" s="143" t="s">
        <v>3</v>
      </c>
      <c r="F585" s="144" t="s">
        <v>895</v>
      </c>
      <c r="H585" s="145">
        <v>4</v>
      </c>
      <c r="I585" s="146"/>
      <c r="L585" s="142"/>
      <c r="M585" s="147"/>
      <c r="T585" s="148"/>
      <c r="AT585" s="143" t="s">
        <v>190</v>
      </c>
      <c r="AU585" s="143" t="s">
        <v>88</v>
      </c>
      <c r="AV585" s="12" t="s">
        <v>90</v>
      </c>
      <c r="AW585" s="12" t="s">
        <v>41</v>
      </c>
      <c r="AX585" s="12" t="s">
        <v>80</v>
      </c>
      <c r="AY585" s="143" t="s">
        <v>184</v>
      </c>
    </row>
    <row r="586" spans="2:65" s="13" customFormat="1" ht="11.25">
      <c r="B586" s="149"/>
      <c r="D586" s="136" t="s">
        <v>190</v>
      </c>
      <c r="E586" s="150" t="s">
        <v>3</v>
      </c>
      <c r="F586" s="151" t="s">
        <v>202</v>
      </c>
      <c r="H586" s="152">
        <v>4</v>
      </c>
      <c r="I586" s="153"/>
      <c r="L586" s="149"/>
      <c r="M586" s="154"/>
      <c r="T586" s="155"/>
      <c r="AT586" s="150" t="s">
        <v>190</v>
      </c>
      <c r="AU586" s="150" t="s">
        <v>88</v>
      </c>
      <c r="AV586" s="13" t="s">
        <v>203</v>
      </c>
      <c r="AW586" s="13" t="s">
        <v>41</v>
      </c>
      <c r="AX586" s="13" t="s">
        <v>88</v>
      </c>
      <c r="AY586" s="150" t="s">
        <v>184</v>
      </c>
    </row>
    <row r="587" spans="2:65" s="1" customFormat="1" ht="24.2" customHeight="1">
      <c r="B587" s="121"/>
      <c r="C587" s="122" t="s">
        <v>577</v>
      </c>
      <c r="D587" s="122" t="s">
        <v>185</v>
      </c>
      <c r="E587" s="123" t="s">
        <v>1373</v>
      </c>
      <c r="F587" s="124" t="s">
        <v>1374</v>
      </c>
      <c r="G587" s="125" t="s">
        <v>1343</v>
      </c>
      <c r="H587" s="126">
        <v>0.04</v>
      </c>
      <c r="I587" s="127"/>
      <c r="J587" s="128">
        <f>ROUND(I587*H587,2)</f>
        <v>0</v>
      </c>
      <c r="K587" s="124" t="s">
        <v>189</v>
      </c>
      <c r="L587" s="32"/>
      <c r="M587" s="129" t="s">
        <v>3</v>
      </c>
      <c r="N587" s="130" t="s">
        <v>51</v>
      </c>
      <c r="P587" s="131">
        <f>O587*H587</f>
        <v>0</v>
      </c>
      <c r="Q587" s="131">
        <v>0</v>
      </c>
      <c r="R587" s="131">
        <f>Q587*H587</f>
        <v>0</v>
      </c>
      <c r="S587" s="131">
        <v>0</v>
      </c>
      <c r="T587" s="132">
        <f>S587*H587</f>
        <v>0</v>
      </c>
      <c r="AR587" s="133" t="s">
        <v>88</v>
      </c>
      <c r="AT587" s="133" t="s">
        <v>185</v>
      </c>
      <c r="AU587" s="133" t="s">
        <v>88</v>
      </c>
      <c r="AY587" s="16" t="s">
        <v>184</v>
      </c>
      <c r="BE587" s="134">
        <f>IF(N587="základní",J587,0)</f>
        <v>0</v>
      </c>
      <c r="BF587" s="134">
        <f>IF(N587="snížená",J587,0)</f>
        <v>0</v>
      </c>
      <c r="BG587" s="134">
        <f>IF(N587="zákl. přenesená",J587,0)</f>
        <v>0</v>
      </c>
      <c r="BH587" s="134">
        <f>IF(N587="sníž. přenesená",J587,0)</f>
        <v>0</v>
      </c>
      <c r="BI587" s="134">
        <f>IF(N587="nulová",J587,0)</f>
        <v>0</v>
      </c>
      <c r="BJ587" s="16" t="s">
        <v>88</v>
      </c>
      <c r="BK587" s="134">
        <f>ROUND(I587*H587,2)</f>
        <v>0</v>
      </c>
      <c r="BL587" s="16" t="s">
        <v>88</v>
      </c>
      <c r="BM587" s="133" t="s">
        <v>1739</v>
      </c>
    </row>
    <row r="588" spans="2:65" s="11" customFormat="1" ht="22.5">
      <c r="B588" s="135"/>
      <c r="D588" s="136" t="s">
        <v>190</v>
      </c>
      <c r="E588" s="137" t="s">
        <v>3</v>
      </c>
      <c r="F588" s="138" t="s">
        <v>1548</v>
      </c>
      <c r="H588" s="137" t="s">
        <v>3</v>
      </c>
      <c r="I588" s="139"/>
      <c r="L588" s="135"/>
      <c r="M588" s="140"/>
      <c r="T588" s="141"/>
      <c r="AT588" s="137" t="s">
        <v>190</v>
      </c>
      <c r="AU588" s="137" t="s">
        <v>88</v>
      </c>
      <c r="AV588" s="11" t="s">
        <v>88</v>
      </c>
      <c r="AW588" s="11" t="s">
        <v>41</v>
      </c>
      <c r="AX588" s="11" t="s">
        <v>80</v>
      </c>
      <c r="AY588" s="137" t="s">
        <v>184</v>
      </c>
    </row>
    <row r="589" spans="2:65" s="11" customFormat="1" ht="22.5">
      <c r="B589" s="135"/>
      <c r="D589" s="136" t="s">
        <v>190</v>
      </c>
      <c r="E589" s="137" t="s">
        <v>3</v>
      </c>
      <c r="F589" s="138" t="s">
        <v>1740</v>
      </c>
      <c r="H589" s="137" t="s">
        <v>3</v>
      </c>
      <c r="I589" s="139"/>
      <c r="L589" s="135"/>
      <c r="M589" s="140"/>
      <c r="T589" s="141"/>
      <c r="AT589" s="137" t="s">
        <v>190</v>
      </c>
      <c r="AU589" s="137" t="s">
        <v>88</v>
      </c>
      <c r="AV589" s="11" t="s">
        <v>88</v>
      </c>
      <c r="AW589" s="11" t="s">
        <v>41</v>
      </c>
      <c r="AX589" s="11" t="s">
        <v>80</v>
      </c>
      <c r="AY589" s="137" t="s">
        <v>184</v>
      </c>
    </row>
    <row r="590" spans="2:65" s="12" customFormat="1" ht="11.25">
      <c r="B590" s="142"/>
      <c r="D590" s="136" t="s">
        <v>190</v>
      </c>
      <c r="E590" s="143" t="s">
        <v>3</v>
      </c>
      <c r="F590" s="144" t="s">
        <v>1377</v>
      </c>
      <c r="H590" s="145">
        <v>0.04</v>
      </c>
      <c r="I590" s="146"/>
      <c r="L590" s="142"/>
      <c r="M590" s="147"/>
      <c r="T590" s="148"/>
      <c r="AT590" s="143" t="s">
        <v>190</v>
      </c>
      <c r="AU590" s="143" t="s">
        <v>88</v>
      </c>
      <c r="AV590" s="12" t="s">
        <v>90</v>
      </c>
      <c r="AW590" s="12" t="s">
        <v>41</v>
      </c>
      <c r="AX590" s="12" t="s">
        <v>80</v>
      </c>
      <c r="AY590" s="143" t="s">
        <v>184</v>
      </c>
    </row>
    <row r="591" spans="2:65" s="13" customFormat="1" ht="11.25">
      <c r="B591" s="149"/>
      <c r="D591" s="136" t="s">
        <v>190</v>
      </c>
      <c r="E591" s="150" t="s">
        <v>3</v>
      </c>
      <c r="F591" s="151" t="s">
        <v>202</v>
      </c>
      <c r="H591" s="152">
        <v>0.04</v>
      </c>
      <c r="I591" s="153"/>
      <c r="L591" s="149"/>
      <c r="M591" s="154"/>
      <c r="T591" s="155"/>
      <c r="AT591" s="150" t="s">
        <v>190</v>
      </c>
      <c r="AU591" s="150" t="s">
        <v>88</v>
      </c>
      <c r="AV591" s="13" t="s">
        <v>203</v>
      </c>
      <c r="AW591" s="13" t="s">
        <v>41</v>
      </c>
      <c r="AX591" s="13" t="s">
        <v>88</v>
      </c>
      <c r="AY591" s="150" t="s">
        <v>184</v>
      </c>
    </row>
    <row r="592" spans="2:65" s="1" customFormat="1" ht="24.2" customHeight="1">
      <c r="B592" s="121"/>
      <c r="C592" s="122" t="s">
        <v>423</v>
      </c>
      <c r="D592" s="122" t="s">
        <v>185</v>
      </c>
      <c r="E592" s="123" t="s">
        <v>1378</v>
      </c>
      <c r="F592" s="124" t="s">
        <v>1379</v>
      </c>
      <c r="G592" s="125" t="s">
        <v>1343</v>
      </c>
      <c r="H592" s="126">
        <v>0.04</v>
      </c>
      <c r="I592" s="127"/>
      <c r="J592" s="128">
        <f>ROUND(I592*H592,2)</f>
        <v>0</v>
      </c>
      <c r="K592" s="124" t="s">
        <v>189</v>
      </c>
      <c r="L592" s="32"/>
      <c r="M592" s="129" t="s">
        <v>3</v>
      </c>
      <c r="N592" s="130" t="s">
        <v>51</v>
      </c>
      <c r="P592" s="131">
        <f>O592*H592</f>
        <v>0</v>
      </c>
      <c r="Q592" s="131">
        <v>0</v>
      </c>
      <c r="R592" s="131">
        <f>Q592*H592</f>
        <v>0</v>
      </c>
      <c r="S592" s="131">
        <v>0</v>
      </c>
      <c r="T592" s="132">
        <f>S592*H592</f>
        <v>0</v>
      </c>
      <c r="AR592" s="133" t="s">
        <v>88</v>
      </c>
      <c r="AT592" s="133" t="s">
        <v>185</v>
      </c>
      <c r="AU592" s="133" t="s">
        <v>88</v>
      </c>
      <c r="AY592" s="16" t="s">
        <v>184</v>
      </c>
      <c r="BE592" s="134">
        <f>IF(N592="základní",J592,0)</f>
        <v>0</v>
      </c>
      <c r="BF592" s="134">
        <f>IF(N592="snížená",J592,0)</f>
        <v>0</v>
      </c>
      <c r="BG592" s="134">
        <f>IF(N592="zákl. přenesená",J592,0)</f>
        <v>0</v>
      </c>
      <c r="BH592" s="134">
        <f>IF(N592="sníž. přenesená",J592,0)</f>
        <v>0</v>
      </c>
      <c r="BI592" s="134">
        <f>IF(N592="nulová",J592,0)</f>
        <v>0</v>
      </c>
      <c r="BJ592" s="16" t="s">
        <v>88</v>
      </c>
      <c r="BK592" s="134">
        <f>ROUND(I592*H592,2)</f>
        <v>0</v>
      </c>
      <c r="BL592" s="16" t="s">
        <v>88</v>
      </c>
      <c r="BM592" s="133" t="s">
        <v>1741</v>
      </c>
    </row>
    <row r="593" spans="2:65" s="11" customFormat="1" ht="22.5">
      <c r="B593" s="135"/>
      <c r="D593" s="136" t="s">
        <v>190</v>
      </c>
      <c r="E593" s="137" t="s">
        <v>3</v>
      </c>
      <c r="F593" s="138" t="s">
        <v>1548</v>
      </c>
      <c r="H593" s="137" t="s">
        <v>3</v>
      </c>
      <c r="I593" s="139"/>
      <c r="L593" s="135"/>
      <c r="M593" s="140"/>
      <c r="T593" s="141"/>
      <c r="AT593" s="137" t="s">
        <v>190</v>
      </c>
      <c r="AU593" s="137" t="s">
        <v>88</v>
      </c>
      <c r="AV593" s="11" t="s">
        <v>88</v>
      </c>
      <c r="AW593" s="11" t="s">
        <v>41</v>
      </c>
      <c r="AX593" s="11" t="s">
        <v>80</v>
      </c>
      <c r="AY593" s="137" t="s">
        <v>184</v>
      </c>
    </row>
    <row r="594" spans="2:65" s="11" customFormat="1" ht="22.5">
      <c r="B594" s="135"/>
      <c r="D594" s="136" t="s">
        <v>190</v>
      </c>
      <c r="E594" s="137" t="s">
        <v>3</v>
      </c>
      <c r="F594" s="138" t="s">
        <v>1742</v>
      </c>
      <c r="H594" s="137" t="s">
        <v>3</v>
      </c>
      <c r="I594" s="139"/>
      <c r="L594" s="135"/>
      <c r="M594" s="140"/>
      <c r="T594" s="141"/>
      <c r="AT594" s="137" t="s">
        <v>190</v>
      </c>
      <c r="AU594" s="137" t="s">
        <v>88</v>
      </c>
      <c r="AV594" s="11" t="s">
        <v>88</v>
      </c>
      <c r="AW594" s="11" t="s">
        <v>41</v>
      </c>
      <c r="AX594" s="11" t="s">
        <v>80</v>
      </c>
      <c r="AY594" s="137" t="s">
        <v>184</v>
      </c>
    </row>
    <row r="595" spans="2:65" s="12" customFormat="1" ht="11.25">
      <c r="B595" s="142"/>
      <c r="D595" s="136" t="s">
        <v>190</v>
      </c>
      <c r="E595" s="143" t="s">
        <v>3</v>
      </c>
      <c r="F595" s="144" t="s">
        <v>1377</v>
      </c>
      <c r="H595" s="145">
        <v>0.04</v>
      </c>
      <c r="I595" s="146"/>
      <c r="L595" s="142"/>
      <c r="M595" s="147"/>
      <c r="T595" s="148"/>
      <c r="AT595" s="143" t="s">
        <v>190</v>
      </c>
      <c r="AU595" s="143" t="s">
        <v>88</v>
      </c>
      <c r="AV595" s="12" t="s">
        <v>90</v>
      </c>
      <c r="AW595" s="12" t="s">
        <v>41</v>
      </c>
      <c r="AX595" s="12" t="s">
        <v>80</v>
      </c>
      <c r="AY595" s="143" t="s">
        <v>184</v>
      </c>
    </row>
    <row r="596" spans="2:65" s="13" customFormat="1" ht="11.25">
      <c r="B596" s="149"/>
      <c r="D596" s="136" t="s">
        <v>190</v>
      </c>
      <c r="E596" s="150" t="s">
        <v>3</v>
      </c>
      <c r="F596" s="151" t="s">
        <v>202</v>
      </c>
      <c r="H596" s="152">
        <v>0.04</v>
      </c>
      <c r="I596" s="153"/>
      <c r="L596" s="149"/>
      <c r="M596" s="154"/>
      <c r="T596" s="155"/>
      <c r="AT596" s="150" t="s">
        <v>190</v>
      </c>
      <c r="AU596" s="150" t="s">
        <v>88</v>
      </c>
      <c r="AV596" s="13" t="s">
        <v>203</v>
      </c>
      <c r="AW596" s="13" t="s">
        <v>41</v>
      </c>
      <c r="AX596" s="13" t="s">
        <v>88</v>
      </c>
      <c r="AY596" s="150" t="s">
        <v>184</v>
      </c>
    </row>
    <row r="597" spans="2:65" s="1" customFormat="1" ht="16.5" customHeight="1">
      <c r="B597" s="121"/>
      <c r="C597" s="122" t="s">
        <v>584</v>
      </c>
      <c r="D597" s="122" t="s">
        <v>185</v>
      </c>
      <c r="E597" s="123" t="s">
        <v>1743</v>
      </c>
      <c r="F597" s="124" t="s">
        <v>1744</v>
      </c>
      <c r="G597" s="125" t="s">
        <v>348</v>
      </c>
      <c r="H597" s="126">
        <v>3</v>
      </c>
      <c r="I597" s="127"/>
      <c r="J597" s="128">
        <f>ROUND(I597*H597,2)</f>
        <v>0</v>
      </c>
      <c r="K597" s="124" t="s">
        <v>189</v>
      </c>
      <c r="L597" s="32"/>
      <c r="M597" s="129" t="s">
        <v>3</v>
      </c>
      <c r="N597" s="130" t="s">
        <v>51</v>
      </c>
      <c r="P597" s="131">
        <f>O597*H597</f>
        <v>0</v>
      </c>
      <c r="Q597" s="131">
        <v>0</v>
      </c>
      <c r="R597" s="131">
        <f>Q597*H597</f>
        <v>0</v>
      </c>
      <c r="S597" s="131">
        <v>0</v>
      </c>
      <c r="T597" s="132">
        <f>S597*H597</f>
        <v>0</v>
      </c>
      <c r="AR597" s="133" t="s">
        <v>88</v>
      </c>
      <c r="AT597" s="133" t="s">
        <v>185</v>
      </c>
      <c r="AU597" s="133" t="s">
        <v>88</v>
      </c>
      <c r="AY597" s="16" t="s">
        <v>184</v>
      </c>
      <c r="BE597" s="134">
        <f>IF(N597="základní",J597,0)</f>
        <v>0</v>
      </c>
      <c r="BF597" s="134">
        <f>IF(N597="snížená",J597,0)</f>
        <v>0</v>
      </c>
      <c r="BG597" s="134">
        <f>IF(N597="zákl. přenesená",J597,0)</f>
        <v>0</v>
      </c>
      <c r="BH597" s="134">
        <f>IF(N597="sníž. přenesená",J597,0)</f>
        <v>0</v>
      </c>
      <c r="BI597" s="134">
        <f>IF(N597="nulová",J597,0)</f>
        <v>0</v>
      </c>
      <c r="BJ597" s="16" t="s">
        <v>88</v>
      </c>
      <c r="BK597" s="134">
        <f>ROUND(I597*H597,2)</f>
        <v>0</v>
      </c>
      <c r="BL597" s="16" t="s">
        <v>88</v>
      </c>
      <c r="BM597" s="133" t="s">
        <v>1745</v>
      </c>
    </row>
    <row r="598" spans="2:65" s="11" customFormat="1" ht="11.25">
      <c r="B598" s="135"/>
      <c r="D598" s="136" t="s">
        <v>190</v>
      </c>
      <c r="E598" s="137" t="s">
        <v>3</v>
      </c>
      <c r="F598" s="138" t="s">
        <v>1567</v>
      </c>
      <c r="H598" s="137" t="s">
        <v>3</v>
      </c>
      <c r="I598" s="139"/>
      <c r="L598" s="135"/>
      <c r="M598" s="140"/>
      <c r="T598" s="141"/>
      <c r="AT598" s="137" t="s">
        <v>190</v>
      </c>
      <c r="AU598" s="137" t="s">
        <v>88</v>
      </c>
      <c r="AV598" s="11" t="s">
        <v>88</v>
      </c>
      <c r="AW598" s="11" t="s">
        <v>41</v>
      </c>
      <c r="AX598" s="11" t="s">
        <v>80</v>
      </c>
      <c r="AY598" s="137" t="s">
        <v>184</v>
      </c>
    </row>
    <row r="599" spans="2:65" s="11" customFormat="1" ht="22.5">
      <c r="B599" s="135"/>
      <c r="D599" s="136" t="s">
        <v>190</v>
      </c>
      <c r="E599" s="137" t="s">
        <v>3</v>
      </c>
      <c r="F599" s="138" t="s">
        <v>1548</v>
      </c>
      <c r="H599" s="137" t="s">
        <v>3</v>
      </c>
      <c r="I599" s="139"/>
      <c r="L599" s="135"/>
      <c r="M599" s="140"/>
      <c r="T599" s="141"/>
      <c r="AT599" s="137" t="s">
        <v>190</v>
      </c>
      <c r="AU599" s="137" t="s">
        <v>88</v>
      </c>
      <c r="AV599" s="11" t="s">
        <v>88</v>
      </c>
      <c r="AW599" s="11" t="s">
        <v>41</v>
      </c>
      <c r="AX599" s="11" t="s">
        <v>80</v>
      </c>
      <c r="AY599" s="137" t="s">
        <v>184</v>
      </c>
    </row>
    <row r="600" spans="2:65" s="11" customFormat="1" ht="11.25">
      <c r="B600" s="135"/>
      <c r="D600" s="136" t="s">
        <v>190</v>
      </c>
      <c r="E600" s="137" t="s">
        <v>3</v>
      </c>
      <c r="F600" s="138" t="s">
        <v>1746</v>
      </c>
      <c r="H600" s="137" t="s">
        <v>3</v>
      </c>
      <c r="I600" s="139"/>
      <c r="L600" s="135"/>
      <c r="M600" s="140"/>
      <c r="T600" s="141"/>
      <c r="AT600" s="137" t="s">
        <v>190</v>
      </c>
      <c r="AU600" s="137" t="s">
        <v>88</v>
      </c>
      <c r="AV600" s="11" t="s">
        <v>88</v>
      </c>
      <c r="AW600" s="11" t="s">
        <v>41</v>
      </c>
      <c r="AX600" s="11" t="s">
        <v>80</v>
      </c>
      <c r="AY600" s="137" t="s">
        <v>184</v>
      </c>
    </row>
    <row r="601" spans="2:65" s="12" customFormat="1" ht="11.25">
      <c r="B601" s="142"/>
      <c r="D601" s="136" t="s">
        <v>190</v>
      </c>
      <c r="E601" s="143" t="s">
        <v>3</v>
      </c>
      <c r="F601" s="144" t="s">
        <v>210</v>
      </c>
      <c r="H601" s="145">
        <v>3</v>
      </c>
      <c r="I601" s="146"/>
      <c r="L601" s="142"/>
      <c r="M601" s="147"/>
      <c r="T601" s="148"/>
      <c r="AT601" s="143" t="s">
        <v>190</v>
      </c>
      <c r="AU601" s="143" t="s">
        <v>88</v>
      </c>
      <c r="AV601" s="12" t="s">
        <v>90</v>
      </c>
      <c r="AW601" s="12" t="s">
        <v>41</v>
      </c>
      <c r="AX601" s="12" t="s">
        <v>80</v>
      </c>
      <c r="AY601" s="143" t="s">
        <v>184</v>
      </c>
    </row>
    <row r="602" spans="2:65" s="13" customFormat="1" ht="11.25">
      <c r="B602" s="149"/>
      <c r="D602" s="136" t="s">
        <v>190</v>
      </c>
      <c r="E602" s="150" t="s">
        <v>3</v>
      </c>
      <c r="F602" s="151" t="s">
        <v>202</v>
      </c>
      <c r="H602" s="152">
        <v>3</v>
      </c>
      <c r="I602" s="153"/>
      <c r="L602" s="149"/>
      <c r="M602" s="154"/>
      <c r="T602" s="155"/>
      <c r="AT602" s="150" t="s">
        <v>190</v>
      </c>
      <c r="AU602" s="150" t="s">
        <v>88</v>
      </c>
      <c r="AV602" s="13" t="s">
        <v>203</v>
      </c>
      <c r="AW602" s="13" t="s">
        <v>41</v>
      </c>
      <c r="AX602" s="13" t="s">
        <v>88</v>
      </c>
      <c r="AY602" s="150" t="s">
        <v>184</v>
      </c>
    </row>
    <row r="603" spans="2:65" s="1" customFormat="1" ht="37.9" customHeight="1">
      <c r="B603" s="121"/>
      <c r="C603" s="122" t="s">
        <v>430</v>
      </c>
      <c r="D603" s="122" t="s">
        <v>185</v>
      </c>
      <c r="E603" s="123" t="s">
        <v>1382</v>
      </c>
      <c r="F603" s="124" t="s">
        <v>1383</v>
      </c>
      <c r="G603" s="125" t="s">
        <v>213</v>
      </c>
      <c r="H603" s="126">
        <v>382</v>
      </c>
      <c r="I603" s="127"/>
      <c r="J603" s="128">
        <f>ROUND(I603*H603,2)</f>
        <v>0</v>
      </c>
      <c r="K603" s="124" t="s">
        <v>189</v>
      </c>
      <c r="L603" s="32"/>
      <c r="M603" s="129" t="s">
        <v>3</v>
      </c>
      <c r="N603" s="130" t="s">
        <v>51</v>
      </c>
      <c r="P603" s="131">
        <f>O603*H603</f>
        <v>0</v>
      </c>
      <c r="Q603" s="131">
        <v>0</v>
      </c>
      <c r="R603" s="131">
        <f>Q603*H603</f>
        <v>0</v>
      </c>
      <c r="S603" s="131">
        <v>0</v>
      </c>
      <c r="T603" s="132">
        <f>S603*H603</f>
        <v>0</v>
      </c>
      <c r="AR603" s="133" t="s">
        <v>88</v>
      </c>
      <c r="AT603" s="133" t="s">
        <v>185</v>
      </c>
      <c r="AU603" s="133" t="s">
        <v>88</v>
      </c>
      <c r="AY603" s="16" t="s">
        <v>184</v>
      </c>
      <c r="BE603" s="134">
        <f>IF(N603="základní",J603,0)</f>
        <v>0</v>
      </c>
      <c r="BF603" s="134">
        <f>IF(N603="snížená",J603,0)</f>
        <v>0</v>
      </c>
      <c r="BG603" s="134">
        <f>IF(N603="zákl. přenesená",J603,0)</f>
        <v>0</v>
      </c>
      <c r="BH603" s="134">
        <f>IF(N603="sníž. přenesená",J603,0)</f>
        <v>0</v>
      </c>
      <c r="BI603" s="134">
        <f>IF(N603="nulová",J603,0)</f>
        <v>0</v>
      </c>
      <c r="BJ603" s="16" t="s">
        <v>88</v>
      </c>
      <c r="BK603" s="134">
        <f>ROUND(I603*H603,2)</f>
        <v>0</v>
      </c>
      <c r="BL603" s="16" t="s">
        <v>88</v>
      </c>
      <c r="BM603" s="133" t="s">
        <v>1747</v>
      </c>
    </row>
    <row r="604" spans="2:65" s="11" customFormat="1" ht="22.5">
      <c r="B604" s="135"/>
      <c r="D604" s="136" t="s">
        <v>190</v>
      </c>
      <c r="E604" s="137" t="s">
        <v>3</v>
      </c>
      <c r="F604" s="138" t="s">
        <v>1548</v>
      </c>
      <c r="H604" s="137" t="s">
        <v>3</v>
      </c>
      <c r="I604" s="139"/>
      <c r="L604" s="135"/>
      <c r="M604" s="140"/>
      <c r="T604" s="141"/>
      <c r="AT604" s="137" t="s">
        <v>190</v>
      </c>
      <c r="AU604" s="137" t="s">
        <v>88</v>
      </c>
      <c r="AV604" s="11" t="s">
        <v>88</v>
      </c>
      <c r="AW604" s="11" t="s">
        <v>41</v>
      </c>
      <c r="AX604" s="11" t="s">
        <v>80</v>
      </c>
      <c r="AY604" s="137" t="s">
        <v>184</v>
      </c>
    </row>
    <row r="605" spans="2:65" s="11" customFormat="1" ht="22.5">
      <c r="B605" s="135"/>
      <c r="D605" s="136" t="s">
        <v>190</v>
      </c>
      <c r="E605" s="137" t="s">
        <v>3</v>
      </c>
      <c r="F605" s="138" t="s">
        <v>1549</v>
      </c>
      <c r="H605" s="137" t="s">
        <v>3</v>
      </c>
      <c r="I605" s="139"/>
      <c r="L605" s="135"/>
      <c r="M605" s="140"/>
      <c r="T605" s="141"/>
      <c r="AT605" s="137" t="s">
        <v>190</v>
      </c>
      <c r="AU605" s="137" t="s">
        <v>88</v>
      </c>
      <c r="AV605" s="11" t="s">
        <v>88</v>
      </c>
      <c r="AW605" s="11" t="s">
        <v>41</v>
      </c>
      <c r="AX605" s="11" t="s">
        <v>80</v>
      </c>
      <c r="AY605" s="137" t="s">
        <v>184</v>
      </c>
    </row>
    <row r="606" spans="2:65" s="11" customFormat="1" ht="11.25">
      <c r="B606" s="135"/>
      <c r="D606" s="136" t="s">
        <v>190</v>
      </c>
      <c r="E606" s="137" t="s">
        <v>3</v>
      </c>
      <c r="F606" s="138" t="s">
        <v>1550</v>
      </c>
      <c r="H606" s="137" t="s">
        <v>3</v>
      </c>
      <c r="I606" s="139"/>
      <c r="L606" s="135"/>
      <c r="M606" s="140"/>
      <c r="T606" s="141"/>
      <c r="AT606" s="137" t="s">
        <v>190</v>
      </c>
      <c r="AU606" s="137" t="s">
        <v>88</v>
      </c>
      <c r="AV606" s="11" t="s">
        <v>88</v>
      </c>
      <c r="AW606" s="11" t="s">
        <v>41</v>
      </c>
      <c r="AX606" s="11" t="s">
        <v>80</v>
      </c>
      <c r="AY606" s="137" t="s">
        <v>184</v>
      </c>
    </row>
    <row r="607" spans="2:65" s="11" customFormat="1" ht="11.25">
      <c r="B607" s="135"/>
      <c r="D607" s="136" t="s">
        <v>190</v>
      </c>
      <c r="E607" s="137" t="s">
        <v>3</v>
      </c>
      <c r="F607" s="138" t="s">
        <v>1295</v>
      </c>
      <c r="H607" s="137" t="s">
        <v>3</v>
      </c>
      <c r="I607" s="139"/>
      <c r="L607" s="135"/>
      <c r="M607" s="140"/>
      <c r="T607" s="141"/>
      <c r="AT607" s="137" t="s">
        <v>190</v>
      </c>
      <c r="AU607" s="137" t="s">
        <v>88</v>
      </c>
      <c r="AV607" s="11" t="s">
        <v>88</v>
      </c>
      <c r="AW607" s="11" t="s">
        <v>41</v>
      </c>
      <c r="AX607" s="11" t="s">
        <v>80</v>
      </c>
      <c r="AY607" s="137" t="s">
        <v>184</v>
      </c>
    </row>
    <row r="608" spans="2:65" s="12" customFormat="1" ht="11.25">
      <c r="B608" s="142"/>
      <c r="D608" s="136" t="s">
        <v>190</v>
      </c>
      <c r="E608" s="143" t="s">
        <v>3</v>
      </c>
      <c r="F608" s="144" t="s">
        <v>1748</v>
      </c>
      <c r="H608" s="145">
        <v>68</v>
      </c>
      <c r="I608" s="146"/>
      <c r="L608" s="142"/>
      <c r="M608" s="147"/>
      <c r="T608" s="148"/>
      <c r="AT608" s="143" t="s">
        <v>190</v>
      </c>
      <c r="AU608" s="143" t="s">
        <v>88</v>
      </c>
      <c r="AV608" s="12" t="s">
        <v>90</v>
      </c>
      <c r="AW608" s="12" t="s">
        <v>41</v>
      </c>
      <c r="AX608" s="12" t="s">
        <v>80</v>
      </c>
      <c r="AY608" s="143" t="s">
        <v>184</v>
      </c>
    </row>
    <row r="609" spans="2:65" s="11" customFormat="1" ht="11.25">
      <c r="B609" s="135"/>
      <c r="D609" s="136" t="s">
        <v>190</v>
      </c>
      <c r="E609" s="137" t="s">
        <v>3</v>
      </c>
      <c r="F609" s="138" t="s">
        <v>1297</v>
      </c>
      <c r="H609" s="137" t="s">
        <v>3</v>
      </c>
      <c r="I609" s="139"/>
      <c r="L609" s="135"/>
      <c r="M609" s="140"/>
      <c r="T609" s="141"/>
      <c r="AT609" s="137" t="s">
        <v>190</v>
      </c>
      <c r="AU609" s="137" t="s">
        <v>88</v>
      </c>
      <c r="AV609" s="11" t="s">
        <v>88</v>
      </c>
      <c r="AW609" s="11" t="s">
        <v>41</v>
      </c>
      <c r="AX609" s="11" t="s">
        <v>80</v>
      </c>
      <c r="AY609" s="137" t="s">
        <v>184</v>
      </c>
    </row>
    <row r="610" spans="2:65" s="12" customFormat="1" ht="11.25">
      <c r="B610" s="142"/>
      <c r="D610" s="136" t="s">
        <v>190</v>
      </c>
      <c r="E610" s="143" t="s">
        <v>3</v>
      </c>
      <c r="F610" s="144" t="s">
        <v>1749</v>
      </c>
      <c r="H610" s="145">
        <v>60</v>
      </c>
      <c r="I610" s="146"/>
      <c r="L610" s="142"/>
      <c r="M610" s="147"/>
      <c r="T610" s="148"/>
      <c r="AT610" s="143" t="s">
        <v>190</v>
      </c>
      <c r="AU610" s="143" t="s">
        <v>88</v>
      </c>
      <c r="AV610" s="12" t="s">
        <v>90</v>
      </c>
      <c r="AW610" s="12" t="s">
        <v>41</v>
      </c>
      <c r="AX610" s="12" t="s">
        <v>80</v>
      </c>
      <c r="AY610" s="143" t="s">
        <v>184</v>
      </c>
    </row>
    <row r="611" spans="2:65" s="11" customFormat="1" ht="11.25">
      <c r="B611" s="135"/>
      <c r="D611" s="136" t="s">
        <v>190</v>
      </c>
      <c r="E611" s="137" t="s">
        <v>3</v>
      </c>
      <c r="F611" s="138" t="s">
        <v>1299</v>
      </c>
      <c r="H611" s="137" t="s">
        <v>3</v>
      </c>
      <c r="I611" s="139"/>
      <c r="L611" s="135"/>
      <c r="M611" s="140"/>
      <c r="T611" s="141"/>
      <c r="AT611" s="137" t="s">
        <v>190</v>
      </c>
      <c r="AU611" s="137" t="s">
        <v>88</v>
      </c>
      <c r="AV611" s="11" t="s">
        <v>88</v>
      </c>
      <c r="AW611" s="11" t="s">
        <v>41</v>
      </c>
      <c r="AX611" s="11" t="s">
        <v>80</v>
      </c>
      <c r="AY611" s="137" t="s">
        <v>184</v>
      </c>
    </row>
    <row r="612" spans="2:65" s="12" customFormat="1" ht="11.25">
      <c r="B612" s="142"/>
      <c r="D612" s="136" t="s">
        <v>190</v>
      </c>
      <c r="E612" s="143" t="s">
        <v>3</v>
      </c>
      <c r="F612" s="144" t="s">
        <v>1748</v>
      </c>
      <c r="H612" s="145">
        <v>68</v>
      </c>
      <c r="I612" s="146"/>
      <c r="L612" s="142"/>
      <c r="M612" s="147"/>
      <c r="T612" s="148"/>
      <c r="AT612" s="143" t="s">
        <v>190</v>
      </c>
      <c r="AU612" s="143" t="s">
        <v>88</v>
      </c>
      <c r="AV612" s="12" t="s">
        <v>90</v>
      </c>
      <c r="AW612" s="12" t="s">
        <v>41</v>
      </c>
      <c r="AX612" s="12" t="s">
        <v>80</v>
      </c>
      <c r="AY612" s="143" t="s">
        <v>184</v>
      </c>
    </row>
    <row r="613" spans="2:65" s="11" customFormat="1" ht="11.25">
      <c r="B613" s="135"/>
      <c r="D613" s="136" t="s">
        <v>190</v>
      </c>
      <c r="E613" s="137" t="s">
        <v>3</v>
      </c>
      <c r="F613" s="138" t="s">
        <v>1300</v>
      </c>
      <c r="H613" s="137" t="s">
        <v>3</v>
      </c>
      <c r="I613" s="139"/>
      <c r="L613" s="135"/>
      <c r="M613" s="140"/>
      <c r="T613" s="141"/>
      <c r="AT613" s="137" t="s">
        <v>190</v>
      </c>
      <c r="AU613" s="137" t="s">
        <v>88</v>
      </c>
      <c r="AV613" s="11" t="s">
        <v>88</v>
      </c>
      <c r="AW613" s="11" t="s">
        <v>41</v>
      </c>
      <c r="AX613" s="11" t="s">
        <v>80</v>
      </c>
      <c r="AY613" s="137" t="s">
        <v>184</v>
      </c>
    </row>
    <row r="614" spans="2:65" s="12" customFormat="1" ht="11.25">
      <c r="B614" s="142"/>
      <c r="D614" s="136" t="s">
        <v>190</v>
      </c>
      <c r="E614" s="143" t="s">
        <v>3</v>
      </c>
      <c r="F614" s="144" t="s">
        <v>1748</v>
      </c>
      <c r="H614" s="145">
        <v>68</v>
      </c>
      <c r="I614" s="146"/>
      <c r="L614" s="142"/>
      <c r="M614" s="147"/>
      <c r="T614" s="148"/>
      <c r="AT614" s="143" t="s">
        <v>190</v>
      </c>
      <c r="AU614" s="143" t="s">
        <v>88</v>
      </c>
      <c r="AV614" s="12" t="s">
        <v>90</v>
      </c>
      <c r="AW614" s="12" t="s">
        <v>41</v>
      </c>
      <c r="AX614" s="12" t="s">
        <v>80</v>
      </c>
      <c r="AY614" s="143" t="s">
        <v>184</v>
      </c>
    </row>
    <row r="615" spans="2:65" s="11" customFormat="1" ht="11.25">
      <c r="B615" s="135"/>
      <c r="D615" s="136" t="s">
        <v>190</v>
      </c>
      <c r="E615" s="137" t="s">
        <v>3</v>
      </c>
      <c r="F615" s="138" t="s">
        <v>1301</v>
      </c>
      <c r="H615" s="137" t="s">
        <v>3</v>
      </c>
      <c r="I615" s="139"/>
      <c r="L615" s="135"/>
      <c r="M615" s="140"/>
      <c r="T615" s="141"/>
      <c r="AT615" s="137" t="s">
        <v>190</v>
      </c>
      <c r="AU615" s="137" t="s">
        <v>88</v>
      </c>
      <c r="AV615" s="11" t="s">
        <v>88</v>
      </c>
      <c r="AW615" s="11" t="s">
        <v>41</v>
      </c>
      <c r="AX615" s="11" t="s">
        <v>80</v>
      </c>
      <c r="AY615" s="137" t="s">
        <v>184</v>
      </c>
    </row>
    <row r="616" spans="2:65" s="12" customFormat="1" ht="11.25">
      <c r="B616" s="142"/>
      <c r="D616" s="136" t="s">
        <v>190</v>
      </c>
      <c r="E616" s="143" t="s">
        <v>3</v>
      </c>
      <c r="F616" s="144" t="s">
        <v>1748</v>
      </c>
      <c r="H616" s="145">
        <v>68</v>
      </c>
      <c r="I616" s="146"/>
      <c r="L616" s="142"/>
      <c r="M616" s="147"/>
      <c r="T616" s="148"/>
      <c r="AT616" s="143" t="s">
        <v>190</v>
      </c>
      <c r="AU616" s="143" t="s">
        <v>88</v>
      </c>
      <c r="AV616" s="12" t="s">
        <v>90</v>
      </c>
      <c r="AW616" s="12" t="s">
        <v>41</v>
      </c>
      <c r="AX616" s="12" t="s">
        <v>80</v>
      </c>
      <c r="AY616" s="143" t="s">
        <v>184</v>
      </c>
    </row>
    <row r="617" spans="2:65" s="11" customFormat="1" ht="11.25">
      <c r="B617" s="135"/>
      <c r="D617" s="136" t="s">
        <v>190</v>
      </c>
      <c r="E617" s="137" t="s">
        <v>3</v>
      </c>
      <c r="F617" s="138" t="s">
        <v>1302</v>
      </c>
      <c r="H617" s="137" t="s">
        <v>3</v>
      </c>
      <c r="I617" s="139"/>
      <c r="L617" s="135"/>
      <c r="M617" s="140"/>
      <c r="T617" s="141"/>
      <c r="AT617" s="137" t="s">
        <v>190</v>
      </c>
      <c r="AU617" s="137" t="s">
        <v>88</v>
      </c>
      <c r="AV617" s="11" t="s">
        <v>88</v>
      </c>
      <c r="AW617" s="11" t="s">
        <v>41</v>
      </c>
      <c r="AX617" s="11" t="s">
        <v>80</v>
      </c>
      <c r="AY617" s="137" t="s">
        <v>184</v>
      </c>
    </row>
    <row r="618" spans="2:65" s="12" customFormat="1" ht="11.25">
      <c r="B618" s="142"/>
      <c r="D618" s="136" t="s">
        <v>190</v>
      </c>
      <c r="E618" s="143" t="s">
        <v>3</v>
      </c>
      <c r="F618" s="144" t="s">
        <v>1750</v>
      </c>
      <c r="H618" s="145">
        <v>20</v>
      </c>
      <c r="I618" s="146"/>
      <c r="L618" s="142"/>
      <c r="M618" s="147"/>
      <c r="T618" s="148"/>
      <c r="AT618" s="143" t="s">
        <v>190</v>
      </c>
      <c r="AU618" s="143" t="s">
        <v>88</v>
      </c>
      <c r="AV618" s="12" t="s">
        <v>90</v>
      </c>
      <c r="AW618" s="12" t="s">
        <v>41</v>
      </c>
      <c r="AX618" s="12" t="s">
        <v>80</v>
      </c>
      <c r="AY618" s="143" t="s">
        <v>184</v>
      </c>
    </row>
    <row r="619" spans="2:65" s="11" customFormat="1" ht="11.25">
      <c r="B619" s="135"/>
      <c r="D619" s="136" t="s">
        <v>190</v>
      </c>
      <c r="E619" s="137" t="s">
        <v>3</v>
      </c>
      <c r="F619" s="138" t="s">
        <v>1640</v>
      </c>
      <c r="H619" s="137" t="s">
        <v>3</v>
      </c>
      <c r="I619" s="139"/>
      <c r="L619" s="135"/>
      <c r="M619" s="140"/>
      <c r="T619" s="141"/>
      <c r="AT619" s="137" t="s">
        <v>190</v>
      </c>
      <c r="AU619" s="137" t="s">
        <v>88</v>
      </c>
      <c r="AV619" s="11" t="s">
        <v>88</v>
      </c>
      <c r="AW619" s="11" t="s">
        <v>41</v>
      </c>
      <c r="AX619" s="11" t="s">
        <v>80</v>
      </c>
      <c r="AY619" s="137" t="s">
        <v>184</v>
      </c>
    </row>
    <row r="620" spans="2:65" s="12" customFormat="1" ht="11.25">
      <c r="B620" s="142"/>
      <c r="D620" s="136" t="s">
        <v>190</v>
      </c>
      <c r="E620" s="143" t="s">
        <v>3</v>
      </c>
      <c r="F620" s="144" t="s">
        <v>1278</v>
      </c>
      <c r="H620" s="145">
        <v>10</v>
      </c>
      <c r="I620" s="146"/>
      <c r="L620" s="142"/>
      <c r="M620" s="147"/>
      <c r="T620" s="148"/>
      <c r="AT620" s="143" t="s">
        <v>190</v>
      </c>
      <c r="AU620" s="143" t="s">
        <v>88</v>
      </c>
      <c r="AV620" s="12" t="s">
        <v>90</v>
      </c>
      <c r="AW620" s="12" t="s">
        <v>41</v>
      </c>
      <c r="AX620" s="12" t="s">
        <v>80</v>
      </c>
      <c r="AY620" s="143" t="s">
        <v>184</v>
      </c>
    </row>
    <row r="621" spans="2:65" s="11" customFormat="1" ht="11.25">
      <c r="B621" s="135"/>
      <c r="D621" s="136" t="s">
        <v>190</v>
      </c>
      <c r="E621" s="137" t="s">
        <v>3</v>
      </c>
      <c r="F621" s="138" t="s">
        <v>1641</v>
      </c>
      <c r="H621" s="137" t="s">
        <v>3</v>
      </c>
      <c r="I621" s="139"/>
      <c r="L621" s="135"/>
      <c r="M621" s="140"/>
      <c r="T621" s="141"/>
      <c r="AT621" s="137" t="s">
        <v>190</v>
      </c>
      <c r="AU621" s="137" t="s">
        <v>88</v>
      </c>
      <c r="AV621" s="11" t="s">
        <v>88</v>
      </c>
      <c r="AW621" s="11" t="s">
        <v>41</v>
      </c>
      <c r="AX621" s="11" t="s">
        <v>80</v>
      </c>
      <c r="AY621" s="137" t="s">
        <v>184</v>
      </c>
    </row>
    <row r="622" spans="2:65" s="12" customFormat="1" ht="11.25">
      <c r="B622" s="142"/>
      <c r="D622" s="136" t="s">
        <v>190</v>
      </c>
      <c r="E622" s="143" t="s">
        <v>3</v>
      </c>
      <c r="F622" s="144" t="s">
        <v>1750</v>
      </c>
      <c r="H622" s="145">
        <v>20</v>
      </c>
      <c r="I622" s="146"/>
      <c r="L622" s="142"/>
      <c r="M622" s="147"/>
      <c r="T622" s="148"/>
      <c r="AT622" s="143" t="s">
        <v>190</v>
      </c>
      <c r="AU622" s="143" t="s">
        <v>88</v>
      </c>
      <c r="AV622" s="12" t="s">
        <v>90</v>
      </c>
      <c r="AW622" s="12" t="s">
        <v>41</v>
      </c>
      <c r="AX622" s="12" t="s">
        <v>80</v>
      </c>
      <c r="AY622" s="143" t="s">
        <v>184</v>
      </c>
    </row>
    <row r="623" spans="2:65" s="13" customFormat="1" ht="11.25">
      <c r="B623" s="149"/>
      <c r="D623" s="136" t="s">
        <v>190</v>
      </c>
      <c r="E623" s="150" t="s">
        <v>3</v>
      </c>
      <c r="F623" s="151" t="s">
        <v>202</v>
      </c>
      <c r="H623" s="152">
        <v>382</v>
      </c>
      <c r="I623" s="153"/>
      <c r="L623" s="149"/>
      <c r="M623" s="154"/>
      <c r="T623" s="155"/>
      <c r="AT623" s="150" t="s">
        <v>190</v>
      </c>
      <c r="AU623" s="150" t="s">
        <v>88</v>
      </c>
      <c r="AV623" s="13" t="s">
        <v>203</v>
      </c>
      <c r="AW623" s="13" t="s">
        <v>41</v>
      </c>
      <c r="AX623" s="13" t="s">
        <v>88</v>
      </c>
      <c r="AY623" s="150" t="s">
        <v>184</v>
      </c>
    </row>
    <row r="624" spans="2:65" s="1" customFormat="1" ht="37.9" customHeight="1">
      <c r="B624" s="121"/>
      <c r="C624" s="122" t="s">
        <v>591</v>
      </c>
      <c r="D624" s="122" t="s">
        <v>185</v>
      </c>
      <c r="E624" s="123" t="s">
        <v>1388</v>
      </c>
      <c r="F624" s="124" t="s">
        <v>1389</v>
      </c>
      <c r="G624" s="125" t="s">
        <v>213</v>
      </c>
      <c r="H624" s="126">
        <v>62</v>
      </c>
      <c r="I624" s="127"/>
      <c r="J624" s="128">
        <f>ROUND(I624*H624,2)</f>
        <v>0</v>
      </c>
      <c r="K624" s="124" t="s">
        <v>189</v>
      </c>
      <c r="L624" s="32"/>
      <c r="M624" s="129" t="s">
        <v>3</v>
      </c>
      <c r="N624" s="130" t="s">
        <v>51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88</v>
      </c>
      <c r="AT624" s="133" t="s">
        <v>185</v>
      </c>
      <c r="AU624" s="133" t="s">
        <v>88</v>
      </c>
      <c r="AY624" s="16" t="s">
        <v>184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6" t="s">
        <v>88</v>
      </c>
      <c r="BK624" s="134">
        <f>ROUND(I624*H624,2)</f>
        <v>0</v>
      </c>
      <c r="BL624" s="16" t="s">
        <v>88</v>
      </c>
      <c r="BM624" s="133" t="s">
        <v>1751</v>
      </c>
    </row>
    <row r="625" spans="2:51" s="11" customFormat="1" ht="22.5">
      <c r="B625" s="135"/>
      <c r="D625" s="136" t="s">
        <v>190</v>
      </c>
      <c r="E625" s="137" t="s">
        <v>3</v>
      </c>
      <c r="F625" s="138" t="s">
        <v>1548</v>
      </c>
      <c r="H625" s="137" t="s">
        <v>3</v>
      </c>
      <c r="I625" s="139"/>
      <c r="L625" s="135"/>
      <c r="M625" s="140"/>
      <c r="T625" s="141"/>
      <c r="AT625" s="137" t="s">
        <v>190</v>
      </c>
      <c r="AU625" s="137" t="s">
        <v>88</v>
      </c>
      <c r="AV625" s="11" t="s">
        <v>88</v>
      </c>
      <c r="AW625" s="11" t="s">
        <v>41</v>
      </c>
      <c r="AX625" s="11" t="s">
        <v>80</v>
      </c>
      <c r="AY625" s="137" t="s">
        <v>184</v>
      </c>
    </row>
    <row r="626" spans="2:51" s="11" customFormat="1" ht="22.5">
      <c r="B626" s="135"/>
      <c r="D626" s="136" t="s">
        <v>190</v>
      </c>
      <c r="E626" s="137" t="s">
        <v>3</v>
      </c>
      <c r="F626" s="138" t="s">
        <v>1549</v>
      </c>
      <c r="H626" s="137" t="s">
        <v>3</v>
      </c>
      <c r="I626" s="139"/>
      <c r="L626" s="135"/>
      <c r="M626" s="140"/>
      <c r="T626" s="141"/>
      <c r="AT626" s="137" t="s">
        <v>190</v>
      </c>
      <c r="AU626" s="137" t="s">
        <v>88</v>
      </c>
      <c r="AV626" s="11" t="s">
        <v>88</v>
      </c>
      <c r="AW626" s="11" t="s">
        <v>41</v>
      </c>
      <c r="AX626" s="11" t="s">
        <v>80</v>
      </c>
      <c r="AY626" s="137" t="s">
        <v>184</v>
      </c>
    </row>
    <row r="627" spans="2:51" s="11" customFormat="1" ht="11.25">
      <c r="B627" s="135"/>
      <c r="D627" s="136" t="s">
        <v>190</v>
      </c>
      <c r="E627" s="137" t="s">
        <v>3</v>
      </c>
      <c r="F627" s="138" t="s">
        <v>1550</v>
      </c>
      <c r="H627" s="137" t="s">
        <v>3</v>
      </c>
      <c r="I627" s="139"/>
      <c r="L627" s="135"/>
      <c r="M627" s="140"/>
      <c r="T627" s="141"/>
      <c r="AT627" s="137" t="s">
        <v>190</v>
      </c>
      <c r="AU627" s="137" t="s">
        <v>88</v>
      </c>
      <c r="AV627" s="11" t="s">
        <v>88</v>
      </c>
      <c r="AW627" s="11" t="s">
        <v>41</v>
      </c>
      <c r="AX627" s="11" t="s">
        <v>80</v>
      </c>
      <c r="AY627" s="137" t="s">
        <v>184</v>
      </c>
    </row>
    <row r="628" spans="2:51" s="11" customFormat="1" ht="11.25">
      <c r="B628" s="135"/>
      <c r="D628" s="136" t="s">
        <v>190</v>
      </c>
      <c r="E628" s="137" t="s">
        <v>3</v>
      </c>
      <c r="F628" s="138" t="s">
        <v>1295</v>
      </c>
      <c r="H628" s="137" t="s">
        <v>3</v>
      </c>
      <c r="I628" s="139"/>
      <c r="L628" s="135"/>
      <c r="M628" s="140"/>
      <c r="T628" s="141"/>
      <c r="AT628" s="137" t="s">
        <v>190</v>
      </c>
      <c r="AU628" s="137" t="s">
        <v>88</v>
      </c>
      <c r="AV628" s="11" t="s">
        <v>88</v>
      </c>
      <c r="AW628" s="11" t="s">
        <v>41</v>
      </c>
      <c r="AX628" s="11" t="s">
        <v>80</v>
      </c>
      <c r="AY628" s="137" t="s">
        <v>184</v>
      </c>
    </row>
    <row r="629" spans="2:51" s="12" customFormat="1" ht="11.25">
      <c r="B629" s="142"/>
      <c r="D629" s="136" t="s">
        <v>190</v>
      </c>
      <c r="E629" s="143" t="s">
        <v>3</v>
      </c>
      <c r="F629" s="144" t="s">
        <v>1724</v>
      </c>
      <c r="H629" s="145">
        <v>8</v>
      </c>
      <c r="I629" s="146"/>
      <c r="L629" s="142"/>
      <c r="M629" s="147"/>
      <c r="T629" s="148"/>
      <c r="AT629" s="143" t="s">
        <v>190</v>
      </c>
      <c r="AU629" s="143" t="s">
        <v>88</v>
      </c>
      <c r="AV629" s="12" t="s">
        <v>90</v>
      </c>
      <c r="AW629" s="12" t="s">
        <v>41</v>
      </c>
      <c r="AX629" s="12" t="s">
        <v>80</v>
      </c>
      <c r="AY629" s="143" t="s">
        <v>184</v>
      </c>
    </row>
    <row r="630" spans="2:51" s="11" customFormat="1" ht="11.25">
      <c r="B630" s="135"/>
      <c r="D630" s="136" t="s">
        <v>190</v>
      </c>
      <c r="E630" s="137" t="s">
        <v>3</v>
      </c>
      <c r="F630" s="138" t="s">
        <v>1297</v>
      </c>
      <c r="H630" s="137" t="s">
        <v>3</v>
      </c>
      <c r="I630" s="139"/>
      <c r="L630" s="135"/>
      <c r="M630" s="140"/>
      <c r="T630" s="141"/>
      <c r="AT630" s="137" t="s">
        <v>190</v>
      </c>
      <c r="AU630" s="137" t="s">
        <v>88</v>
      </c>
      <c r="AV630" s="11" t="s">
        <v>88</v>
      </c>
      <c r="AW630" s="11" t="s">
        <v>41</v>
      </c>
      <c r="AX630" s="11" t="s">
        <v>80</v>
      </c>
      <c r="AY630" s="137" t="s">
        <v>184</v>
      </c>
    </row>
    <row r="631" spans="2:51" s="12" customFormat="1" ht="11.25">
      <c r="B631" s="142"/>
      <c r="D631" s="136" t="s">
        <v>190</v>
      </c>
      <c r="E631" s="143" t="s">
        <v>3</v>
      </c>
      <c r="F631" s="144" t="s">
        <v>1725</v>
      </c>
      <c r="H631" s="145">
        <v>12</v>
      </c>
      <c r="I631" s="146"/>
      <c r="L631" s="142"/>
      <c r="M631" s="147"/>
      <c r="T631" s="148"/>
      <c r="AT631" s="143" t="s">
        <v>190</v>
      </c>
      <c r="AU631" s="143" t="s">
        <v>88</v>
      </c>
      <c r="AV631" s="12" t="s">
        <v>90</v>
      </c>
      <c r="AW631" s="12" t="s">
        <v>41</v>
      </c>
      <c r="AX631" s="12" t="s">
        <v>80</v>
      </c>
      <c r="AY631" s="143" t="s">
        <v>184</v>
      </c>
    </row>
    <row r="632" spans="2:51" s="11" customFormat="1" ht="11.25">
      <c r="B632" s="135"/>
      <c r="D632" s="136" t="s">
        <v>190</v>
      </c>
      <c r="E632" s="137" t="s">
        <v>3</v>
      </c>
      <c r="F632" s="138" t="s">
        <v>1299</v>
      </c>
      <c r="H632" s="137" t="s">
        <v>3</v>
      </c>
      <c r="I632" s="139"/>
      <c r="L632" s="135"/>
      <c r="M632" s="140"/>
      <c r="T632" s="141"/>
      <c r="AT632" s="137" t="s">
        <v>190</v>
      </c>
      <c r="AU632" s="137" t="s">
        <v>88</v>
      </c>
      <c r="AV632" s="11" t="s">
        <v>88</v>
      </c>
      <c r="AW632" s="11" t="s">
        <v>41</v>
      </c>
      <c r="AX632" s="11" t="s">
        <v>80</v>
      </c>
      <c r="AY632" s="137" t="s">
        <v>184</v>
      </c>
    </row>
    <row r="633" spans="2:51" s="12" customFormat="1" ht="11.25">
      <c r="B633" s="142"/>
      <c r="D633" s="136" t="s">
        <v>190</v>
      </c>
      <c r="E633" s="143" t="s">
        <v>3</v>
      </c>
      <c r="F633" s="144" t="s">
        <v>1724</v>
      </c>
      <c r="H633" s="145">
        <v>8</v>
      </c>
      <c r="I633" s="146"/>
      <c r="L633" s="142"/>
      <c r="M633" s="147"/>
      <c r="T633" s="148"/>
      <c r="AT633" s="143" t="s">
        <v>190</v>
      </c>
      <c r="AU633" s="143" t="s">
        <v>88</v>
      </c>
      <c r="AV633" s="12" t="s">
        <v>90</v>
      </c>
      <c r="AW633" s="12" t="s">
        <v>41</v>
      </c>
      <c r="AX633" s="12" t="s">
        <v>80</v>
      </c>
      <c r="AY633" s="143" t="s">
        <v>184</v>
      </c>
    </row>
    <row r="634" spans="2:51" s="11" customFormat="1" ht="11.25">
      <c r="B634" s="135"/>
      <c r="D634" s="136" t="s">
        <v>190</v>
      </c>
      <c r="E634" s="137" t="s">
        <v>3</v>
      </c>
      <c r="F634" s="138" t="s">
        <v>1300</v>
      </c>
      <c r="H634" s="137" t="s">
        <v>3</v>
      </c>
      <c r="I634" s="139"/>
      <c r="L634" s="135"/>
      <c r="M634" s="140"/>
      <c r="T634" s="141"/>
      <c r="AT634" s="137" t="s">
        <v>190</v>
      </c>
      <c r="AU634" s="137" t="s">
        <v>88</v>
      </c>
      <c r="AV634" s="11" t="s">
        <v>88</v>
      </c>
      <c r="AW634" s="11" t="s">
        <v>41</v>
      </c>
      <c r="AX634" s="11" t="s">
        <v>80</v>
      </c>
      <c r="AY634" s="137" t="s">
        <v>184</v>
      </c>
    </row>
    <row r="635" spans="2:51" s="12" customFormat="1" ht="11.25">
      <c r="B635" s="142"/>
      <c r="D635" s="136" t="s">
        <v>190</v>
      </c>
      <c r="E635" s="143" t="s">
        <v>3</v>
      </c>
      <c r="F635" s="144" t="s">
        <v>1726</v>
      </c>
      <c r="H635" s="145">
        <v>16</v>
      </c>
      <c r="I635" s="146"/>
      <c r="L635" s="142"/>
      <c r="M635" s="147"/>
      <c r="T635" s="148"/>
      <c r="AT635" s="143" t="s">
        <v>190</v>
      </c>
      <c r="AU635" s="143" t="s">
        <v>88</v>
      </c>
      <c r="AV635" s="12" t="s">
        <v>90</v>
      </c>
      <c r="AW635" s="12" t="s">
        <v>41</v>
      </c>
      <c r="AX635" s="12" t="s">
        <v>80</v>
      </c>
      <c r="AY635" s="143" t="s">
        <v>184</v>
      </c>
    </row>
    <row r="636" spans="2:51" s="11" customFormat="1" ht="11.25">
      <c r="B636" s="135"/>
      <c r="D636" s="136" t="s">
        <v>190</v>
      </c>
      <c r="E636" s="137" t="s">
        <v>3</v>
      </c>
      <c r="F636" s="138" t="s">
        <v>1301</v>
      </c>
      <c r="H636" s="137" t="s">
        <v>3</v>
      </c>
      <c r="I636" s="139"/>
      <c r="L636" s="135"/>
      <c r="M636" s="140"/>
      <c r="T636" s="141"/>
      <c r="AT636" s="137" t="s">
        <v>190</v>
      </c>
      <c r="AU636" s="137" t="s">
        <v>88</v>
      </c>
      <c r="AV636" s="11" t="s">
        <v>88</v>
      </c>
      <c r="AW636" s="11" t="s">
        <v>41</v>
      </c>
      <c r="AX636" s="11" t="s">
        <v>80</v>
      </c>
      <c r="AY636" s="137" t="s">
        <v>184</v>
      </c>
    </row>
    <row r="637" spans="2:51" s="12" customFormat="1" ht="11.25">
      <c r="B637" s="142"/>
      <c r="D637" s="136" t="s">
        <v>190</v>
      </c>
      <c r="E637" s="143" t="s">
        <v>3</v>
      </c>
      <c r="F637" s="144" t="s">
        <v>1724</v>
      </c>
      <c r="H637" s="145">
        <v>8</v>
      </c>
      <c r="I637" s="146"/>
      <c r="L637" s="142"/>
      <c r="M637" s="147"/>
      <c r="T637" s="148"/>
      <c r="AT637" s="143" t="s">
        <v>190</v>
      </c>
      <c r="AU637" s="143" t="s">
        <v>88</v>
      </c>
      <c r="AV637" s="12" t="s">
        <v>90</v>
      </c>
      <c r="AW637" s="12" t="s">
        <v>41</v>
      </c>
      <c r="AX637" s="12" t="s">
        <v>80</v>
      </c>
      <c r="AY637" s="143" t="s">
        <v>184</v>
      </c>
    </row>
    <row r="638" spans="2:51" s="11" customFormat="1" ht="11.25">
      <c r="B638" s="135"/>
      <c r="D638" s="136" t="s">
        <v>190</v>
      </c>
      <c r="E638" s="137" t="s">
        <v>3</v>
      </c>
      <c r="F638" s="138" t="s">
        <v>1302</v>
      </c>
      <c r="H638" s="137" t="s">
        <v>3</v>
      </c>
      <c r="I638" s="139"/>
      <c r="L638" s="135"/>
      <c r="M638" s="140"/>
      <c r="T638" s="141"/>
      <c r="AT638" s="137" t="s">
        <v>190</v>
      </c>
      <c r="AU638" s="137" t="s">
        <v>88</v>
      </c>
      <c r="AV638" s="11" t="s">
        <v>88</v>
      </c>
      <c r="AW638" s="11" t="s">
        <v>41</v>
      </c>
      <c r="AX638" s="11" t="s">
        <v>80</v>
      </c>
      <c r="AY638" s="137" t="s">
        <v>184</v>
      </c>
    </row>
    <row r="639" spans="2:51" s="12" customFormat="1" ht="11.25">
      <c r="B639" s="142"/>
      <c r="D639" s="136" t="s">
        <v>190</v>
      </c>
      <c r="E639" s="143" t="s">
        <v>3</v>
      </c>
      <c r="F639" s="144" t="s">
        <v>1727</v>
      </c>
      <c r="H639" s="145">
        <v>4</v>
      </c>
      <c r="I639" s="146"/>
      <c r="L639" s="142"/>
      <c r="M639" s="147"/>
      <c r="T639" s="148"/>
      <c r="AT639" s="143" t="s">
        <v>190</v>
      </c>
      <c r="AU639" s="143" t="s">
        <v>88</v>
      </c>
      <c r="AV639" s="12" t="s">
        <v>90</v>
      </c>
      <c r="AW639" s="12" t="s">
        <v>41</v>
      </c>
      <c r="AX639" s="12" t="s">
        <v>80</v>
      </c>
      <c r="AY639" s="143" t="s">
        <v>184</v>
      </c>
    </row>
    <row r="640" spans="2:51" s="11" customFormat="1" ht="11.25">
      <c r="B640" s="135"/>
      <c r="D640" s="136" t="s">
        <v>190</v>
      </c>
      <c r="E640" s="137" t="s">
        <v>3</v>
      </c>
      <c r="F640" s="138" t="s">
        <v>1640</v>
      </c>
      <c r="H640" s="137" t="s">
        <v>3</v>
      </c>
      <c r="I640" s="139"/>
      <c r="L640" s="135"/>
      <c r="M640" s="140"/>
      <c r="T640" s="141"/>
      <c r="AT640" s="137" t="s">
        <v>190</v>
      </c>
      <c r="AU640" s="137" t="s">
        <v>88</v>
      </c>
      <c r="AV640" s="11" t="s">
        <v>88</v>
      </c>
      <c r="AW640" s="11" t="s">
        <v>41</v>
      </c>
      <c r="AX640" s="11" t="s">
        <v>80</v>
      </c>
      <c r="AY640" s="137" t="s">
        <v>184</v>
      </c>
    </row>
    <row r="641" spans="2:65" s="12" customFormat="1" ht="11.25">
      <c r="B641" s="142"/>
      <c r="D641" s="136" t="s">
        <v>190</v>
      </c>
      <c r="E641" s="143" t="s">
        <v>3</v>
      </c>
      <c r="F641" s="144" t="s">
        <v>1363</v>
      </c>
      <c r="H641" s="145">
        <v>2</v>
      </c>
      <c r="I641" s="146"/>
      <c r="L641" s="142"/>
      <c r="M641" s="147"/>
      <c r="T641" s="148"/>
      <c r="AT641" s="143" t="s">
        <v>190</v>
      </c>
      <c r="AU641" s="143" t="s">
        <v>88</v>
      </c>
      <c r="AV641" s="12" t="s">
        <v>90</v>
      </c>
      <c r="AW641" s="12" t="s">
        <v>41</v>
      </c>
      <c r="AX641" s="12" t="s">
        <v>80</v>
      </c>
      <c r="AY641" s="143" t="s">
        <v>184</v>
      </c>
    </row>
    <row r="642" spans="2:65" s="11" customFormat="1" ht="11.25">
      <c r="B642" s="135"/>
      <c r="D642" s="136" t="s">
        <v>190</v>
      </c>
      <c r="E642" s="137" t="s">
        <v>3</v>
      </c>
      <c r="F642" s="138" t="s">
        <v>1641</v>
      </c>
      <c r="H642" s="137" t="s">
        <v>3</v>
      </c>
      <c r="I642" s="139"/>
      <c r="L642" s="135"/>
      <c r="M642" s="140"/>
      <c r="T642" s="141"/>
      <c r="AT642" s="137" t="s">
        <v>190</v>
      </c>
      <c r="AU642" s="137" t="s">
        <v>88</v>
      </c>
      <c r="AV642" s="11" t="s">
        <v>88</v>
      </c>
      <c r="AW642" s="11" t="s">
        <v>41</v>
      </c>
      <c r="AX642" s="11" t="s">
        <v>80</v>
      </c>
      <c r="AY642" s="137" t="s">
        <v>184</v>
      </c>
    </row>
    <row r="643" spans="2:65" s="12" customFormat="1" ht="11.25">
      <c r="B643" s="142"/>
      <c r="D643" s="136" t="s">
        <v>190</v>
      </c>
      <c r="E643" s="143" t="s">
        <v>3</v>
      </c>
      <c r="F643" s="144" t="s">
        <v>1727</v>
      </c>
      <c r="H643" s="145">
        <v>4</v>
      </c>
      <c r="I643" s="146"/>
      <c r="L643" s="142"/>
      <c r="M643" s="147"/>
      <c r="T643" s="148"/>
      <c r="AT643" s="143" t="s">
        <v>190</v>
      </c>
      <c r="AU643" s="143" t="s">
        <v>88</v>
      </c>
      <c r="AV643" s="12" t="s">
        <v>90</v>
      </c>
      <c r="AW643" s="12" t="s">
        <v>41</v>
      </c>
      <c r="AX643" s="12" t="s">
        <v>80</v>
      </c>
      <c r="AY643" s="143" t="s">
        <v>184</v>
      </c>
    </row>
    <row r="644" spans="2:65" s="13" customFormat="1" ht="11.25">
      <c r="B644" s="149"/>
      <c r="D644" s="136" t="s">
        <v>190</v>
      </c>
      <c r="E644" s="150" t="s">
        <v>3</v>
      </c>
      <c r="F644" s="151" t="s">
        <v>202</v>
      </c>
      <c r="H644" s="152">
        <v>62</v>
      </c>
      <c r="I644" s="153"/>
      <c r="L644" s="149"/>
      <c r="M644" s="154"/>
      <c r="T644" s="155"/>
      <c r="AT644" s="150" t="s">
        <v>190</v>
      </c>
      <c r="AU644" s="150" t="s">
        <v>88</v>
      </c>
      <c r="AV644" s="13" t="s">
        <v>203</v>
      </c>
      <c r="AW644" s="13" t="s">
        <v>41</v>
      </c>
      <c r="AX644" s="13" t="s">
        <v>88</v>
      </c>
      <c r="AY644" s="150" t="s">
        <v>184</v>
      </c>
    </row>
    <row r="645" spans="2:65" s="1" customFormat="1" ht="37.9" customHeight="1">
      <c r="B645" s="121"/>
      <c r="C645" s="122" t="s">
        <v>444</v>
      </c>
      <c r="D645" s="122" t="s">
        <v>185</v>
      </c>
      <c r="E645" s="123" t="s">
        <v>1391</v>
      </c>
      <c r="F645" s="124" t="s">
        <v>1392</v>
      </c>
      <c r="G645" s="125" t="s">
        <v>213</v>
      </c>
      <c r="H645" s="126">
        <v>24</v>
      </c>
      <c r="I645" s="127"/>
      <c r="J645" s="128">
        <f>ROUND(I645*H645,2)</f>
        <v>0</v>
      </c>
      <c r="K645" s="124" t="s">
        <v>189</v>
      </c>
      <c r="L645" s="32"/>
      <c r="M645" s="129" t="s">
        <v>3</v>
      </c>
      <c r="N645" s="130" t="s">
        <v>51</v>
      </c>
      <c r="P645" s="131">
        <f>O645*H645</f>
        <v>0</v>
      </c>
      <c r="Q645" s="131">
        <v>0</v>
      </c>
      <c r="R645" s="131">
        <f>Q645*H645</f>
        <v>0</v>
      </c>
      <c r="S645" s="131">
        <v>0</v>
      </c>
      <c r="T645" s="132">
        <f>S645*H645</f>
        <v>0</v>
      </c>
      <c r="AR645" s="133" t="s">
        <v>88</v>
      </c>
      <c r="AT645" s="133" t="s">
        <v>185</v>
      </c>
      <c r="AU645" s="133" t="s">
        <v>88</v>
      </c>
      <c r="AY645" s="16" t="s">
        <v>184</v>
      </c>
      <c r="BE645" s="134">
        <f>IF(N645="základní",J645,0)</f>
        <v>0</v>
      </c>
      <c r="BF645" s="134">
        <f>IF(N645="snížená",J645,0)</f>
        <v>0</v>
      </c>
      <c r="BG645" s="134">
        <f>IF(N645="zákl. přenesená",J645,0)</f>
        <v>0</v>
      </c>
      <c r="BH645" s="134">
        <f>IF(N645="sníž. přenesená",J645,0)</f>
        <v>0</v>
      </c>
      <c r="BI645" s="134">
        <f>IF(N645="nulová",J645,0)</f>
        <v>0</v>
      </c>
      <c r="BJ645" s="16" t="s">
        <v>88</v>
      </c>
      <c r="BK645" s="134">
        <f>ROUND(I645*H645,2)</f>
        <v>0</v>
      </c>
      <c r="BL645" s="16" t="s">
        <v>88</v>
      </c>
      <c r="BM645" s="133" t="s">
        <v>1752</v>
      </c>
    </row>
    <row r="646" spans="2:65" s="11" customFormat="1" ht="22.5">
      <c r="B646" s="135"/>
      <c r="D646" s="136" t="s">
        <v>190</v>
      </c>
      <c r="E646" s="137" t="s">
        <v>3</v>
      </c>
      <c r="F646" s="138" t="s">
        <v>1548</v>
      </c>
      <c r="H646" s="137" t="s">
        <v>3</v>
      </c>
      <c r="I646" s="139"/>
      <c r="L646" s="135"/>
      <c r="M646" s="140"/>
      <c r="T646" s="141"/>
      <c r="AT646" s="137" t="s">
        <v>190</v>
      </c>
      <c r="AU646" s="137" t="s">
        <v>88</v>
      </c>
      <c r="AV646" s="11" t="s">
        <v>88</v>
      </c>
      <c r="AW646" s="11" t="s">
        <v>41</v>
      </c>
      <c r="AX646" s="11" t="s">
        <v>80</v>
      </c>
      <c r="AY646" s="137" t="s">
        <v>184</v>
      </c>
    </row>
    <row r="647" spans="2:65" s="11" customFormat="1" ht="22.5">
      <c r="B647" s="135"/>
      <c r="D647" s="136" t="s">
        <v>190</v>
      </c>
      <c r="E647" s="137" t="s">
        <v>3</v>
      </c>
      <c r="F647" s="138" t="s">
        <v>1549</v>
      </c>
      <c r="H647" s="137" t="s">
        <v>3</v>
      </c>
      <c r="I647" s="139"/>
      <c r="L647" s="135"/>
      <c r="M647" s="140"/>
      <c r="T647" s="141"/>
      <c r="AT647" s="137" t="s">
        <v>190</v>
      </c>
      <c r="AU647" s="137" t="s">
        <v>88</v>
      </c>
      <c r="AV647" s="11" t="s">
        <v>88</v>
      </c>
      <c r="AW647" s="11" t="s">
        <v>41</v>
      </c>
      <c r="AX647" s="11" t="s">
        <v>80</v>
      </c>
      <c r="AY647" s="137" t="s">
        <v>184</v>
      </c>
    </row>
    <row r="648" spans="2:65" s="11" customFormat="1" ht="11.25">
      <c r="B648" s="135"/>
      <c r="D648" s="136" t="s">
        <v>190</v>
      </c>
      <c r="E648" s="137" t="s">
        <v>3</v>
      </c>
      <c r="F648" s="138" t="s">
        <v>1550</v>
      </c>
      <c r="H648" s="137" t="s">
        <v>3</v>
      </c>
      <c r="I648" s="139"/>
      <c r="L648" s="135"/>
      <c r="M648" s="140"/>
      <c r="T648" s="141"/>
      <c r="AT648" s="137" t="s">
        <v>190</v>
      </c>
      <c r="AU648" s="137" t="s">
        <v>88</v>
      </c>
      <c r="AV648" s="11" t="s">
        <v>88</v>
      </c>
      <c r="AW648" s="11" t="s">
        <v>41</v>
      </c>
      <c r="AX648" s="11" t="s">
        <v>80</v>
      </c>
      <c r="AY648" s="137" t="s">
        <v>184</v>
      </c>
    </row>
    <row r="649" spans="2:65" s="11" customFormat="1" ht="11.25">
      <c r="B649" s="135"/>
      <c r="D649" s="136" t="s">
        <v>190</v>
      </c>
      <c r="E649" s="137" t="s">
        <v>3</v>
      </c>
      <c r="F649" s="138" t="s">
        <v>1295</v>
      </c>
      <c r="H649" s="137" t="s">
        <v>3</v>
      </c>
      <c r="I649" s="139"/>
      <c r="L649" s="135"/>
      <c r="M649" s="140"/>
      <c r="T649" s="141"/>
      <c r="AT649" s="137" t="s">
        <v>190</v>
      </c>
      <c r="AU649" s="137" t="s">
        <v>88</v>
      </c>
      <c r="AV649" s="11" t="s">
        <v>88</v>
      </c>
      <c r="AW649" s="11" t="s">
        <v>41</v>
      </c>
      <c r="AX649" s="11" t="s">
        <v>80</v>
      </c>
      <c r="AY649" s="137" t="s">
        <v>184</v>
      </c>
    </row>
    <row r="650" spans="2:65" s="12" customFormat="1" ht="11.25">
      <c r="B650" s="142"/>
      <c r="D650" s="136" t="s">
        <v>190</v>
      </c>
      <c r="E650" s="143" t="s">
        <v>3</v>
      </c>
      <c r="F650" s="144" t="s">
        <v>1727</v>
      </c>
      <c r="H650" s="145">
        <v>4</v>
      </c>
      <c r="I650" s="146"/>
      <c r="L650" s="142"/>
      <c r="M650" s="147"/>
      <c r="T650" s="148"/>
      <c r="AT650" s="143" t="s">
        <v>190</v>
      </c>
      <c r="AU650" s="143" t="s">
        <v>88</v>
      </c>
      <c r="AV650" s="12" t="s">
        <v>90</v>
      </c>
      <c r="AW650" s="12" t="s">
        <v>41</v>
      </c>
      <c r="AX650" s="12" t="s">
        <v>80</v>
      </c>
      <c r="AY650" s="143" t="s">
        <v>184</v>
      </c>
    </row>
    <row r="651" spans="2:65" s="11" customFormat="1" ht="11.25">
      <c r="B651" s="135"/>
      <c r="D651" s="136" t="s">
        <v>190</v>
      </c>
      <c r="E651" s="137" t="s">
        <v>3</v>
      </c>
      <c r="F651" s="138" t="s">
        <v>1299</v>
      </c>
      <c r="H651" s="137" t="s">
        <v>3</v>
      </c>
      <c r="I651" s="139"/>
      <c r="L651" s="135"/>
      <c r="M651" s="140"/>
      <c r="T651" s="141"/>
      <c r="AT651" s="137" t="s">
        <v>190</v>
      </c>
      <c r="AU651" s="137" t="s">
        <v>88</v>
      </c>
      <c r="AV651" s="11" t="s">
        <v>88</v>
      </c>
      <c r="AW651" s="11" t="s">
        <v>41</v>
      </c>
      <c r="AX651" s="11" t="s">
        <v>80</v>
      </c>
      <c r="AY651" s="137" t="s">
        <v>184</v>
      </c>
    </row>
    <row r="652" spans="2:65" s="12" customFormat="1" ht="11.25">
      <c r="B652" s="142"/>
      <c r="D652" s="136" t="s">
        <v>190</v>
      </c>
      <c r="E652" s="143" t="s">
        <v>3</v>
      </c>
      <c r="F652" s="144" t="s">
        <v>1727</v>
      </c>
      <c r="H652" s="145">
        <v>4</v>
      </c>
      <c r="I652" s="146"/>
      <c r="L652" s="142"/>
      <c r="M652" s="147"/>
      <c r="T652" s="148"/>
      <c r="AT652" s="143" t="s">
        <v>190</v>
      </c>
      <c r="AU652" s="143" t="s">
        <v>88</v>
      </c>
      <c r="AV652" s="12" t="s">
        <v>90</v>
      </c>
      <c r="AW652" s="12" t="s">
        <v>41</v>
      </c>
      <c r="AX652" s="12" t="s">
        <v>80</v>
      </c>
      <c r="AY652" s="143" t="s">
        <v>184</v>
      </c>
    </row>
    <row r="653" spans="2:65" s="11" customFormat="1" ht="11.25">
      <c r="B653" s="135"/>
      <c r="D653" s="136" t="s">
        <v>190</v>
      </c>
      <c r="E653" s="137" t="s">
        <v>3</v>
      </c>
      <c r="F653" s="138" t="s">
        <v>1300</v>
      </c>
      <c r="H653" s="137" t="s">
        <v>3</v>
      </c>
      <c r="I653" s="139"/>
      <c r="L653" s="135"/>
      <c r="M653" s="140"/>
      <c r="T653" s="141"/>
      <c r="AT653" s="137" t="s">
        <v>190</v>
      </c>
      <c r="AU653" s="137" t="s">
        <v>88</v>
      </c>
      <c r="AV653" s="11" t="s">
        <v>88</v>
      </c>
      <c r="AW653" s="11" t="s">
        <v>41</v>
      </c>
      <c r="AX653" s="11" t="s">
        <v>80</v>
      </c>
      <c r="AY653" s="137" t="s">
        <v>184</v>
      </c>
    </row>
    <row r="654" spans="2:65" s="12" customFormat="1" ht="11.25">
      <c r="B654" s="142"/>
      <c r="D654" s="136" t="s">
        <v>190</v>
      </c>
      <c r="E654" s="143" t="s">
        <v>3</v>
      </c>
      <c r="F654" s="144" t="s">
        <v>1724</v>
      </c>
      <c r="H654" s="145">
        <v>8</v>
      </c>
      <c r="I654" s="146"/>
      <c r="L654" s="142"/>
      <c r="M654" s="147"/>
      <c r="T654" s="148"/>
      <c r="AT654" s="143" t="s">
        <v>190</v>
      </c>
      <c r="AU654" s="143" t="s">
        <v>88</v>
      </c>
      <c r="AV654" s="12" t="s">
        <v>90</v>
      </c>
      <c r="AW654" s="12" t="s">
        <v>41</v>
      </c>
      <c r="AX654" s="12" t="s">
        <v>80</v>
      </c>
      <c r="AY654" s="143" t="s">
        <v>184</v>
      </c>
    </row>
    <row r="655" spans="2:65" s="11" customFormat="1" ht="11.25">
      <c r="B655" s="135"/>
      <c r="D655" s="136" t="s">
        <v>190</v>
      </c>
      <c r="E655" s="137" t="s">
        <v>3</v>
      </c>
      <c r="F655" s="138" t="s">
        <v>1301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65" s="12" customFormat="1" ht="11.25">
      <c r="B656" s="142"/>
      <c r="D656" s="136" t="s">
        <v>190</v>
      </c>
      <c r="E656" s="143" t="s">
        <v>3</v>
      </c>
      <c r="F656" s="144" t="s">
        <v>1727</v>
      </c>
      <c r="H656" s="145">
        <v>4</v>
      </c>
      <c r="I656" s="146"/>
      <c r="L656" s="142"/>
      <c r="M656" s="147"/>
      <c r="T656" s="148"/>
      <c r="AT656" s="143" t="s">
        <v>190</v>
      </c>
      <c r="AU656" s="143" t="s">
        <v>88</v>
      </c>
      <c r="AV656" s="12" t="s">
        <v>90</v>
      </c>
      <c r="AW656" s="12" t="s">
        <v>41</v>
      </c>
      <c r="AX656" s="12" t="s">
        <v>80</v>
      </c>
      <c r="AY656" s="143" t="s">
        <v>184</v>
      </c>
    </row>
    <row r="657" spans="2:65" s="11" customFormat="1" ht="11.25">
      <c r="B657" s="135"/>
      <c r="D657" s="136" t="s">
        <v>190</v>
      </c>
      <c r="E657" s="137" t="s">
        <v>3</v>
      </c>
      <c r="F657" s="138" t="s">
        <v>1729</v>
      </c>
      <c r="H657" s="137" t="s">
        <v>3</v>
      </c>
      <c r="I657" s="139"/>
      <c r="L657" s="135"/>
      <c r="M657" s="140"/>
      <c r="T657" s="141"/>
      <c r="AT657" s="137" t="s">
        <v>190</v>
      </c>
      <c r="AU657" s="137" t="s">
        <v>88</v>
      </c>
      <c r="AV657" s="11" t="s">
        <v>88</v>
      </c>
      <c r="AW657" s="11" t="s">
        <v>41</v>
      </c>
      <c r="AX657" s="11" t="s">
        <v>80</v>
      </c>
      <c r="AY657" s="137" t="s">
        <v>184</v>
      </c>
    </row>
    <row r="658" spans="2:65" s="12" customFormat="1" ht="11.25">
      <c r="B658" s="142"/>
      <c r="D658" s="136" t="s">
        <v>190</v>
      </c>
      <c r="E658" s="143" t="s">
        <v>3</v>
      </c>
      <c r="F658" s="144" t="s">
        <v>1727</v>
      </c>
      <c r="H658" s="145">
        <v>4</v>
      </c>
      <c r="I658" s="146"/>
      <c r="L658" s="142"/>
      <c r="M658" s="147"/>
      <c r="T658" s="148"/>
      <c r="AT658" s="143" t="s">
        <v>190</v>
      </c>
      <c r="AU658" s="143" t="s">
        <v>88</v>
      </c>
      <c r="AV658" s="12" t="s">
        <v>90</v>
      </c>
      <c r="AW658" s="12" t="s">
        <v>41</v>
      </c>
      <c r="AX658" s="12" t="s">
        <v>80</v>
      </c>
      <c r="AY658" s="143" t="s">
        <v>184</v>
      </c>
    </row>
    <row r="659" spans="2:65" s="13" customFormat="1" ht="11.25">
      <c r="B659" s="149"/>
      <c r="D659" s="136" t="s">
        <v>190</v>
      </c>
      <c r="E659" s="150" t="s">
        <v>3</v>
      </c>
      <c r="F659" s="151" t="s">
        <v>202</v>
      </c>
      <c r="H659" s="152">
        <v>24</v>
      </c>
      <c r="I659" s="153"/>
      <c r="L659" s="149"/>
      <c r="M659" s="154"/>
      <c r="T659" s="155"/>
      <c r="AT659" s="150" t="s">
        <v>190</v>
      </c>
      <c r="AU659" s="150" t="s">
        <v>88</v>
      </c>
      <c r="AV659" s="13" t="s">
        <v>203</v>
      </c>
      <c r="AW659" s="13" t="s">
        <v>41</v>
      </c>
      <c r="AX659" s="13" t="s">
        <v>88</v>
      </c>
      <c r="AY659" s="150" t="s">
        <v>184</v>
      </c>
    </row>
    <row r="660" spans="2:65" s="1" customFormat="1" ht="37.9" customHeight="1">
      <c r="B660" s="121"/>
      <c r="C660" s="122" t="s">
        <v>602</v>
      </c>
      <c r="D660" s="122" t="s">
        <v>185</v>
      </c>
      <c r="E660" s="123" t="s">
        <v>1753</v>
      </c>
      <c r="F660" s="124" t="s">
        <v>1754</v>
      </c>
      <c r="G660" s="125" t="s">
        <v>213</v>
      </c>
      <c r="H660" s="126">
        <v>3</v>
      </c>
      <c r="I660" s="127"/>
      <c r="J660" s="128">
        <f>ROUND(I660*H660,2)</f>
        <v>0</v>
      </c>
      <c r="K660" s="124" t="s">
        <v>189</v>
      </c>
      <c r="L660" s="32"/>
      <c r="M660" s="129" t="s">
        <v>3</v>
      </c>
      <c r="N660" s="130" t="s">
        <v>51</v>
      </c>
      <c r="P660" s="131">
        <f>O660*H660</f>
        <v>0</v>
      </c>
      <c r="Q660" s="131">
        <v>0</v>
      </c>
      <c r="R660" s="131">
        <f>Q660*H660</f>
        <v>0</v>
      </c>
      <c r="S660" s="131">
        <v>0</v>
      </c>
      <c r="T660" s="132">
        <f>S660*H660</f>
        <v>0</v>
      </c>
      <c r="AR660" s="133" t="s">
        <v>88</v>
      </c>
      <c r="AT660" s="133" t="s">
        <v>185</v>
      </c>
      <c r="AU660" s="133" t="s">
        <v>88</v>
      </c>
      <c r="AY660" s="16" t="s">
        <v>184</v>
      </c>
      <c r="BE660" s="134">
        <f>IF(N660="základní",J660,0)</f>
        <v>0</v>
      </c>
      <c r="BF660" s="134">
        <f>IF(N660="snížená",J660,0)</f>
        <v>0</v>
      </c>
      <c r="BG660" s="134">
        <f>IF(N660="zákl. přenesená",J660,0)</f>
        <v>0</v>
      </c>
      <c r="BH660" s="134">
        <f>IF(N660="sníž. přenesená",J660,0)</f>
        <v>0</v>
      </c>
      <c r="BI660" s="134">
        <f>IF(N660="nulová",J660,0)</f>
        <v>0</v>
      </c>
      <c r="BJ660" s="16" t="s">
        <v>88</v>
      </c>
      <c r="BK660" s="134">
        <f>ROUND(I660*H660,2)</f>
        <v>0</v>
      </c>
      <c r="BL660" s="16" t="s">
        <v>88</v>
      </c>
      <c r="BM660" s="133" t="s">
        <v>1755</v>
      </c>
    </row>
    <row r="661" spans="2:65" s="11" customFormat="1" ht="11.25">
      <c r="B661" s="135"/>
      <c r="D661" s="136" t="s">
        <v>190</v>
      </c>
      <c r="E661" s="137" t="s">
        <v>3</v>
      </c>
      <c r="F661" s="138" t="s">
        <v>1550</v>
      </c>
      <c r="H661" s="137" t="s">
        <v>3</v>
      </c>
      <c r="I661" s="139"/>
      <c r="L661" s="135"/>
      <c r="M661" s="140"/>
      <c r="T661" s="141"/>
      <c r="AT661" s="137" t="s">
        <v>190</v>
      </c>
      <c r="AU661" s="137" t="s">
        <v>88</v>
      </c>
      <c r="AV661" s="11" t="s">
        <v>88</v>
      </c>
      <c r="AW661" s="11" t="s">
        <v>41</v>
      </c>
      <c r="AX661" s="11" t="s">
        <v>80</v>
      </c>
      <c r="AY661" s="137" t="s">
        <v>184</v>
      </c>
    </row>
    <row r="662" spans="2:65" s="11" customFormat="1" ht="22.5">
      <c r="B662" s="135"/>
      <c r="D662" s="136" t="s">
        <v>190</v>
      </c>
      <c r="E662" s="137" t="s">
        <v>3</v>
      </c>
      <c r="F662" s="138" t="s">
        <v>1756</v>
      </c>
      <c r="H662" s="137" t="s">
        <v>3</v>
      </c>
      <c r="I662" s="139"/>
      <c r="L662" s="135"/>
      <c r="M662" s="140"/>
      <c r="T662" s="141"/>
      <c r="AT662" s="137" t="s">
        <v>190</v>
      </c>
      <c r="AU662" s="137" t="s">
        <v>88</v>
      </c>
      <c r="AV662" s="11" t="s">
        <v>88</v>
      </c>
      <c r="AW662" s="11" t="s">
        <v>41</v>
      </c>
      <c r="AX662" s="11" t="s">
        <v>80</v>
      </c>
      <c r="AY662" s="137" t="s">
        <v>184</v>
      </c>
    </row>
    <row r="663" spans="2:65" s="11" customFormat="1" ht="11.25">
      <c r="B663" s="135"/>
      <c r="D663" s="136" t="s">
        <v>190</v>
      </c>
      <c r="E663" s="137" t="s">
        <v>3</v>
      </c>
      <c r="F663" s="138" t="s">
        <v>1299</v>
      </c>
      <c r="H663" s="137" t="s">
        <v>3</v>
      </c>
      <c r="I663" s="139"/>
      <c r="L663" s="135"/>
      <c r="M663" s="140"/>
      <c r="T663" s="141"/>
      <c r="AT663" s="137" t="s">
        <v>190</v>
      </c>
      <c r="AU663" s="137" t="s">
        <v>88</v>
      </c>
      <c r="AV663" s="11" t="s">
        <v>88</v>
      </c>
      <c r="AW663" s="11" t="s">
        <v>41</v>
      </c>
      <c r="AX663" s="11" t="s">
        <v>80</v>
      </c>
      <c r="AY663" s="137" t="s">
        <v>184</v>
      </c>
    </row>
    <row r="664" spans="2:65" s="12" customFormat="1" ht="11.25">
      <c r="B664" s="142"/>
      <c r="D664" s="136" t="s">
        <v>190</v>
      </c>
      <c r="E664" s="143" t="s">
        <v>3</v>
      </c>
      <c r="F664" s="144" t="s">
        <v>88</v>
      </c>
      <c r="H664" s="145">
        <v>1</v>
      </c>
      <c r="I664" s="146"/>
      <c r="L664" s="142"/>
      <c r="M664" s="147"/>
      <c r="T664" s="148"/>
      <c r="AT664" s="143" t="s">
        <v>190</v>
      </c>
      <c r="AU664" s="143" t="s">
        <v>88</v>
      </c>
      <c r="AV664" s="12" t="s">
        <v>90</v>
      </c>
      <c r="AW664" s="12" t="s">
        <v>41</v>
      </c>
      <c r="AX664" s="12" t="s">
        <v>80</v>
      </c>
      <c r="AY664" s="143" t="s">
        <v>184</v>
      </c>
    </row>
    <row r="665" spans="2:65" s="11" customFormat="1" ht="11.25">
      <c r="B665" s="135"/>
      <c r="D665" s="136" t="s">
        <v>190</v>
      </c>
      <c r="E665" s="137" t="s">
        <v>3</v>
      </c>
      <c r="F665" s="138" t="s">
        <v>1302</v>
      </c>
      <c r="H665" s="137" t="s">
        <v>3</v>
      </c>
      <c r="I665" s="139"/>
      <c r="L665" s="135"/>
      <c r="M665" s="140"/>
      <c r="T665" s="141"/>
      <c r="AT665" s="137" t="s">
        <v>190</v>
      </c>
      <c r="AU665" s="137" t="s">
        <v>88</v>
      </c>
      <c r="AV665" s="11" t="s">
        <v>88</v>
      </c>
      <c r="AW665" s="11" t="s">
        <v>41</v>
      </c>
      <c r="AX665" s="11" t="s">
        <v>80</v>
      </c>
      <c r="AY665" s="137" t="s">
        <v>184</v>
      </c>
    </row>
    <row r="666" spans="2:65" s="12" customFormat="1" ht="11.25">
      <c r="B666" s="142"/>
      <c r="D666" s="136" t="s">
        <v>190</v>
      </c>
      <c r="E666" s="143" t="s">
        <v>3</v>
      </c>
      <c r="F666" s="144" t="s">
        <v>88</v>
      </c>
      <c r="H666" s="145">
        <v>1</v>
      </c>
      <c r="I666" s="146"/>
      <c r="L666" s="142"/>
      <c r="M666" s="147"/>
      <c r="T666" s="148"/>
      <c r="AT666" s="143" t="s">
        <v>190</v>
      </c>
      <c r="AU666" s="143" t="s">
        <v>88</v>
      </c>
      <c r="AV666" s="12" t="s">
        <v>90</v>
      </c>
      <c r="AW666" s="12" t="s">
        <v>41</v>
      </c>
      <c r="AX666" s="12" t="s">
        <v>80</v>
      </c>
      <c r="AY666" s="143" t="s">
        <v>184</v>
      </c>
    </row>
    <row r="667" spans="2:65" s="11" customFormat="1" ht="11.25">
      <c r="B667" s="135"/>
      <c r="D667" s="136" t="s">
        <v>190</v>
      </c>
      <c r="E667" s="137" t="s">
        <v>3</v>
      </c>
      <c r="F667" s="138" t="s">
        <v>1640</v>
      </c>
      <c r="H667" s="137" t="s">
        <v>3</v>
      </c>
      <c r="I667" s="139"/>
      <c r="L667" s="135"/>
      <c r="M667" s="140"/>
      <c r="T667" s="141"/>
      <c r="AT667" s="137" t="s">
        <v>190</v>
      </c>
      <c r="AU667" s="137" t="s">
        <v>88</v>
      </c>
      <c r="AV667" s="11" t="s">
        <v>88</v>
      </c>
      <c r="AW667" s="11" t="s">
        <v>41</v>
      </c>
      <c r="AX667" s="11" t="s">
        <v>80</v>
      </c>
      <c r="AY667" s="137" t="s">
        <v>184</v>
      </c>
    </row>
    <row r="668" spans="2:65" s="12" customFormat="1" ht="11.25">
      <c r="B668" s="142"/>
      <c r="D668" s="136" t="s">
        <v>190</v>
      </c>
      <c r="E668" s="143" t="s">
        <v>3</v>
      </c>
      <c r="F668" s="144" t="s">
        <v>88</v>
      </c>
      <c r="H668" s="145">
        <v>1</v>
      </c>
      <c r="I668" s="146"/>
      <c r="L668" s="142"/>
      <c r="M668" s="147"/>
      <c r="T668" s="148"/>
      <c r="AT668" s="143" t="s">
        <v>190</v>
      </c>
      <c r="AU668" s="143" t="s">
        <v>88</v>
      </c>
      <c r="AV668" s="12" t="s">
        <v>90</v>
      </c>
      <c r="AW668" s="12" t="s">
        <v>41</v>
      </c>
      <c r="AX668" s="12" t="s">
        <v>80</v>
      </c>
      <c r="AY668" s="143" t="s">
        <v>184</v>
      </c>
    </row>
    <row r="669" spans="2:65" s="13" customFormat="1" ht="11.25">
      <c r="B669" s="149"/>
      <c r="D669" s="136" t="s">
        <v>190</v>
      </c>
      <c r="E669" s="150" t="s">
        <v>3</v>
      </c>
      <c r="F669" s="151" t="s">
        <v>202</v>
      </c>
      <c r="H669" s="152">
        <v>3</v>
      </c>
      <c r="I669" s="153"/>
      <c r="L669" s="149"/>
      <c r="M669" s="154"/>
      <c r="T669" s="155"/>
      <c r="AT669" s="150" t="s">
        <v>190</v>
      </c>
      <c r="AU669" s="150" t="s">
        <v>88</v>
      </c>
      <c r="AV669" s="13" t="s">
        <v>203</v>
      </c>
      <c r="AW669" s="13" t="s">
        <v>41</v>
      </c>
      <c r="AX669" s="13" t="s">
        <v>88</v>
      </c>
      <c r="AY669" s="150" t="s">
        <v>184</v>
      </c>
    </row>
    <row r="670" spans="2:65" s="1" customFormat="1" ht="37.9" customHeight="1">
      <c r="B670" s="121"/>
      <c r="C670" s="122" t="s">
        <v>453</v>
      </c>
      <c r="D670" s="122" t="s">
        <v>185</v>
      </c>
      <c r="E670" s="123" t="s">
        <v>1757</v>
      </c>
      <c r="F670" s="124" t="s">
        <v>1758</v>
      </c>
      <c r="G670" s="125" t="s">
        <v>213</v>
      </c>
      <c r="H670" s="126">
        <v>1</v>
      </c>
      <c r="I670" s="127"/>
      <c r="J670" s="128">
        <f>ROUND(I670*H670,2)</f>
        <v>0</v>
      </c>
      <c r="K670" s="124" t="s">
        <v>189</v>
      </c>
      <c r="L670" s="32"/>
      <c r="M670" s="129" t="s">
        <v>3</v>
      </c>
      <c r="N670" s="130" t="s">
        <v>51</v>
      </c>
      <c r="P670" s="131">
        <f>O670*H670</f>
        <v>0</v>
      </c>
      <c r="Q670" s="131">
        <v>0</v>
      </c>
      <c r="R670" s="131">
        <f>Q670*H670</f>
        <v>0</v>
      </c>
      <c r="S670" s="131">
        <v>0</v>
      </c>
      <c r="T670" s="132">
        <f>S670*H670</f>
        <v>0</v>
      </c>
      <c r="AR670" s="133" t="s">
        <v>88</v>
      </c>
      <c r="AT670" s="133" t="s">
        <v>185</v>
      </c>
      <c r="AU670" s="133" t="s">
        <v>88</v>
      </c>
      <c r="AY670" s="16" t="s">
        <v>184</v>
      </c>
      <c r="BE670" s="134">
        <f>IF(N670="základní",J670,0)</f>
        <v>0</v>
      </c>
      <c r="BF670" s="134">
        <f>IF(N670="snížená",J670,0)</f>
        <v>0</v>
      </c>
      <c r="BG670" s="134">
        <f>IF(N670="zákl. přenesená",J670,0)</f>
        <v>0</v>
      </c>
      <c r="BH670" s="134">
        <f>IF(N670="sníž. přenesená",J670,0)</f>
        <v>0</v>
      </c>
      <c r="BI670" s="134">
        <f>IF(N670="nulová",J670,0)</f>
        <v>0</v>
      </c>
      <c r="BJ670" s="16" t="s">
        <v>88</v>
      </c>
      <c r="BK670" s="134">
        <f>ROUND(I670*H670,2)</f>
        <v>0</v>
      </c>
      <c r="BL670" s="16" t="s">
        <v>88</v>
      </c>
      <c r="BM670" s="133" t="s">
        <v>1759</v>
      </c>
    </row>
    <row r="671" spans="2:65" s="11" customFormat="1" ht="11.25">
      <c r="B671" s="135"/>
      <c r="D671" s="136" t="s">
        <v>190</v>
      </c>
      <c r="E671" s="137" t="s">
        <v>3</v>
      </c>
      <c r="F671" s="138" t="s">
        <v>1550</v>
      </c>
      <c r="H671" s="137" t="s">
        <v>3</v>
      </c>
      <c r="I671" s="139"/>
      <c r="L671" s="135"/>
      <c r="M671" s="140"/>
      <c r="T671" s="141"/>
      <c r="AT671" s="137" t="s">
        <v>190</v>
      </c>
      <c r="AU671" s="137" t="s">
        <v>88</v>
      </c>
      <c r="AV671" s="11" t="s">
        <v>88</v>
      </c>
      <c r="AW671" s="11" t="s">
        <v>41</v>
      </c>
      <c r="AX671" s="11" t="s">
        <v>80</v>
      </c>
      <c r="AY671" s="137" t="s">
        <v>184</v>
      </c>
    </row>
    <row r="672" spans="2:65" s="11" customFormat="1" ht="22.5">
      <c r="B672" s="135"/>
      <c r="D672" s="136" t="s">
        <v>190</v>
      </c>
      <c r="E672" s="137" t="s">
        <v>3</v>
      </c>
      <c r="F672" s="138" t="s">
        <v>1756</v>
      </c>
      <c r="H672" s="137" t="s">
        <v>3</v>
      </c>
      <c r="I672" s="139"/>
      <c r="L672" s="135"/>
      <c r="M672" s="140"/>
      <c r="T672" s="141"/>
      <c r="AT672" s="137" t="s">
        <v>190</v>
      </c>
      <c r="AU672" s="137" t="s">
        <v>88</v>
      </c>
      <c r="AV672" s="11" t="s">
        <v>88</v>
      </c>
      <c r="AW672" s="11" t="s">
        <v>41</v>
      </c>
      <c r="AX672" s="11" t="s">
        <v>80</v>
      </c>
      <c r="AY672" s="137" t="s">
        <v>184</v>
      </c>
    </row>
    <row r="673" spans="2:65" s="11" customFormat="1" ht="11.25">
      <c r="B673" s="135"/>
      <c r="D673" s="136" t="s">
        <v>190</v>
      </c>
      <c r="E673" s="137" t="s">
        <v>3</v>
      </c>
      <c r="F673" s="138" t="s">
        <v>1301</v>
      </c>
      <c r="H673" s="137" t="s">
        <v>3</v>
      </c>
      <c r="I673" s="139"/>
      <c r="L673" s="135"/>
      <c r="M673" s="140"/>
      <c r="T673" s="141"/>
      <c r="AT673" s="137" t="s">
        <v>190</v>
      </c>
      <c r="AU673" s="137" t="s">
        <v>88</v>
      </c>
      <c r="AV673" s="11" t="s">
        <v>88</v>
      </c>
      <c r="AW673" s="11" t="s">
        <v>41</v>
      </c>
      <c r="AX673" s="11" t="s">
        <v>80</v>
      </c>
      <c r="AY673" s="137" t="s">
        <v>184</v>
      </c>
    </row>
    <row r="674" spans="2:65" s="12" customFormat="1" ht="11.25">
      <c r="B674" s="142"/>
      <c r="D674" s="136" t="s">
        <v>190</v>
      </c>
      <c r="E674" s="143" t="s">
        <v>3</v>
      </c>
      <c r="F674" s="144" t="s">
        <v>88</v>
      </c>
      <c r="H674" s="145">
        <v>1</v>
      </c>
      <c r="I674" s="146"/>
      <c r="L674" s="142"/>
      <c r="M674" s="147"/>
      <c r="T674" s="148"/>
      <c r="AT674" s="143" t="s">
        <v>190</v>
      </c>
      <c r="AU674" s="143" t="s">
        <v>88</v>
      </c>
      <c r="AV674" s="12" t="s">
        <v>90</v>
      </c>
      <c r="AW674" s="12" t="s">
        <v>41</v>
      </c>
      <c r="AX674" s="12" t="s">
        <v>80</v>
      </c>
      <c r="AY674" s="143" t="s">
        <v>184</v>
      </c>
    </row>
    <row r="675" spans="2:65" s="13" customFormat="1" ht="11.25">
      <c r="B675" s="149"/>
      <c r="D675" s="136" t="s">
        <v>190</v>
      </c>
      <c r="E675" s="150" t="s">
        <v>3</v>
      </c>
      <c r="F675" s="151" t="s">
        <v>202</v>
      </c>
      <c r="H675" s="152">
        <v>1</v>
      </c>
      <c r="I675" s="153"/>
      <c r="L675" s="149"/>
      <c r="M675" s="154"/>
      <c r="T675" s="155"/>
      <c r="AT675" s="150" t="s">
        <v>190</v>
      </c>
      <c r="AU675" s="150" t="s">
        <v>88</v>
      </c>
      <c r="AV675" s="13" t="s">
        <v>203</v>
      </c>
      <c r="AW675" s="13" t="s">
        <v>41</v>
      </c>
      <c r="AX675" s="13" t="s">
        <v>88</v>
      </c>
      <c r="AY675" s="150" t="s">
        <v>184</v>
      </c>
    </row>
    <row r="676" spans="2:65" s="1" customFormat="1" ht="37.9" customHeight="1">
      <c r="B676" s="121"/>
      <c r="C676" s="122" t="s">
        <v>613</v>
      </c>
      <c r="D676" s="122" t="s">
        <v>185</v>
      </c>
      <c r="E676" s="123" t="s">
        <v>1760</v>
      </c>
      <c r="F676" s="124" t="s">
        <v>1761</v>
      </c>
      <c r="G676" s="125" t="s">
        <v>213</v>
      </c>
      <c r="H676" s="126">
        <v>1</v>
      </c>
      <c r="I676" s="127"/>
      <c r="J676" s="128">
        <f>ROUND(I676*H676,2)</f>
        <v>0</v>
      </c>
      <c r="K676" s="124" t="s">
        <v>189</v>
      </c>
      <c r="L676" s="32"/>
      <c r="M676" s="129" t="s">
        <v>3</v>
      </c>
      <c r="N676" s="130" t="s">
        <v>51</v>
      </c>
      <c r="P676" s="131">
        <f>O676*H676</f>
        <v>0</v>
      </c>
      <c r="Q676" s="131">
        <v>0</v>
      </c>
      <c r="R676" s="131">
        <f>Q676*H676</f>
        <v>0</v>
      </c>
      <c r="S676" s="131">
        <v>0</v>
      </c>
      <c r="T676" s="132">
        <f>S676*H676</f>
        <v>0</v>
      </c>
      <c r="AR676" s="133" t="s">
        <v>88</v>
      </c>
      <c r="AT676" s="133" t="s">
        <v>185</v>
      </c>
      <c r="AU676" s="133" t="s">
        <v>88</v>
      </c>
      <c r="AY676" s="16" t="s">
        <v>184</v>
      </c>
      <c r="BE676" s="134">
        <f>IF(N676="základní",J676,0)</f>
        <v>0</v>
      </c>
      <c r="BF676" s="134">
        <f>IF(N676="snížená",J676,0)</f>
        <v>0</v>
      </c>
      <c r="BG676" s="134">
        <f>IF(N676="zákl. přenesená",J676,0)</f>
        <v>0</v>
      </c>
      <c r="BH676" s="134">
        <f>IF(N676="sníž. přenesená",J676,0)</f>
        <v>0</v>
      </c>
      <c r="BI676" s="134">
        <f>IF(N676="nulová",J676,0)</f>
        <v>0</v>
      </c>
      <c r="BJ676" s="16" t="s">
        <v>88</v>
      </c>
      <c r="BK676" s="134">
        <f>ROUND(I676*H676,2)</f>
        <v>0</v>
      </c>
      <c r="BL676" s="16" t="s">
        <v>88</v>
      </c>
      <c r="BM676" s="133" t="s">
        <v>1762</v>
      </c>
    </row>
    <row r="677" spans="2:65" s="11" customFormat="1" ht="11.25">
      <c r="B677" s="135"/>
      <c r="D677" s="136" t="s">
        <v>190</v>
      </c>
      <c r="E677" s="137" t="s">
        <v>3</v>
      </c>
      <c r="F677" s="138" t="s">
        <v>1550</v>
      </c>
      <c r="H677" s="137" t="s">
        <v>3</v>
      </c>
      <c r="I677" s="139"/>
      <c r="L677" s="135"/>
      <c r="M677" s="140"/>
      <c r="T677" s="141"/>
      <c r="AT677" s="137" t="s">
        <v>190</v>
      </c>
      <c r="AU677" s="137" t="s">
        <v>88</v>
      </c>
      <c r="AV677" s="11" t="s">
        <v>88</v>
      </c>
      <c r="AW677" s="11" t="s">
        <v>41</v>
      </c>
      <c r="AX677" s="11" t="s">
        <v>80</v>
      </c>
      <c r="AY677" s="137" t="s">
        <v>184</v>
      </c>
    </row>
    <row r="678" spans="2:65" s="11" customFormat="1" ht="22.5">
      <c r="B678" s="135"/>
      <c r="D678" s="136" t="s">
        <v>190</v>
      </c>
      <c r="E678" s="137" t="s">
        <v>3</v>
      </c>
      <c r="F678" s="138" t="s">
        <v>1763</v>
      </c>
      <c r="H678" s="137" t="s">
        <v>3</v>
      </c>
      <c r="I678" s="139"/>
      <c r="L678" s="135"/>
      <c r="M678" s="140"/>
      <c r="T678" s="141"/>
      <c r="AT678" s="137" t="s">
        <v>190</v>
      </c>
      <c r="AU678" s="137" t="s">
        <v>88</v>
      </c>
      <c r="AV678" s="11" t="s">
        <v>88</v>
      </c>
      <c r="AW678" s="11" t="s">
        <v>41</v>
      </c>
      <c r="AX678" s="11" t="s">
        <v>80</v>
      </c>
      <c r="AY678" s="137" t="s">
        <v>184</v>
      </c>
    </row>
    <row r="679" spans="2:65" s="11" customFormat="1" ht="11.25">
      <c r="B679" s="135"/>
      <c r="D679" s="136" t="s">
        <v>190</v>
      </c>
      <c r="E679" s="137" t="s">
        <v>3</v>
      </c>
      <c r="F679" s="138" t="s">
        <v>1764</v>
      </c>
      <c r="H679" s="137" t="s">
        <v>3</v>
      </c>
      <c r="I679" s="139"/>
      <c r="L679" s="135"/>
      <c r="M679" s="140"/>
      <c r="T679" s="141"/>
      <c r="AT679" s="137" t="s">
        <v>190</v>
      </c>
      <c r="AU679" s="137" t="s">
        <v>88</v>
      </c>
      <c r="AV679" s="11" t="s">
        <v>88</v>
      </c>
      <c r="AW679" s="11" t="s">
        <v>41</v>
      </c>
      <c r="AX679" s="11" t="s">
        <v>80</v>
      </c>
      <c r="AY679" s="137" t="s">
        <v>184</v>
      </c>
    </row>
    <row r="680" spans="2:65" s="11" customFormat="1" ht="11.25">
      <c r="B680" s="135"/>
      <c r="D680" s="136" t="s">
        <v>190</v>
      </c>
      <c r="E680" s="137" t="s">
        <v>3</v>
      </c>
      <c r="F680" s="138" t="s">
        <v>1300</v>
      </c>
      <c r="H680" s="137" t="s">
        <v>3</v>
      </c>
      <c r="I680" s="139"/>
      <c r="L680" s="135"/>
      <c r="M680" s="140"/>
      <c r="T680" s="141"/>
      <c r="AT680" s="137" t="s">
        <v>190</v>
      </c>
      <c r="AU680" s="137" t="s">
        <v>88</v>
      </c>
      <c r="AV680" s="11" t="s">
        <v>88</v>
      </c>
      <c r="AW680" s="11" t="s">
        <v>41</v>
      </c>
      <c r="AX680" s="11" t="s">
        <v>80</v>
      </c>
      <c r="AY680" s="137" t="s">
        <v>184</v>
      </c>
    </row>
    <row r="681" spans="2:65" s="12" customFormat="1" ht="11.25">
      <c r="B681" s="142"/>
      <c r="D681" s="136" t="s">
        <v>190</v>
      </c>
      <c r="E681" s="143" t="s">
        <v>3</v>
      </c>
      <c r="F681" s="144" t="s">
        <v>88</v>
      </c>
      <c r="H681" s="145">
        <v>1</v>
      </c>
      <c r="I681" s="146"/>
      <c r="L681" s="142"/>
      <c r="M681" s="147"/>
      <c r="T681" s="148"/>
      <c r="AT681" s="143" t="s">
        <v>190</v>
      </c>
      <c r="AU681" s="143" t="s">
        <v>88</v>
      </c>
      <c r="AV681" s="12" t="s">
        <v>90</v>
      </c>
      <c r="AW681" s="12" t="s">
        <v>41</v>
      </c>
      <c r="AX681" s="12" t="s">
        <v>80</v>
      </c>
      <c r="AY681" s="143" t="s">
        <v>184</v>
      </c>
    </row>
    <row r="682" spans="2:65" s="13" customFormat="1" ht="11.25">
      <c r="B682" s="149"/>
      <c r="D682" s="136" t="s">
        <v>190</v>
      </c>
      <c r="E682" s="150" t="s">
        <v>3</v>
      </c>
      <c r="F682" s="151" t="s">
        <v>202</v>
      </c>
      <c r="H682" s="152">
        <v>1</v>
      </c>
      <c r="I682" s="153"/>
      <c r="L682" s="149"/>
      <c r="M682" s="154"/>
      <c r="T682" s="155"/>
      <c r="AT682" s="150" t="s">
        <v>190</v>
      </c>
      <c r="AU682" s="150" t="s">
        <v>88</v>
      </c>
      <c r="AV682" s="13" t="s">
        <v>203</v>
      </c>
      <c r="AW682" s="13" t="s">
        <v>41</v>
      </c>
      <c r="AX682" s="13" t="s">
        <v>88</v>
      </c>
      <c r="AY682" s="150" t="s">
        <v>184</v>
      </c>
    </row>
    <row r="683" spans="2:65" s="1" customFormat="1" ht="49.15" customHeight="1">
      <c r="B683" s="121"/>
      <c r="C683" s="122" t="s">
        <v>459</v>
      </c>
      <c r="D683" s="122" t="s">
        <v>185</v>
      </c>
      <c r="E683" s="123" t="s">
        <v>1765</v>
      </c>
      <c r="F683" s="124" t="s">
        <v>1766</v>
      </c>
      <c r="G683" s="125" t="s">
        <v>213</v>
      </c>
      <c r="H683" s="126">
        <v>1</v>
      </c>
      <c r="I683" s="127"/>
      <c r="J683" s="128">
        <f>ROUND(I683*H683,2)</f>
        <v>0</v>
      </c>
      <c r="K683" s="124" t="s">
        <v>189</v>
      </c>
      <c r="L683" s="32"/>
      <c r="M683" s="129" t="s">
        <v>3</v>
      </c>
      <c r="N683" s="130" t="s">
        <v>51</v>
      </c>
      <c r="P683" s="131">
        <f>O683*H683</f>
        <v>0</v>
      </c>
      <c r="Q683" s="131">
        <v>0</v>
      </c>
      <c r="R683" s="131">
        <f>Q683*H683</f>
        <v>0</v>
      </c>
      <c r="S683" s="131">
        <v>0</v>
      </c>
      <c r="T683" s="132">
        <f>S683*H683</f>
        <v>0</v>
      </c>
      <c r="AR683" s="133" t="s">
        <v>88</v>
      </c>
      <c r="AT683" s="133" t="s">
        <v>185</v>
      </c>
      <c r="AU683" s="133" t="s">
        <v>88</v>
      </c>
      <c r="AY683" s="16" t="s">
        <v>184</v>
      </c>
      <c r="BE683" s="134">
        <f>IF(N683="základní",J683,0)</f>
        <v>0</v>
      </c>
      <c r="BF683" s="134">
        <f>IF(N683="snížená",J683,0)</f>
        <v>0</v>
      </c>
      <c r="BG683" s="134">
        <f>IF(N683="zákl. přenesená",J683,0)</f>
        <v>0</v>
      </c>
      <c r="BH683" s="134">
        <f>IF(N683="sníž. přenesená",J683,0)</f>
        <v>0</v>
      </c>
      <c r="BI683" s="134">
        <f>IF(N683="nulová",J683,0)</f>
        <v>0</v>
      </c>
      <c r="BJ683" s="16" t="s">
        <v>88</v>
      </c>
      <c r="BK683" s="134">
        <f>ROUND(I683*H683,2)</f>
        <v>0</v>
      </c>
      <c r="BL683" s="16" t="s">
        <v>88</v>
      </c>
      <c r="BM683" s="133" t="s">
        <v>1767</v>
      </c>
    </row>
    <row r="684" spans="2:65" s="11" customFormat="1" ht="11.25">
      <c r="B684" s="135"/>
      <c r="D684" s="136" t="s">
        <v>190</v>
      </c>
      <c r="E684" s="137" t="s">
        <v>3</v>
      </c>
      <c r="F684" s="138" t="s">
        <v>1550</v>
      </c>
      <c r="H684" s="137" t="s">
        <v>3</v>
      </c>
      <c r="I684" s="139"/>
      <c r="L684" s="135"/>
      <c r="M684" s="140"/>
      <c r="T684" s="141"/>
      <c r="AT684" s="137" t="s">
        <v>190</v>
      </c>
      <c r="AU684" s="137" t="s">
        <v>88</v>
      </c>
      <c r="AV684" s="11" t="s">
        <v>88</v>
      </c>
      <c r="AW684" s="11" t="s">
        <v>41</v>
      </c>
      <c r="AX684" s="11" t="s">
        <v>80</v>
      </c>
      <c r="AY684" s="137" t="s">
        <v>184</v>
      </c>
    </row>
    <row r="685" spans="2:65" s="11" customFormat="1" ht="22.5">
      <c r="B685" s="135"/>
      <c r="D685" s="136" t="s">
        <v>190</v>
      </c>
      <c r="E685" s="137" t="s">
        <v>3</v>
      </c>
      <c r="F685" s="138" t="s">
        <v>1763</v>
      </c>
      <c r="H685" s="137" t="s">
        <v>3</v>
      </c>
      <c r="I685" s="139"/>
      <c r="L685" s="135"/>
      <c r="M685" s="140"/>
      <c r="T685" s="141"/>
      <c r="AT685" s="137" t="s">
        <v>190</v>
      </c>
      <c r="AU685" s="137" t="s">
        <v>88</v>
      </c>
      <c r="AV685" s="11" t="s">
        <v>88</v>
      </c>
      <c r="AW685" s="11" t="s">
        <v>41</v>
      </c>
      <c r="AX685" s="11" t="s">
        <v>80</v>
      </c>
      <c r="AY685" s="137" t="s">
        <v>184</v>
      </c>
    </row>
    <row r="686" spans="2:65" s="11" customFormat="1" ht="11.25">
      <c r="B686" s="135"/>
      <c r="D686" s="136" t="s">
        <v>190</v>
      </c>
      <c r="E686" s="137" t="s">
        <v>3</v>
      </c>
      <c r="F686" s="138" t="s">
        <v>1764</v>
      </c>
      <c r="H686" s="137" t="s">
        <v>3</v>
      </c>
      <c r="I686" s="139"/>
      <c r="L686" s="135"/>
      <c r="M686" s="140"/>
      <c r="T686" s="141"/>
      <c r="AT686" s="137" t="s">
        <v>190</v>
      </c>
      <c r="AU686" s="137" t="s">
        <v>88</v>
      </c>
      <c r="AV686" s="11" t="s">
        <v>88</v>
      </c>
      <c r="AW686" s="11" t="s">
        <v>41</v>
      </c>
      <c r="AX686" s="11" t="s">
        <v>80</v>
      </c>
      <c r="AY686" s="137" t="s">
        <v>184</v>
      </c>
    </row>
    <row r="687" spans="2:65" s="11" customFormat="1" ht="11.25">
      <c r="B687" s="135"/>
      <c r="D687" s="136" t="s">
        <v>190</v>
      </c>
      <c r="E687" s="137" t="s">
        <v>3</v>
      </c>
      <c r="F687" s="138" t="s">
        <v>1297</v>
      </c>
      <c r="H687" s="137" t="s">
        <v>3</v>
      </c>
      <c r="I687" s="139"/>
      <c r="L687" s="135"/>
      <c r="M687" s="140"/>
      <c r="T687" s="141"/>
      <c r="AT687" s="137" t="s">
        <v>190</v>
      </c>
      <c r="AU687" s="137" t="s">
        <v>88</v>
      </c>
      <c r="AV687" s="11" t="s">
        <v>88</v>
      </c>
      <c r="AW687" s="11" t="s">
        <v>41</v>
      </c>
      <c r="AX687" s="11" t="s">
        <v>80</v>
      </c>
      <c r="AY687" s="137" t="s">
        <v>184</v>
      </c>
    </row>
    <row r="688" spans="2:65" s="12" customFormat="1" ht="11.25">
      <c r="B688" s="142"/>
      <c r="D688" s="136" t="s">
        <v>190</v>
      </c>
      <c r="E688" s="143" t="s">
        <v>3</v>
      </c>
      <c r="F688" s="144" t="s">
        <v>88</v>
      </c>
      <c r="H688" s="145">
        <v>1</v>
      </c>
      <c r="I688" s="146"/>
      <c r="L688" s="142"/>
      <c r="M688" s="147"/>
      <c r="T688" s="148"/>
      <c r="AT688" s="143" t="s">
        <v>190</v>
      </c>
      <c r="AU688" s="143" t="s">
        <v>88</v>
      </c>
      <c r="AV688" s="12" t="s">
        <v>90</v>
      </c>
      <c r="AW688" s="12" t="s">
        <v>41</v>
      </c>
      <c r="AX688" s="12" t="s">
        <v>80</v>
      </c>
      <c r="AY688" s="143" t="s">
        <v>184</v>
      </c>
    </row>
    <row r="689" spans="2:65" s="13" customFormat="1" ht="11.25">
      <c r="B689" s="149"/>
      <c r="D689" s="136" t="s">
        <v>190</v>
      </c>
      <c r="E689" s="150" t="s">
        <v>3</v>
      </c>
      <c r="F689" s="151" t="s">
        <v>202</v>
      </c>
      <c r="H689" s="152">
        <v>1</v>
      </c>
      <c r="I689" s="153"/>
      <c r="L689" s="149"/>
      <c r="M689" s="154"/>
      <c r="T689" s="155"/>
      <c r="AT689" s="150" t="s">
        <v>190</v>
      </c>
      <c r="AU689" s="150" t="s">
        <v>88</v>
      </c>
      <c r="AV689" s="13" t="s">
        <v>203</v>
      </c>
      <c r="AW689" s="13" t="s">
        <v>41</v>
      </c>
      <c r="AX689" s="13" t="s">
        <v>88</v>
      </c>
      <c r="AY689" s="150" t="s">
        <v>184</v>
      </c>
    </row>
    <row r="690" spans="2:65" s="1" customFormat="1" ht="33" customHeight="1">
      <c r="B690" s="121"/>
      <c r="C690" s="122" t="s">
        <v>621</v>
      </c>
      <c r="D690" s="122" t="s">
        <v>185</v>
      </c>
      <c r="E690" s="123" t="s">
        <v>1768</v>
      </c>
      <c r="F690" s="124" t="s">
        <v>1769</v>
      </c>
      <c r="G690" s="125" t="s">
        <v>213</v>
      </c>
      <c r="H690" s="126">
        <v>8</v>
      </c>
      <c r="I690" s="127"/>
      <c r="J690" s="128">
        <f>ROUND(I690*H690,2)</f>
        <v>0</v>
      </c>
      <c r="K690" s="124" t="s">
        <v>189</v>
      </c>
      <c r="L690" s="32"/>
      <c r="M690" s="129" t="s">
        <v>3</v>
      </c>
      <c r="N690" s="130" t="s">
        <v>51</v>
      </c>
      <c r="P690" s="131">
        <f>O690*H690</f>
        <v>0</v>
      </c>
      <c r="Q690" s="131">
        <v>0</v>
      </c>
      <c r="R690" s="131">
        <f>Q690*H690</f>
        <v>0</v>
      </c>
      <c r="S690" s="131">
        <v>0</v>
      </c>
      <c r="T690" s="132">
        <f>S690*H690</f>
        <v>0</v>
      </c>
      <c r="AR690" s="133" t="s">
        <v>88</v>
      </c>
      <c r="AT690" s="133" t="s">
        <v>185</v>
      </c>
      <c r="AU690" s="133" t="s">
        <v>88</v>
      </c>
      <c r="AY690" s="16" t="s">
        <v>184</v>
      </c>
      <c r="BE690" s="134">
        <f>IF(N690="základní",J690,0)</f>
        <v>0</v>
      </c>
      <c r="BF690" s="134">
        <f>IF(N690="snížená",J690,0)</f>
        <v>0</v>
      </c>
      <c r="BG690" s="134">
        <f>IF(N690="zákl. přenesená",J690,0)</f>
        <v>0</v>
      </c>
      <c r="BH690" s="134">
        <f>IF(N690="sníž. přenesená",J690,0)</f>
        <v>0</v>
      </c>
      <c r="BI690" s="134">
        <f>IF(N690="nulová",J690,0)</f>
        <v>0</v>
      </c>
      <c r="BJ690" s="16" t="s">
        <v>88</v>
      </c>
      <c r="BK690" s="134">
        <f>ROUND(I690*H690,2)</f>
        <v>0</v>
      </c>
      <c r="BL690" s="16" t="s">
        <v>88</v>
      </c>
      <c r="BM690" s="133" t="s">
        <v>1770</v>
      </c>
    </row>
    <row r="691" spans="2:65" s="11" customFormat="1" ht="11.25">
      <c r="B691" s="135"/>
      <c r="D691" s="136" t="s">
        <v>190</v>
      </c>
      <c r="E691" s="137" t="s">
        <v>3</v>
      </c>
      <c r="F691" s="138" t="s">
        <v>1550</v>
      </c>
      <c r="H691" s="137" t="s">
        <v>3</v>
      </c>
      <c r="I691" s="139"/>
      <c r="L691" s="135"/>
      <c r="M691" s="140"/>
      <c r="T691" s="141"/>
      <c r="AT691" s="137" t="s">
        <v>190</v>
      </c>
      <c r="AU691" s="137" t="s">
        <v>88</v>
      </c>
      <c r="AV691" s="11" t="s">
        <v>88</v>
      </c>
      <c r="AW691" s="11" t="s">
        <v>41</v>
      </c>
      <c r="AX691" s="11" t="s">
        <v>80</v>
      </c>
      <c r="AY691" s="137" t="s">
        <v>184</v>
      </c>
    </row>
    <row r="692" spans="2:65" s="11" customFormat="1" ht="11.25">
      <c r="B692" s="135"/>
      <c r="D692" s="136" t="s">
        <v>190</v>
      </c>
      <c r="E692" s="137" t="s">
        <v>3</v>
      </c>
      <c r="F692" s="138" t="s">
        <v>1397</v>
      </c>
      <c r="H692" s="137" t="s">
        <v>3</v>
      </c>
      <c r="I692" s="139"/>
      <c r="L692" s="135"/>
      <c r="M692" s="140"/>
      <c r="T692" s="141"/>
      <c r="AT692" s="137" t="s">
        <v>190</v>
      </c>
      <c r="AU692" s="137" t="s">
        <v>88</v>
      </c>
      <c r="AV692" s="11" t="s">
        <v>88</v>
      </c>
      <c r="AW692" s="11" t="s">
        <v>41</v>
      </c>
      <c r="AX692" s="11" t="s">
        <v>80</v>
      </c>
      <c r="AY692" s="137" t="s">
        <v>184</v>
      </c>
    </row>
    <row r="693" spans="2:65" s="12" customFormat="1" ht="11.25">
      <c r="B693" s="142"/>
      <c r="D693" s="136" t="s">
        <v>190</v>
      </c>
      <c r="E693" s="143" t="s">
        <v>3</v>
      </c>
      <c r="F693" s="144" t="s">
        <v>228</v>
      </c>
      <c r="H693" s="145">
        <v>8</v>
      </c>
      <c r="I693" s="146"/>
      <c r="L693" s="142"/>
      <c r="M693" s="147"/>
      <c r="T693" s="148"/>
      <c r="AT693" s="143" t="s">
        <v>190</v>
      </c>
      <c r="AU693" s="143" t="s">
        <v>88</v>
      </c>
      <c r="AV693" s="12" t="s">
        <v>90</v>
      </c>
      <c r="AW693" s="12" t="s">
        <v>41</v>
      </c>
      <c r="AX693" s="12" t="s">
        <v>80</v>
      </c>
      <c r="AY693" s="143" t="s">
        <v>184</v>
      </c>
    </row>
    <row r="694" spans="2:65" s="13" customFormat="1" ht="11.25">
      <c r="B694" s="149"/>
      <c r="D694" s="136" t="s">
        <v>190</v>
      </c>
      <c r="E694" s="150" t="s">
        <v>3</v>
      </c>
      <c r="F694" s="151" t="s">
        <v>202</v>
      </c>
      <c r="H694" s="152">
        <v>8</v>
      </c>
      <c r="I694" s="153"/>
      <c r="L694" s="149"/>
      <c r="M694" s="154"/>
      <c r="T694" s="155"/>
      <c r="AT694" s="150" t="s">
        <v>190</v>
      </c>
      <c r="AU694" s="150" t="s">
        <v>88</v>
      </c>
      <c r="AV694" s="13" t="s">
        <v>203</v>
      </c>
      <c r="AW694" s="13" t="s">
        <v>41</v>
      </c>
      <c r="AX694" s="13" t="s">
        <v>88</v>
      </c>
      <c r="AY694" s="150" t="s">
        <v>184</v>
      </c>
    </row>
    <row r="695" spans="2:65" s="1" customFormat="1" ht="62.65" customHeight="1">
      <c r="B695" s="121"/>
      <c r="C695" s="122" t="s">
        <v>462</v>
      </c>
      <c r="D695" s="122" t="s">
        <v>185</v>
      </c>
      <c r="E695" s="123" t="s">
        <v>1771</v>
      </c>
      <c r="F695" s="124" t="s">
        <v>1772</v>
      </c>
      <c r="G695" s="125" t="s">
        <v>213</v>
      </c>
      <c r="H695" s="126">
        <v>1</v>
      </c>
      <c r="I695" s="127"/>
      <c r="J695" s="128">
        <f>ROUND(I695*H695,2)</f>
        <v>0</v>
      </c>
      <c r="K695" s="124" t="s">
        <v>189</v>
      </c>
      <c r="L695" s="32"/>
      <c r="M695" s="129" t="s">
        <v>3</v>
      </c>
      <c r="N695" s="130" t="s">
        <v>51</v>
      </c>
      <c r="P695" s="131">
        <f>O695*H695</f>
        <v>0</v>
      </c>
      <c r="Q695" s="131">
        <v>0</v>
      </c>
      <c r="R695" s="131">
        <f>Q695*H695</f>
        <v>0</v>
      </c>
      <c r="S695" s="131">
        <v>0</v>
      </c>
      <c r="T695" s="132">
        <f>S695*H695</f>
        <v>0</v>
      </c>
      <c r="AR695" s="133" t="s">
        <v>88</v>
      </c>
      <c r="AT695" s="133" t="s">
        <v>185</v>
      </c>
      <c r="AU695" s="133" t="s">
        <v>88</v>
      </c>
      <c r="AY695" s="16" t="s">
        <v>184</v>
      </c>
      <c r="BE695" s="134">
        <f>IF(N695="základní",J695,0)</f>
        <v>0</v>
      </c>
      <c r="BF695" s="134">
        <f>IF(N695="snížená",J695,0)</f>
        <v>0</v>
      </c>
      <c r="BG695" s="134">
        <f>IF(N695="zákl. přenesená",J695,0)</f>
        <v>0</v>
      </c>
      <c r="BH695" s="134">
        <f>IF(N695="sníž. přenesená",J695,0)</f>
        <v>0</v>
      </c>
      <c r="BI695" s="134">
        <f>IF(N695="nulová",J695,0)</f>
        <v>0</v>
      </c>
      <c r="BJ695" s="16" t="s">
        <v>88</v>
      </c>
      <c r="BK695" s="134">
        <f>ROUND(I695*H695,2)</f>
        <v>0</v>
      </c>
      <c r="BL695" s="16" t="s">
        <v>88</v>
      </c>
      <c r="BM695" s="133" t="s">
        <v>1773</v>
      </c>
    </row>
    <row r="696" spans="2:65" s="11" customFormat="1" ht="22.5">
      <c r="B696" s="135"/>
      <c r="D696" s="136" t="s">
        <v>190</v>
      </c>
      <c r="E696" s="137" t="s">
        <v>3</v>
      </c>
      <c r="F696" s="138" t="s">
        <v>1548</v>
      </c>
      <c r="H696" s="137" t="s">
        <v>3</v>
      </c>
      <c r="I696" s="139"/>
      <c r="L696" s="135"/>
      <c r="M696" s="140"/>
      <c r="T696" s="141"/>
      <c r="AT696" s="137" t="s">
        <v>190</v>
      </c>
      <c r="AU696" s="137" t="s">
        <v>88</v>
      </c>
      <c r="AV696" s="11" t="s">
        <v>88</v>
      </c>
      <c r="AW696" s="11" t="s">
        <v>41</v>
      </c>
      <c r="AX696" s="11" t="s">
        <v>80</v>
      </c>
      <c r="AY696" s="137" t="s">
        <v>184</v>
      </c>
    </row>
    <row r="697" spans="2:65" s="11" customFormat="1" ht="22.5">
      <c r="B697" s="135"/>
      <c r="D697" s="136" t="s">
        <v>190</v>
      </c>
      <c r="E697" s="137" t="s">
        <v>3</v>
      </c>
      <c r="F697" s="138" t="s">
        <v>1774</v>
      </c>
      <c r="H697" s="137" t="s">
        <v>3</v>
      </c>
      <c r="I697" s="139"/>
      <c r="L697" s="135"/>
      <c r="M697" s="140"/>
      <c r="T697" s="141"/>
      <c r="AT697" s="137" t="s">
        <v>190</v>
      </c>
      <c r="AU697" s="137" t="s">
        <v>88</v>
      </c>
      <c r="AV697" s="11" t="s">
        <v>88</v>
      </c>
      <c r="AW697" s="11" t="s">
        <v>41</v>
      </c>
      <c r="AX697" s="11" t="s">
        <v>80</v>
      </c>
      <c r="AY697" s="137" t="s">
        <v>184</v>
      </c>
    </row>
    <row r="698" spans="2:65" s="12" customFormat="1" ht="11.25">
      <c r="B698" s="142"/>
      <c r="D698" s="136" t="s">
        <v>190</v>
      </c>
      <c r="E698" s="143" t="s">
        <v>3</v>
      </c>
      <c r="F698" s="144" t="s">
        <v>88</v>
      </c>
      <c r="H698" s="145">
        <v>1</v>
      </c>
      <c r="I698" s="146"/>
      <c r="L698" s="142"/>
      <c r="M698" s="147"/>
      <c r="T698" s="148"/>
      <c r="AT698" s="143" t="s">
        <v>190</v>
      </c>
      <c r="AU698" s="143" t="s">
        <v>88</v>
      </c>
      <c r="AV698" s="12" t="s">
        <v>90</v>
      </c>
      <c r="AW698" s="12" t="s">
        <v>41</v>
      </c>
      <c r="AX698" s="12" t="s">
        <v>80</v>
      </c>
      <c r="AY698" s="143" t="s">
        <v>184</v>
      </c>
    </row>
    <row r="699" spans="2:65" s="13" customFormat="1" ht="11.25">
      <c r="B699" s="149"/>
      <c r="D699" s="136" t="s">
        <v>190</v>
      </c>
      <c r="E699" s="150" t="s">
        <v>3</v>
      </c>
      <c r="F699" s="151" t="s">
        <v>202</v>
      </c>
      <c r="H699" s="152">
        <v>1</v>
      </c>
      <c r="I699" s="153"/>
      <c r="L699" s="149"/>
      <c r="M699" s="154"/>
      <c r="T699" s="155"/>
      <c r="AT699" s="150" t="s">
        <v>190</v>
      </c>
      <c r="AU699" s="150" t="s">
        <v>88</v>
      </c>
      <c r="AV699" s="13" t="s">
        <v>203</v>
      </c>
      <c r="AW699" s="13" t="s">
        <v>41</v>
      </c>
      <c r="AX699" s="13" t="s">
        <v>88</v>
      </c>
      <c r="AY699" s="150" t="s">
        <v>184</v>
      </c>
    </row>
    <row r="700" spans="2:65" s="1" customFormat="1" ht="62.65" customHeight="1">
      <c r="B700" s="121"/>
      <c r="C700" s="122" t="s">
        <v>630</v>
      </c>
      <c r="D700" s="122" t="s">
        <v>185</v>
      </c>
      <c r="E700" s="123" t="s">
        <v>1401</v>
      </c>
      <c r="F700" s="124" t="s">
        <v>1402</v>
      </c>
      <c r="G700" s="125" t="s">
        <v>213</v>
      </c>
      <c r="H700" s="126">
        <v>4</v>
      </c>
      <c r="I700" s="127"/>
      <c r="J700" s="128">
        <f>ROUND(I700*H700,2)</f>
        <v>0</v>
      </c>
      <c r="K700" s="124" t="s">
        <v>189</v>
      </c>
      <c r="L700" s="32"/>
      <c r="M700" s="129" t="s">
        <v>3</v>
      </c>
      <c r="N700" s="130" t="s">
        <v>51</v>
      </c>
      <c r="P700" s="131">
        <f>O700*H700</f>
        <v>0</v>
      </c>
      <c r="Q700" s="131">
        <v>0</v>
      </c>
      <c r="R700" s="131">
        <f>Q700*H700</f>
        <v>0</v>
      </c>
      <c r="S700" s="131">
        <v>0</v>
      </c>
      <c r="T700" s="132">
        <f>S700*H700</f>
        <v>0</v>
      </c>
      <c r="AR700" s="133" t="s">
        <v>88</v>
      </c>
      <c r="AT700" s="133" t="s">
        <v>185</v>
      </c>
      <c r="AU700" s="133" t="s">
        <v>88</v>
      </c>
      <c r="AY700" s="16" t="s">
        <v>184</v>
      </c>
      <c r="BE700" s="134">
        <f>IF(N700="základní",J700,0)</f>
        <v>0</v>
      </c>
      <c r="BF700" s="134">
        <f>IF(N700="snížená",J700,0)</f>
        <v>0</v>
      </c>
      <c r="BG700" s="134">
        <f>IF(N700="zákl. přenesená",J700,0)</f>
        <v>0</v>
      </c>
      <c r="BH700" s="134">
        <f>IF(N700="sníž. přenesená",J700,0)</f>
        <v>0</v>
      </c>
      <c r="BI700" s="134">
        <f>IF(N700="nulová",J700,0)</f>
        <v>0</v>
      </c>
      <c r="BJ700" s="16" t="s">
        <v>88</v>
      </c>
      <c r="BK700" s="134">
        <f>ROUND(I700*H700,2)</f>
        <v>0</v>
      </c>
      <c r="BL700" s="16" t="s">
        <v>88</v>
      </c>
      <c r="BM700" s="133" t="s">
        <v>1775</v>
      </c>
    </row>
    <row r="701" spans="2:65" s="11" customFormat="1" ht="22.5">
      <c r="B701" s="135"/>
      <c r="D701" s="136" t="s">
        <v>190</v>
      </c>
      <c r="E701" s="137" t="s">
        <v>3</v>
      </c>
      <c r="F701" s="138" t="s">
        <v>1548</v>
      </c>
      <c r="H701" s="137" t="s">
        <v>3</v>
      </c>
      <c r="I701" s="139"/>
      <c r="L701" s="135"/>
      <c r="M701" s="140"/>
      <c r="T701" s="141"/>
      <c r="AT701" s="137" t="s">
        <v>190</v>
      </c>
      <c r="AU701" s="137" t="s">
        <v>88</v>
      </c>
      <c r="AV701" s="11" t="s">
        <v>88</v>
      </c>
      <c r="AW701" s="11" t="s">
        <v>41</v>
      </c>
      <c r="AX701" s="11" t="s">
        <v>80</v>
      </c>
      <c r="AY701" s="137" t="s">
        <v>184</v>
      </c>
    </row>
    <row r="702" spans="2:65" s="11" customFormat="1" ht="22.5">
      <c r="B702" s="135"/>
      <c r="D702" s="136" t="s">
        <v>190</v>
      </c>
      <c r="E702" s="137" t="s">
        <v>3</v>
      </c>
      <c r="F702" s="138" t="s">
        <v>1549</v>
      </c>
      <c r="H702" s="137" t="s">
        <v>3</v>
      </c>
      <c r="I702" s="139"/>
      <c r="L702" s="135"/>
      <c r="M702" s="140"/>
      <c r="T702" s="141"/>
      <c r="AT702" s="137" t="s">
        <v>190</v>
      </c>
      <c r="AU702" s="137" t="s">
        <v>88</v>
      </c>
      <c r="AV702" s="11" t="s">
        <v>88</v>
      </c>
      <c r="AW702" s="11" t="s">
        <v>41</v>
      </c>
      <c r="AX702" s="11" t="s">
        <v>80</v>
      </c>
      <c r="AY702" s="137" t="s">
        <v>184</v>
      </c>
    </row>
    <row r="703" spans="2:65" s="11" customFormat="1" ht="11.25">
      <c r="B703" s="135"/>
      <c r="D703" s="136" t="s">
        <v>190</v>
      </c>
      <c r="E703" s="137" t="s">
        <v>3</v>
      </c>
      <c r="F703" s="138" t="s">
        <v>1550</v>
      </c>
      <c r="H703" s="137" t="s">
        <v>3</v>
      </c>
      <c r="I703" s="139"/>
      <c r="L703" s="135"/>
      <c r="M703" s="140"/>
      <c r="T703" s="141"/>
      <c r="AT703" s="137" t="s">
        <v>190</v>
      </c>
      <c r="AU703" s="137" t="s">
        <v>88</v>
      </c>
      <c r="AV703" s="11" t="s">
        <v>88</v>
      </c>
      <c r="AW703" s="11" t="s">
        <v>41</v>
      </c>
      <c r="AX703" s="11" t="s">
        <v>80</v>
      </c>
      <c r="AY703" s="137" t="s">
        <v>184</v>
      </c>
    </row>
    <row r="704" spans="2:65" s="11" customFormat="1" ht="22.5">
      <c r="B704" s="135"/>
      <c r="D704" s="136" t="s">
        <v>190</v>
      </c>
      <c r="E704" s="137" t="s">
        <v>3</v>
      </c>
      <c r="F704" s="138" t="s">
        <v>1776</v>
      </c>
      <c r="H704" s="137" t="s">
        <v>3</v>
      </c>
      <c r="I704" s="139"/>
      <c r="L704" s="135"/>
      <c r="M704" s="140"/>
      <c r="T704" s="141"/>
      <c r="AT704" s="137" t="s">
        <v>190</v>
      </c>
      <c r="AU704" s="137" t="s">
        <v>88</v>
      </c>
      <c r="AV704" s="11" t="s">
        <v>88</v>
      </c>
      <c r="AW704" s="11" t="s">
        <v>41</v>
      </c>
      <c r="AX704" s="11" t="s">
        <v>80</v>
      </c>
      <c r="AY704" s="137" t="s">
        <v>184</v>
      </c>
    </row>
    <row r="705" spans="2:65" s="12" customFormat="1" ht="11.25">
      <c r="B705" s="142"/>
      <c r="D705" s="136" t="s">
        <v>190</v>
      </c>
      <c r="E705" s="143" t="s">
        <v>3</v>
      </c>
      <c r="F705" s="144" t="s">
        <v>203</v>
      </c>
      <c r="H705" s="145">
        <v>4</v>
      </c>
      <c r="I705" s="146"/>
      <c r="L705" s="142"/>
      <c r="M705" s="147"/>
      <c r="T705" s="148"/>
      <c r="AT705" s="143" t="s">
        <v>190</v>
      </c>
      <c r="AU705" s="143" t="s">
        <v>88</v>
      </c>
      <c r="AV705" s="12" t="s">
        <v>90</v>
      </c>
      <c r="AW705" s="12" t="s">
        <v>41</v>
      </c>
      <c r="AX705" s="12" t="s">
        <v>80</v>
      </c>
      <c r="AY705" s="143" t="s">
        <v>184</v>
      </c>
    </row>
    <row r="706" spans="2:65" s="13" customFormat="1" ht="11.25">
      <c r="B706" s="149"/>
      <c r="D706" s="136" t="s">
        <v>190</v>
      </c>
      <c r="E706" s="150" t="s">
        <v>3</v>
      </c>
      <c r="F706" s="151" t="s">
        <v>202</v>
      </c>
      <c r="H706" s="152">
        <v>4</v>
      </c>
      <c r="I706" s="153"/>
      <c r="L706" s="149"/>
      <c r="M706" s="154"/>
      <c r="T706" s="155"/>
      <c r="AT706" s="150" t="s">
        <v>190</v>
      </c>
      <c r="AU706" s="150" t="s">
        <v>88</v>
      </c>
      <c r="AV706" s="13" t="s">
        <v>203</v>
      </c>
      <c r="AW706" s="13" t="s">
        <v>41</v>
      </c>
      <c r="AX706" s="13" t="s">
        <v>88</v>
      </c>
      <c r="AY706" s="150" t="s">
        <v>184</v>
      </c>
    </row>
    <row r="707" spans="2:65" s="1" customFormat="1" ht="55.5" customHeight="1">
      <c r="B707" s="121"/>
      <c r="C707" s="122" t="s">
        <v>468</v>
      </c>
      <c r="D707" s="122" t="s">
        <v>185</v>
      </c>
      <c r="E707" s="123" t="s">
        <v>1777</v>
      </c>
      <c r="F707" s="124" t="s">
        <v>1778</v>
      </c>
      <c r="G707" s="125" t="s">
        <v>213</v>
      </c>
      <c r="H707" s="126">
        <v>7</v>
      </c>
      <c r="I707" s="127"/>
      <c r="J707" s="128">
        <f>ROUND(I707*H707,2)</f>
        <v>0</v>
      </c>
      <c r="K707" s="124" t="s">
        <v>189</v>
      </c>
      <c r="L707" s="32"/>
      <c r="M707" s="129" t="s">
        <v>3</v>
      </c>
      <c r="N707" s="130" t="s">
        <v>51</v>
      </c>
      <c r="P707" s="131">
        <f>O707*H707</f>
        <v>0</v>
      </c>
      <c r="Q707" s="131">
        <v>0</v>
      </c>
      <c r="R707" s="131">
        <f>Q707*H707</f>
        <v>0</v>
      </c>
      <c r="S707" s="131">
        <v>0</v>
      </c>
      <c r="T707" s="132">
        <f>S707*H707</f>
        <v>0</v>
      </c>
      <c r="AR707" s="133" t="s">
        <v>88</v>
      </c>
      <c r="AT707" s="133" t="s">
        <v>185</v>
      </c>
      <c r="AU707" s="133" t="s">
        <v>88</v>
      </c>
      <c r="AY707" s="16" t="s">
        <v>184</v>
      </c>
      <c r="BE707" s="134">
        <f>IF(N707="základní",J707,0)</f>
        <v>0</v>
      </c>
      <c r="BF707" s="134">
        <f>IF(N707="snížená",J707,0)</f>
        <v>0</v>
      </c>
      <c r="BG707" s="134">
        <f>IF(N707="zákl. přenesená",J707,0)</f>
        <v>0</v>
      </c>
      <c r="BH707" s="134">
        <f>IF(N707="sníž. přenesená",J707,0)</f>
        <v>0</v>
      </c>
      <c r="BI707" s="134">
        <f>IF(N707="nulová",J707,0)</f>
        <v>0</v>
      </c>
      <c r="BJ707" s="16" t="s">
        <v>88</v>
      </c>
      <c r="BK707" s="134">
        <f>ROUND(I707*H707,2)</f>
        <v>0</v>
      </c>
      <c r="BL707" s="16" t="s">
        <v>88</v>
      </c>
      <c r="BM707" s="133" t="s">
        <v>1779</v>
      </c>
    </row>
    <row r="708" spans="2:65" s="11" customFormat="1" ht="22.5">
      <c r="B708" s="135"/>
      <c r="D708" s="136" t="s">
        <v>190</v>
      </c>
      <c r="E708" s="137" t="s">
        <v>3</v>
      </c>
      <c r="F708" s="138" t="s">
        <v>1548</v>
      </c>
      <c r="H708" s="137" t="s">
        <v>3</v>
      </c>
      <c r="I708" s="139"/>
      <c r="L708" s="135"/>
      <c r="M708" s="140"/>
      <c r="T708" s="141"/>
      <c r="AT708" s="137" t="s">
        <v>190</v>
      </c>
      <c r="AU708" s="137" t="s">
        <v>88</v>
      </c>
      <c r="AV708" s="11" t="s">
        <v>88</v>
      </c>
      <c r="AW708" s="11" t="s">
        <v>41</v>
      </c>
      <c r="AX708" s="11" t="s">
        <v>80</v>
      </c>
      <c r="AY708" s="137" t="s">
        <v>184</v>
      </c>
    </row>
    <row r="709" spans="2:65" s="11" customFormat="1" ht="22.5">
      <c r="B709" s="135"/>
      <c r="D709" s="136" t="s">
        <v>190</v>
      </c>
      <c r="E709" s="137" t="s">
        <v>3</v>
      </c>
      <c r="F709" s="138" t="s">
        <v>1549</v>
      </c>
      <c r="H709" s="137" t="s">
        <v>3</v>
      </c>
      <c r="I709" s="139"/>
      <c r="L709" s="135"/>
      <c r="M709" s="140"/>
      <c r="T709" s="141"/>
      <c r="AT709" s="137" t="s">
        <v>190</v>
      </c>
      <c r="AU709" s="137" t="s">
        <v>88</v>
      </c>
      <c r="AV709" s="11" t="s">
        <v>88</v>
      </c>
      <c r="AW709" s="11" t="s">
        <v>41</v>
      </c>
      <c r="AX709" s="11" t="s">
        <v>80</v>
      </c>
      <c r="AY709" s="137" t="s">
        <v>184</v>
      </c>
    </row>
    <row r="710" spans="2:65" s="11" customFormat="1" ht="11.25">
      <c r="B710" s="135"/>
      <c r="D710" s="136" t="s">
        <v>190</v>
      </c>
      <c r="E710" s="137" t="s">
        <v>3</v>
      </c>
      <c r="F710" s="138" t="s">
        <v>1550</v>
      </c>
      <c r="H710" s="137" t="s">
        <v>3</v>
      </c>
      <c r="I710" s="139"/>
      <c r="L710" s="135"/>
      <c r="M710" s="140"/>
      <c r="T710" s="141"/>
      <c r="AT710" s="137" t="s">
        <v>190</v>
      </c>
      <c r="AU710" s="137" t="s">
        <v>88</v>
      </c>
      <c r="AV710" s="11" t="s">
        <v>88</v>
      </c>
      <c r="AW710" s="11" t="s">
        <v>41</v>
      </c>
      <c r="AX710" s="11" t="s">
        <v>80</v>
      </c>
      <c r="AY710" s="137" t="s">
        <v>184</v>
      </c>
    </row>
    <row r="711" spans="2:65" s="11" customFormat="1" ht="22.5">
      <c r="B711" s="135"/>
      <c r="D711" s="136" t="s">
        <v>190</v>
      </c>
      <c r="E711" s="137" t="s">
        <v>3</v>
      </c>
      <c r="F711" s="138" t="s">
        <v>1780</v>
      </c>
      <c r="H711" s="137" t="s">
        <v>3</v>
      </c>
      <c r="I711" s="139"/>
      <c r="L711" s="135"/>
      <c r="M711" s="140"/>
      <c r="T711" s="141"/>
      <c r="AT711" s="137" t="s">
        <v>190</v>
      </c>
      <c r="AU711" s="137" t="s">
        <v>88</v>
      </c>
      <c r="AV711" s="11" t="s">
        <v>88</v>
      </c>
      <c r="AW711" s="11" t="s">
        <v>41</v>
      </c>
      <c r="AX711" s="11" t="s">
        <v>80</v>
      </c>
      <c r="AY711" s="137" t="s">
        <v>184</v>
      </c>
    </row>
    <row r="712" spans="2:65" s="12" customFormat="1" ht="11.25">
      <c r="B712" s="142"/>
      <c r="D712" s="136" t="s">
        <v>190</v>
      </c>
      <c r="E712" s="143" t="s">
        <v>3</v>
      </c>
      <c r="F712" s="144" t="s">
        <v>230</v>
      </c>
      <c r="H712" s="145">
        <v>7</v>
      </c>
      <c r="I712" s="146"/>
      <c r="L712" s="142"/>
      <c r="M712" s="147"/>
      <c r="T712" s="148"/>
      <c r="AT712" s="143" t="s">
        <v>190</v>
      </c>
      <c r="AU712" s="143" t="s">
        <v>88</v>
      </c>
      <c r="AV712" s="12" t="s">
        <v>90</v>
      </c>
      <c r="AW712" s="12" t="s">
        <v>41</v>
      </c>
      <c r="AX712" s="12" t="s">
        <v>80</v>
      </c>
      <c r="AY712" s="143" t="s">
        <v>184</v>
      </c>
    </row>
    <row r="713" spans="2:65" s="13" customFormat="1" ht="11.25">
      <c r="B713" s="149"/>
      <c r="D713" s="136" t="s">
        <v>190</v>
      </c>
      <c r="E713" s="150" t="s">
        <v>3</v>
      </c>
      <c r="F713" s="151" t="s">
        <v>202</v>
      </c>
      <c r="H713" s="152">
        <v>7</v>
      </c>
      <c r="I713" s="153"/>
      <c r="L713" s="149"/>
      <c r="M713" s="154"/>
      <c r="T713" s="155"/>
      <c r="AT713" s="150" t="s">
        <v>190</v>
      </c>
      <c r="AU713" s="150" t="s">
        <v>88</v>
      </c>
      <c r="AV713" s="13" t="s">
        <v>203</v>
      </c>
      <c r="AW713" s="13" t="s">
        <v>41</v>
      </c>
      <c r="AX713" s="13" t="s">
        <v>88</v>
      </c>
      <c r="AY713" s="150" t="s">
        <v>184</v>
      </c>
    </row>
    <row r="714" spans="2:65" s="1" customFormat="1" ht="76.349999999999994" customHeight="1">
      <c r="B714" s="121"/>
      <c r="C714" s="122" t="s">
        <v>643</v>
      </c>
      <c r="D714" s="122" t="s">
        <v>185</v>
      </c>
      <c r="E714" s="123" t="s">
        <v>1781</v>
      </c>
      <c r="F714" s="124" t="s">
        <v>1782</v>
      </c>
      <c r="G714" s="125" t="s">
        <v>213</v>
      </c>
      <c r="H714" s="126">
        <v>3</v>
      </c>
      <c r="I714" s="127"/>
      <c r="J714" s="128">
        <f>ROUND(I714*H714,2)</f>
        <v>0</v>
      </c>
      <c r="K714" s="124" t="s">
        <v>189</v>
      </c>
      <c r="L714" s="32"/>
      <c r="M714" s="129" t="s">
        <v>3</v>
      </c>
      <c r="N714" s="130" t="s">
        <v>51</v>
      </c>
      <c r="P714" s="131">
        <f>O714*H714</f>
        <v>0</v>
      </c>
      <c r="Q714" s="131">
        <v>0</v>
      </c>
      <c r="R714" s="131">
        <f>Q714*H714</f>
        <v>0</v>
      </c>
      <c r="S714" s="131">
        <v>0</v>
      </c>
      <c r="T714" s="132">
        <f>S714*H714</f>
        <v>0</v>
      </c>
      <c r="AR714" s="133" t="s">
        <v>88</v>
      </c>
      <c r="AT714" s="133" t="s">
        <v>185</v>
      </c>
      <c r="AU714" s="133" t="s">
        <v>88</v>
      </c>
      <c r="AY714" s="16" t="s">
        <v>184</v>
      </c>
      <c r="BE714" s="134">
        <f>IF(N714="základní",J714,0)</f>
        <v>0</v>
      </c>
      <c r="BF714" s="134">
        <f>IF(N714="snížená",J714,0)</f>
        <v>0</v>
      </c>
      <c r="BG714" s="134">
        <f>IF(N714="zákl. přenesená",J714,0)</f>
        <v>0</v>
      </c>
      <c r="BH714" s="134">
        <f>IF(N714="sníž. přenesená",J714,0)</f>
        <v>0</v>
      </c>
      <c r="BI714" s="134">
        <f>IF(N714="nulová",J714,0)</f>
        <v>0</v>
      </c>
      <c r="BJ714" s="16" t="s">
        <v>88</v>
      </c>
      <c r="BK714" s="134">
        <f>ROUND(I714*H714,2)</f>
        <v>0</v>
      </c>
      <c r="BL714" s="16" t="s">
        <v>88</v>
      </c>
      <c r="BM714" s="133" t="s">
        <v>1783</v>
      </c>
    </row>
    <row r="715" spans="2:65" s="11" customFormat="1" ht="22.5">
      <c r="B715" s="135"/>
      <c r="D715" s="136" t="s">
        <v>190</v>
      </c>
      <c r="E715" s="137" t="s">
        <v>3</v>
      </c>
      <c r="F715" s="138" t="s">
        <v>1548</v>
      </c>
      <c r="H715" s="137" t="s">
        <v>3</v>
      </c>
      <c r="I715" s="139"/>
      <c r="L715" s="135"/>
      <c r="M715" s="140"/>
      <c r="T715" s="141"/>
      <c r="AT715" s="137" t="s">
        <v>190</v>
      </c>
      <c r="AU715" s="137" t="s">
        <v>88</v>
      </c>
      <c r="AV715" s="11" t="s">
        <v>88</v>
      </c>
      <c r="AW715" s="11" t="s">
        <v>41</v>
      </c>
      <c r="AX715" s="11" t="s">
        <v>80</v>
      </c>
      <c r="AY715" s="137" t="s">
        <v>184</v>
      </c>
    </row>
    <row r="716" spans="2:65" s="11" customFormat="1" ht="22.5">
      <c r="B716" s="135"/>
      <c r="D716" s="136" t="s">
        <v>190</v>
      </c>
      <c r="E716" s="137" t="s">
        <v>3</v>
      </c>
      <c r="F716" s="138" t="s">
        <v>1549</v>
      </c>
      <c r="H716" s="137" t="s">
        <v>3</v>
      </c>
      <c r="I716" s="139"/>
      <c r="L716" s="135"/>
      <c r="M716" s="140"/>
      <c r="T716" s="141"/>
      <c r="AT716" s="137" t="s">
        <v>190</v>
      </c>
      <c r="AU716" s="137" t="s">
        <v>88</v>
      </c>
      <c r="AV716" s="11" t="s">
        <v>88</v>
      </c>
      <c r="AW716" s="11" t="s">
        <v>41</v>
      </c>
      <c r="AX716" s="11" t="s">
        <v>80</v>
      </c>
      <c r="AY716" s="137" t="s">
        <v>184</v>
      </c>
    </row>
    <row r="717" spans="2:65" s="11" customFormat="1" ht="11.25">
      <c r="B717" s="135"/>
      <c r="D717" s="136" t="s">
        <v>190</v>
      </c>
      <c r="E717" s="137" t="s">
        <v>3</v>
      </c>
      <c r="F717" s="138" t="s">
        <v>1550</v>
      </c>
      <c r="H717" s="137" t="s">
        <v>3</v>
      </c>
      <c r="I717" s="139"/>
      <c r="L717" s="135"/>
      <c r="M717" s="140"/>
      <c r="T717" s="141"/>
      <c r="AT717" s="137" t="s">
        <v>190</v>
      </c>
      <c r="AU717" s="137" t="s">
        <v>88</v>
      </c>
      <c r="AV717" s="11" t="s">
        <v>88</v>
      </c>
      <c r="AW717" s="11" t="s">
        <v>41</v>
      </c>
      <c r="AX717" s="11" t="s">
        <v>80</v>
      </c>
      <c r="AY717" s="137" t="s">
        <v>184</v>
      </c>
    </row>
    <row r="718" spans="2:65" s="11" customFormat="1" ht="22.5">
      <c r="B718" s="135"/>
      <c r="D718" s="136" t="s">
        <v>190</v>
      </c>
      <c r="E718" s="137" t="s">
        <v>3</v>
      </c>
      <c r="F718" s="138" t="s">
        <v>1784</v>
      </c>
      <c r="H718" s="137" t="s">
        <v>3</v>
      </c>
      <c r="I718" s="139"/>
      <c r="L718" s="135"/>
      <c r="M718" s="140"/>
      <c r="T718" s="141"/>
      <c r="AT718" s="137" t="s">
        <v>190</v>
      </c>
      <c r="AU718" s="137" t="s">
        <v>88</v>
      </c>
      <c r="AV718" s="11" t="s">
        <v>88</v>
      </c>
      <c r="AW718" s="11" t="s">
        <v>41</v>
      </c>
      <c r="AX718" s="11" t="s">
        <v>80</v>
      </c>
      <c r="AY718" s="137" t="s">
        <v>184</v>
      </c>
    </row>
    <row r="719" spans="2:65" s="12" customFormat="1" ht="11.25">
      <c r="B719" s="142"/>
      <c r="D719" s="136" t="s">
        <v>190</v>
      </c>
      <c r="E719" s="143" t="s">
        <v>3</v>
      </c>
      <c r="F719" s="144" t="s">
        <v>210</v>
      </c>
      <c r="H719" s="145">
        <v>3</v>
      </c>
      <c r="I719" s="146"/>
      <c r="L719" s="142"/>
      <c r="M719" s="147"/>
      <c r="T719" s="148"/>
      <c r="AT719" s="143" t="s">
        <v>190</v>
      </c>
      <c r="AU719" s="143" t="s">
        <v>88</v>
      </c>
      <c r="AV719" s="12" t="s">
        <v>90</v>
      </c>
      <c r="AW719" s="12" t="s">
        <v>41</v>
      </c>
      <c r="AX719" s="12" t="s">
        <v>80</v>
      </c>
      <c r="AY719" s="143" t="s">
        <v>184</v>
      </c>
    </row>
    <row r="720" spans="2:65" s="13" customFormat="1" ht="11.25">
      <c r="B720" s="149"/>
      <c r="D720" s="136" t="s">
        <v>190</v>
      </c>
      <c r="E720" s="150" t="s">
        <v>3</v>
      </c>
      <c r="F720" s="151" t="s">
        <v>202</v>
      </c>
      <c r="H720" s="152">
        <v>3</v>
      </c>
      <c r="I720" s="153"/>
      <c r="L720" s="149"/>
      <c r="M720" s="154"/>
      <c r="T720" s="155"/>
      <c r="AT720" s="150" t="s">
        <v>190</v>
      </c>
      <c r="AU720" s="150" t="s">
        <v>88</v>
      </c>
      <c r="AV720" s="13" t="s">
        <v>203</v>
      </c>
      <c r="AW720" s="13" t="s">
        <v>41</v>
      </c>
      <c r="AX720" s="13" t="s">
        <v>88</v>
      </c>
      <c r="AY720" s="150" t="s">
        <v>184</v>
      </c>
    </row>
    <row r="721" spans="2:65" s="1" customFormat="1" ht="37.9" customHeight="1">
      <c r="B721" s="121"/>
      <c r="C721" s="122" t="s">
        <v>481</v>
      </c>
      <c r="D721" s="122" t="s">
        <v>185</v>
      </c>
      <c r="E721" s="123" t="s">
        <v>1410</v>
      </c>
      <c r="F721" s="124" t="s">
        <v>1411</v>
      </c>
      <c r="G721" s="125" t="s">
        <v>213</v>
      </c>
      <c r="H721" s="126">
        <v>4</v>
      </c>
      <c r="I721" s="127"/>
      <c r="J721" s="128">
        <f>ROUND(I721*H721,2)</f>
        <v>0</v>
      </c>
      <c r="K721" s="124" t="s">
        <v>189</v>
      </c>
      <c r="L721" s="32"/>
      <c r="M721" s="129" t="s">
        <v>3</v>
      </c>
      <c r="N721" s="130" t="s">
        <v>51</v>
      </c>
      <c r="P721" s="131">
        <f>O721*H721</f>
        <v>0</v>
      </c>
      <c r="Q721" s="131">
        <v>0</v>
      </c>
      <c r="R721" s="131">
        <f>Q721*H721</f>
        <v>0</v>
      </c>
      <c r="S721" s="131">
        <v>0</v>
      </c>
      <c r="T721" s="132">
        <f>S721*H721</f>
        <v>0</v>
      </c>
      <c r="AR721" s="133" t="s">
        <v>88</v>
      </c>
      <c r="AT721" s="133" t="s">
        <v>185</v>
      </c>
      <c r="AU721" s="133" t="s">
        <v>88</v>
      </c>
      <c r="AY721" s="16" t="s">
        <v>184</v>
      </c>
      <c r="BE721" s="134">
        <f>IF(N721="základní",J721,0)</f>
        <v>0</v>
      </c>
      <c r="BF721" s="134">
        <f>IF(N721="snížená",J721,0)</f>
        <v>0</v>
      </c>
      <c r="BG721" s="134">
        <f>IF(N721="zákl. přenesená",J721,0)</f>
        <v>0</v>
      </c>
      <c r="BH721" s="134">
        <f>IF(N721="sníž. přenesená",J721,0)</f>
        <v>0</v>
      </c>
      <c r="BI721" s="134">
        <f>IF(N721="nulová",J721,0)</f>
        <v>0</v>
      </c>
      <c r="BJ721" s="16" t="s">
        <v>88</v>
      </c>
      <c r="BK721" s="134">
        <f>ROUND(I721*H721,2)</f>
        <v>0</v>
      </c>
      <c r="BL721" s="16" t="s">
        <v>88</v>
      </c>
      <c r="BM721" s="133" t="s">
        <v>1785</v>
      </c>
    </row>
    <row r="722" spans="2:65" s="11" customFormat="1" ht="22.5">
      <c r="B722" s="135"/>
      <c r="D722" s="136" t="s">
        <v>190</v>
      </c>
      <c r="E722" s="137" t="s">
        <v>3</v>
      </c>
      <c r="F722" s="138" t="s">
        <v>1548</v>
      </c>
      <c r="H722" s="137" t="s">
        <v>3</v>
      </c>
      <c r="I722" s="139"/>
      <c r="L722" s="135"/>
      <c r="M722" s="140"/>
      <c r="T722" s="141"/>
      <c r="AT722" s="137" t="s">
        <v>190</v>
      </c>
      <c r="AU722" s="137" t="s">
        <v>88</v>
      </c>
      <c r="AV722" s="11" t="s">
        <v>88</v>
      </c>
      <c r="AW722" s="11" t="s">
        <v>41</v>
      </c>
      <c r="AX722" s="11" t="s">
        <v>80</v>
      </c>
      <c r="AY722" s="137" t="s">
        <v>184</v>
      </c>
    </row>
    <row r="723" spans="2:65" s="11" customFormat="1" ht="22.5">
      <c r="B723" s="135"/>
      <c r="D723" s="136" t="s">
        <v>190</v>
      </c>
      <c r="E723" s="137" t="s">
        <v>3</v>
      </c>
      <c r="F723" s="138" t="s">
        <v>1549</v>
      </c>
      <c r="H723" s="137" t="s">
        <v>3</v>
      </c>
      <c r="I723" s="139"/>
      <c r="L723" s="135"/>
      <c r="M723" s="140"/>
      <c r="T723" s="141"/>
      <c r="AT723" s="137" t="s">
        <v>190</v>
      </c>
      <c r="AU723" s="137" t="s">
        <v>88</v>
      </c>
      <c r="AV723" s="11" t="s">
        <v>88</v>
      </c>
      <c r="AW723" s="11" t="s">
        <v>41</v>
      </c>
      <c r="AX723" s="11" t="s">
        <v>80</v>
      </c>
      <c r="AY723" s="137" t="s">
        <v>184</v>
      </c>
    </row>
    <row r="724" spans="2:65" s="11" customFormat="1" ht="11.25">
      <c r="B724" s="135"/>
      <c r="D724" s="136" t="s">
        <v>190</v>
      </c>
      <c r="E724" s="137" t="s">
        <v>3</v>
      </c>
      <c r="F724" s="138" t="s">
        <v>1550</v>
      </c>
      <c r="H724" s="137" t="s">
        <v>3</v>
      </c>
      <c r="I724" s="139"/>
      <c r="L724" s="135"/>
      <c r="M724" s="140"/>
      <c r="T724" s="141"/>
      <c r="AT724" s="137" t="s">
        <v>190</v>
      </c>
      <c r="AU724" s="137" t="s">
        <v>88</v>
      </c>
      <c r="AV724" s="11" t="s">
        <v>88</v>
      </c>
      <c r="AW724" s="11" t="s">
        <v>41</v>
      </c>
      <c r="AX724" s="11" t="s">
        <v>80</v>
      </c>
      <c r="AY724" s="137" t="s">
        <v>184</v>
      </c>
    </row>
    <row r="725" spans="2:65" s="11" customFormat="1" ht="11.25">
      <c r="B725" s="135"/>
      <c r="D725" s="136" t="s">
        <v>190</v>
      </c>
      <c r="E725" s="137" t="s">
        <v>3</v>
      </c>
      <c r="F725" s="138" t="s">
        <v>1786</v>
      </c>
      <c r="H725" s="137" t="s">
        <v>3</v>
      </c>
      <c r="I725" s="139"/>
      <c r="L725" s="135"/>
      <c r="M725" s="140"/>
      <c r="T725" s="141"/>
      <c r="AT725" s="137" t="s">
        <v>190</v>
      </c>
      <c r="AU725" s="137" t="s">
        <v>88</v>
      </c>
      <c r="AV725" s="11" t="s">
        <v>88</v>
      </c>
      <c r="AW725" s="11" t="s">
        <v>41</v>
      </c>
      <c r="AX725" s="11" t="s">
        <v>80</v>
      </c>
      <c r="AY725" s="137" t="s">
        <v>184</v>
      </c>
    </row>
    <row r="726" spans="2:65" s="12" customFormat="1" ht="11.25">
      <c r="B726" s="142"/>
      <c r="D726" s="136" t="s">
        <v>190</v>
      </c>
      <c r="E726" s="143" t="s">
        <v>3</v>
      </c>
      <c r="F726" s="144" t="s">
        <v>203</v>
      </c>
      <c r="H726" s="145">
        <v>4</v>
      </c>
      <c r="I726" s="146"/>
      <c r="L726" s="142"/>
      <c r="M726" s="147"/>
      <c r="T726" s="148"/>
      <c r="AT726" s="143" t="s">
        <v>190</v>
      </c>
      <c r="AU726" s="143" t="s">
        <v>88</v>
      </c>
      <c r="AV726" s="12" t="s">
        <v>90</v>
      </c>
      <c r="AW726" s="12" t="s">
        <v>41</v>
      </c>
      <c r="AX726" s="12" t="s">
        <v>80</v>
      </c>
      <c r="AY726" s="143" t="s">
        <v>184</v>
      </c>
    </row>
    <row r="727" spans="2:65" s="13" customFormat="1" ht="11.25">
      <c r="B727" s="149"/>
      <c r="D727" s="136" t="s">
        <v>190</v>
      </c>
      <c r="E727" s="150" t="s">
        <v>3</v>
      </c>
      <c r="F727" s="151" t="s">
        <v>202</v>
      </c>
      <c r="H727" s="152">
        <v>4</v>
      </c>
      <c r="I727" s="153"/>
      <c r="L727" s="149"/>
      <c r="M727" s="154"/>
      <c r="T727" s="155"/>
      <c r="AT727" s="150" t="s">
        <v>190</v>
      </c>
      <c r="AU727" s="150" t="s">
        <v>88</v>
      </c>
      <c r="AV727" s="13" t="s">
        <v>203</v>
      </c>
      <c r="AW727" s="13" t="s">
        <v>41</v>
      </c>
      <c r="AX727" s="13" t="s">
        <v>88</v>
      </c>
      <c r="AY727" s="150" t="s">
        <v>184</v>
      </c>
    </row>
    <row r="728" spans="2:65" s="1" customFormat="1" ht="37.9" customHeight="1">
      <c r="B728" s="121"/>
      <c r="C728" s="122" t="s">
        <v>650</v>
      </c>
      <c r="D728" s="122" t="s">
        <v>185</v>
      </c>
      <c r="E728" s="123" t="s">
        <v>1413</v>
      </c>
      <c r="F728" s="124" t="s">
        <v>1414</v>
      </c>
      <c r="G728" s="125" t="s">
        <v>213</v>
      </c>
      <c r="H728" s="126">
        <v>1</v>
      </c>
      <c r="I728" s="127"/>
      <c r="J728" s="128">
        <f>ROUND(I728*H728,2)</f>
        <v>0</v>
      </c>
      <c r="K728" s="124" t="s">
        <v>189</v>
      </c>
      <c r="L728" s="32"/>
      <c r="M728" s="129" t="s">
        <v>3</v>
      </c>
      <c r="N728" s="130" t="s">
        <v>51</v>
      </c>
      <c r="P728" s="131">
        <f>O728*H728</f>
        <v>0</v>
      </c>
      <c r="Q728" s="131">
        <v>0</v>
      </c>
      <c r="R728" s="131">
        <f>Q728*H728</f>
        <v>0</v>
      </c>
      <c r="S728" s="131">
        <v>0</v>
      </c>
      <c r="T728" s="132">
        <f>S728*H728</f>
        <v>0</v>
      </c>
      <c r="AR728" s="133" t="s">
        <v>88</v>
      </c>
      <c r="AT728" s="133" t="s">
        <v>185</v>
      </c>
      <c r="AU728" s="133" t="s">
        <v>88</v>
      </c>
      <c r="AY728" s="16" t="s">
        <v>184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6" t="s">
        <v>88</v>
      </c>
      <c r="BK728" s="134">
        <f>ROUND(I728*H728,2)</f>
        <v>0</v>
      </c>
      <c r="BL728" s="16" t="s">
        <v>88</v>
      </c>
      <c r="BM728" s="133" t="s">
        <v>1787</v>
      </c>
    </row>
    <row r="729" spans="2:65" s="11" customFormat="1" ht="22.5">
      <c r="B729" s="135"/>
      <c r="D729" s="136" t="s">
        <v>190</v>
      </c>
      <c r="E729" s="137" t="s">
        <v>3</v>
      </c>
      <c r="F729" s="138" t="s">
        <v>1548</v>
      </c>
      <c r="H729" s="137" t="s">
        <v>3</v>
      </c>
      <c r="I729" s="139"/>
      <c r="L729" s="135"/>
      <c r="M729" s="140"/>
      <c r="T729" s="141"/>
      <c r="AT729" s="137" t="s">
        <v>190</v>
      </c>
      <c r="AU729" s="137" t="s">
        <v>88</v>
      </c>
      <c r="AV729" s="11" t="s">
        <v>88</v>
      </c>
      <c r="AW729" s="11" t="s">
        <v>41</v>
      </c>
      <c r="AX729" s="11" t="s">
        <v>80</v>
      </c>
      <c r="AY729" s="137" t="s">
        <v>184</v>
      </c>
    </row>
    <row r="730" spans="2:65" s="11" customFormat="1" ht="22.5">
      <c r="B730" s="135"/>
      <c r="D730" s="136" t="s">
        <v>190</v>
      </c>
      <c r="E730" s="137" t="s">
        <v>3</v>
      </c>
      <c r="F730" s="138" t="s">
        <v>1549</v>
      </c>
      <c r="H730" s="137" t="s">
        <v>3</v>
      </c>
      <c r="I730" s="139"/>
      <c r="L730" s="135"/>
      <c r="M730" s="140"/>
      <c r="T730" s="141"/>
      <c r="AT730" s="137" t="s">
        <v>190</v>
      </c>
      <c r="AU730" s="137" t="s">
        <v>88</v>
      </c>
      <c r="AV730" s="11" t="s">
        <v>88</v>
      </c>
      <c r="AW730" s="11" t="s">
        <v>41</v>
      </c>
      <c r="AX730" s="11" t="s">
        <v>80</v>
      </c>
      <c r="AY730" s="137" t="s">
        <v>184</v>
      </c>
    </row>
    <row r="731" spans="2:65" s="11" customFormat="1" ht="11.25">
      <c r="B731" s="135"/>
      <c r="D731" s="136" t="s">
        <v>190</v>
      </c>
      <c r="E731" s="137" t="s">
        <v>3</v>
      </c>
      <c r="F731" s="138" t="s">
        <v>1550</v>
      </c>
      <c r="H731" s="137" t="s">
        <v>3</v>
      </c>
      <c r="I731" s="139"/>
      <c r="L731" s="135"/>
      <c r="M731" s="140"/>
      <c r="T731" s="141"/>
      <c r="AT731" s="137" t="s">
        <v>190</v>
      </c>
      <c r="AU731" s="137" t="s">
        <v>88</v>
      </c>
      <c r="AV731" s="11" t="s">
        <v>88</v>
      </c>
      <c r="AW731" s="11" t="s">
        <v>41</v>
      </c>
      <c r="AX731" s="11" t="s">
        <v>80</v>
      </c>
      <c r="AY731" s="137" t="s">
        <v>184</v>
      </c>
    </row>
    <row r="732" spans="2:65" s="11" customFormat="1" ht="22.5">
      <c r="B732" s="135"/>
      <c r="D732" s="136" t="s">
        <v>190</v>
      </c>
      <c r="E732" s="137" t="s">
        <v>3</v>
      </c>
      <c r="F732" s="138" t="s">
        <v>1788</v>
      </c>
      <c r="H732" s="137" t="s">
        <v>3</v>
      </c>
      <c r="I732" s="139"/>
      <c r="L732" s="135"/>
      <c r="M732" s="140"/>
      <c r="T732" s="141"/>
      <c r="AT732" s="137" t="s">
        <v>190</v>
      </c>
      <c r="AU732" s="137" t="s">
        <v>88</v>
      </c>
      <c r="AV732" s="11" t="s">
        <v>88</v>
      </c>
      <c r="AW732" s="11" t="s">
        <v>41</v>
      </c>
      <c r="AX732" s="11" t="s">
        <v>80</v>
      </c>
      <c r="AY732" s="137" t="s">
        <v>184</v>
      </c>
    </row>
    <row r="733" spans="2:65" s="12" customFormat="1" ht="11.25">
      <c r="B733" s="142"/>
      <c r="D733" s="136" t="s">
        <v>190</v>
      </c>
      <c r="E733" s="143" t="s">
        <v>3</v>
      </c>
      <c r="F733" s="144" t="s">
        <v>88</v>
      </c>
      <c r="H733" s="145">
        <v>1</v>
      </c>
      <c r="I733" s="146"/>
      <c r="L733" s="142"/>
      <c r="M733" s="147"/>
      <c r="T733" s="148"/>
      <c r="AT733" s="143" t="s">
        <v>190</v>
      </c>
      <c r="AU733" s="143" t="s">
        <v>88</v>
      </c>
      <c r="AV733" s="12" t="s">
        <v>90</v>
      </c>
      <c r="AW733" s="12" t="s">
        <v>41</v>
      </c>
      <c r="AX733" s="12" t="s">
        <v>80</v>
      </c>
      <c r="AY733" s="143" t="s">
        <v>184</v>
      </c>
    </row>
    <row r="734" spans="2:65" s="13" customFormat="1" ht="11.25">
      <c r="B734" s="149"/>
      <c r="D734" s="136" t="s">
        <v>190</v>
      </c>
      <c r="E734" s="150" t="s">
        <v>3</v>
      </c>
      <c r="F734" s="151" t="s">
        <v>202</v>
      </c>
      <c r="H734" s="152">
        <v>1</v>
      </c>
      <c r="I734" s="153"/>
      <c r="L734" s="149"/>
      <c r="M734" s="154"/>
      <c r="T734" s="155"/>
      <c r="AT734" s="150" t="s">
        <v>190</v>
      </c>
      <c r="AU734" s="150" t="s">
        <v>88</v>
      </c>
      <c r="AV734" s="13" t="s">
        <v>203</v>
      </c>
      <c r="AW734" s="13" t="s">
        <v>41</v>
      </c>
      <c r="AX734" s="13" t="s">
        <v>88</v>
      </c>
      <c r="AY734" s="150" t="s">
        <v>184</v>
      </c>
    </row>
    <row r="735" spans="2:65" s="1" customFormat="1" ht="62.65" customHeight="1">
      <c r="B735" s="121"/>
      <c r="C735" s="122" t="s">
        <v>485</v>
      </c>
      <c r="D735" s="122" t="s">
        <v>185</v>
      </c>
      <c r="E735" s="123" t="s">
        <v>1789</v>
      </c>
      <c r="F735" s="124" t="s">
        <v>1790</v>
      </c>
      <c r="G735" s="125" t="s">
        <v>213</v>
      </c>
      <c r="H735" s="126">
        <v>1</v>
      </c>
      <c r="I735" s="127"/>
      <c r="J735" s="128">
        <f>ROUND(I735*H735,2)</f>
        <v>0</v>
      </c>
      <c r="K735" s="124" t="s">
        <v>189</v>
      </c>
      <c r="L735" s="32"/>
      <c r="M735" s="129" t="s">
        <v>3</v>
      </c>
      <c r="N735" s="130" t="s">
        <v>51</v>
      </c>
      <c r="P735" s="131">
        <f>O735*H735</f>
        <v>0</v>
      </c>
      <c r="Q735" s="131">
        <v>0</v>
      </c>
      <c r="R735" s="131">
        <f>Q735*H735</f>
        <v>0</v>
      </c>
      <c r="S735" s="131">
        <v>0</v>
      </c>
      <c r="T735" s="132">
        <f>S735*H735</f>
        <v>0</v>
      </c>
      <c r="AR735" s="133" t="s">
        <v>88</v>
      </c>
      <c r="AT735" s="133" t="s">
        <v>185</v>
      </c>
      <c r="AU735" s="133" t="s">
        <v>88</v>
      </c>
      <c r="AY735" s="16" t="s">
        <v>184</v>
      </c>
      <c r="BE735" s="134">
        <f>IF(N735="základní",J735,0)</f>
        <v>0</v>
      </c>
      <c r="BF735" s="134">
        <f>IF(N735="snížená",J735,0)</f>
        <v>0</v>
      </c>
      <c r="BG735" s="134">
        <f>IF(N735="zákl. přenesená",J735,0)</f>
        <v>0</v>
      </c>
      <c r="BH735" s="134">
        <f>IF(N735="sníž. přenesená",J735,0)</f>
        <v>0</v>
      </c>
      <c r="BI735" s="134">
        <f>IF(N735="nulová",J735,0)</f>
        <v>0</v>
      </c>
      <c r="BJ735" s="16" t="s">
        <v>88</v>
      </c>
      <c r="BK735" s="134">
        <f>ROUND(I735*H735,2)</f>
        <v>0</v>
      </c>
      <c r="BL735" s="16" t="s">
        <v>88</v>
      </c>
      <c r="BM735" s="133" t="s">
        <v>1791</v>
      </c>
    </row>
    <row r="736" spans="2:65" s="11" customFormat="1" ht="22.5">
      <c r="B736" s="135"/>
      <c r="D736" s="136" t="s">
        <v>190</v>
      </c>
      <c r="E736" s="137" t="s">
        <v>3</v>
      </c>
      <c r="F736" s="138" t="s">
        <v>1548</v>
      </c>
      <c r="H736" s="137" t="s">
        <v>3</v>
      </c>
      <c r="I736" s="139"/>
      <c r="L736" s="135"/>
      <c r="M736" s="140"/>
      <c r="T736" s="141"/>
      <c r="AT736" s="137" t="s">
        <v>190</v>
      </c>
      <c r="AU736" s="137" t="s">
        <v>88</v>
      </c>
      <c r="AV736" s="11" t="s">
        <v>88</v>
      </c>
      <c r="AW736" s="11" t="s">
        <v>41</v>
      </c>
      <c r="AX736" s="11" t="s">
        <v>80</v>
      </c>
      <c r="AY736" s="137" t="s">
        <v>184</v>
      </c>
    </row>
    <row r="737" spans="2:65" s="11" customFormat="1" ht="11.25">
      <c r="B737" s="135"/>
      <c r="D737" s="136" t="s">
        <v>190</v>
      </c>
      <c r="E737" s="137" t="s">
        <v>3</v>
      </c>
      <c r="F737" s="138" t="s">
        <v>1792</v>
      </c>
      <c r="H737" s="137" t="s">
        <v>3</v>
      </c>
      <c r="I737" s="139"/>
      <c r="L737" s="135"/>
      <c r="M737" s="140"/>
      <c r="T737" s="141"/>
      <c r="AT737" s="137" t="s">
        <v>190</v>
      </c>
      <c r="AU737" s="137" t="s">
        <v>88</v>
      </c>
      <c r="AV737" s="11" t="s">
        <v>88</v>
      </c>
      <c r="AW737" s="11" t="s">
        <v>41</v>
      </c>
      <c r="AX737" s="11" t="s">
        <v>80</v>
      </c>
      <c r="AY737" s="137" t="s">
        <v>184</v>
      </c>
    </row>
    <row r="738" spans="2:65" s="12" customFormat="1" ht="11.25">
      <c r="B738" s="142"/>
      <c r="D738" s="136" t="s">
        <v>190</v>
      </c>
      <c r="E738" s="143" t="s">
        <v>3</v>
      </c>
      <c r="F738" s="144" t="s">
        <v>88</v>
      </c>
      <c r="H738" s="145">
        <v>1</v>
      </c>
      <c r="I738" s="146"/>
      <c r="L738" s="142"/>
      <c r="M738" s="147"/>
      <c r="T738" s="148"/>
      <c r="AT738" s="143" t="s">
        <v>190</v>
      </c>
      <c r="AU738" s="143" t="s">
        <v>88</v>
      </c>
      <c r="AV738" s="12" t="s">
        <v>90</v>
      </c>
      <c r="AW738" s="12" t="s">
        <v>41</v>
      </c>
      <c r="AX738" s="12" t="s">
        <v>80</v>
      </c>
      <c r="AY738" s="143" t="s">
        <v>184</v>
      </c>
    </row>
    <row r="739" spans="2:65" s="13" customFormat="1" ht="11.25">
      <c r="B739" s="149"/>
      <c r="D739" s="136" t="s">
        <v>190</v>
      </c>
      <c r="E739" s="150" t="s">
        <v>3</v>
      </c>
      <c r="F739" s="151" t="s">
        <v>202</v>
      </c>
      <c r="H739" s="152">
        <v>1</v>
      </c>
      <c r="I739" s="153"/>
      <c r="L739" s="149"/>
      <c r="M739" s="154"/>
      <c r="T739" s="155"/>
      <c r="AT739" s="150" t="s">
        <v>190</v>
      </c>
      <c r="AU739" s="150" t="s">
        <v>88</v>
      </c>
      <c r="AV739" s="13" t="s">
        <v>203</v>
      </c>
      <c r="AW739" s="13" t="s">
        <v>41</v>
      </c>
      <c r="AX739" s="13" t="s">
        <v>88</v>
      </c>
      <c r="AY739" s="150" t="s">
        <v>184</v>
      </c>
    </row>
    <row r="740" spans="2:65" s="1" customFormat="1" ht="62.65" customHeight="1">
      <c r="B740" s="121"/>
      <c r="C740" s="122" t="s">
        <v>662</v>
      </c>
      <c r="D740" s="122" t="s">
        <v>185</v>
      </c>
      <c r="E740" s="123" t="s">
        <v>1417</v>
      </c>
      <c r="F740" s="124" t="s">
        <v>1418</v>
      </c>
      <c r="G740" s="125" t="s">
        <v>213</v>
      </c>
      <c r="H740" s="126">
        <v>3</v>
      </c>
      <c r="I740" s="127"/>
      <c r="J740" s="128">
        <f>ROUND(I740*H740,2)</f>
        <v>0</v>
      </c>
      <c r="K740" s="124" t="s">
        <v>189</v>
      </c>
      <c r="L740" s="32"/>
      <c r="M740" s="129" t="s">
        <v>3</v>
      </c>
      <c r="N740" s="130" t="s">
        <v>51</v>
      </c>
      <c r="P740" s="131">
        <f>O740*H740</f>
        <v>0</v>
      </c>
      <c r="Q740" s="131">
        <v>0</v>
      </c>
      <c r="R740" s="131">
        <f>Q740*H740</f>
        <v>0</v>
      </c>
      <c r="S740" s="131">
        <v>0</v>
      </c>
      <c r="T740" s="132">
        <f>S740*H740</f>
        <v>0</v>
      </c>
      <c r="AR740" s="133" t="s">
        <v>88</v>
      </c>
      <c r="AT740" s="133" t="s">
        <v>185</v>
      </c>
      <c r="AU740" s="133" t="s">
        <v>88</v>
      </c>
      <c r="AY740" s="16" t="s">
        <v>184</v>
      </c>
      <c r="BE740" s="134">
        <f>IF(N740="základní",J740,0)</f>
        <v>0</v>
      </c>
      <c r="BF740" s="134">
        <f>IF(N740="snížená",J740,0)</f>
        <v>0</v>
      </c>
      <c r="BG740" s="134">
        <f>IF(N740="zákl. přenesená",J740,0)</f>
        <v>0</v>
      </c>
      <c r="BH740" s="134">
        <f>IF(N740="sníž. přenesená",J740,0)</f>
        <v>0</v>
      </c>
      <c r="BI740" s="134">
        <f>IF(N740="nulová",J740,0)</f>
        <v>0</v>
      </c>
      <c r="BJ740" s="16" t="s">
        <v>88</v>
      </c>
      <c r="BK740" s="134">
        <f>ROUND(I740*H740,2)</f>
        <v>0</v>
      </c>
      <c r="BL740" s="16" t="s">
        <v>88</v>
      </c>
      <c r="BM740" s="133" t="s">
        <v>1793</v>
      </c>
    </row>
    <row r="741" spans="2:65" s="11" customFormat="1" ht="22.5">
      <c r="B741" s="135"/>
      <c r="D741" s="136" t="s">
        <v>190</v>
      </c>
      <c r="E741" s="137" t="s">
        <v>3</v>
      </c>
      <c r="F741" s="138" t="s">
        <v>1548</v>
      </c>
      <c r="H741" s="137" t="s">
        <v>3</v>
      </c>
      <c r="I741" s="139"/>
      <c r="L741" s="135"/>
      <c r="M741" s="140"/>
      <c r="T741" s="141"/>
      <c r="AT741" s="137" t="s">
        <v>190</v>
      </c>
      <c r="AU741" s="137" t="s">
        <v>88</v>
      </c>
      <c r="AV741" s="11" t="s">
        <v>88</v>
      </c>
      <c r="AW741" s="11" t="s">
        <v>41</v>
      </c>
      <c r="AX741" s="11" t="s">
        <v>80</v>
      </c>
      <c r="AY741" s="137" t="s">
        <v>184</v>
      </c>
    </row>
    <row r="742" spans="2:65" s="11" customFormat="1" ht="11.25">
      <c r="B742" s="135"/>
      <c r="D742" s="136" t="s">
        <v>190</v>
      </c>
      <c r="E742" s="137" t="s">
        <v>3</v>
      </c>
      <c r="F742" s="138" t="s">
        <v>1792</v>
      </c>
      <c r="H742" s="137" t="s">
        <v>3</v>
      </c>
      <c r="I742" s="139"/>
      <c r="L742" s="135"/>
      <c r="M742" s="140"/>
      <c r="T742" s="141"/>
      <c r="AT742" s="137" t="s">
        <v>190</v>
      </c>
      <c r="AU742" s="137" t="s">
        <v>88</v>
      </c>
      <c r="AV742" s="11" t="s">
        <v>88</v>
      </c>
      <c r="AW742" s="11" t="s">
        <v>41</v>
      </c>
      <c r="AX742" s="11" t="s">
        <v>80</v>
      </c>
      <c r="AY742" s="137" t="s">
        <v>184</v>
      </c>
    </row>
    <row r="743" spans="2:65" s="12" customFormat="1" ht="11.25">
      <c r="B743" s="142"/>
      <c r="D743" s="136" t="s">
        <v>190</v>
      </c>
      <c r="E743" s="143" t="s">
        <v>3</v>
      </c>
      <c r="F743" s="144" t="s">
        <v>210</v>
      </c>
      <c r="H743" s="145">
        <v>3</v>
      </c>
      <c r="I743" s="146"/>
      <c r="L743" s="142"/>
      <c r="M743" s="147"/>
      <c r="T743" s="148"/>
      <c r="AT743" s="143" t="s">
        <v>190</v>
      </c>
      <c r="AU743" s="143" t="s">
        <v>88</v>
      </c>
      <c r="AV743" s="12" t="s">
        <v>90</v>
      </c>
      <c r="AW743" s="12" t="s">
        <v>41</v>
      </c>
      <c r="AX743" s="12" t="s">
        <v>80</v>
      </c>
      <c r="AY743" s="143" t="s">
        <v>184</v>
      </c>
    </row>
    <row r="744" spans="2:65" s="13" customFormat="1" ht="11.25">
      <c r="B744" s="149"/>
      <c r="D744" s="136" t="s">
        <v>190</v>
      </c>
      <c r="E744" s="150" t="s">
        <v>3</v>
      </c>
      <c r="F744" s="151" t="s">
        <v>202</v>
      </c>
      <c r="H744" s="152">
        <v>3</v>
      </c>
      <c r="I744" s="153"/>
      <c r="L744" s="149"/>
      <c r="M744" s="154"/>
      <c r="T744" s="155"/>
      <c r="AT744" s="150" t="s">
        <v>190</v>
      </c>
      <c r="AU744" s="150" t="s">
        <v>88</v>
      </c>
      <c r="AV744" s="13" t="s">
        <v>203</v>
      </c>
      <c r="AW744" s="13" t="s">
        <v>41</v>
      </c>
      <c r="AX744" s="13" t="s">
        <v>88</v>
      </c>
      <c r="AY744" s="150" t="s">
        <v>184</v>
      </c>
    </row>
    <row r="745" spans="2:65" s="1" customFormat="1" ht="37.9" customHeight="1">
      <c r="B745" s="121"/>
      <c r="C745" s="122" t="s">
        <v>488</v>
      </c>
      <c r="D745" s="122" t="s">
        <v>185</v>
      </c>
      <c r="E745" s="123" t="s">
        <v>1794</v>
      </c>
      <c r="F745" s="124" t="s">
        <v>1795</v>
      </c>
      <c r="G745" s="125" t="s">
        <v>213</v>
      </c>
      <c r="H745" s="126">
        <v>2</v>
      </c>
      <c r="I745" s="127"/>
      <c r="J745" s="128">
        <f>ROUND(I745*H745,2)</f>
        <v>0</v>
      </c>
      <c r="K745" s="124" t="s">
        <v>189</v>
      </c>
      <c r="L745" s="32"/>
      <c r="M745" s="129" t="s">
        <v>3</v>
      </c>
      <c r="N745" s="130" t="s">
        <v>51</v>
      </c>
      <c r="P745" s="131">
        <f>O745*H745</f>
        <v>0</v>
      </c>
      <c r="Q745" s="131">
        <v>0</v>
      </c>
      <c r="R745" s="131">
        <f>Q745*H745</f>
        <v>0</v>
      </c>
      <c r="S745" s="131">
        <v>0</v>
      </c>
      <c r="T745" s="132">
        <f>S745*H745</f>
        <v>0</v>
      </c>
      <c r="AR745" s="133" t="s">
        <v>88</v>
      </c>
      <c r="AT745" s="133" t="s">
        <v>185</v>
      </c>
      <c r="AU745" s="133" t="s">
        <v>88</v>
      </c>
      <c r="AY745" s="16" t="s">
        <v>184</v>
      </c>
      <c r="BE745" s="134">
        <f>IF(N745="základní",J745,0)</f>
        <v>0</v>
      </c>
      <c r="BF745" s="134">
        <f>IF(N745="snížená",J745,0)</f>
        <v>0</v>
      </c>
      <c r="BG745" s="134">
        <f>IF(N745="zákl. přenesená",J745,0)</f>
        <v>0</v>
      </c>
      <c r="BH745" s="134">
        <f>IF(N745="sníž. přenesená",J745,0)</f>
        <v>0</v>
      </c>
      <c r="BI745" s="134">
        <f>IF(N745="nulová",J745,0)</f>
        <v>0</v>
      </c>
      <c r="BJ745" s="16" t="s">
        <v>88</v>
      </c>
      <c r="BK745" s="134">
        <f>ROUND(I745*H745,2)</f>
        <v>0</v>
      </c>
      <c r="BL745" s="16" t="s">
        <v>88</v>
      </c>
      <c r="BM745" s="133" t="s">
        <v>1796</v>
      </c>
    </row>
    <row r="746" spans="2:65" s="11" customFormat="1" ht="22.5">
      <c r="B746" s="135"/>
      <c r="D746" s="136" t="s">
        <v>190</v>
      </c>
      <c r="E746" s="137" t="s">
        <v>3</v>
      </c>
      <c r="F746" s="138" t="s">
        <v>1549</v>
      </c>
      <c r="H746" s="137" t="s">
        <v>3</v>
      </c>
      <c r="I746" s="139"/>
      <c r="L746" s="135"/>
      <c r="M746" s="140"/>
      <c r="T746" s="141"/>
      <c r="AT746" s="137" t="s">
        <v>190</v>
      </c>
      <c r="AU746" s="137" t="s">
        <v>88</v>
      </c>
      <c r="AV746" s="11" t="s">
        <v>88</v>
      </c>
      <c r="AW746" s="11" t="s">
        <v>41</v>
      </c>
      <c r="AX746" s="11" t="s">
        <v>80</v>
      </c>
      <c r="AY746" s="137" t="s">
        <v>184</v>
      </c>
    </row>
    <row r="747" spans="2:65" s="11" customFormat="1" ht="11.25">
      <c r="B747" s="135"/>
      <c r="D747" s="136" t="s">
        <v>190</v>
      </c>
      <c r="E747" s="137" t="s">
        <v>3</v>
      </c>
      <c r="F747" s="138" t="s">
        <v>1550</v>
      </c>
      <c r="H747" s="137" t="s">
        <v>3</v>
      </c>
      <c r="I747" s="139"/>
      <c r="L747" s="135"/>
      <c r="M747" s="140"/>
      <c r="T747" s="141"/>
      <c r="AT747" s="137" t="s">
        <v>190</v>
      </c>
      <c r="AU747" s="137" t="s">
        <v>88</v>
      </c>
      <c r="AV747" s="11" t="s">
        <v>88</v>
      </c>
      <c r="AW747" s="11" t="s">
        <v>41</v>
      </c>
      <c r="AX747" s="11" t="s">
        <v>80</v>
      </c>
      <c r="AY747" s="137" t="s">
        <v>184</v>
      </c>
    </row>
    <row r="748" spans="2:65" s="11" customFormat="1" ht="11.25">
      <c r="B748" s="135"/>
      <c r="D748" s="136" t="s">
        <v>190</v>
      </c>
      <c r="E748" s="137" t="s">
        <v>3</v>
      </c>
      <c r="F748" s="138" t="s">
        <v>1797</v>
      </c>
      <c r="H748" s="137" t="s">
        <v>3</v>
      </c>
      <c r="I748" s="139"/>
      <c r="L748" s="135"/>
      <c r="M748" s="140"/>
      <c r="T748" s="141"/>
      <c r="AT748" s="137" t="s">
        <v>190</v>
      </c>
      <c r="AU748" s="137" t="s">
        <v>88</v>
      </c>
      <c r="AV748" s="11" t="s">
        <v>88</v>
      </c>
      <c r="AW748" s="11" t="s">
        <v>41</v>
      </c>
      <c r="AX748" s="11" t="s">
        <v>80</v>
      </c>
      <c r="AY748" s="137" t="s">
        <v>184</v>
      </c>
    </row>
    <row r="749" spans="2:65" s="12" customFormat="1" ht="11.25">
      <c r="B749" s="142"/>
      <c r="D749" s="136" t="s">
        <v>190</v>
      </c>
      <c r="E749" s="143" t="s">
        <v>3</v>
      </c>
      <c r="F749" s="144" t="s">
        <v>514</v>
      </c>
      <c r="H749" s="145">
        <v>2</v>
      </c>
      <c r="I749" s="146"/>
      <c r="L749" s="142"/>
      <c r="M749" s="147"/>
      <c r="T749" s="148"/>
      <c r="AT749" s="143" t="s">
        <v>190</v>
      </c>
      <c r="AU749" s="143" t="s">
        <v>88</v>
      </c>
      <c r="AV749" s="12" t="s">
        <v>90</v>
      </c>
      <c r="AW749" s="12" t="s">
        <v>41</v>
      </c>
      <c r="AX749" s="12" t="s">
        <v>80</v>
      </c>
      <c r="AY749" s="143" t="s">
        <v>184</v>
      </c>
    </row>
    <row r="750" spans="2:65" s="13" customFormat="1" ht="11.25">
      <c r="B750" s="149"/>
      <c r="D750" s="136" t="s">
        <v>190</v>
      </c>
      <c r="E750" s="150" t="s">
        <v>3</v>
      </c>
      <c r="F750" s="151" t="s">
        <v>202</v>
      </c>
      <c r="H750" s="152">
        <v>2</v>
      </c>
      <c r="I750" s="153"/>
      <c r="L750" s="149"/>
      <c r="M750" s="154"/>
      <c r="T750" s="155"/>
      <c r="AT750" s="150" t="s">
        <v>190</v>
      </c>
      <c r="AU750" s="150" t="s">
        <v>88</v>
      </c>
      <c r="AV750" s="13" t="s">
        <v>203</v>
      </c>
      <c r="AW750" s="13" t="s">
        <v>41</v>
      </c>
      <c r="AX750" s="13" t="s">
        <v>88</v>
      </c>
      <c r="AY750" s="150" t="s">
        <v>184</v>
      </c>
    </row>
    <row r="751" spans="2:65" s="1" customFormat="1" ht="37.9" customHeight="1">
      <c r="B751" s="121"/>
      <c r="C751" s="122" t="s">
        <v>669</v>
      </c>
      <c r="D751" s="122" t="s">
        <v>185</v>
      </c>
      <c r="E751" s="123" t="s">
        <v>1798</v>
      </c>
      <c r="F751" s="124" t="s">
        <v>1799</v>
      </c>
      <c r="G751" s="125" t="s">
        <v>213</v>
      </c>
      <c r="H751" s="126">
        <v>6</v>
      </c>
      <c r="I751" s="127"/>
      <c r="J751" s="128">
        <f>ROUND(I751*H751,2)</f>
        <v>0</v>
      </c>
      <c r="K751" s="124" t="s">
        <v>189</v>
      </c>
      <c r="L751" s="32"/>
      <c r="M751" s="129" t="s">
        <v>3</v>
      </c>
      <c r="N751" s="130" t="s">
        <v>51</v>
      </c>
      <c r="P751" s="131">
        <f>O751*H751</f>
        <v>0</v>
      </c>
      <c r="Q751" s="131">
        <v>0</v>
      </c>
      <c r="R751" s="131">
        <f>Q751*H751</f>
        <v>0</v>
      </c>
      <c r="S751" s="131">
        <v>0</v>
      </c>
      <c r="T751" s="132">
        <f>S751*H751</f>
        <v>0</v>
      </c>
      <c r="AR751" s="133" t="s">
        <v>88</v>
      </c>
      <c r="AT751" s="133" t="s">
        <v>185</v>
      </c>
      <c r="AU751" s="133" t="s">
        <v>88</v>
      </c>
      <c r="AY751" s="16" t="s">
        <v>184</v>
      </c>
      <c r="BE751" s="134">
        <f>IF(N751="základní",J751,0)</f>
        <v>0</v>
      </c>
      <c r="BF751" s="134">
        <f>IF(N751="snížená",J751,0)</f>
        <v>0</v>
      </c>
      <c r="BG751" s="134">
        <f>IF(N751="zákl. přenesená",J751,0)</f>
        <v>0</v>
      </c>
      <c r="BH751" s="134">
        <f>IF(N751="sníž. přenesená",J751,0)</f>
        <v>0</v>
      </c>
      <c r="BI751" s="134">
        <f>IF(N751="nulová",J751,0)</f>
        <v>0</v>
      </c>
      <c r="BJ751" s="16" t="s">
        <v>88</v>
      </c>
      <c r="BK751" s="134">
        <f>ROUND(I751*H751,2)</f>
        <v>0</v>
      </c>
      <c r="BL751" s="16" t="s">
        <v>88</v>
      </c>
      <c r="BM751" s="133" t="s">
        <v>1800</v>
      </c>
    </row>
    <row r="752" spans="2:65" s="11" customFormat="1" ht="22.5">
      <c r="B752" s="135"/>
      <c r="D752" s="136" t="s">
        <v>190</v>
      </c>
      <c r="E752" s="137" t="s">
        <v>3</v>
      </c>
      <c r="F752" s="138" t="s">
        <v>1549</v>
      </c>
      <c r="H752" s="137" t="s">
        <v>3</v>
      </c>
      <c r="I752" s="139"/>
      <c r="L752" s="135"/>
      <c r="M752" s="140"/>
      <c r="T752" s="141"/>
      <c r="AT752" s="137" t="s">
        <v>190</v>
      </c>
      <c r="AU752" s="137" t="s">
        <v>88</v>
      </c>
      <c r="AV752" s="11" t="s">
        <v>88</v>
      </c>
      <c r="AW752" s="11" t="s">
        <v>41</v>
      </c>
      <c r="AX752" s="11" t="s">
        <v>80</v>
      </c>
      <c r="AY752" s="137" t="s">
        <v>184</v>
      </c>
    </row>
    <row r="753" spans="2:65" s="11" customFormat="1" ht="11.25">
      <c r="B753" s="135"/>
      <c r="D753" s="136" t="s">
        <v>190</v>
      </c>
      <c r="E753" s="137" t="s">
        <v>3</v>
      </c>
      <c r="F753" s="138" t="s">
        <v>1550</v>
      </c>
      <c r="H753" s="137" t="s">
        <v>3</v>
      </c>
      <c r="I753" s="139"/>
      <c r="L753" s="135"/>
      <c r="M753" s="140"/>
      <c r="T753" s="141"/>
      <c r="AT753" s="137" t="s">
        <v>190</v>
      </c>
      <c r="AU753" s="137" t="s">
        <v>88</v>
      </c>
      <c r="AV753" s="11" t="s">
        <v>88</v>
      </c>
      <c r="AW753" s="11" t="s">
        <v>41</v>
      </c>
      <c r="AX753" s="11" t="s">
        <v>80</v>
      </c>
      <c r="AY753" s="137" t="s">
        <v>184</v>
      </c>
    </row>
    <row r="754" spans="2:65" s="11" customFormat="1" ht="11.25">
      <c r="B754" s="135"/>
      <c r="D754" s="136" t="s">
        <v>190</v>
      </c>
      <c r="E754" s="137" t="s">
        <v>3</v>
      </c>
      <c r="F754" s="138" t="s">
        <v>1797</v>
      </c>
      <c r="H754" s="137" t="s">
        <v>3</v>
      </c>
      <c r="I754" s="139"/>
      <c r="L754" s="135"/>
      <c r="M754" s="140"/>
      <c r="T754" s="141"/>
      <c r="AT754" s="137" t="s">
        <v>190</v>
      </c>
      <c r="AU754" s="137" t="s">
        <v>88</v>
      </c>
      <c r="AV754" s="11" t="s">
        <v>88</v>
      </c>
      <c r="AW754" s="11" t="s">
        <v>41</v>
      </c>
      <c r="AX754" s="11" t="s">
        <v>80</v>
      </c>
      <c r="AY754" s="137" t="s">
        <v>184</v>
      </c>
    </row>
    <row r="755" spans="2:65" s="12" customFormat="1" ht="11.25">
      <c r="B755" s="142"/>
      <c r="D755" s="136" t="s">
        <v>190</v>
      </c>
      <c r="E755" s="143" t="s">
        <v>3</v>
      </c>
      <c r="F755" s="144" t="s">
        <v>1801</v>
      </c>
      <c r="H755" s="145">
        <v>6</v>
      </c>
      <c r="I755" s="146"/>
      <c r="L755" s="142"/>
      <c r="M755" s="147"/>
      <c r="T755" s="148"/>
      <c r="AT755" s="143" t="s">
        <v>190</v>
      </c>
      <c r="AU755" s="143" t="s">
        <v>88</v>
      </c>
      <c r="AV755" s="12" t="s">
        <v>90</v>
      </c>
      <c r="AW755" s="12" t="s">
        <v>41</v>
      </c>
      <c r="AX755" s="12" t="s">
        <v>80</v>
      </c>
      <c r="AY755" s="143" t="s">
        <v>184</v>
      </c>
    </row>
    <row r="756" spans="2:65" s="13" customFormat="1" ht="11.25">
      <c r="B756" s="149"/>
      <c r="D756" s="136" t="s">
        <v>190</v>
      </c>
      <c r="E756" s="150" t="s">
        <v>3</v>
      </c>
      <c r="F756" s="151" t="s">
        <v>202</v>
      </c>
      <c r="H756" s="152">
        <v>6</v>
      </c>
      <c r="I756" s="153"/>
      <c r="L756" s="149"/>
      <c r="M756" s="154"/>
      <c r="T756" s="155"/>
      <c r="AT756" s="150" t="s">
        <v>190</v>
      </c>
      <c r="AU756" s="150" t="s">
        <v>88</v>
      </c>
      <c r="AV756" s="13" t="s">
        <v>203</v>
      </c>
      <c r="AW756" s="13" t="s">
        <v>41</v>
      </c>
      <c r="AX756" s="13" t="s">
        <v>88</v>
      </c>
      <c r="AY756" s="150" t="s">
        <v>184</v>
      </c>
    </row>
    <row r="757" spans="2:65" s="1" customFormat="1" ht="24.2" customHeight="1">
      <c r="B757" s="121"/>
      <c r="C757" s="122" t="s">
        <v>497</v>
      </c>
      <c r="D757" s="122" t="s">
        <v>185</v>
      </c>
      <c r="E757" s="123" t="s">
        <v>1421</v>
      </c>
      <c r="F757" s="124" t="s">
        <v>1422</v>
      </c>
      <c r="G757" s="125" t="s">
        <v>213</v>
      </c>
      <c r="H757" s="126">
        <v>2</v>
      </c>
      <c r="I757" s="127"/>
      <c r="J757" s="128">
        <f>ROUND(I757*H757,2)</f>
        <v>0</v>
      </c>
      <c r="K757" s="124" t="s">
        <v>189</v>
      </c>
      <c r="L757" s="32"/>
      <c r="M757" s="129" t="s">
        <v>3</v>
      </c>
      <c r="N757" s="130" t="s">
        <v>51</v>
      </c>
      <c r="P757" s="131">
        <f>O757*H757</f>
        <v>0</v>
      </c>
      <c r="Q757" s="131">
        <v>0</v>
      </c>
      <c r="R757" s="131">
        <f>Q757*H757</f>
        <v>0</v>
      </c>
      <c r="S757" s="131">
        <v>0</v>
      </c>
      <c r="T757" s="132">
        <f>S757*H757</f>
        <v>0</v>
      </c>
      <c r="AR757" s="133" t="s">
        <v>88</v>
      </c>
      <c r="AT757" s="133" t="s">
        <v>185</v>
      </c>
      <c r="AU757" s="133" t="s">
        <v>88</v>
      </c>
      <c r="AY757" s="16" t="s">
        <v>184</v>
      </c>
      <c r="BE757" s="134">
        <f>IF(N757="základní",J757,0)</f>
        <v>0</v>
      </c>
      <c r="BF757" s="134">
        <f>IF(N757="snížená",J757,0)</f>
        <v>0</v>
      </c>
      <c r="BG757" s="134">
        <f>IF(N757="zákl. přenesená",J757,0)</f>
        <v>0</v>
      </c>
      <c r="BH757" s="134">
        <f>IF(N757="sníž. přenesená",J757,0)</f>
        <v>0</v>
      </c>
      <c r="BI757" s="134">
        <f>IF(N757="nulová",J757,0)</f>
        <v>0</v>
      </c>
      <c r="BJ757" s="16" t="s">
        <v>88</v>
      </c>
      <c r="BK757" s="134">
        <f>ROUND(I757*H757,2)</f>
        <v>0</v>
      </c>
      <c r="BL757" s="16" t="s">
        <v>88</v>
      </c>
      <c r="BM757" s="133" t="s">
        <v>1802</v>
      </c>
    </row>
    <row r="758" spans="2:65" s="11" customFormat="1" ht="11.25">
      <c r="B758" s="135"/>
      <c r="D758" s="136" t="s">
        <v>190</v>
      </c>
      <c r="E758" s="137" t="s">
        <v>3</v>
      </c>
      <c r="F758" s="138" t="s">
        <v>1550</v>
      </c>
      <c r="H758" s="137" t="s">
        <v>3</v>
      </c>
      <c r="I758" s="139"/>
      <c r="L758" s="135"/>
      <c r="M758" s="140"/>
      <c r="T758" s="141"/>
      <c r="AT758" s="137" t="s">
        <v>190</v>
      </c>
      <c r="AU758" s="137" t="s">
        <v>88</v>
      </c>
      <c r="AV758" s="11" t="s">
        <v>88</v>
      </c>
      <c r="AW758" s="11" t="s">
        <v>41</v>
      </c>
      <c r="AX758" s="11" t="s">
        <v>80</v>
      </c>
      <c r="AY758" s="137" t="s">
        <v>184</v>
      </c>
    </row>
    <row r="759" spans="2:65" s="11" customFormat="1" ht="22.5">
      <c r="B759" s="135"/>
      <c r="D759" s="136" t="s">
        <v>190</v>
      </c>
      <c r="E759" s="137" t="s">
        <v>3</v>
      </c>
      <c r="F759" s="138" t="s">
        <v>1803</v>
      </c>
      <c r="H759" s="137" t="s">
        <v>3</v>
      </c>
      <c r="I759" s="139"/>
      <c r="L759" s="135"/>
      <c r="M759" s="140"/>
      <c r="T759" s="141"/>
      <c r="AT759" s="137" t="s">
        <v>190</v>
      </c>
      <c r="AU759" s="137" t="s">
        <v>88</v>
      </c>
      <c r="AV759" s="11" t="s">
        <v>88</v>
      </c>
      <c r="AW759" s="11" t="s">
        <v>41</v>
      </c>
      <c r="AX759" s="11" t="s">
        <v>80</v>
      </c>
      <c r="AY759" s="137" t="s">
        <v>184</v>
      </c>
    </row>
    <row r="760" spans="2:65" s="12" customFormat="1" ht="11.25">
      <c r="B760" s="142"/>
      <c r="D760" s="136" t="s">
        <v>190</v>
      </c>
      <c r="E760" s="143" t="s">
        <v>3</v>
      </c>
      <c r="F760" s="144" t="s">
        <v>90</v>
      </c>
      <c r="H760" s="145">
        <v>2</v>
      </c>
      <c r="I760" s="146"/>
      <c r="L760" s="142"/>
      <c r="M760" s="147"/>
      <c r="T760" s="148"/>
      <c r="AT760" s="143" t="s">
        <v>190</v>
      </c>
      <c r="AU760" s="143" t="s">
        <v>88</v>
      </c>
      <c r="AV760" s="12" t="s">
        <v>90</v>
      </c>
      <c r="AW760" s="12" t="s">
        <v>41</v>
      </c>
      <c r="AX760" s="12" t="s">
        <v>80</v>
      </c>
      <c r="AY760" s="143" t="s">
        <v>184</v>
      </c>
    </row>
    <row r="761" spans="2:65" s="13" customFormat="1" ht="11.25">
      <c r="B761" s="149"/>
      <c r="D761" s="136" t="s">
        <v>190</v>
      </c>
      <c r="E761" s="150" t="s">
        <v>3</v>
      </c>
      <c r="F761" s="151" t="s">
        <v>202</v>
      </c>
      <c r="H761" s="152">
        <v>2</v>
      </c>
      <c r="I761" s="153"/>
      <c r="L761" s="149"/>
      <c r="M761" s="154"/>
      <c r="T761" s="155"/>
      <c r="AT761" s="150" t="s">
        <v>190</v>
      </c>
      <c r="AU761" s="150" t="s">
        <v>88</v>
      </c>
      <c r="AV761" s="13" t="s">
        <v>203</v>
      </c>
      <c r="AW761" s="13" t="s">
        <v>41</v>
      </c>
      <c r="AX761" s="13" t="s">
        <v>88</v>
      </c>
      <c r="AY761" s="150" t="s">
        <v>184</v>
      </c>
    </row>
    <row r="762" spans="2:65" s="1" customFormat="1" ht="24.2" customHeight="1">
      <c r="B762" s="121"/>
      <c r="C762" s="122" t="s">
        <v>677</v>
      </c>
      <c r="D762" s="122" t="s">
        <v>185</v>
      </c>
      <c r="E762" s="123" t="s">
        <v>1804</v>
      </c>
      <c r="F762" s="124" t="s">
        <v>1805</v>
      </c>
      <c r="G762" s="125" t="s">
        <v>213</v>
      </c>
      <c r="H762" s="126">
        <v>2</v>
      </c>
      <c r="I762" s="127"/>
      <c r="J762" s="128">
        <f>ROUND(I762*H762,2)</f>
        <v>0</v>
      </c>
      <c r="K762" s="124" t="s">
        <v>189</v>
      </c>
      <c r="L762" s="32"/>
      <c r="M762" s="129" t="s">
        <v>3</v>
      </c>
      <c r="N762" s="130" t="s">
        <v>51</v>
      </c>
      <c r="P762" s="131">
        <f>O762*H762</f>
        <v>0</v>
      </c>
      <c r="Q762" s="131">
        <v>0</v>
      </c>
      <c r="R762" s="131">
        <f>Q762*H762</f>
        <v>0</v>
      </c>
      <c r="S762" s="131">
        <v>0</v>
      </c>
      <c r="T762" s="132">
        <f>S762*H762</f>
        <v>0</v>
      </c>
      <c r="AR762" s="133" t="s">
        <v>88</v>
      </c>
      <c r="AT762" s="133" t="s">
        <v>185</v>
      </c>
      <c r="AU762" s="133" t="s">
        <v>88</v>
      </c>
      <c r="AY762" s="16" t="s">
        <v>184</v>
      </c>
      <c r="BE762" s="134">
        <f>IF(N762="základní",J762,0)</f>
        <v>0</v>
      </c>
      <c r="BF762" s="134">
        <f>IF(N762="snížená",J762,0)</f>
        <v>0</v>
      </c>
      <c r="BG762" s="134">
        <f>IF(N762="zákl. přenesená",J762,0)</f>
        <v>0</v>
      </c>
      <c r="BH762" s="134">
        <f>IF(N762="sníž. přenesená",J762,0)</f>
        <v>0</v>
      </c>
      <c r="BI762" s="134">
        <f>IF(N762="nulová",J762,0)</f>
        <v>0</v>
      </c>
      <c r="BJ762" s="16" t="s">
        <v>88</v>
      </c>
      <c r="BK762" s="134">
        <f>ROUND(I762*H762,2)</f>
        <v>0</v>
      </c>
      <c r="BL762" s="16" t="s">
        <v>88</v>
      </c>
      <c r="BM762" s="133" t="s">
        <v>1806</v>
      </c>
    </row>
    <row r="763" spans="2:65" s="11" customFormat="1" ht="11.25">
      <c r="B763" s="135"/>
      <c r="D763" s="136" t="s">
        <v>190</v>
      </c>
      <c r="E763" s="137" t="s">
        <v>3</v>
      </c>
      <c r="F763" s="138" t="s">
        <v>1550</v>
      </c>
      <c r="H763" s="137" t="s">
        <v>3</v>
      </c>
      <c r="I763" s="139"/>
      <c r="L763" s="135"/>
      <c r="M763" s="140"/>
      <c r="T763" s="141"/>
      <c r="AT763" s="137" t="s">
        <v>190</v>
      </c>
      <c r="AU763" s="137" t="s">
        <v>88</v>
      </c>
      <c r="AV763" s="11" t="s">
        <v>88</v>
      </c>
      <c r="AW763" s="11" t="s">
        <v>41</v>
      </c>
      <c r="AX763" s="11" t="s">
        <v>80</v>
      </c>
      <c r="AY763" s="137" t="s">
        <v>184</v>
      </c>
    </row>
    <row r="764" spans="2:65" s="11" customFormat="1" ht="22.5">
      <c r="B764" s="135"/>
      <c r="D764" s="136" t="s">
        <v>190</v>
      </c>
      <c r="E764" s="137" t="s">
        <v>3</v>
      </c>
      <c r="F764" s="138" t="s">
        <v>1807</v>
      </c>
      <c r="H764" s="137" t="s">
        <v>3</v>
      </c>
      <c r="I764" s="139"/>
      <c r="L764" s="135"/>
      <c r="M764" s="140"/>
      <c r="T764" s="141"/>
      <c r="AT764" s="137" t="s">
        <v>190</v>
      </c>
      <c r="AU764" s="137" t="s">
        <v>88</v>
      </c>
      <c r="AV764" s="11" t="s">
        <v>88</v>
      </c>
      <c r="AW764" s="11" t="s">
        <v>41</v>
      </c>
      <c r="AX764" s="11" t="s">
        <v>80</v>
      </c>
      <c r="AY764" s="137" t="s">
        <v>184</v>
      </c>
    </row>
    <row r="765" spans="2:65" s="12" customFormat="1" ht="11.25">
      <c r="B765" s="142"/>
      <c r="D765" s="136" t="s">
        <v>190</v>
      </c>
      <c r="E765" s="143" t="s">
        <v>3</v>
      </c>
      <c r="F765" s="144" t="s">
        <v>90</v>
      </c>
      <c r="H765" s="145">
        <v>2</v>
      </c>
      <c r="I765" s="146"/>
      <c r="L765" s="142"/>
      <c r="M765" s="147"/>
      <c r="T765" s="148"/>
      <c r="AT765" s="143" t="s">
        <v>190</v>
      </c>
      <c r="AU765" s="143" t="s">
        <v>88</v>
      </c>
      <c r="AV765" s="12" t="s">
        <v>90</v>
      </c>
      <c r="AW765" s="12" t="s">
        <v>41</v>
      </c>
      <c r="AX765" s="12" t="s">
        <v>80</v>
      </c>
      <c r="AY765" s="143" t="s">
        <v>184</v>
      </c>
    </row>
    <row r="766" spans="2:65" s="13" customFormat="1" ht="11.25">
      <c r="B766" s="149"/>
      <c r="D766" s="136" t="s">
        <v>190</v>
      </c>
      <c r="E766" s="150" t="s">
        <v>3</v>
      </c>
      <c r="F766" s="151" t="s">
        <v>202</v>
      </c>
      <c r="H766" s="152">
        <v>2</v>
      </c>
      <c r="I766" s="153"/>
      <c r="L766" s="149"/>
      <c r="M766" s="154"/>
      <c r="T766" s="155"/>
      <c r="AT766" s="150" t="s">
        <v>190</v>
      </c>
      <c r="AU766" s="150" t="s">
        <v>88</v>
      </c>
      <c r="AV766" s="13" t="s">
        <v>203</v>
      </c>
      <c r="AW766" s="13" t="s">
        <v>41</v>
      </c>
      <c r="AX766" s="13" t="s">
        <v>88</v>
      </c>
      <c r="AY766" s="150" t="s">
        <v>184</v>
      </c>
    </row>
    <row r="767" spans="2:65" s="1" customFormat="1" ht="24.2" customHeight="1">
      <c r="B767" s="121"/>
      <c r="C767" s="122" t="s">
        <v>503</v>
      </c>
      <c r="D767" s="122" t="s">
        <v>185</v>
      </c>
      <c r="E767" s="123" t="s">
        <v>1425</v>
      </c>
      <c r="F767" s="124" t="s">
        <v>1426</v>
      </c>
      <c r="G767" s="125" t="s">
        <v>213</v>
      </c>
      <c r="H767" s="126">
        <v>1</v>
      </c>
      <c r="I767" s="127"/>
      <c r="J767" s="128">
        <f>ROUND(I767*H767,2)</f>
        <v>0</v>
      </c>
      <c r="K767" s="124" t="s">
        <v>189</v>
      </c>
      <c r="L767" s="32"/>
      <c r="M767" s="129" t="s">
        <v>3</v>
      </c>
      <c r="N767" s="130" t="s">
        <v>51</v>
      </c>
      <c r="P767" s="131">
        <f>O767*H767</f>
        <v>0</v>
      </c>
      <c r="Q767" s="131">
        <v>0</v>
      </c>
      <c r="R767" s="131">
        <f>Q767*H767</f>
        <v>0</v>
      </c>
      <c r="S767" s="131">
        <v>0</v>
      </c>
      <c r="T767" s="132">
        <f>S767*H767</f>
        <v>0</v>
      </c>
      <c r="AR767" s="133" t="s">
        <v>88</v>
      </c>
      <c r="AT767" s="133" t="s">
        <v>185</v>
      </c>
      <c r="AU767" s="133" t="s">
        <v>88</v>
      </c>
      <c r="AY767" s="16" t="s">
        <v>184</v>
      </c>
      <c r="BE767" s="134">
        <f>IF(N767="základní",J767,0)</f>
        <v>0</v>
      </c>
      <c r="BF767" s="134">
        <f>IF(N767="snížená",J767,0)</f>
        <v>0</v>
      </c>
      <c r="BG767" s="134">
        <f>IF(N767="zákl. přenesená",J767,0)</f>
        <v>0</v>
      </c>
      <c r="BH767" s="134">
        <f>IF(N767="sníž. přenesená",J767,0)</f>
        <v>0</v>
      </c>
      <c r="BI767" s="134">
        <f>IF(N767="nulová",J767,0)</f>
        <v>0</v>
      </c>
      <c r="BJ767" s="16" t="s">
        <v>88</v>
      </c>
      <c r="BK767" s="134">
        <f>ROUND(I767*H767,2)</f>
        <v>0</v>
      </c>
      <c r="BL767" s="16" t="s">
        <v>88</v>
      </c>
      <c r="BM767" s="133" t="s">
        <v>1808</v>
      </c>
    </row>
    <row r="768" spans="2:65" s="11" customFormat="1" ht="11.25">
      <c r="B768" s="135"/>
      <c r="D768" s="136" t="s">
        <v>190</v>
      </c>
      <c r="E768" s="137" t="s">
        <v>3</v>
      </c>
      <c r="F768" s="138" t="s">
        <v>1567</v>
      </c>
      <c r="H768" s="137" t="s">
        <v>3</v>
      </c>
      <c r="I768" s="139"/>
      <c r="L768" s="135"/>
      <c r="M768" s="140"/>
      <c r="T768" s="141"/>
      <c r="AT768" s="137" t="s">
        <v>190</v>
      </c>
      <c r="AU768" s="137" t="s">
        <v>88</v>
      </c>
      <c r="AV768" s="11" t="s">
        <v>88</v>
      </c>
      <c r="AW768" s="11" t="s">
        <v>41</v>
      </c>
      <c r="AX768" s="11" t="s">
        <v>80</v>
      </c>
      <c r="AY768" s="137" t="s">
        <v>184</v>
      </c>
    </row>
    <row r="769" spans="2:65" s="11" customFormat="1" ht="11.25">
      <c r="B769" s="135"/>
      <c r="D769" s="136" t="s">
        <v>190</v>
      </c>
      <c r="E769" s="137" t="s">
        <v>3</v>
      </c>
      <c r="F769" s="138" t="s">
        <v>1428</v>
      </c>
      <c r="H769" s="137" t="s">
        <v>3</v>
      </c>
      <c r="I769" s="139"/>
      <c r="L769" s="135"/>
      <c r="M769" s="140"/>
      <c r="T769" s="141"/>
      <c r="AT769" s="137" t="s">
        <v>190</v>
      </c>
      <c r="AU769" s="137" t="s">
        <v>88</v>
      </c>
      <c r="AV769" s="11" t="s">
        <v>88</v>
      </c>
      <c r="AW769" s="11" t="s">
        <v>41</v>
      </c>
      <c r="AX769" s="11" t="s">
        <v>80</v>
      </c>
      <c r="AY769" s="137" t="s">
        <v>184</v>
      </c>
    </row>
    <row r="770" spans="2:65" s="12" customFormat="1" ht="11.25">
      <c r="B770" s="142"/>
      <c r="D770" s="136" t="s">
        <v>190</v>
      </c>
      <c r="E770" s="143" t="s">
        <v>3</v>
      </c>
      <c r="F770" s="144" t="s">
        <v>88</v>
      </c>
      <c r="H770" s="145">
        <v>1</v>
      </c>
      <c r="I770" s="146"/>
      <c r="L770" s="142"/>
      <c r="M770" s="147"/>
      <c r="T770" s="148"/>
      <c r="AT770" s="143" t="s">
        <v>190</v>
      </c>
      <c r="AU770" s="143" t="s">
        <v>88</v>
      </c>
      <c r="AV770" s="12" t="s">
        <v>90</v>
      </c>
      <c r="AW770" s="12" t="s">
        <v>41</v>
      </c>
      <c r="AX770" s="12" t="s">
        <v>80</v>
      </c>
      <c r="AY770" s="143" t="s">
        <v>184</v>
      </c>
    </row>
    <row r="771" spans="2:65" s="13" customFormat="1" ht="11.25">
      <c r="B771" s="149"/>
      <c r="D771" s="136" t="s">
        <v>190</v>
      </c>
      <c r="E771" s="150" t="s">
        <v>3</v>
      </c>
      <c r="F771" s="151" t="s">
        <v>202</v>
      </c>
      <c r="H771" s="152">
        <v>1</v>
      </c>
      <c r="I771" s="153"/>
      <c r="L771" s="149"/>
      <c r="M771" s="154"/>
      <c r="T771" s="155"/>
      <c r="AT771" s="150" t="s">
        <v>190</v>
      </c>
      <c r="AU771" s="150" t="s">
        <v>88</v>
      </c>
      <c r="AV771" s="13" t="s">
        <v>203</v>
      </c>
      <c r="AW771" s="13" t="s">
        <v>41</v>
      </c>
      <c r="AX771" s="13" t="s">
        <v>88</v>
      </c>
      <c r="AY771" s="150" t="s">
        <v>184</v>
      </c>
    </row>
    <row r="772" spans="2:65" s="1" customFormat="1" ht="44.25" customHeight="1">
      <c r="B772" s="121"/>
      <c r="C772" s="122" t="s">
        <v>686</v>
      </c>
      <c r="D772" s="122" t="s">
        <v>185</v>
      </c>
      <c r="E772" s="123" t="s">
        <v>1429</v>
      </c>
      <c r="F772" s="124" t="s">
        <v>1809</v>
      </c>
      <c r="G772" s="125" t="s">
        <v>213</v>
      </c>
      <c r="H772" s="126">
        <v>1</v>
      </c>
      <c r="I772" s="127"/>
      <c r="J772" s="128">
        <f>ROUND(I772*H772,2)</f>
        <v>0</v>
      </c>
      <c r="K772" s="124" t="s">
        <v>189</v>
      </c>
      <c r="L772" s="32"/>
      <c r="M772" s="129" t="s">
        <v>3</v>
      </c>
      <c r="N772" s="130" t="s">
        <v>51</v>
      </c>
      <c r="P772" s="131">
        <f>O772*H772</f>
        <v>0</v>
      </c>
      <c r="Q772" s="131">
        <v>0</v>
      </c>
      <c r="R772" s="131">
        <f>Q772*H772</f>
        <v>0</v>
      </c>
      <c r="S772" s="131">
        <v>0</v>
      </c>
      <c r="T772" s="132">
        <f>S772*H772</f>
        <v>0</v>
      </c>
      <c r="AR772" s="133" t="s">
        <v>88</v>
      </c>
      <c r="AT772" s="133" t="s">
        <v>185</v>
      </c>
      <c r="AU772" s="133" t="s">
        <v>88</v>
      </c>
      <c r="AY772" s="16" t="s">
        <v>184</v>
      </c>
      <c r="BE772" s="134">
        <f>IF(N772="základní",J772,0)</f>
        <v>0</v>
      </c>
      <c r="BF772" s="134">
        <f>IF(N772="snížená",J772,0)</f>
        <v>0</v>
      </c>
      <c r="BG772" s="134">
        <f>IF(N772="zákl. přenesená",J772,0)</f>
        <v>0</v>
      </c>
      <c r="BH772" s="134">
        <f>IF(N772="sníž. přenesená",J772,0)</f>
        <v>0</v>
      </c>
      <c r="BI772" s="134">
        <f>IF(N772="nulová",J772,0)</f>
        <v>0</v>
      </c>
      <c r="BJ772" s="16" t="s">
        <v>88</v>
      </c>
      <c r="BK772" s="134">
        <f>ROUND(I772*H772,2)</f>
        <v>0</v>
      </c>
      <c r="BL772" s="16" t="s">
        <v>88</v>
      </c>
      <c r="BM772" s="133" t="s">
        <v>1810</v>
      </c>
    </row>
    <row r="773" spans="2:65" s="11" customFormat="1" ht="11.25">
      <c r="B773" s="135"/>
      <c r="D773" s="136" t="s">
        <v>190</v>
      </c>
      <c r="E773" s="137" t="s">
        <v>3</v>
      </c>
      <c r="F773" s="138" t="s">
        <v>1567</v>
      </c>
      <c r="H773" s="137" t="s">
        <v>3</v>
      </c>
      <c r="I773" s="139"/>
      <c r="L773" s="135"/>
      <c r="M773" s="140"/>
      <c r="T773" s="141"/>
      <c r="AT773" s="137" t="s">
        <v>190</v>
      </c>
      <c r="AU773" s="137" t="s">
        <v>88</v>
      </c>
      <c r="AV773" s="11" t="s">
        <v>88</v>
      </c>
      <c r="AW773" s="11" t="s">
        <v>41</v>
      </c>
      <c r="AX773" s="11" t="s">
        <v>80</v>
      </c>
      <c r="AY773" s="137" t="s">
        <v>184</v>
      </c>
    </row>
    <row r="774" spans="2:65" s="11" customFormat="1" ht="11.25">
      <c r="B774" s="135"/>
      <c r="D774" s="136" t="s">
        <v>190</v>
      </c>
      <c r="E774" s="137" t="s">
        <v>3</v>
      </c>
      <c r="F774" s="138" t="s">
        <v>1432</v>
      </c>
      <c r="H774" s="137" t="s">
        <v>3</v>
      </c>
      <c r="I774" s="139"/>
      <c r="L774" s="135"/>
      <c r="M774" s="140"/>
      <c r="T774" s="141"/>
      <c r="AT774" s="137" t="s">
        <v>190</v>
      </c>
      <c r="AU774" s="137" t="s">
        <v>88</v>
      </c>
      <c r="AV774" s="11" t="s">
        <v>88</v>
      </c>
      <c r="AW774" s="11" t="s">
        <v>41</v>
      </c>
      <c r="AX774" s="11" t="s">
        <v>80</v>
      </c>
      <c r="AY774" s="137" t="s">
        <v>184</v>
      </c>
    </row>
    <row r="775" spans="2:65" s="12" customFormat="1" ht="11.25">
      <c r="B775" s="142"/>
      <c r="D775" s="136" t="s">
        <v>190</v>
      </c>
      <c r="E775" s="143" t="s">
        <v>3</v>
      </c>
      <c r="F775" s="144" t="s">
        <v>88</v>
      </c>
      <c r="H775" s="145">
        <v>1</v>
      </c>
      <c r="I775" s="146"/>
      <c r="L775" s="142"/>
      <c r="M775" s="147"/>
      <c r="T775" s="148"/>
      <c r="AT775" s="143" t="s">
        <v>190</v>
      </c>
      <c r="AU775" s="143" t="s">
        <v>88</v>
      </c>
      <c r="AV775" s="12" t="s">
        <v>90</v>
      </c>
      <c r="AW775" s="12" t="s">
        <v>41</v>
      </c>
      <c r="AX775" s="12" t="s">
        <v>80</v>
      </c>
      <c r="AY775" s="143" t="s">
        <v>184</v>
      </c>
    </row>
    <row r="776" spans="2:65" s="13" customFormat="1" ht="11.25">
      <c r="B776" s="149"/>
      <c r="D776" s="136" t="s">
        <v>190</v>
      </c>
      <c r="E776" s="150" t="s">
        <v>3</v>
      </c>
      <c r="F776" s="151" t="s">
        <v>202</v>
      </c>
      <c r="H776" s="152">
        <v>1</v>
      </c>
      <c r="I776" s="153"/>
      <c r="L776" s="149"/>
      <c r="M776" s="154"/>
      <c r="T776" s="155"/>
      <c r="AT776" s="150" t="s">
        <v>190</v>
      </c>
      <c r="AU776" s="150" t="s">
        <v>88</v>
      </c>
      <c r="AV776" s="13" t="s">
        <v>203</v>
      </c>
      <c r="AW776" s="13" t="s">
        <v>41</v>
      </c>
      <c r="AX776" s="13" t="s">
        <v>88</v>
      </c>
      <c r="AY776" s="150" t="s">
        <v>184</v>
      </c>
    </row>
    <row r="777" spans="2:65" s="1" customFormat="1" ht="37.9" customHeight="1">
      <c r="B777" s="121"/>
      <c r="C777" s="122" t="s">
        <v>512</v>
      </c>
      <c r="D777" s="122" t="s">
        <v>185</v>
      </c>
      <c r="E777" s="123" t="s">
        <v>1433</v>
      </c>
      <c r="F777" s="124" t="s">
        <v>1434</v>
      </c>
      <c r="G777" s="125" t="s">
        <v>213</v>
      </c>
      <c r="H777" s="126">
        <v>1</v>
      </c>
      <c r="I777" s="127"/>
      <c r="J777" s="128">
        <f>ROUND(I777*H777,2)</f>
        <v>0</v>
      </c>
      <c r="K777" s="124" t="s">
        <v>189</v>
      </c>
      <c r="L777" s="32"/>
      <c r="M777" s="129" t="s">
        <v>3</v>
      </c>
      <c r="N777" s="130" t="s">
        <v>51</v>
      </c>
      <c r="P777" s="131">
        <f>O777*H777</f>
        <v>0</v>
      </c>
      <c r="Q777" s="131">
        <v>0</v>
      </c>
      <c r="R777" s="131">
        <f>Q777*H777</f>
        <v>0</v>
      </c>
      <c r="S777" s="131">
        <v>0</v>
      </c>
      <c r="T777" s="132">
        <f>S777*H777</f>
        <v>0</v>
      </c>
      <c r="AR777" s="133" t="s">
        <v>88</v>
      </c>
      <c r="AT777" s="133" t="s">
        <v>185</v>
      </c>
      <c r="AU777" s="133" t="s">
        <v>88</v>
      </c>
      <c r="AY777" s="16" t="s">
        <v>184</v>
      </c>
      <c r="BE777" s="134">
        <f>IF(N777="základní",J777,0)</f>
        <v>0</v>
      </c>
      <c r="BF777" s="134">
        <f>IF(N777="snížená",J777,0)</f>
        <v>0</v>
      </c>
      <c r="BG777" s="134">
        <f>IF(N777="zákl. přenesená",J777,0)</f>
        <v>0</v>
      </c>
      <c r="BH777" s="134">
        <f>IF(N777="sníž. přenesená",J777,0)</f>
        <v>0</v>
      </c>
      <c r="BI777" s="134">
        <f>IF(N777="nulová",J777,0)</f>
        <v>0</v>
      </c>
      <c r="BJ777" s="16" t="s">
        <v>88</v>
      </c>
      <c r="BK777" s="134">
        <f>ROUND(I777*H777,2)</f>
        <v>0</v>
      </c>
      <c r="BL777" s="16" t="s">
        <v>88</v>
      </c>
      <c r="BM777" s="133" t="s">
        <v>1811</v>
      </c>
    </row>
    <row r="778" spans="2:65" s="11" customFormat="1" ht="11.25">
      <c r="B778" s="135"/>
      <c r="D778" s="136" t="s">
        <v>190</v>
      </c>
      <c r="E778" s="137" t="s">
        <v>3</v>
      </c>
      <c r="F778" s="138" t="s">
        <v>1567</v>
      </c>
      <c r="H778" s="137" t="s">
        <v>3</v>
      </c>
      <c r="I778" s="139"/>
      <c r="L778" s="135"/>
      <c r="M778" s="140"/>
      <c r="T778" s="141"/>
      <c r="AT778" s="137" t="s">
        <v>190</v>
      </c>
      <c r="AU778" s="137" t="s">
        <v>88</v>
      </c>
      <c r="AV778" s="11" t="s">
        <v>88</v>
      </c>
      <c r="AW778" s="11" t="s">
        <v>41</v>
      </c>
      <c r="AX778" s="11" t="s">
        <v>80</v>
      </c>
      <c r="AY778" s="137" t="s">
        <v>184</v>
      </c>
    </row>
    <row r="779" spans="2:65" s="11" customFormat="1" ht="11.25">
      <c r="B779" s="135"/>
      <c r="D779" s="136" t="s">
        <v>190</v>
      </c>
      <c r="E779" s="137" t="s">
        <v>3</v>
      </c>
      <c r="F779" s="138" t="s">
        <v>1432</v>
      </c>
      <c r="H779" s="137" t="s">
        <v>3</v>
      </c>
      <c r="I779" s="139"/>
      <c r="L779" s="135"/>
      <c r="M779" s="140"/>
      <c r="T779" s="141"/>
      <c r="AT779" s="137" t="s">
        <v>190</v>
      </c>
      <c r="AU779" s="137" t="s">
        <v>88</v>
      </c>
      <c r="AV779" s="11" t="s">
        <v>88</v>
      </c>
      <c r="AW779" s="11" t="s">
        <v>41</v>
      </c>
      <c r="AX779" s="11" t="s">
        <v>80</v>
      </c>
      <c r="AY779" s="137" t="s">
        <v>184</v>
      </c>
    </row>
    <row r="780" spans="2:65" s="12" customFormat="1" ht="11.25">
      <c r="B780" s="142"/>
      <c r="D780" s="136" t="s">
        <v>190</v>
      </c>
      <c r="E780" s="143" t="s">
        <v>3</v>
      </c>
      <c r="F780" s="144" t="s">
        <v>88</v>
      </c>
      <c r="H780" s="145">
        <v>1</v>
      </c>
      <c r="I780" s="146"/>
      <c r="L780" s="142"/>
      <c r="M780" s="147"/>
      <c r="T780" s="148"/>
      <c r="AT780" s="143" t="s">
        <v>190</v>
      </c>
      <c r="AU780" s="143" t="s">
        <v>88</v>
      </c>
      <c r="AV780" s="12" t="s">
        <v>90</v>
      </c>
      <c r="AW780" s="12" t="s">
        <v>41</v>
      </c>
      <c r="AX780" s="12" t="s">
        <v>80</v>
      </c>
      <c r="AY780" s="143" t="s">
        <v>184</v>
      </c>
    </row>
    <row r="781" spans="2:65" s="13" customFormat="1" ht="11.25">
      <c r="B781" s="149"/>
      <c r="D781" s="136" t="s">
        <v>190</v>
      </c>
      <c r="E781" s="150" t="s">
        <v>3</v>
      </c>
      <c r="F781" s="151" t="s">
        <v>202</v>
      </c>
      <c r="H781" s="152">
        <v>1</v>
      </c>
      <c r="I781" s="153"/>
      <c r="L781" s="149"/>
      <c r="M781" s="154"/>
      <c r="T781" s="155"/>
      <c r="AT781" s="150" t="s">
        <v>190</v>
      </c>
      <c r="AU781" s="150" t="s">
        <v>88</v>
      </c>
      <c r="AV781" s="13" t="s">
        <v>203</v>
      </c>
      <c r="AW781" s="13" t="s">
        <v>41</v>
      </c>
      <c r="AX781" s="13" t="s">
        <v>88</v>
      </c>
      <c r="AY781" s="150" t="s">
        <v>184</v>
      </c>
    </row>
    <row r="782" spans="2:65" s="1" customFormat="1" ht="37.9" customHeight="1">
      <c r="B782" s="121"/>
      <c r="C782" s="122" t="s">
        <v>699</v>
      </c>
      <c r="D782" s="122" t="s">
        <v>185</v>
      </c>
      <c r="E782" s="123" t="s">
        <v>1436</v>
      </c>
      <c r="F782" s="124" t="s">
        <v>1437</v>
      </c>
      <c r="G782" s="125" t="s">
        <v>213</v>
      </c>
      <c r="H782" s="126">
        <v>3</v>
      </c>
      <c r="I782" s="127"/>
      <c r="J782" s="128">
        <f>ROUND(I782*H782,2)</f>
        <v>0</v>
      </c>
      <c r="K782" s="124" t="s">
        <v>189</v>
      </c>
      <c r="L782" s="32"/>
      <c r="M782" s="129" t="s">
        <v>3</v>
      </c>
      <c r="N782" s="130" t="s">
        <v>51</v>
      </c>
      <c r="P782" s="131">
        <f>O782*H782</f>
        <v>0</v>
      </c>
      <c r="Q782" s="131">
        <v>0</v>
      </c>
      <c r="R782" s="131">
        <f>Q782*H782</f>
        <v>0</v>
      </c>
      <c r="S782" s="131">
        <v>0</v>
      </c>
      <c r="T782" s="132">
        <f>S782*H782</f>
        <v>0</v>
      </c>
      <c r="AR782" s="133" t="s">
        <v>88</v>
      </c>
      <c r="AT782" s="133" t="s">
        <v>185</v>
      </c>
      <c r="AU782" s="133" t="s">
        <v>88</v>
      </c>
      <c r="AY782" s="16" t="s">
        <v>184</v>
      </c>
      <c r="BE782" s="134">
        <f>IF(N782="základní",J782,0)</f>
        <v>0</v>
      </c>
      <c r="BF782" s="134">
        <f>IF(N782="snížená",J782,0)</f>
        <v>0</v>
      </c>
      <c r="BG782" s="134">
        <f>IF(N782="zákl. přenesená",J782,0)</f>
        <v>0</v>
      </c>
      <c r="BH782" s="134">
        <f>IF(N782="sníž. přenesená",J782,0)</f>
        <v>0</v>
      </c>
      <c r="BI782" s="134">
        <f>IF(N782="nulová",J782,0)</f>
        <v>0</v>
      </c>
      <c r="BJ782" s="16" t="s">
        <v>88</v>
      </c>
      <c r="BK782" s="134">
        <f>ROUND(I782*H782,2)</f>
        <v>0</v>
      </c>
      <c r="BL782" s="16" t="s">
        <v>88</v>
      </c>
      <c r="BM782" s="133" t="s">
        <v>1812</v>
      </c>
    </row>
    <row r="783" spans="2:65" s="11" customFormat="1" ht="11.25">
      <c r="B783" s="135"/>
      <c r="D783" s="136" t="s">
        <v>190</v>
      </c>
      <c r="E783" s="137" t="s">
        <v>3</v>
      </c>
      <c r="F783" s="138" t="s">
        <v>1567</v>
      </c>
      <c r="H783" s="137" t="s">
        <v>3</v>
      </c>
      <c r="I783" s="139"/>
      <c r="L783" s="135"/>
      <c r="M783" s="140"/>
      <c r="T783" s="141"/>
      <c r="AT783" s="137" t="s">
        <v>190</v>
      </c>
      <c r="AU783" s="137" t="s">
        <v>88</v>
      </c>
      <c r="AV783" s="11" t="s">
        <v>88</v>
      </c>
      <c r="AW783" s="11" t="s">
        <v>41</v>
      </c>
      <c r="AX783" s="11" t="s">
        <v>80</v>
      </c>
      <c r="AY783" s="137" t="s">
        <v>184</v>
      </c>
    </row>
    <row r="784" spans="2:65" s="11" customFormat="1" ht="11.25">
      <c r="B784" s="135"/>
      <c r="D784" s="136" t="s">
        <v>190</v>
      </c>
      <c r="E784" s="137" t="s">
        <v>3</v>
      </c>
      <c r="F784" s="138" t="s">
        <v>1440</v>
      </c>
      <c r="H784" s="137" t="s">
        <v>3</v>
      </c>
      <c r="I784" s="139"/>
      <c r="L784" s="135"/>
      <c r="M784" s="140"/>
      <c r="T784" s="141"/>
      <c r="AT784" s="137" t="s">
        <v>190</v>
      </c>
      <c r="AU784" s="137" t="s">
        <v>88</v>
      </c>
      <c r="AV784" s="11" t="s">
        <v>88</v>
      </c>
      <c r="AW784" s="11" t="s">
        <v>41</v>
      </c>
      <c r="AX784" s="11" t="s">
        <v>80</v>
      </c>
      <c r="AY784" s="137" t="s">
        <v>184</v>
      </c>
    </row>
    <row r="785" spans="2:65" s="11" customFormat="1" ht="22.5">
      <c r="B785" s="135"/>
      <c r="D785" s="136" t="s">
        <v>190</v>
      </c>
      <c r="E785" s="137" t="s">
        <v>3</v>
      </c>
      <c r="F785" s="138" t="s">
        <v>1548</v>
      </c>
      <c r="H785" s="137" t="s">
        <v>3</v>
      </c>
      <c r="I785" s="139"/>
      <c r="L785" s="135"/>
      <c r="M785" s="140"/>
      <c r="T785" s="141"/>
      <c r="AT785" s="137" t="s">
        <v>190</v>
      </c>
      <c r="AU785" s="137" t="s">
        <v>88</v>
      </c>
      <c r="AV785" s="11" t="s">
        <v>88</v>
      </c>
      <c r="AW785" s="11" t="s">
        <v>41</v>
      </c>
      <c r="AX785" s="11" t="s">
        <v>80</v>
      </c>
      <c r="AY785" s="137" t="s">
        <v>184</v>
      </c>
    </row>
    <row r="786" spans="2:65" s="12" customFormat="1" ht="11.25">
      <c r="B786" s="142"/>
      <c r="D786" s="136" t="s">
        <v>190</v>
      </c>
      <c r="E786" s="143" t="s">
        <v>3</v>
      </c>
      <c r="F786" s="144" t="s">
        <v>88</v>
      </c>
      <c r="H786" s="145">
        <v>1</v>
      </c>
      <c r="I786" s="146"/>
      <c r="L786" s="142"/>
      <c r="M786" s="147"/>
      <c r="T786" s="148"/>
      <c r="AT786" s="143" t="s">
        <v>190</v>
      </c>
      <c r="AU786" s="143" t="s">
        <v>88</v>
      </c>
      <c r="AV786" s="12" t="s">
        <v>90</v>
      </c>
      <c r="AW786" s="12" t="s">
        <v>41</v>
      </c>
      <c r="AX786" s="12" t="s">
        <v>80</v>
      </c>
      <c r="AY786" s="143" t="s">
        <v>184</v>
      </c>
    </row>
    <row r="787" spans="2:65" s="11" customFormat="1" ht="22.5">
      <c r="B787" s="135"/>
      <c r="D787" s="136" t="s">
        <v>190</v>
      </c>
      <c r="E787" s="137" t="s">
        <v>3</v>
      </c>
      <c r="F787" s="138" t="s">
        <v>1549</v>
      </c>
      <c r="H787" s="137" t="s">
        <v>3</v>
      </c>
      <c r="I787" s="139"/>
      <c r="L787" s="135"/>
      <c r="M787" s="140"/>
      <c r="T787" s="141"/>
      <c r="AT787" s="137" t="s">
        <v>190</v>
      </c>
      <c r="AU787" s="137" t="s">
        <v>88</v>
      </c>
      <c r="AV787" s="11" t="s">
        <v>88</v>
      </c>
      <c r="AW787" s="11" t="s">
        <v>41</v>
      </c>
      <c r="AX787" s="11" t="s">
        <v>80</v>
      </c>
      <c r="AY787" s="137" t="s">
        <v>184</v>
      </c>
    </row>
    <row r="788" spans="2:65" s="12" customFormat="1" ht="11.25">
      <c r="B788" s="142"/>
      <c r="D788" s="136" t="s">
        <v>190</v>
      </c>
      <c r="E788" s="143" t="s">
        <v>3</v>
      </c>
      <c r="F788" s="144" t="s">
        <v>88</v>
      </c>
      <c r="H788" s="145">
        <v>1</v>
      </c>
      <c r="I788" s="146"/>
      <c r="L788" s="142"/>
      <c r="M788" s="147"/>
      <c r="T788" s="148"/>
      <c r="AT788" s="143" t="s">
        <v>190</v>
      </c>
      <c r="AU788" s="143" t="s">
        <v>88</v>
      </c>
      <c r="AV788" s="12" t="s">
        <v>90</v>
      </c>
      <c r="AW788" s="12" t="s">
        <v>41</v>
      </c>
      <c r="AX788" s="12" t="s">
        <v>80</v>
      </c>
      <c r="AY788" s="143" t="s">
        <v>184</v>
      </c>
    </row>
    <row r="789" spans="2:65" s="11" customFormat="1" ht="11.25">
      <c r="B789" s="135"/>
      <c r="D789" s="136" t="s">
        <v>190</v>
      </c>
      <c r="E789" s="137" t="s">
        <v>3</v>
      </c>
      <c r="F789" s="138" t="s">
        <v>1550</v>
      </c>
      <c r="H789" s="137" t="s">
        <v>3</v>
      </c>
      <c r="I789" s="139"/>
      <c r="L789" s="135"/>
      <c r="M789" s="140"/>
      <c r="T789" s="141"/>
      <c r="AT789" s="137" t="s">
        <v>190</v>
      </c>
      <c r="AU789" s="137" t="s">
        <v>88</v>
      </c>
      <c r="AV789" s="11" t="s">
        <v>88</v>
      </c>
      <c r="AW789" s="11" t="s">
        <v>41</v>
      </c>
      <c r="AX789" s="11" t="s">
        <v>80</v>
      </c>
      <c r="AY789" s="137" t="s">
        <v>184</v>
      </c>
    </row>
    <row r="790" spans="2:65" s="12" customFormat="1" ht="11.25">
      <c r="B790" s="142"/>
      <c r="D790" s="136" t="s">
        <v>190</v>
      </c>
      <c r="E790" s="143" t="s">
        <v>3</v>
      </c>
      <c r="F790" s="144" t="s">
        <v>88</v>
      </c>
      <c r="H790" s="145">
        <v>1</v>
      </c>
      <c r="I790" s="146"/>
      <c r="L790" s="142"/>
      <c r="M790" s="147"/>
      <c r="T790" s="148"/>
      <c r="AT790" s="143" t="s">
        <v>190</v>
      </c>
      <c r="AU790" s="143" t="s">
        <v>88</v>
      </c>
      <c r="AV790" s="12" t="s">
        <v>90</v>
      </c>
      <c r="AW790" s="12" t="s">
        <v>41</v>
      </c>
      <c r="AX790" s="12" t="s">
        <v>80</v>
      </c>
      <c r="AY790" s="143" t="s">
        <v>184</v>
      </c>
    </row>
    <row r="791" spans="2:65" s="13" customFormat="1" ht="11.25">
      <c r="B791" s="149"/>
      <c r="D791" s="136" t="s">
        <v>190</v>
      </c>
      <c r="E791" s="150" t="s">
        <v>3</v>
      </c>
      <c r="F791" s="151" t="s">
        <v>202</v>
      </c>
      <c r="H791" s="152">
        <v>3</v>
      </c>
      <c r="I791" s="153"/>
      <c r="L791" s="149"/>
      <c r="M791" s="154"/>
      <c r="T791" s="155"/>
      <c r="AT791" s="150" t="s">
        <v>190</v>
      </c>
      <c r="AU791" s="150" t="s">
        <v>88</v>
      </c>
      <c r="AV791" s="13" t="s">
        <v>203</v>
      </c>
      <c r="AW791" s="13" t="s">
        <v>41</v>
      </c>
      <c r="AX791" s="13" t="s">
        <v>88</v>
      </c>
      <c r="AY791" s="150" t="s">
        <v>184</v>
      </c>
    </row>
    <row r="792" spans="2:65" s="1" customFormat="1" ht="37.9" customHeight="1">
      <c r="B792" s="121"/>
      <c r="C792" s="122" t="s">
        <v>519</v>
      </c>
      <c r="D792" s="122" t="s">
        <v>185</v>
      </c>
      <c r="E792" s="123" t="s">
        <v>1441</v>
      </c>
      <c r="F792" s="124" t="s">
        <v>1442</v>
      </c>
      <c r="G792" s="125" t="s">
        <v>213</v>
      </c>
      <c r="H792" s="126">
        <v>6</v>
      </c>
      <c r="I792" s="127"/>
      <c r="J792" s="128">
        <f>ROUND(I792*H792,2)</f>
        <v>0</v>
      </c>
      <c r="K792" s="124" t="s">
        <v>189</v>
      </c>
      <c r="L792" s="32"/>
      <c r="M792" s="129" t="s">
        <v>3</v>
      </c>
      <c r="N792" s="130" t="s">
        <v>51</v>
      </c>
      <c r="P792" s="131">
        <f>O792*H792</f>
        <v>0</v>
      </c>
      <c r="Q792" s="131">
        <v>0</v>
      </c>
      <c r="R792" s="131">
        <f>Q792*H792</f>
        <v>0</v>
      </c>
      <c r="S792" s="131">
        <v>0</v>
      </c>
      <c r="T792" s="132">
        <f>S792*H792</f>
        <v>0</v>
      </c>
      <c r="AR792" s="133" t="s">
        <v>88</v>
      </c>
      <c r="AT792" s="133" t="s">
        <v>185</v>
      </c>
      <c r="AU792" s="133" t="s">
        <v>88</v>
      </c>
      <c r="AY792" s="16" t="s">
        <v>184</v>
      </c>
      <c r="BE792" s="134">
        <f>IF(N792="základní",J792,0)</f>
        <v>0</v>
      </c>
      <c r="BF792" s="134">
        <f>IF(N792="snížená",J792,0)</f>
        <v>0</v>
      </c>
      <c r="BG792" s="134">
        <f>IF(N792="zákl. přenesená",J792,0)</f>
        <v>0</v>
      </c>
      <c r="BH792" s="134">
        <f>IF(N792="sníž. přenesená",J792,0)</f>
        <v>0</v>
      </c>
      <c r="BI792" s="134">
        <f>IF(N792="nulová",J792,0)</f>
        <v>0</v>
      </c>
      <c r="BJ792" s="16" t="s">
        <v>88</v>
      </c>
      <c r="BK792" s="134">
        <f>ROUND(I792*H792,2)</f>
        <v>0</v>
      </c>
      <c r="BL792" s="16" t="s">
        <v>88</v>
      </c>
      <c r="BM792" s="133" t="s">
        <v>1813</v>
      </c>
    </row>
    <row r="793" spans="2:65" s="11" customFormat="1" ht="11.25">
      <c r="B793" s="135"/>
      <c r="D793" s="136" t="s">
        <v>190</v>
      </c>
      <c r="E793" s="137" t="s">
        <v>3</v>
      </c>
      <c r="F793" s="138" t="s">
        <v>1567</v>
      </c>
      <c r="H793" s="137" t="s">
        <v>3</v>
      </c>
      <c r="I793" s="139"/>
      <c r="L793" s="135"/>
      <c r="M793" s="140"/>
      <c r="T793" s="141"/>
      <c r="AT793" s="137" t="s">
        <v>190</v>
      </c>
      <c r="AU793" s="137" t="s">
        <v>88</v>
      </c>
      <c r="AV793" s="11" t="s">
        <v>88</v>
      </c>
      <c r="AW793" s="11" t="s">
        <v>41</v>
      </c>
      <c r="AX793" s="11" t="s">
        <v>80</v>
      </c>
      <c r="AY793" s="137" t="s">
        <v>184</v>
      </c>
    </row>
    <row r="794" spans="2:65" s="11" customFormat="1" ht="11.25">
      <c r="B794" s="135"/>
      <c r="D794" s="136" t="s">
        <v>190</v>
      </c>
      <c r="E794" s="137" t="s">
        <v>3</v>
      </c>
      <c r="F794" s="138" t="s">
        <v>1814</v>
      </c>
      <c r="H794" s="137" t="s">
        <v>3</v>
      </c>
      <c r="I794" s="139"/>
      <c r="L794" s="135"/>
      <c r="M794" s="140"/>
      <c r="T794" s="141"/>
      <c r="AT794" s="137" t="s">
        <v>190</v>
      </c>
      <c r="AU794" s="137" t="s">
        <v>88</v>
      </c>
      <c r="AV794" s="11" t="s">
        <v>88</v>
      </c>
      <c r="AW794" s="11" t="s">
        <v>41</v>
      </c>
      <c r="AX794" s="11" t="s">
        <v>80</v>
      </c>
      <c r="AY794" s="137" t="s">
        <v>184</v>
      </c>
    </row>
    <row r="795" spans="2:65" s="11" customFormat="1" ht="22.5">
      <c r="B795" s="135"/>
      <c r="D795" s="136" t="s">
        <v>190</v>
      </c>
      <c r="E795" s="137" t="s">
        <v>3</v>
      </c>
      <c r="F795" s="138" t="s">
        <v>1548</v>
      </c>
      <c r="H795" s="137" t="s">
        <v>3</v>
      </c>
      <c r="I795" s="139"/>
      <c r="L795" s="135"/>
      <c r="M795" s="140"/>
      <c r="T795" s="141"/>
      <c r="AT795" s="137" t="s">
        <v>190</v>
      </c>
      <c r="AU795" s="137" t="s">
        <v>88</v>
      </c>
      <c r="AV795" s="11" t="s">
        <v>88</v>
      </c>
      <c r="AW795" s="11" t="s">
        <v>41</v>
      </c>
      <c r="AX795" s="11" t="s">
        <v>80</v>
      </c>
      <c r="AY795" s="137" t="s">
        <v>184</v>
      </c>
    </row>
    <row r="796" spans="2:65" s="12" customFormat="1" ht="11.25">
      <c r="B796" s="142"/>
      <c r="D796" s="136" t="s">
        <v>190</v>
      </c>
      <c r="E796" s="143" t="s">
        <v>3</v>
      </c>
      <c r="F796" s="144" t="s">
        <v>90</v>
      </c>
      <c r="H796" s="145">
        <v>2</v>
      </c>
      <c r="I796" s="146"/>
      <c r="L796" s="142"/>
      <c r="M796" s="147"/>
      <c r="T796" s="148"/>
      <c r="AT796" s="143" t="s">
        <v>190</v>
      </c>
      <c r="AU796" s="143" t="s">
        <v>88</v>
      </c>
      <c r="AV796" s="12" t="s">
        <v>90</v>
      </c>
      <c r="AW796" s="12" t="s">
        <v>41</v>
      </c>
      <c r="AX796" s="12" t="s">
        <v>80</v>
      </c>
      <c r="AY796" s="143" t="s">
        <v>184</v>
      </c>
    </row>
    <row r="797" spans="2:65" s="11" customFormat="1" ht="22.5">
      <c r="B797" s="135"/>
      <c r="D797" s="136" t="s">
        <v>190</v>
      </c>
      <c r="E797" s="137" t="s">
        <v>3</v>
      </c>
      <c r="F797" s="138" t="s">
        <v>1549</v>
      </c>
      <c r="H797" s="137" t="s">
        <v>3</v>
      </c>
      <c r="I797" s="139"/>
      <c r="L797" s="135"/>
      <c r="M797" s="140"/>
      <c r="T797" s="141"/>
      <c r="AT797" s="137" t="s">
        <v>190</v>
      </c>
      <c r="AU797" s="137" t="s">
        <v>88</v>
      </c>
      <c r="AV797" s="11" t="s">
        <v>88</v>
      </c>
      <c r="AW797" s="11" t="s">
        <v>41</v>
      </c>
      <c r="AX797" s="11" t="s">
        <v>80</v>
      </c>
      <c r="AY797" s="137" t="s">
        <v>184</v>
      </c>
    </row>
    <row r="798" spans="2:65" s="12" customFormat="1" ht="11.25">
      <c r="B798" s="142"/>
      <c r="D798" s="136" t="s">
        <v>190</v>
      </c>
      <c r="E798" s="143" t="s">
        <v>3</v>
      </c>
      <c r="F798" s="144" t="s">
        <v>90</v>
      </c>
      <c r="H798" s="145">
        <v>2</v>
      </c>
      <c r="I798" s="146"/>
      <c r="L798" s="142"/>
      <c r="M798" s="147"/>
      <c r="T798" s="148"/>
      <c r="AT798" s="143" t="s">
        <v>190</v>
      </c>
      <c r="AU798" s="143" t="s">
        <v>88</v>
      </c>
      <c r="AV798" s="12" t="s">
        <v>90</v>
      </c>
      <c r="AW798" s="12" t="s">
        <v>41</v>
      </c>
      <c r="AX798" s="12" t="s">
        <v>80</v>
      </c>
      <c r="AY798" s="143" t="s">
        <v>184</v>
      </c>
    </row>
    <row r="799" spans="2:65" s="11" customFormat="1" ht="11.25">
      <c r="B799" s="135"/>
      <c r="D799" s="136" t="s">
        <v>190</v>
      </c>
      <c r="E799" s="137" t="s">
        <v>3</v>
      </c>
      <c r="F799" s="138" t="s">
        <v>1550</v>
      </c>
      <c r="H799" s="137" t="s">
        <v>3</v>
      </c>
      <c r="I799" s="139"/>
      <c r="L799" s="135"/>
      <c r="M799" s="140"/>
      <c r="T799" s="141"/>
      <c r="AT799" s="137" t="s">
        <v>190</v>
      </c>
      <c r="AU799" s="137" t="s">
        <v>88</v>
      </c>
      <c r="AV799" s="11" t="s">
        <v>88</v>
      </c>
      <c r="AW799" s="11" t="s">
        <v>41</v>
      </c>
      <c r="AX799" s="11" t="s">
        <v>80</v>
      </c>
      <c r="AY799" s="137" t="s">
        <v>184</v>
      </c>
    </row>
    <row r="800" spans="2:65" s="12" customFormat="1" ht="11.25">
      <c r="B800" s="142"/>
      <c r="D800" s="136" t="s">
        <v>190</v>
      </c>
      <c r="E800" s="143" t="s">
        <v>3</v>
      </c>
      <c r="F800" s="144" t="s">
        <v>90</v>
      </c>
      <c r="H800" s="145">
        <v>2</v>
      </c>
      <c r="I800" s="146"/>
      <c r="L800" s="142"/>
      <c r="M800" s="147"/>
      <c r="T800" s="148"/>
      <c r="AT800" s="143" t="s">
        <v>190</v>
      </c>
      <c r="AU800" s="143" t="s">
        <v>88</v>
      </c>
      <c r="AV800" s="12" t="s">
        <v>90</v>
      </c>
      <c r="AW800" s="12" t="s">
        <v>41</v>
      </c>
      <c r="AX800" s="12" t="s">
        <v>80</v>
      </c>
      <c r="AY800" s="143" t="s">
        <v>184</v>
      </c>
    </row>
    <row r="801" spans="2:65" s="13" customFormat="1" ht="11.25">
      <c r="B801" s="149"/>
      <c r="D801" s="136" t="s">
        <v>190</v>
      </c>
      <c r="E801" s="150" t="s">
        <v>3</v>
      </c>
      <c r="F801" s="151" t="s">
        <v>202</v>
      </c>
      <c r="H801" s="152">
        <v>6</v>
      </c>
      <c r="I801" s="153"/>
      <c r="L801" s="149"/>
      <c r="M801" s="154"/>
      <c r="T801" s="155"/>
      <c r="AT801" s="150" t="s">
        <v>190</v>
      </c>
      <c r="AU801" s="150" t="s">
        <v>88</v>
      </c>
      <c r="AV801" s="13" t="s">
        <v>203</v>
      </c>
      <c r="AW801" s="13" t="s">
        <v>41</v>
      </c>
      <c r="AX801" s="13" t="s">
        <v>88</v>
      </c>
      <c r="AY801" s="150" t="s">
        <v>184</v>
      </c>
    </row>
    <row r="802" spans="2:65" s="1" customFormat="1" ht="49.15" customHeight="1">
      <c r="B802" s="121"/>
      <c r="C802" s="122" t="s">
        <v>711</v>
      </c>
      <c r="D802" s="122" t="s">
        <v>185</v>
      </c>
      <c r="E802" s="123" t="s">
        <v>1445</v>
      </c>
      <c r="F802" s="124" t="s">
        <v>1446</v>
      </c>
      <c r="G802" s="125" t="s">
        <v>213</v>
      </c>
      <c r="H802" s="126">
        <v>15</v>
      </c>
      <c r="I802" s="127"/>
      <c r="J802" s="128">
        <f>ROUND(I802*H802,2)</f>
        <v>0</v>
      </c>
      <c r="K802" s="124" t="s">
        <v>189</v>
      </c>
      <c r="L802" s="32"/>
      <c r="M802" s="129" t="s">
        <v>3</v>
      </c>
      <c r="N802" s="130" t="s">
        <v>51</v>
      </c>
      <c r="P802" s="131">
        <f>O802*H802</f>
        <v>0</v>
      </c>
      <c r="Q802" s="131">
        <v>0</v>
      </c>
      <c r="R802" s="131">
        <f>Q802*H802</f>
        <v>0</v>
      </c>
      <c r="S802" s="131">
        <v>0</v>
      </c>
      <c r="T802" s="132">
        <f>S802*H802</f>
        <v>0</v>
      </c>
      <c r="AR802" s="133" t="s">
        <v>88</v>
      </c>
      <c r="AT802" s="133" t="s">
        <v>185</v>
      </c>
      <c r="AU802" s="133" t="s">
        <v>88</v>
      </c>
      <c r="AY802" s="16" t="s">
        <v>184</v>
      </c>
      <c r="BE802" s="134">
        <f>IF(N802="základní",J802,0)</f>
        <v>0</v>
      </c>
      <c r="BF802" s="134">
        <f>IF(N802="snížená",J802,0)</f>
        <v>0</v>
      </c>
      <c r="BG802" s="134">
        <f>IF(N802="zákl. přenesená",J802,0)</f>
        <v>0</v>
      </c>
      <c r="BH802" s="134">
        <f>IF(N802="sníž. přenesená",J802,0)</f>
        <v>0</v>
      </c>
      <c r="BI802" s="134">
        <f>IF(N802="nulová",J802,0)</f>
        <v>0</v>
      </c>
      <c r="BJ802" s="16" t="s">
        <v>88</v>
      </c>
      <c r="BK802" s="134">
        <f>ROUND(I802*H802,2)</f>
        <v>0</v>
      </c>
      <c r="BL802" s="16" t="s">
        <v>88</v>
      </c>
      <c r="BM802" s="133" t="s">
        <v>1815</v>
      </c>
    </row>
    <row r="803" spans="2:65" s="11" customFormat="1" ht="11.25">
      <c r="B803" s="135"/>
      <c r="D803" s="136" t="s">
        <v>190</v>
      </c>
      <c r="E803" s="137" t="s">
        <v>3</v>
      </c>
      <c r="F803" s="138" t="s">
        <v>1567</v>
      </c>
      <c r="H803" s="137" t="s">
        <v>3</v>
      </c>
      <c r="I803" s="139"/>
      <c r="L803" s="135"/>
      <c r="M803" s="140"/>
      <c r="T803" s="141"/>
      <c r="AT803" s="137" t="s">
        <v>190</v>
      </c>
      <c r="AU803" s="137" t="s">
        <v>88</v>
      </c>
      <c r="AV803" s="11" t="s">
        <v>88</v>
      </c>
      <c r="AW803" s="11" t="s">
        <v>41</v>
      </c>
      <c r="AX803" s="11" t="s">
        <v>80</v>
      </c>
      <c r="AY803" s="137" t="s">
        <v>184</v>
      </c>
    </row>
    <row r="804" spans="2:65" s="11" customFormat="1" ht="11.25">
      <c r="B804" s="135"/>
      <c r="D804" s="136" t="s">
        <v>190</v>
      </c>
      <c r="E804" s="137" t="s">
        <v>3</v>
      </c>
      <c r="F804" s="138" t="s">
        <v>1816</v>
      </c>
      <c r="H804" s="137" t="s">
        <v>3</v>
      </c>
      <c r="I804" s="139"/>
      <c r="L804" s="135"/>
      <c r="M804" s="140"/>
      <c r="T804" s="141"/>
      <c r="AT804" s="137" t="s">
        <v>190</v>
      </c>
      <c r="AU804" s="137" t="s">
        <v>88</v>
      </c>
      <c r="AV804" s="11" t="s">
        <v>88</v>
      </c>
      <c r="AW804" s="11" t="s">
        <v>41</v>
      </c>
      <c r="AX804" s="11" t="s">
        <v>80</v>
      </c>
      <c r="AY804" s="137" t="s">
        <v>184</v>
      </c>
    </row>
    <row r="805" spans="2:65" s="11" customFormat="1" ht="22.5">
      <c r="B805" s="135"/>
      <c r="D805" s="136" t="s">
        <v>190</v>
      </c>
      <c r="E805" s="137" t="s">
        <v>3</v>
      </c>
      <c r="F805" s="138" t="s">
        <v>1548</v>
      </c>
      <c r="H805" s="137" t="s">
        <v>3</v>
      </c>
      <c r="I805" s="139"/>
      <c r="L805" s="135"/>
      <c r="M805" s="140"/>
      <c r="T805" s="141"/>
      <c r="AT805" s="137" t="s">
        <v>190</v>
      </c>
      <c r="AU805" s="137" t="s">
        <v>88</v>
      </c>
      <c r="AV805" s="11" t="s">
        <v>88</v>
      </c>
      <c r="AW805" s="11" t="s">
        <v>41</v>
      </c>
      <c r="AX805" s="11" t="s">
        <v>80</v>
      </c>
      <c r="AY805" s="137" t="s">
        <v>184</v>
      </c>
    </row>
    <row r="806" spans="2:65" s="12" customFormat="1" ht="11.25">
      <c r="B806" s="142"/>
      <c r="D806" s="136" t="s">
        <v>190</v>
      </c>
      <c r="E806" s="143" t="s">
        <v>3</v>
      </c>
      <c r="F806" s="144" t="s">
        <v>221</v>
      </c>
      <c r="H806" s="145">
        <v>5</v>
      </c>
      <c r="I806" s="146"/>
      <c r="L806" s="142"/>
      <c r="M806" s="147"/>
      <c r="T806" s="148"/>
      <c r="AT806" s="143" t="s">
        <v>190</v>
      </c>
      <c r="AU806" s="143" t="s">
        <v>88</v>
      </c>
      <c r="AV806" s="12" t="s">
        <v>90</v>
      </c>
      <c r="AW806" s="12" t="s">
        <v>41</v>
      </c>
      <c r="AX806" s="12" t="s">
        <v>80</v>
      </c>
      <c r="AY806" s="143" t="s">
        <v>184</v>
      </c>
    </row>
    <row r="807" spans="2:65" s="11" customFormat="1" ht="22.5">
      <c r="B807" s="135"/>
      <c r="D807" s="136" t="s">
        <v>190</v>
      </c>
      <c r="E807" s="137" t="s">
        <v>3</v>
      </c>
      <c r="F807" s="138" t="s">
        <v>1549</v>
      </c>
      <c r="H807" s="137" t="s">
        <v>3</v>
      </c>
      <c r="I807" s="139"/>
      <c r="L807" s="135"/>
      <c r="M807" s="140"/>
      <c r="T807" s="141"/>
      <c r="AT807" s="137" t="s">
        <v>190</v>
      </c>
      <c r="AU807" s="137" t="s">
        <v>88</v>
      </c>
      <c r="AV807" s="11" t="s">
        <v>88</v>
      </c>
      <c r="AW807" s="11" t="s">
        <v>41</v>
      </c>
      <c r="AX807" s="11" t="s">
        <v>80</v>
      </c>
      <c r="AY807" s="137" t="s">
        <v>184</v>
      </c>
    </row>
    <row r="808" spans="2:65" s="12" customFormat="1" ht="11.25">
      <c r="B808" s="142"/>
      <c r="D808" s="136" t="s">
        <v>190</v>
      </c>
      <c r="E808" s="143" t="s">
        <v>3</v>
      </c>
      <c r="F808" s="144" t="s">
        <v>221</v>
      </c>
      <c r="H808" s="145">
        <v>5</v>
      </c>
      <c r="I808" s="146"/>
      <c r="L808" s="142"/>
      <c r="M808" s="147"/>
      <c r="T808" s="148"/>
      <c r="AT808" s="143" t="s">
        <v>190</v>
      </c>
      <c r="AU808" s="143" t="s">
        <v>88</v>
      </c>
      <c r="AV808" s="12" t="s">
        <v>90</v>
      </c>
      <c r="AW808" s="12" t="s">
        <v>41</v>
      </c>
      <c r="AX808" s="12" t="s">
        <v>80</v>
      </c>
      <c r="AY808" s="143" t="s">
        <v>184</v>
      </c>
    </row>
    <row r="809" spans="2:65" s="11" customFormat="1" ht="11.25">
      <c r="B809" s="135"/>
      <c r="D809" s="136" t="s">
        <v>190</v>
      </c>
      <c r="E809" s="137" t="s">
        <v>3</v>
      </c>
      <c r="F809" s="138" t="s">
        <v>1550</v>
      </c>
      <c r="H809" s="137" t="s">
        <v>3</v>
      </c>
      <c r="I809" s="139"/>
      <c r="L809" s="135"/>
      <c r="M809" s="140"/>
      <c r="T809" s="141"/>
      <c r="AT809" s="137" t="s">
        <v>190</v>
      </c>
      <c r="AU809" s="137" t="s">
        <v>88</v>
      </c>
      <c r="AV809" s="11" t="s">
        <v>88</v>
      </c>
      <c r="AW809" s="11" t="s">
        <v>41</v>
      </c>
      <c r="AX809" s="11" t="s">
        <v>80</v>
      </c>
      <c r="AY809" s="137" t="s">
        <v>184</v>
      </c>
    </row>
    <row r="810" spans="2:65" s="12" customFormat="1" ht="11.25">
      <c r="B810" s="142"/>
      <c r="D810" s="136" t="s">
        <v>190</v>
      </c>
      <c r="E810" s="143" t="s">
        <v>3</v>
      </c>
      <c r="F810" s="144" t="s">
        <v>221</v>
      </c>
      <c r="H810" s="145">
        <v>5</v>
      </c>
      <c r="I810" s="146"/>
      <c r="L810" s="142"/>
      <c r="M810" s="147"/>
      <c r="T810" s="148"/>
      <c r="AT810" s="143" t="s">
        <v>190</v>
      </c>
      <c r="AU810" s="143" t="s">
        <v>88</v>
      </c>
      <c r="AV810" s="12" t="s">
        <v>90</v>
      </c>
      <c r="AW810" s="12" t="s">
        <v>41</v>
      </c>
      <c r="AX810" s="12" t="s">
        <v>80</v>
      </c>
      <c r="AY810" s="143" t="s">
        <v>184</v>
      </c>
    </row>
    <row r="811" spans="2:65" s="13" customFormat="1" ht="11.25">
      <c r="B811" s="149"/>
      <c r="D811" s="136" t="s">
        <v>190</v>
      </c>
      <c r="E811" s="150" t="s">
        <v>3</v>
      </c>
      <c r="F811" s="151" t="s">
        <v>202</v>
      </c>
      <c r="H811" s="152">
        <v>15</v>
      </c>
      <c r="I811" s="153"/>
      <c r="L811" s="149"/>
      <c r="M811" s="154"/>
      <c r="T811" s="155"/>
      <c r="AT811" s="150" t="s">
        <v>190</v>
      </c>
      <c r="AU811" s="150" t="s">
        <v>88</v>
      </c>
      <c r="AV811" s="13" t="s">
        <v>203</v>
      </c>
      <c r="AW811" s="13" t="s">
        <v>41</v>
      </c>
      <c r="AX811" s="13" t="s">
        <v>88</v>
      </c>
      <c r="AY811" s="150" t="s">
        <v>184</v>
      </c>
    </row>
    <row r="812" spans="2:65" s="1" customFormat="1" ht="33" customHeight="1">
      <c r="B812" s="121"/>
      <c r="C812" s="122" t="s">
        <v>364</v>
      </c>
      <c r="D812" s="122" t="s">
        <v>185</v>
      </c>
      <c r="E812" s="123" t="s">
        <v>1449</v>
      </c>
      <c r="F812" s="124" t="s">
        <v>1450</v>
      </c>
      <c r="G812" s="125" t="s">
        <v>213</v>
      </c>
      <c r="H812" s="126">
        <v>1</v>
      </c>
      <c r="I812" s="127"/>
      <c r="J812" s="128">
        <f>ROUND(I812*H812,2)</f>
        <v>0</v>
      </c>
      <c r="K812" s="124" t="s">
        <v>189</v>
      </c>
      <c r="L812" s="32"/>
      <c r="M812" s="129" t="s">
        <v>3</v>
      </c>
      <c r="N812" s="130" t="s">
        <v>51</v>
      </c>
      <c r="P812" s="131">
        <f>O812*H812</f>
        <v>0</v>
      </c>
      <c r="Q812" s="131">
        <v>0</v>
      </c>
      <c r="R812" s="131">
        <f>Q812*H812</f>
        <v>0</v>
      </c>
      <c r="S812" s="131">
        <v>0</v>
      </c>
      <c r="T812" s="132">
        <f>S812*H812</f>
        <v>0</v>
      </c>
      <c r="AR812" s="133" t="s">
        <v>88</v>
      </c>
      <c r="AT812" s="133" t="s">
        <v>185</v>
      </c>
      <c r="AU812" s="133" t="s">
        <v>88</v>
      </c>
      <c r="AY812" s="16" t="s">
        <v>184</v>
      </c>
      <c r="BE812" s="134">
        <f>IF(N812="základní",J812,0)</f>
        <v>0</v>
      </c>
      <c r="BF812" s="134">
        <f>IF(N812="snížená",J812,0)</f>
        <v>0</v>
      </c>
      <c r="BG812" s="134">
        <f>IF(N812="zákl. přenesená",J812,0)</f>
        <v>0</v>
      </c>
      <c r="BH812" s="134">
        <f>IF(N812="sníž. přenesená",J812,0)</f>
        <v>0</v>
      </c>
      <c r="BI812" s="134">
        <f>IF(N812="nulová",J812,0)</f>
        <v>0</v>
      </c>
      <c r="BJ812" s="16" t="s">
        <v>88</v>
      </c>
      <c r="BK812" s="134">
        <f>ROUND(I812*H812,2)</f>
        <v>0</v>
      </c>
      <c r="BL812" s="16" t="s">
        <v>88</v>
      </c>
      <c r="BM812" s="133" t="s">
        <v>1817</v>
      </c>
    </row>
    <row r="813" spans="2:65" s="11" customFormat="1" ht="11.25">
      <c r="B813" s="135"/>
      <c r="D813" s="136" t="s">
        <v>190</v>
      </c>
      <c r="E813" s="137" t="s">
        <v>3</v>
      </c>
      <c r="F813" s="138" t="s">
        <v>1567</v>
      </c>
      <c r="H813" s="137" t="s">
        <v>3</v>
      </c>
      <c r="I813" s="139"/>
      <c r="L813" s="135"/>
      <c r="M813" s="140"/>
      <c r="T813" s="141"/>
      <c r="AT813" s="137" t="s">
        <v>190</v>
      </c>
      <c r="AU813" s="137" t="s">
        <v>88</v>
      </c>
      <c r="AV813" s="11" t="s">
        <v>88</v>
      </c>
      <c r="AW813" s="11" t="s">
        <v>41</v>
      </c>
      <c r="AX813" s="11" t="s">
        <v>80</v>
      </c>
      <c r="AY813" s="137" t="s">
        <v>184</v>
      </c>
    </row>
    <row r="814" spans="2:65" s="11" customFormat="1" ht="22.5">
      <c r="B814" s="135"/>
      <c r="D814" s="136" t="s">
        <v>190</v>
      </c>
      <c r="E814" s="137" t="s">
        <v>3</v>
      </c>
      <c r="F814" s="138" t="s">
        <v>1548</v>
      </c>
      <c r="H814" s="137" t="s">
        <v>3</v>
      </c>
      <c r="I814" s="139"/>
      <c r="L814" s="135"/>
      <c r="M814" s="140"/>
      <c r="T814" s="141"/>
      <c r="AT814" s="137" t="s">
        <v>190</v>
      </c>
      <c r="AU814" s="137" t="s">
        <v>88</v>
      </c>
      <c r="AV814" s="11" t="s">
        <v>88</v>
      </c>
      <c r="AW814" s="11" t="s">
        <v>41</v>
      </c>
      <c r="AX814" s="11" t="s">
        <v>80</v>
      </c>
      <c r="AY814" s="137" t="s">
        <v>184</v>
      </c>
    </row>
    <row r="815" spans="2:65" s="11" customFormat="1" ht="22.5">
      <c r="B815" s="135"/>
      <c r="D815" s="136" t="s">
        <v>190</v>
      </c>
      <c r="E815" s="137" t="s">
        <v>3</v>
      </c>
      <c r="F815" s="138" t="s">
        <v>1549</v>
      </c>
      <c r="H815" s="137" t="s">
        <v>3</v>
      </c>
      <c r="I815" s="139"/>
      <c r="L815" s="135"/>
      <c r="M815" s="140"/>
      <c r="T815" s="141"/>
      <c r="AT815" s="137" t="s">
        <v>190</v>
      </c>
      <c r="AU815" s="137" t="s">
        <v>88</v>
      </c>
      <c r="AV815" s="11" t="s">
        <v>88</v>
      </c>
      <c r="AW815" s="11" t="s">
        <v>41</v>
      </c>
      <c r="AX815" s="11" t="s">
        <v>80</v>
      </c>
      <c r="AY815" s="137" t="s">
        <v>184</v>
      </c>
    </row>
    <row r="816" spans="2:65" s="11" customFormat="1" ht="11.25">
      <c r="B816" s="135"/>
      <c r="D816" s="136" t="s">
        <v>190</v>
      </c>
      <c r="E816" s="137" t="s">
        <v>3</v>
      </c>
      <c r="F816" s="138" t="s">
        <v>1550</v>
      </c>
      <c r="H816" s="137" t="s">
        <v>3</v>
      </c>
      <c r="I816" s="139"/>
      <c r="L816" s="135"/>
      <c r="M816" s="140"/>
      <c r="T816" s="141"/>
      <c r="AT816" s="137" t="s">
        <v>190</v>
      </c>
      <c r="AU816" s="137" t="s">
        <v>88</v>
      </c>
      <c r="AV816" s="11" t="s">
        <v>88</v>
      </c>
      <c r="AW816" s="11" t="s">
        <v>41</v>
      </c>
      <c r="AX816" s="11" t="s">
        <v>80</v>
      </c>
      <c r="AY816" s="137" t="s">
        <v>184</v>
      </c>
    </row>
    <row r="817" spans="2:65" s="11" customFormat="1" ht="11.25">
      <c r="B817" s="135"/>
      <c r="D817" s="136" t="s">
        <v>190</v>
      </c>
      <c r="E817" s="137" t="s">
        <v>3</v>
      </c>
      <c r="F817" s="138" t="s">
        <v>1818</v>
      </c>
      <c r="H817" s="137" t="s">
        <v>3</v>
      </c>
      <c r="I817" s="139"/>
      <c r="L817" s="135"/>
      <c r="M817" s="140"/>
      <c r="T817" s="141"/>
      <c r="AT817" s="137" t="s">
        <v>190</v>
      </c>
      <c r="AU817" s="137" t="s">
        <v>88</v>
      </c>
      <c r="AV817" s="11" t="s">
        <v>88</v>
      </c>
      <c r="AW817" s="11" t="s">
        <v>41</v>
      </c>
      <c r="AX817" s="11" t="s">
        <v>80</v>
      </c>
      <c r="AY817" s="137" t="s">
        <v>184</v>
      </c>
    </row>
    <row r="818" spans="2:65" s="12" customFormat="1" ht="11.25">
      <c r="B818" s="142"/>
      <c r="D818" s="136" t="s">
        <v>190</v>
      </c>
      <c r="E818" s="143" t="s">
        <v>3</v>
      </c>
      <c r="F818" s="144" t="s">
        <v>88</v>
      </c>
      <c r="H818" s="145">
        <v>1</v>
      </c>
      <c r="I818" s="146"/>
      <c r="L818" s="142"/>
      <c r="M818" s="147"/>
      <c r="T818" s="148"/>
      <c r="AT818" s="143" t="s">
        <v>190</v>
      </c>
      <c r="AU818" s="143" t="s">
        <v>88</v>
      </c>
      <c r="AV818" s="12" t="s">
        <v>90</v>
      </c>
      <c r="AW818" s="12" t="s">
        <v>41</v>
      </c>
      <c r="AX818" s="12" t="s">
        <v>80</v>
      </c>
      <c r="AY818" s="143" t="s">
        <v>184</v>
      </c>
    </row>
    <row r="819" spans="2:65" s="13" customFormat="1" ht="11.25">
      <c r="B819" s="149"/>
      <c r="D819" s="136" t="s">
        <v>190</v>
      </c>
      <c r="E819" s="150" t="s">
        <v>3</v>
      </c>
      <c r="F819" s="151" t="s">
        <v>202</v>
      </c>
      <c r="H819" s="152">
        <v>1</v>
      </c>
      <c r="I819" s="153"/>
      <c r="L819" s="149"/>
      <c r="M819" s="154"/>
      <c r="T819" s="155"/>
      <c r="AT819" s="150" t="s">
        <v>190</v>
      </c>
      <c r="AU819" s="150" t="s">
        <v>88</v>
      </c>
      <c r="AV819" s="13" t="s">
        <v>203</v>
      </c>
      <c r="AW819" s="13" t="s">
        <v>41</v>
      </c>
      <c r="AX819" s="13" t="s">
        <v>88</v>
      </c>
      <c r="AY819" s="150" t="s">
        <v>184</v>
      </c>
    </row>
    <row r="820" spans="2:65" s="1" customFormat="1" ht="37.9" customHeight="1">
      <c r="B820" s="121"/>
      <c r="C820" s="122" t="s">
        <v>720</v>
      </c>
      <c r="D820" s="122" t="s">
        <v>185</v>
      </c>
      <c r="E820" s="123" t="s">
        <v>1453</v>
      </c>
      <c r="F820" s="124" t="s">
        <v>1454</v>
      </c>
      <c r="G820" s="125" t="s">
        <v>213</v>
      </c>
      <c r="H820" s="126">
        <v>3</v>
      </c>
      <c r="I820" s="127"/>
      <c r="J820" s="128">
        <f>ROUND(I820*H820,2)</f>
        <v>0</v>
      </c>
      <c r="K820" s="124" t="s">
        <v>189</v>
      </c>
      <c r="L820" s="32"/>
      <c r="M820" s="129" t="s">
        <v>3</v>
      </c>
      <c r="N820" s="130" t="s">
        <v>51</v>
      </c>
      <c r="P820" s="131">
        <f>O820*H820</f>
        <v>0</v>
      </c>
      <c r="Q820" s="131">
        <v>0</v>
      </c>
      <c r="R820" s="131">
        <f>Q820*H820</f>
        <v>0</v>
      </c>
      <c r="S820" s="131">
        <v>0</v>
      </c>
      <c r="T820" s="132">
        <f>S820*H820</f>
        <v>0</v>
      </c>
      <c r="AR820" s="133" t="s">
        <v>88</v>
      </c>
      <c r="AT820" s="133" t="s">
        <v>185</v>
      </c>
      <c r="AU820" s="133" t="s">
        <v>88</v>
      </c>
      <c r="AY820" s="16" t="s">
        <v>184</v>
      </c>
      <c r="BE820" s="134">
        <f>IF(N820="základní",J820,0)</f>
        <v>0</v>
      </c>
      <c r="BF820" s="134">
        <f>IF(N820="snížená",J820,0)</f>
        <v>0</v>
      </c>
      <c r="BG820" s="134">
        <f>IF(N820="zákl. přenesená",J820,0)</f>
        <v>0</v>
      </c>
      <c r="BH820" s="134">
        <f>IF(N820="sníž. přenesená",J820,0)</f>
        <v>0</v>
      </c>
      <c r="BI820" s="134">
        <f>IF(N820="nulová",J820,0)</f>
        <v>0</v>
      </c>
      <c r="BJ820" s="16" t="s">
        <v>88</v>
      </c>
      <c r="BK820" s="134">
        <f>ROUND(I820*H820,2)</f>
        <v>0</v>
      </c>
      <c r="BL820" s="16" t="s">
        <v>88</v>
      </c>
      <c r="BM820" s="133" t="s">
        <v>1819</v>
      </c>
    </row>
    <row r="821" spans="2:65" s="11" customFormat="1" ht="11.25">
      <c r="B821" s="135"/>
      <c r="D821" s="136" t="s">
        <v>190</v>
      </c>
      <c r="E821" s="137" t="s">
        <v>3</v>
      </c>
      <c r="F821" s="138" t="s">
        <v>1567</v>
      </c>
      <c r="H821" s="137" t="s">
        <v>3</v>
      </c>
      <c r="I821" s="139"/>
      <c r="L821" s="135"/>
      <c r="M821" s="140"/>
      <c r="T821" s="141"/>
      <c r="AT821" s="137" t="s">
        <v>190</v>
      </c>
      <c r="AU821" s="137" t="s">
        <v>88</v>
      </c>
      <c r="AV821" s="11" t="s">
        <v>88</v>
      </c>
      <c r="AW821" s="11" t="s">
        <v>41</v>
      </c>
      <c r="AX821" s="11" t="s">
        <v>80</v>
      </c>
      <c r="AY821" s="137" t="s">
        <v>184</v>
      </c>
    </row>
    <row r="822" spans="2:65" s="11" customFormat="1" ht="22.5">
      <c r="B822" s="135"/>
      <c r="D822" s="136" t="s">
        <v>190</v>
      </c>
      <c r="E822" s="137" t="s">
        <v>3</v>
      </c>
      <c r="F822" s="138" t="s">
        <v>1456</v>
      </c>
      <c r="H822" s="137" t="s">
        <v>3</v>
      </c>
      <c r="I822" s="139"/>
      <c r="L822" s="135"/>
      <c r="M822" s="140"/>
      <c r="T822" s="141"/>
      <c r="AT822" s="137" t="s">
        <v>190</v>
      </c>
      <c r="AU822" s="137" t="s">
        <v>88</v>
      </c>
      <c r="AV822" s="11" t="s">
        <v>88</v>
      </c>
      <c r="AW822" s="11" t="s">
        <v>41</v>
      </c>
      <c r="AX822" s="11" t="s">
        <v>80</v>
      </c>
      <c r="AY822" s="137" t="s">
        <v>184</v>
      </c>
    </row>
    <row r="823" spans="2:65" s="11" customFormat="1" ht="22.5">
      <c r="B823" s="135"/>
      <c r="D823" s="136" t="s">
        <v>190</v>
      </c>
      <c r="E823" s="137" t="s">
        <v>3</v>
      </c>
      <c r="F823" s="138" t="s">
        <v>1548</v>
      </c>
      <c r="H823" s="137" t="s">
        <v>3</v>
      </c>
      <c r="I823" s="139"/>
      <c r="L823" s="135"/>
      <c r="M823" s="140"/>
      <c r="T823" s="141"/>
      <c r="AT823" s="137" t="s">
        <v>190</v>
      </c>
      <c r="AU823" s="137" t="s">
        <v>88</v>
      </c>
      <c r="AV823" s="11" t="s">
        <v>88</v>
      </c>
      <c r="AW823" s="11" t="s">
        <v>41</v>
      </c>
      <c r="AX823" s="11" t="s">
        <v>80</v>
      </c>
      <c r="AY823" s="137" t="s">
        <v>184</v>
      </c>
    </row>
    <row r="824" spans="2:65" s="12" customFormat="1" ht="11.25">
      <c r="B824" s="142"/>
      <c r="D824" s="136" t="s">
        <v>190</v>
      </c>
      <c r="E824" s="143" t="s">
        <v>3</v>
      </c>
      <c r="F824" s="144" t="s">
        <v>88</v>
      </c>
      <c r="H824" s="145">
        <v>1</v>
      </c>
      <c r="I824" s="146"/>
      <c r="L824" s="142"/>
      <c r="M824" s="147"/>
      <c r="T824" s="148"/>
      <c r="AT824" s="143" t="s">
        <v>190</v>
      </c>
      <c r="AU824" s="143" t="s">
        <v>88</v>
      </c>
      <c r="AV824" s="12" t="s">
        <v>90</v>
      </c>
      <c r="AW824" s="12" t="s">
        <v>41</v>
      </c>
      <c r="AX824" s="12" t="s">
        <v>80</v>
      </c>
      <c r="AY824" s="143" t="s">
        <v>184</v>
      </c>
    </row>
    <row r="825" spans="2:65" s="11" customFormat="1" ht="22.5">
      <c r="B825" s="135"/>
      <c r="D825" s="136" t="s">
        <v>190</v>
      </c>
      <c r="E825" s="137" t="s">
        <v>3</v>
      </c>
      <c r="F825" s="138" t="s">
        <v>1549</v>
      </c>
      <c r="H825" s="137" t="s">
        <v>3</v>
      </c>
      <c r="I825" s="139"/>
      <c r="L825" s="135"/>
      <c r="M825" s="140"/>
      <c r="T825" s="141"/>
      <c r="AT825" s="137" t="s">
        <v>190</v>
      </c>
      <c r="AU825" s="137" t="s">
        <v>88</v>
      </c>
      <c r="AV825" s="11" t="s">
        <v>88</v>
      </c>
      <c r="AW825" s="11" t="s">
        <v>41</v>
      </c>
      <c r="AX825" s="11" t="s">
        <v>80</v>
      </c>
      <c r="AY825" s="137" t="s">
        <v>184</v>
      </c>
    </row>
    <row r="826" spans="2:65" s="12" customFormat="1" ht="11.25">
      <c r="B826" s="142"/>
      <c r="D826" s="136" t="s">
        <v>190</v>
      </c>
      <c r="E826" s="143" t="s">
        <v>3</v>
      </c>
      <c r="F826" s="144" t="s">
        <v>88</v>
      </c>
      <c r="H826" s="145">
        <v>1</v>
      </c>
      <c r="I826" s="146"/>
      <c r="L826" s="142"/>
      <c r="M826" s="147"/>
      <c r="T826" s="148"/>
      <c r="AT826" s="143" t="s">
        <v>190</v>
      </c>
      <c r="AU826" s="143" t="s">
        <v>88</v>
      </c>
      <c r="AV826" s="12" t="s">
        <v>90</v>
      </c>
      <c r="AW826" s="12" t="s">
        <v>41</v>
      </c>
      <c r="AX826" s="12" t="s">
        <v>80</v>
      </c>
      <c r="AY826" s="143" t="s">
        <v>184</v>
      </c>
    </row>
    <row r="827" spans="2:65" s="11" customFormat="1" ht="11.25">
      <c r="B827" s="135"/>
      <c r="D827" s="136" t="s">
        <v>190</v>
      </c>
      <c r="E827" s="137" t="s">
        <v>3</v>
      </c>
      <c r="F827" s="138" t="s">
        <v>1550</v>
      </c>
      <c r="H827" s="137" t="s">
        <v>3</v>
      </c>
      <c r="I827" s="139"/>
      <c r="L827" s="135"/>
      <c r="M827" s="140"/>
      <c r="T827" s="141"/>
      <c r="AT827" s="137" t="s">
        <v>190</v>
      </c>
      <c r="AU827" s="137" t="s">
        <v>88</v>
      </c>
      <c r="AV827" s="11" t="s">
        <v>88</v>
      </c>
      <c r="AW827" s="11" t="s">
        <v>41</v>
      </c>
      <c r="AX827" s="11" t="s">
        <v>80</v>
      </c>
      <c r="AY827" s="137" t="s">
        <v>184</v>
      </c>
    </row>
    <row r="828" spans="2:65" s="12" customFormat="1" ht="11.25">
      <c r="B828" s="142"/>
      <c r="D828" s="136" t="s">
        <v>190</v>
      </c>
      <c r="E828" s="143" t="s">
        <v>3</v>
      </c>
      <c r="F828" s="144" t="s">
        <v>88</v>
      </c>
      <c r="H828" s="145">
        <v>1</v>
      </c>
      <c r="I828" s="146"/>
      <c r="L828" s="142"/>
      <c r="M828" s="147"/>
      <c r="T828" s="148"/>
      <c r="AT828" s="143" t="s">
        <v>190</v>
      </c>
      <c r="AU828" s="143" t="s">
        <v>88</v>
      </c>
      <c r="AV828" s="12" t="s">
        <v>90</v>
      </c>
      <c r="AW828" s="12" t="s">
        <v>41</v>
      </c>
      <c r="AX828" s="12" t="s">
        <v>80</v>
      </c>
      <c r="AY828" s="143" t="s">
        <v>184</v>
      </c>
    </row>
    <row r="829" spans="2:65" s="13" customFormat="1" ht="11.25">
      <c r="B829" s="149"/>
      <c r="D829" s="136" t="s">
        <v>190</v>
      </c>
      <c r="E829" s="150" t="s">
        <v>3</v>
      </c>
      <c r="F829" s="151" t="s">
        <v>202</v>
      </c>
      <c r="H829" s="152">
        <v>3</v>
      </c>
      <c r="I829" s="153"/>
      <c r="L829" s="149"/>
      <c r="M829" s="154"/>
      <c r="T829" s="155"/>
      <c r="AT829" s="150" t="s">
        <v>190</v>
      </c>
      <c r="AU829" s="150" t="s">
        <v>88</v>
      </c>
      <c r="AV829" s="13" t="s">
        <v>203</v>
      </c>
      <c r="AW829" s="13" t="s">
        <v>41</v>
      </c>
      <c r="AX829" s="13" t="s">
        <v>88</v>
      </c>
      <c r="AY829" s="150" t="s">
        <v>184</v>
      </c>
    </row>
    <row r="830" spans="2:65" s="1" customFormat="1" ht="37.9" customHeight="1">
      <c r="B830" s="121"/>
      <c r="C830" s="122" t="s">
        <v>530</v>
      </c>
      <c r="D830" s="122" t="s">
        <v>185</v>
      </c>
      <c r="E830" s="123" t="s">
        <v>1457</v>
      </c>
      <c r="F830" s="124" t="s">
        <v>1820</v>
      </c>
      <c r="G830" s="125" t="s">
        <v>213</v>
      </c>
      <c r="H830" s="126">
        <v>3</v>
      </c>
      <c r="I830" s="127"/>
      <c r="J830" s="128">
        <f>ROUND(I830*H830,2)</f>
        <v>0</v>
      </c>
      <c r="K830" s="124" t="s">
        <v>189</v>
      </c>
      <c r="L830" s="32"/>
      <c r="M830" s="129" t="s">
        <v>3</v>
      </c>
      <c r="N830" s="130" t="s">
        <v>51</v>
      </c>
      <c r="P830" s="131">
        <f>O830*H830</f>
        <v>0</v>
      </c>
      <c r="Q830" s="131">
        <v>0</v>
      </c>
      <c r="R830" s="131">
        <f>Q830*H830</f>
        <v>0</v>
      </c>
      <c r="S830" s="131">
        <v>0</v>
      </c>
      <c r="T830" s="132">
        <f>S830*H830</f>
        <v>0</v>
      </c>
      <c r="AR830" s="133" t="s">
        <v>88</v>
      </c>
      <c r="AT830" s="133" t="s">
        <v>185</v>
      </c>
      <c r="AU830" s="133" t="s">
        <v>88</v>
      </c>
      <c r="AY830" s="16" t="s">
        <v>184</v>
      </c>
      <c r="BE830" s="134">
        <f>IF(N830="základní",J830,0)</f>
        <v>0</v>
      </c>
      <c r="BF830" s="134">
        <f>IF(N830="snížená",J830,0)</f>
        <v>0</v>
      </c>
      <c r="BG830" s="134">
        <f>IF(N830="zákl. přenesená",J830,0)</f>
        <v>0</v>
      </c>
      <c r="BH830" s="134">
        <f>IF(N830="sníž. přenesená",J830,0)</f>
        <v>0</v>
      </c>
      <c r="BI830" s="134">
        <f>IF(N830="nulová",J830,0)</f>
        <v>0</v>
      </c>
      <c r="BJ830" s="16" t="s">
        <v>88</v>
      </c>
      <c r="BK830" s="134">
        <f>ROUND(I830*H830,2)</f>
        <v>0</v>
      </c>
      <c r="BL830" s="16" t="s">
        <v>88</v>
      </c>
      <c r="BM830" s="133" t="s">
        <v>1821</v>
      </c>
    </row>
    <row r="831" spans="2:65" s="11" customFormat="1" ht="11.25">
      <c r="B831" s="135"/>
      <c r="D831" s="136" t="s">
        <v>190</v>
      </c>
      <c r="E831" s="137" t="s">
        <v>3</v>
      </c>
      <c r="F831" s="138" t="s">
        <v>1567</v>
      </c>
      <c r="H831" s="137" t="s">
        <v>3</v>
      </c>
      <c r="I831" s="139"/>
      <c r="L831" s="135"/>
      <c r="M831" s="140"/>
      <c r="T831" s="141"/>
      <c r="AT831" s="137" t="s">
        <v>190</v>
      </c>
      <c r="AU831" s="137" t="s">
        <v>88</v>
      </c>
      <c r="AV831" s="11" t="s">
        <v>88</v>
      </c>
      <c r="AW831" s="11" t="s">
        <v>41</v>
      </c>
      <c r="AX831" s="11" t="s">
        <v>80</v>
      </c>
      <c r="AY831" s="137" t="s">
        <v>184</v>
      </c>
    </row>
    <row r="832" spans="2:65" s="11" customFormat="1" ht="11.25">
      <c r="B832" s="135"/>
      <c r="D832" s="136" t="s">
        <v>190</v>
      </c>
      <c r="E832" s="137" t="s">
        <v>3</v>
      </c>
      <c r="F832" s="138" t="s">
        <v>1460</v>
      </c>
      <c r="H832" s="137" t="s">
        <v>3</v>
      </c>
      <c r="I832" s="139"/>
      <c r="L832" s="135"/>
      <c r="M832" s="140"/>
      <c r="T832" s="141"/>
      <c r="AT832" s="137" t="s">
        <v>190</v>
      </c>
      <c r="AU832" s="137" t="s">
        <v>88</v>
      </c>
      <c r="AV832" s="11" t="s">
        <v>88</v>
      </c>
      <c r="AW832" s="11" t="s">
        <v>41</v>
      </c>
      <c r="AX832" s="11" t="s">
        <v>80</v>
      </c>
      <c r="AY832" s="137" t="s">
        <v>184</v>
      </c>
    </row>
    <row r="833" spans="2:65" s="12" customFormat="1" ht="11.25">
      <c r="B833" s="142"/>
      <c r="D833" s="136" t="s">
        <v>190</v>
      </c>
      <c r="E833" s="143" t="s">
        <v>3</v>
      </c>
      <c r="F833" s="144" t="s">
        <v>210</v>
      </c>
      <c r="H833" s="145">
        <v>3</v>
      </c>
      <c r="I833" s="146"/>
      <c r="L833" s="142"/>
      <c r="M833" s="147"/>
      <c r="T833" s="148"/>
      <c r="AT833" s="143" t="s">
        <v>190</v>
      </c>
      <c r="AU833" s="143" t="s">
        <v>88</v>
      </c>
      <c r="AV833" s="12" t="s">
        <v>90</v>
      </c>
      <c r="AW833" s="12" t="s">
        <v>41</v>
      </c>
      <c r="AX833" s="12" t="s">
        <v>80</v>
      </c>
      <c r="AY833" s="143" t="s">
        <v>184</v>
      </c>
    </row>
    <row r="834" spans="2:65" s="13" customFormat="1" ht="11.25">
      <c r="B834" s="149"/>
      <c r="D834" s="136" t="s">
        <v>190</v>
      </c>
      <c r="E834" s="150" t="s">
        <v>3</v>
      </c>
      <c r="F834" s="151" t="s">
        <v>202</v>
      </c>
      <c r="H834" s="152">
        <v>3</v>
      </c>
      <c r="I834" s="153"/>
      <c r="L834" s="149"/>
      <c r="M834" s="154"/>
      <c r="T834" s="155"/>
      <c r="AT834" s="150" t="s">
        <v>190</v>
      </c>
      <c r="AU834" s="150" t="s">
        <v>88</v>
      </c>
      <c r="AV834" s="13" t="s">
        <v>203</v>
      </c>
      <c r="AW834" s="13" t="s">
        <v>41</v>
      </c>
      <c r="AX834" s="13" t="s">
        <v>88</v>
      </c>
      <c r="AY834" s="150" t="s">
        <v>184</v>
      </c>
    </row>
    <row r="835" spans="2:65" s="1" customFormat="1" ht="37.9" customHeight="1">
      <c r="B835" s="121"/>
      <c r="C835" s="122" t="s">
        <v>730</v>
      </c>
      <c r="D835" s="122" t="s">
        <v>185</v>
      </c>
      <c r="E835" s="123" t="s">
        <v>1461</v>
      </c>
      <c r="F835" s="124" t="s">
        <v>1462</v>
      </c>
      <c r="G835" s="125" t="s">
        <v>213</v>
      </c>
      <c r="H835" s="126">
        <v>3</v>
      </c>
      <c r="I835" s="127"/>
      <c r="J835" s="128">
        <f>ROUND(I835*H835,2)</f>
        <v>0</v>
      </c>
      <c r="K835" s="124" t="s">
        <v>189</v>
      </c>
      <c r="L835" s="32"/>
      <c r="M835" s="129" t="s">
        <v>3</v>
      </c>
      <c r="N835" s="130" t="s">
        <v>51</v>
      </c>
      <c r="P835" s="131">
        <f>O835*H835</f>
        <v>0</v>
      </c>
      <c r="Q835" s="131">
        <v>0</v>
      </c>
      <c r="R835" s="131">
        <f>Q835*H835</f>
        <v>0</v>
      </c>
      <c r="S835" s="131">
        <v>0</v>
      </c>
      <c r="T835" s="132">
        <f>S835*H835</f>
        <v>0</v>
      </c>
      <c r="AR835" s="133" t="s">
        <v>88</v>
      </c>
      <c r="AT835" s="133" t="s">
        <v>185</v>
      </c>
      <c r="AU835" s="133" t="s">
        <v>88</v>
      </c>
      <c r="AY835" s="16" t="s">
        <v>184</v>
      </c>
      <c r="BE835" s="134">
        <f>IF(N835="základní",J835,0)</f>
        <v>0</v>
      </c>
      <c r="BF835" s="134">
        <f>IF(N835="snížená",J835,0)</f>
        <v>0</v>
      </c>
      <c r="BG835" s="134">
        <f>IF(N835="zákl. přenesená",J835,0)</f>
        <v>0</v>
      </c>
      <c r="BH835" s="134">
        <f>IF(N835="sníž. přenesená",J835,0)</f>
        <v>0</v>
      </c>
      <c r="BI835" s="134">
        <f>IF(N835="nulová",J835,0)</f>
        <v>0</v>
      </c>
      <c r="BJ835" s="16" t="s">
        <v>88</v>
      </c>
      <c r="BK835" s="134">
        <f>ROUND(I835*H835,2)</f>
        <v>0</v>
      </c>
      <c r="BL835" s="16" t="s">
        <v>88</v>
      </c>
      <c r="BM835" s="133" t="s">
        <v>1822</v>
      </c>
    </row>
    <row r="836" spans="2:65" s="11" customFormat="1" ht="11.25">
      <c r="B836" s="135"/>
      <c r="D836" s="136" t="s">
        <v>190</v>
      </c>
      <c r="E836" s="137" t="s">
        <v>3</v>
      </c>
      <c r="F836" s="138" t="s">
        <v>1567</v>
      </c>
      <c r="H836" s="137" t="s">
        <v>3</v>
      </c>
      <c r="I836" s="139"/>
      <c r="L836" s="135"/>
      <c r="M836" s="140"/>
      <c r="T836" s="141"/>
      <c r="AT836" s="137" t="s">
        <v>190</v>
      </c>
      <c r="AU836" s="137" t="s">
        <v>88</v>
      </c>
      <c r="AV836" s="11" t="s">
        <v>88</v>
      </c>
      <c r="AW836" s="11" t="s">
        <v>41</v>
      </c>
      <c r="AX836" s="11" t="s">
        <v>80</v>
      </c>
      <c r="AY836" s="137" t="s">
        <v>184</v>
      </c>
    </row>
    <row r="837" spans="2:65" s="11" customFormat="1" ht="11.25">
      <c r="B837" s="135"/>
      <c r="D837" s="136" t="s">
        <v>190</v>
      </c>
      <c r="E837" s="137" t="s">
        <v>3</v>
      </c>
      <c r="F837" s="138" t="s">
        <v>1440</v>
      </c>
      <c r="H837" s="137" t="s">
        <v>3</v>
      </c>
      <c r="I837" s="139"/>
      <c r="L837" s="135"/>
      <c r="M837" s="140"/>
      <c r="T837" s="141"/>
      <c r="AT837" s="137" t="s">
        <v>190</v>
      </c>
      <c r="AU837" s="137" t="s">
        <v>88</v>
      </c>
      <c r="AV837" s="11" t="s">
        <v>88</v>
      </c>
      <c r="AW837" s="11" t="s">
        <v>41</v>
      </c>
      <c r="AX837" s="11" t="s">
        <v>80</v>
      </c>
      <c r="AY837" s="137" t="s">
        <v>184</v>
      </c>
    </row>
    <row r="838" spans="2:65" s="11" customFormat="1" ht="22.5">
      <c r="B838" s="135"/>
      <c r="D838" s="136" t="s">
        <v>190</v>
      </c>
      <c r="E838" s="137" t="s">
        <v>3</v>
      </c>
      <c r="F838" s="138" t="s">
        <v>1548</v>
      </c>
      <c r="H838" s="137" t="s">
        <v>3</v>
      </c>
      <c r="I838" s="139"/>
      <c r="L838" s="135"/>
      <c r="M838" s="140"/>
      <c r="T838" s="141"/>
      <c r="AT838" s="137" t="s">
        <v>190</v>
      </c>
      <c r="AU838" s="137" t="s">
        <v>88</v>
      </c>
      <c r="AV838" s="11" t="s">
        <v>88</v>
      </c>
      <c r="AW838" s="11" t="s">
        <v>41</v>
      </c>
      <c r="AX838" s="11" t="s">
        <v>80</v>
      </c>
      <c r="AY838" s="137" t="s">
        <v>184</v>
      </c>
    </row>
    <row r="839" spans="2:65" s="12" customFormat="1" ht="11.25">
      <c r="B839" s="142"/>
      <c r="D839" s="136" t="s">
        <v>190</v>
      </c>
      <c r="E839" s="143" t="s">
        <v>3</v>
      </c>
      <c r="F839" s="144" t="s">
        <v>88</v>
      </c>
      <c r="H839" s="145">
        <v>1</v>
      </c>
      <c r="I839" s="146"/>
      <c r="L839" s="142"/>
      <c r="M839" s="147"/>
      <c r="T839" s="148"/>
      <c r="AT839" s="143" t="s">
        <v>190</v>
      </c>
      <c r="AU839" s="143" t="s">
        <v>88</v>
      </c>
      <c r="AV839" s="12" t="s">
        <v>90</v>
      </c>
      <c r="AW839" s="12" t="s">
        <v>41</v>
      </c>
      <c r="AX839" s="12" t="s">
        <v>80</v>
      </c>
      <c r="AY839" s="143" t="s">
        <v>184</v>
      </c>
    </row>
    <row r="840" spans="2:65" s="11" customFormat="1" ht="22.5">
      <c r="B840" s="135"/>
      <c r="D840" s="136" t="s">
        <v>190</v>
      </c>
      <c r="E840" s="137" t="s">
        <v>3</v>
      </c>
      <c r="F840" s="138" t="s">
        <v>1549</v>
      </c>
      <c r="H840" s="137" t="s">
        <v>3</v>
      </c>
      <c r="I840" s="139"/>
      <c r="L840" s="135"/>
      <c r="M840" s="140"/>
      <c r="T840" s="141"/>
      <c r="AT840" s="137" t="s">
        <v>190</v>
      </c>
      <c r="AU840" s="137" t="s">
        <v>88</v>
      </c>
      <c r="AV840" s="11" t="s">
        <v>88</v>
      </c>
      <c r="AW840" s="11" t="s">
        <v>41</v>
      </c>
      <c r="AX840" s="11" t="s">
        <v>80</v>
      </c>
      <c r="AY840" s="137" t="s">
        <v>184</v>
      </c>
    </row>
    <row r="841" spans="2:65" s="12" customFormat="1" ht="11.25">
      <c r="B841" s="142"/>
      <c r="D841" s="136" t="s">
        <v>190</v>
      </c>
      <c r="E841" s="143" t="s">
        <v>3</v>
      </c>
      <c r="F841" s="144" t="s">
        <v>88</v>
      </c>
      <c r="H841" s="145">
        <v>1</v>
      </c>
      <c r="I841" s="146"/>
      <c r="L841" s="142"/>
      <c r="M841" s="147"/>
      <c r="T841" s="148"/>
      <c r="AT841" s="143" t="s">
        <v>190</v>
      </c>
      <c r="AU841" s="143" t="s">
        <v>88</v>
      </c>
      <c r="AV841" s="12" t="s">
        <v>90</v>
      </c>
      <c r="AW841" s="12" t="s">
        <v>41</v>
      </c>
      <c r="AX841" s="12" t="s">
        <v>80</v>
      </c>
      <c r="AY841" s="143" t="s">
        <v>184</v>
      </c>
    </row>
    <row r="842" spans="2:65" s="11" customFormat="1" ht="11.25">
      <c r="B842" s="135"/>
      <c r="D842" s="136" t="s">
        <v>190</v>
      </c>
      <c r="E842" s="137" t="s">
        <v>3</v>
      </c>
      <c r="F842" s="138" t="s">
        <v>1550</v>
      </c>
      <c r="H842" s="137" t="s">
        <v>3</v>
      </c>
      <c r="I842" s="139"/>
      <c r="L842" s="135"/>
      <c r="M842" s="140"/>
      <c r="T842" s="141"/>
      <c r="AT842" s="137" t="s">
        <v>190</v>
      </c>
      <c r="AU842" s="137" t="s">
        <v>88</v>
      </c>
      <c r="AV842" s="11" t="s">
        <v>88</v>
      </c>
      <c r="AW842" s="11" t="s">
        <v>41</v>
      </c>
      <c r="AX842" s="11" t="s">
        <v>80</v>
      </c>
      <c r="AY842" s="137" t="s">
        <v>184</v>
      </c>
    </row>
    <row r="843" spans="2:65" s="12" customFormat="1" ht="11.25">
      <c r="B843" s="142"/>
      <c r="D843" s="136" t="s">
        <v>190</v>
      </c>
      <c r="E843" s="143" t="s">
        <v>3</v>
      </c>
      <c r="F843" s="144" t="s">
        <v>88</v>
      </c>
      <c r="H843" s="145">
        <v>1</v>
      </c>
      <c r="I843" s="146"/>
      <c r="L843" s="142"/>
      <c r="M843" s="147"/>
      <c r="T843" s="148"/>
      <c r="AT843" s="143" t="s">
        <v>190</v>
      </c>
      <c r="AU843" s="143" t="s">
        <v>88</v>
      </c>
      <c r="AV843" s="12" t="s">
        <v>90</v>
      </c>
      <c r="AW843" s="12" t="s">
        <v>41</v>
      </c>
      <c r="AX843" s="12" t="s">
        <v>80</v>
      </c>
      <c r="AY843" s="143" t="s">
        <v>184</v>
      </c>
    </row>
    <row r="844" spans="2:65" s="13" customFormat="1" ht="11.25">
      <c r="B844" s="149"/>
      <c r="D844" s="136" t="s">
        <v>190</v>
      </c>
      <c r="E844" s="150" t="s">
        <v>3</v>
      </c>
      <c r="F844" s="151" t="s">
        <v>202</v>
      </c>
      <c r="H844" s="152">
        <v>3</v>
      </c>
      <c r="I844" s="153"/>
      <c r="L844" s="149"/>
      <c r="M844" s="154"/>
      <c r="T844" s="155"/>
      <c r="AT844" s="150" t="s">
        <v>190</v>
      </c>
      <c r="AU844" s="150" t="s">
        <v>88</v>
      </c>
      <c r="AV844" s="13" t="s">
        <v>203</v>
      </c>
      <c r="AW844" s="13" t="s">
        <v>41</v>
      </c>
      <c r="AX844" s="13" t="s">
        <v>88</v>
      </c>
      <c r="AY844" s="150" t="s">
        <v>184</v>
      </c>
    </row>
    <row r="845" spans="2:65" s="1" customFormat="1" ht="44.25" customHeight="1">
      <c r="B845" s="121"/>
      <c r="C845" s="122" t="s">
        <v>534</v>
      </c>
      <c r="D845" s="122" t="s">
        <v>185</v>
      </c>
      <c r="E845" s="123" t="s">
        <v>1464</v>
      </c>
      <c r="F845" s="124" t="s">
        <v>1465</v>
      </c>
      <c r="G845" s="125" t="s">
        <v>213</v>
      </c>
      <c r="H845" s="126">
        <v>21</v>
      </c>
      <c r="I845" s="127"/>
      <c r="J845" s="128">
        <f>ROUND(I845*H845,2)</f>
        <v>0</v>
      </c>
      <c r="K845" s="124" t="s">
        <v>189</v>
      </c>
      <c r="L845" s="32"/>
      <c r="M845" s="129" t="s">
        <v>3</v>
      </c>
      <c r="N845" s="130" t="s">
        <v>51</v>
      </c>
      <c r="P845" s="131">
        <f>O845*H845</f>
        <v>0</v>
      </c>
      <c r="Q845" s="131">
        <v>0</v>
      </c>
      <c r="R845" s="131">
        <f>Q845*H845</f>
        <v>0</v>
      </c>
      <c r="S845" s="131">
        <v>0</v>
      </c>
      <c r="T845" s="132">
        <f>S845*H845</f>
        <v>0</v>
      </c>
      <c r="AR845" s="133" t="s">
        <v>88</v>
      </c>
      <c r="AT845" s="133" t="s">
        <v>185</v>
      </c>
      <c r="AU845" s="133" t="s">
        <v>88</v>
      </c>
      <c r="AY845" s="16" t="s">
        <v>184</v>
      </c>
      <c r="BE845" s="134">
        <f>IF(N845="základní",J845,0)</f>
        <v>0</v>
      </c>
      <c r="BF845" s="134">
        <f>IF(N845="snížená",J845,0)</f>
        <v>0</v>
      </c>
      <c r="BG845" s="134">
        <f>IF(N845="zákl. přenesená",J845,0)</f>
        <v>0</v>
      </c>
      <c r="BH845" s="134">
        <f>IF(N845="sníž. přenesená",J845,0)</f>
        <v>0</v>
      </c>
      <c r="BI845" s="134">
        <f>IF(N845="nulová",J845,0)</f>
        <v>0</v>
      </c>
      <c r="BJ845" s="16" t="s">
        <v>88</v>
      </c>
      <c r="BK845" s="134">
        <f>ROUND(I845*H845,2)</f>
        <v>0</v>
      </c>
      <c r="BL845" s="16" t="s">
        <v>88</v>
      </c>
      <c r="BM845" s="133" t="s">
        <v>1823</v>
      </c>
    </row>
    <row r="846" spans="2:65" s="11" customFormat="1" ht="11.25">
      <c r="B846" s="135"/>
      <c r="D846" s="136" t="s">
        <v>190</v>
      </c>
      <c r="E846" s="137" t="s">
        <v>3</v>
      </c>
      <c r="F846" s="138" t="s">
        <v>1567</v>
      </c>
      <c r="H846" s="137" t="s">
        <v>3</v>
      </c>
      <c r="I846" s="139"/>
      <c r="L846" s="135"/>
      <c r="M846" s="140"/>
      <c r="T846" s="141"/>
      <c r="AT846" s="137" t="s">
        <v>190</v>
      </c>
      <c r="AU846" s="137" t="s">
        <v>88</v>
      </c>
      <c r="AV846" s="11" t="s">
        <v>88</v>
      </c>
      <c r="AW846" s="11" t="s">
        <v>41</v>
      </c>
      <c r="AX846" s="11" t="s">
        <v>80</v>
      </c>
      <c r="AY846" s="137" t="s">
        <v>184</v>
      </c>
    </row>
    <row r="847" spans="2:65" s="11" customFormat="1" ht="11.25">
      <c r="B847" s="135"/>
      <c r="D847" s="136" t="s">
        <v>190</v>
      </c>
      <c r="E847" s="137" t="s">
        <v>3</v>
      </c>
      <c r="F847" s="138" t="s">
        <v>1824</v>
      </c>
      <c r="H847" s="137" t="s">
        <v>3</v>
      </c>
      <c r="I847" s="139"/>
      <c r="L847" s="135"/>
      <c r="M847" s="140"/>
      <c r="T847" s="141"/>
      <c r="AT847" s="137" t="s">
        <v>190</v>
      </c>
      <c r="AU847" s="137" t="s">
        <v>88</v>
      </c>
      <c r="AV847" s="11" t="s">
        <v>88</v>
      </c>
      <c r="AW847" s="11" t="s">
        <v>41</v>
      </c>
      <c r="AX847" s="11" t="s">
        <v>80</v>
      </c>
      <c r="AY847" s="137" t="s">
        <v>184</v>
      </c>
    </row>
    <row r="848" spans="2:65" s="11" customFormat="1" ht="22.5">
      <c r="B848" s="135"/>
      <c r="D848" s="136" t="s">
        <v>190</v>
      </c>
      <c r="E848" s="137" t="s">
        <v>3</v>
      </c>
      <c r="F848" s="138" t="s">
        <v>1548</v>
      </c>
      <c r="H848" s="137" t="s">
        <v>3</v>
      </c>
      <c r="I848" s="139"/>
      <c r="L848" s="135"/>
      <c r="M848" s="140"/>
      <c r="T848" s="141"/>
      <c r="AT848" s="137" t="s">
        <v>190</v>
      </c>
      <c r="AU848" s="137" t="s">
        <v>88</v>
      </c>
      <c r="AV848" s="11" t="s">
        <v>88</v>
      </c>
      <c r="AW848" s="11" t="s">
        <v>41</v>
      </c>
      <c r="AX848" s="11" t="s">
        <v>80</v>
      </c>
      <c r="AY848" s="137" t="s">
        <v>184</v>
      </c>
    </row>
    <row r="849" spans="2:65" s="12" customFormat="1" ht="11.25">
      <c r="B849" s="142"/>
      <c r="D849" s="136" t="s">
        <v>190</v>
      </c>
      <c r="E849" s="143" t="s">
        <v>3</v>
      </c>
      <c r="F849" s="144" t="s">
        <v>230</v>
      </c>
      <c r="H849" s="145">
        <v>7</v>
      </c>
      <c r="I849" s="146"/>
      <c r="L849" s="142"/>
      <c r="M849" s="147"/>
      <c r="T849" s="148"/>
      <c r="AT849" s="143" t="s">
        <v>190</v>
      </c>
      <c r="AU849" s="143" t="s">
        <v>88</v>
      </c>
      <c r="AV849" s="12" t="s">
        <v>90</v>
      </c>
      <c r="AW849" s="12" t="s">
        <v>41</v>
      </c>
      <c r="AX849" s="12" t="s">
        <v>80</v>
      </c>
      <c r="AY849" s="143" t="s">
        <v>184</v>
      </c>
    </row>
    <row r="850" spans="2:65" s="11" customFormat="1" ht="22.5">
      <c r="B850" s="135"/>
      <c r="D850" s="136" t="s">
        <v>190</v>
      </c>
      <c r="E850" s="137" t="s">
        <v>3</v>
      </c>
      <c r="F850" s="138" t="s">
        <v>1549</v>
      </c>
      <c r="H850" s="137" t="s">
        <v>3</v>
      </c>
      <c r="I850" s="139"/>
      <c r="L850" s="135"/>
      <c r="M850" s="140"/>
      <c r="T850" s="141"/>
      <c r="AT850" s="137" t="s">
        <v>190</v>
      </c>
      <c r="AU850" s="137" t="s">
        <v>88</v>
      </c>
      <c r="AV850" s="11" t="s">
        <v>88</v>
      </c>
      <c r="AW850" s="11" t="s">
        <v>41</v>
      </c>
      <c r="AX850" s="11" t="s">
        <v>80</v>
      </c>
      <c r="AY850" s="137" t="s">
        <v>184</v>
      </c>
    </row>
    <row r="851" spans="2:65" s="12" customFormat="1" ht="11.25">
      <c r="B851" s="142"/>
      <c r="D851" s="136" t="s">
        <v>190</v>
      </c>
      <c r="E851" s="143" t="s">
        <v>3</v>
      </c>
      <c r="F851" s="144" t="s">
        <v>230</v>
      </c>
      <c r="H851" s="145">
        <v>7</v>
      </c>
      <c r="I851" s="146"/>
      <c r="L851" s="142"/>
      <c r="M851" s="147"/>
      <c r="T851" s="148"/>
      <c r="AT851" s="143" t="s">
        <v>190</v>
      </c>
      <c r="AU851" s="143" t="s">
        <v>88</v>
      </c>
      <c r="AV851" s="12" t="s">
        <v>90</v>
      </c>
      <c r="AW851" s="12" t="s">
        <v>41</v>
      </c>
      <c r="AX851" s="12" t="s">
        <v>80</v>
      </c>
      <c r="AY851" s="143" t="s">
        <v>184</v>
      </c>
    </row>
    <row r="852" spans="2:65" s="11" customFormat="1" ht="11.25">
      <c r="B852" s="135"/>
      <c r="D852" s="136" t="s">
        <v>190</v>
      </c>
      <c r="E852" s="137" t="s">
        <v>3</v>
      </c>
      <c r="F852" s="138" t="s">
        <v>1550</v>
      </c>
      <c r="H852" s="137" t="s">
        <v>3</v>
      </c>
      <c r="I852" s="139"/>
      <c r="L852" s="135"/>
      <c r="M852" s="140"/>
      <c r="T852" s="141"/>
      <c r="AT852" s="137" t="s">
        <v>190</v>
      </c>
      <c r="AU852" s="137" t="s">
        <v>88</v>
      </c>
      <c r="AV852" s="11" t="s">
        <v>88</v>
      </c>
      <c r="AW852" s="11" t="s">
        <v>41</v>
      </c>
      <c r="AX852" s="11" t="s">
        <v>80</v>
      </c>
      <c r="AY852" s="137" t="s">
        <v>184</v>
      </c>
    </row>
    <row r="853" spans="2:65" s="12" customFormat="1" ht="11.25">
      <c r="B853" s="142"/>
      <c r="D853" s="136" t="s">
        <v>190</v>
      </c>
      <c r="E853" s="143" t="s">
        <v>3</v>
      </c>
      <c r="F853" s="144" t="s">
        <v>230</v>
      </c>
      <c r="H853" s="145">
        <v>7</v>
      </c>
      <c r="I853" s="146"/>
      <c r="L853" s="142"/>
      <c r="M853" s="147"/>
      <c r="T853" s="148"/>
      <c r="AT853" s="143" t="s">
        <v>190</v>
      </c>
      <c r="AU853" s="143" t="s">
        <v>88</v>
      </c>
      <c r="AV853" s="12" t="s">
        <v>90</v>
      </c>
      <c r="AW853" s="12" t="s">
        <v>41</v>
      </c>
      <c r="AX853" s="12" t="s">
        <v>80</v>
      </c>
      <c r="AY853" s="143" t="s">
        <v>184</v>
      </c>
    </row>
    <row r="854" spans="2:65" s="13" customFormat="1" ht="11.25">
      <c r="B854" s="149"/>
      <c r="D854" s="136" t="s">
        <v>190</v>
      </c>
      <c r="E854" s="150" t="s">
        <v>3</v>
      </c>
      <c r="F854" s="151" t="s">
        <v>202</v>
      </c>
      <c r="H854" s="152">
        <v>21</v>
      </c>
      <c r="I854" s="153"/>
      <c r="L854" s="149"/>
      <c r="M854" s="154"/>
      <c r="T854" s="155"/>
      <c r="AT854" s="150" t="s">
        <v>190</v>
      </c>
      <c r="AU854" s="150" t="s">
        <v>88</v>
      </c>
      <c r="AV854" s="13" t="s">
        <v>203</v>
      </c>
      <c r="AW854" s="13" t="s">
        <v>41</v>
      </c>
      <c r="AX854" s="13" t="s">
        <v>88</v>
      </c>
      <c r="AY854" s="150" t="s">
        <v>184</v>
      </c>
    </row>
    <row r="855" spans="2:65" s="1" customFormat="1" ht="49.15" customHeight="1">
      <c r="B855" s="121"/>
      <c r="C855" s="122" t="s">
        <v>738</v>
      </c>
      <c r="D855" s="122" t="s">
        <v>185</v>
      </c>
      <c r="E855" s="123" t="s">
        <v>1468</v>
      </c>
      <c r="F855" s="124" t="s">
        <v>1469</v>
      </c>
      <c r="G855" s="125" t="s">
        <v>213</v>
      </c>
      <c r="H855" s="126">
        <v>2</v>
      </c>
      <c r="I855" s="127"/>
      <c r="J855" s="128">
        <f>ROUND(I855*H855,2)</f>
        <v>0</v>
      </c>
      <c r="K855" s="124" t="s">
        <v>189</v>
      </c>
      <c r="L855" s="32"/>
      <c r="M855" s="129" t="s">
        <v>3</v>
      </c>
      <c r="N855" s="130" t="s">
        <v>51</v>
      </c>
      <c r="P855" s="131">
        <f>O855*H855</f>
        <v>0</v>
      </c>
      <c r="Q855" s="131">
        <v>0</v>
      </c>
      <c r="R855" s="131">
        <f>Q855*H855</f>
        <v>0</v>
      </c>
      <c r="S855" s="131">
        <v>0</v>
      </c>
      <c r="T855" s="132">
        <f>S855*H855</f>
        <v>0</v>
      </c>
      <c r="AR855" s="133" t="s">
        <v>88</v>
      </c>
      <c r="AT855" s="133" t="s">
        <v>185</v>
      </c>
      <c r="AU855" s="133" t="s">
        <v>88</v>
      </c>
      <c r="AY855" s="16" t="s">
        <v>184</v>
      </c>
      <c r="BE855" s="134">
        <f>IF(N855="základní",J855,0)</f>
        <v>0</v>
      </c>
      <c r="BF855" s="134">
        <f>IF(N855="snížená",J855,0)</f>
        <v>0</v>
      </c>
      <c r="BG855" s="134">
        <f>IF(N855="zákl. přenesená",J855,0)</f>
        <v>0</v>
      </c>
      <c r="BH855" s="134">
        <f>IF(N855="sníž. přenesená",J855,0)</f>
        <v>0</v>
      </c>
      <c r="BI855" s="134">
        <f>IF(N855="nulová",J855,0)</f>
        <v>0</v>
      </c>
      <c r="BJ855" s="16" t="s">
        <v>88</v>
      </c>
      <c r="BK855" s="134">
        <f>ROUND(I855*H855,2)</f>
        <v>0</v>
      </c>
      <c r="BL855" s="16" t="s">
        <v>88</v>
      </c>
      <c r="BM855" s="133" t="s">
        <v>1825</v>
      </c>
    </row>
    <row r="856" spans="2:65" s="11" customFormat="1" ht="22.5">
      <c r="B856" s="135"/>
      <c r="D856" s="136" t="s">
        <v>190</v>
      </c>
      <c r="E856" s="137" t="s">
        <v>3</v>
      </c>
      <c r="F856" s="138" t="s">
        <v>1548</v>
      </c>
      <c r="H856" s="137" t="s">
        <v>3</v>
      </c>
      <c r="I856" s="139"/>
      <c r="L856" s="135"/>
      <c r="M856" s="140"/>
      <c r="T856" s="141"/>
      <c r="AT856" s="137" t="s">
        <v>190</v>
      </c>
      <c r="AU856" s="137" t="s">
        <v>88</v>
      </c>
      <c r="AV856" s="11" t="s">
        <v>88</v>
      </c>
      <c r="AW856" s="11" t="s">
        <v>41</v>
      </c>
      <c r="AX856" s="11" t="s">
        <v>80</v>
      </c>
      <c r="AY856" s="137" t="s">
        <v>184</v>
      </c>
    </row>
    <row r="857" spans="2:65" s="11" customFormat="1" ht="22.5">
      <c r="B857" s="135"/>
      <c r="D857" s="136" t="s">
        <v>190</v>
      </c>
      <c r="E857" s="137" t="s">
        <v>3</v>
      </c>
      <c r="F857" s="138" t="s">
        <v>1549</v>
      </c>
      <c r="H857" s="137" t="s">
        <v>3</v>
      </c>
      <c r="I857" s="139"/>
      <c r="L857" s="135"/>
      <c r="M857" s="140"/>
      <c r="T857" s="141"/>
      <c r="AT857" s="137" t="s">
        <v>190</v>
      </c>
      <c r="AU857" s="137" t="s">
        <v>88</v>
      </c>
      <c r="AV857" s="11" t="s">
        <v>88</v>
      </c>
      <c r="AW857" s="11" t="s">
        <v>41</v>
      </c>
      <c r="AX857" s="11" t="s">
        <v>80</v>
      </c>
      <c r="AY857" s="137" t="s">
        <v>184</v>
      </c>
    </row>
    <row r="858" spans="2:65" s="11" customFormat="1" ht="11.25">
      <c r="B858" s="135"/>
      <c r="D858" s="136" t="s">
        <v>190</v>
      </c>
      <c r="E858" s="137" t="s">
        <v>3</v>
      </c>
      <c r="F858" s="138" t="s">
        <v>1550</v>
      </c>
      <c r="H858" s="137" t="s">
        <v>3</v>
      </c>
      <c r="I858" s="139"/>
      <c r="L858" s="135"/>
      <c r="M858" s="140"/>
      <c r="T858" s="141"/>
      <c r="AT858" s="137" t="s">
        <v>190</v>
      </c>
      <c r="AU858" s="137" t="s">
        <v>88</v>
      </c>
      <c r="AV858" s="11" t="s">
        <v>88</v>
      </c>
      <c r="AW858" s="11" t="s">
        <v>41</v>
      </c>
      <c r="AX858" s="11" t="s">
        <v>80</v>
      </c>
      <c r="AY858" s="137" t="s">
        <v>184</v>
      </c>
    </row>
    <row r="859" spans="2:65" s="11" customFormat="1" ht="11.25">
      <c r="B859" s="135"/>
      <c r="D859" s="136" t="s">
        <v>190</v>
      </c>
      <c r="E859" s="137" t="s">
        <v>3</v>
      </c>
      <c r="F859" s="138" t="s">
        <v>1826</v>
      </c>
      <c r="H859" s="137" t="s">
        <v>3</v>
      </c>
      <c r="I859" s="139"/>
      <c r="L859" s="135"/>
      <c r="M859" s="140"/>
      <c r="T859" s="141"/>
      <c r="AT859" s="137" t="s">
        <v>190</v>
      </c>
      <c r="AU859" s="137" t="s">
        <v>88</v>
      </c>
      <c r="AV859" s="11" t="s">
        <v>88</v>
      </c>
      <c r="AW859" s="11" t="s">
        <v>41</v>
      </c>
      <c r="AX859" s="11" t="s">
        <v>80</v>
      </c>
      <c r="AY859" s="137" t="s">
        <v>184</v>
      </c>
    </row>
    <row r="860" spans="2:65" s="12" customFormat="1" ht="11.25">
      <c r="B860" s="142"/>
      <c r="D860" s="136" t="s">
        <v>190</v>
      </c>
      <c r="E860" s="143" t="s">
        <v>3</v>
      </c>
      <c r="F860" s="144" t="s">
        <v>1112</v>
      </c>
      <c r="H860" s="145">
        <v>2</v>
      </c>
      <c r="I860" s="146"/>
      <c r="L860" s="142"/>
      <c r="M860" s="147"/>
      <c r="T860" s="148"/>
      <c r="AT860" s="143" t="s">
        <v>190</v>
      </c>
      <c r="AU860" s="143" t="s">
        <v>88</v>
      </c>
      <c r="AV860" s="12" t="s">
        <v>90</v>
      </c>
      <c r="AW860" s="12" t="s">
        <v>41</v>
      </c>
      <c r="AX860" s="12" t="s">
        <v>80</v>
      </c>
      <c r="AY860" s="143" t="s">
        <v>184</v>
      </c>
    </row>
    <row r="861" spans="2:65" s="13" customFormat="1" ht="11.25">
      <c r="B861" s="149"/>
      <c r="D861" s="136" t="s">
        <v>190</v>
      </c>
      <c r="E861" s="150" t="s">
        <v>3</v>
      </c>
      <c r="F861" s="151" t="s">
        <v>202</v>
      </c>
      <c r="H861" s="152">
        <v>2</v>
      </c>
      <c r="I861" s="153"/>
      <c r="L861" s="149"/>
      <c r="M861" s="154"/>
      <c r="T861" s="155"/>
      <c r="AT861" s="150" t="s">
        <v>190</v>
      </c>
      <c r="AU861" s="150" t="s">
        <v>88</v>
      </c>
      <c r="AV861" s="13" t="s">
        <v>203</v>
      </c>
      <c r="AW861" s="13" t="s">
        <v>41</v>
      </c>
      <c r="AX861" s="13" t="s">
        <v>88</v>
      </c>
      <c r="AY861" s="150" t="s">
        <v>184</v>
      </c>
    </row>
    <row r="862" spans="2:65" s="1" customFormat="1" ht="49.15" customHeight="1">
      <c r="B862" s="121"/>
      <c r="C862" s="122" t="s">
        <v>537</v>
      </c>
      <c r="D862" s="122" t="s">
        <v>185</v>
      </c>
      <c r="E862" s="123" t="s">
        <v>1472</v>
      </c>
      <c r="F862" s="124" t="s">
        <v>1473</v>
      </c>
      <c r="G862" s="125" t="s">
        <v>213</v>
      </c>
      <c r="H862" s="126">
        <v>2</v>
      </c>
      <c r="I862" s="127"/>
      <c r="J862" s="128">
        <f>ROUND(I862*H862,2)</f>
        <v>0</v>
      </c>
      <c r="K862" s="124" t="s">
        <v>189</v>
      </c>
      <c r="L862" s="32"/>
      <c r="M862" s="129" t="s">
        <v>3</v>
      </c>
      <c r="N862" s="130" t="s">
        <v>51</v>
      </c>
      <c r="P862" s="131">
        <f>O862*H862</f>
        <v>0</v>
      </c>
      <c r="Q862" s="131">
        <v>0</v>
      </c>
      <c r="R862" s="131">
        <f>Q862*H862</f>
        <v>0</v>
      </c>
      <c r="S862" s="131">
        <v>0</v>
      </c>
      <c r="T862" s="132">
        <f>S862*H862</f>
        <v>0</v>
      </c>
      <c r="AR862" s="133" t="s">
        <v>88</v>
      </c>
      <c r="AT862" s="133" t="s">
        <v>185</v>
      </c>
      <c r="AU862" s="133" t="s">
        <v>88</v>
      </c>
      <c r="AY862" s="16" t="s">
        <v>184</v>
      </c>
      <c r="BE862" s="134">
        <f>IF(N862="základní",J862,0)</f>
        <v>0</v>
      </c>
      <c r="BF862" s="134">
        <f>IF(N862="snížená",J862,0)</f>
        <v>0</v>
      </c>
      <c r="BG862" s="134">
        <f>IF(N862="zákl. přenesená",J862,0)</f>
        <v>0</v>
      </c>
      <c r="BH862" s="134">
        <f>IF(N862="sníž. přenesená",J862,0)</f>
        <v>0</v>
      </c>
      <c r="BI862" s="134">
        <f>IF(N862="nulová",J862,0)</f>
        <v>0</v>
      </c>
      <c r="BJ862" s="16" t="s">
        <v>88</v>
      </c>
      <c r="BK862" s="134">
        <f>ROUND(I862*H862,2)</f>
        <v>0</v>
      </c>
      <c r="BL862" s="16" t="s">
        <v>88</v>
      </c>
      <c r="BM862" s="133" t="s">
        <v>1827</v>
      </c>
    </row>
    <row r="863" spans="2:65" s="11" customFormat="1" ht="22.5">
      <c r="B863" s="135"/>
      <c r="D863" s="136" t="s">
        <v>190</v>
      </c>
      <c r="E863" s="137" t="s">
        <v>3</v>
      </c>
      <c r="F863" s="138" t="s">
        <v>1548</v>
      </c>
      <c r="H863" s="137" t="s">
        <v>3</v>
      </c>
      <c r="I863" s="139"/>
      <c r="L863" s="135"/>
      <c r="M863" s="140"/>
      <c r="T863" s="141"/>
      <c r="AT863" s="137" t="s">
        <v>190</v>
      </c>
      <c r="AU863" s="137" t="s">
        <v>88</v>
      </c>
      <c r="AV863" s="11" t="s">
        <v>88</v>
      </c>
      <c r="AW863" s="11" t="s">
        <v>41</v>
      </c>
      <c r="AX863" s="11" t="s">
        <v>80</v>
      </c>
      <c r="AY863" s="137" t="s">
        <v>184</v>
      </c>
    </row>
    <row r="864" spans="2:65" s="11" customFormat="1" ht="22.5">
      <c r="B864" s="135"/>
      <c r="D864" s="136" t="s">
        <v>190</v>
      </c>
      <c r="E864" s="137" t="s">
        <v>3</v>
      </c>
      <c r="F864" s="138" t="s">
        <v>1549</v>
      </c>
      <c r="H864" s="137" t="s">
        <v>3</v>
      </c>
      <c r="I864" s="139"/>
      <c r="L864" s="135"/>
      <c r="M864" s="140"/>
      <c r="T864" s="141"/>
      <c r="AT864" s="137" t="s">
        <v>190</v>
      </c>
      <c r="AU864" s="137" t="s">
        <v>88</v>
      </c>
      <c r="AV864" s="11" t="s">
        <v>88</v>
      </c>
      <c r="AW864" s="11" t="s">
        <v>41</v>
      </c>
      <c r="AX864" s="11" t="s">
        <v>80</v>
      </c>
      <c r="AY864" s="137" t="s">
        <v>184</v>
      </c>
    </row>
    <row r="865" spans="2:65" s="11" customFormat="1" ht="11.25">
      <c r="B865" s="135"/>
      <c r="D865" s="136" t="s">
        <v>190</v>
      </c>
      <c r="E865" s="137" t="s">
        <v>3</v>
      </c>
      <c r="F865" s="138" t="s">
        <v>1550</v>
      </c>
      <c r="H865" s="137" t="s">
        <v>3</v>
      </c>
      <c r="I865" s="139"/>
      <c r="L865" s="135"/>
      <c r="M865" s="140"/>
      <c r="T865" s="141"/>
      <c r="AT865" s="137" t="s">
        <v>190</v>
      </c>
      <c r="AU865" s="137" t="s">
        <v>88</v>
      </c>
      <c r="AV865" s="11" t="s">
        <v>88</v>
      </c>
      <c r="AW865" s="11" t="s">
        <v>41</v>
      </c>
      <c r="AX865" s="11" t="s">
        <v>80</v>
      </c>
      <c r="AY865" s="137" t="s">
        <v>184</v>
      </c>
    </row>
    <row r="866" spans="2:65" s="11" customFormat="1" ht="11.25">
      <c r="B866" s="135"/>
      <c r="D866" s="136" t="s">
        <v>190</v>
      </c>
      <c r="E866" s="137" t="s">
        <v>3</v>
      </c>
      <c r="F866" s="138" t="s">
        <v>1828</v>
      </c>
      <c r="H866" s="137" t="s">
        <v>3</v>
      </c>
      <c r="I866" s="139"/>
      <c r="L866" s="135"/>
      <c r="M866" s="140"/>
      <c r="T866" s="141"/>
      <c r="AT866" s="137" t="s">
        <v>190</v>
      </c>
      <c r="AU866" s="137" t="s">
        <v>88</v>
      </c>
      <c r="AV866" s="11" t="s">
        <v>88</v>
      </c>
      <c r="AW866" s="11" t="s">
        <v>41</v>
      </c>
      <c r="AX866" s="11" t="s">
        <v>80</v>
      </c>
      <c r="AY866" s="137" t="s">
        <v>184</v>
      </c>
    </row>
    <row r="867" spans="2:65" s="12" customFormat="1" ht="11.25">
      <c r="B867" s="142"/>
      <c r="D867" s="136" t="s">
        <v>190</v>
      </c>
      <c r="E867" s="143" t="s">
        <v>3</v>
      </c>
      <c r="F867" s="144" t="s">
        <v>1112</v>
      </c>
      <c r="H867" s="145">
        <v>2</v>
      </c>
      <c r="I867" s="146"/>
      <c r="L867" s="142"/>
      <c r="M867" s="147"/>
      <c r="T867" s="148"/>
      <c r="AT867" s="143" t="s">
        <v>190</v>
      </c>
      <c r="AU867" s="143" t="s">
        <v>88</v>
      </c>
      <c r="AV867" s="12" t="s">
        <v>90</v>
      </c>
      <c r="AW867" s="12" t="s">
        <v>41</v>
      </c>
      <c r="AX867" s="12" t="s">
        <v>80</v>
      </c>
      <c r="AY867" s="143" t="s">
        <v>184</v>
      </c>
    </row>
    <row r="868" spans="2:65" s="13" customFormat="1" ht="11.25">
      <c r="B868" s="149"/>
      <c r="D868" s="136" t="s">
        <v>190</v>
      </c>
      <c r="E868" s="150" t="s">
        <v>3</v>
      </c>
      <c r="F868" s="151" t="s">
        <v>202</v>
      </c>
      <c r="H868" s="152">
        <v>2</v>
      </c>
      <c r="I868" s="153"/>
      <c r="L868" s="149"/>
      <c r="M868" s="154"/>
      <c r="T868" s="155"/>
      <c r="AT868" s="150" t="s">
        <v>190</v>
      </c>
      <c r="AU868" s="150" t="s">
        <v>88</v>
      </c>
      <c r="AV868" s="13" t="s">
        <v>203</v>
      </c>
      <c r="AW868" s="13" t="s">
        <v>41</v>
      </c>
      <c r="AX868" s="13" t="s">
        <v>88</v>
      </c>
      <c r="AY868" s="150" t="s">
        <v>184</v>
      </c>
    </row>
    <row r="869" spans="2:65" s="1" customFormat="1" ht="37.9" customHeight="1">
      <c r="B869" s="121"/>
      <c r="C869" s="122" t="s">
        <v>1829</v>
      </c>
      <c r="D869" s="122" t="s">
        <v>185</v>
      </c>
      <c r="E869" s="123" t="s">
        <v>1476</v>
      </c>
      <c r="F869" s="124" t="s">
        <v>1477</v>
      </c>
      <c r="G869" s="125" t="s">
        <v>213</v>
      </c>
      <c r="H869" s="126">
        <v>3</v>
      </c>
      <c r="I869" s="127"/>
      <c r="J869" s="128">
        <f>ROUND(I869*H869,2)</f>
        <v>0</v>
      </c>
      <c r="K869" s="124" t="s">
        <v>189</v>
      </c>
      <c r="L869" s="32"/>
      <c r="M869" s="129" t="s">
        <v>3</v>
      </c>
      <c r="N869" s="130" t="s">
        <v>51</v>
      </c>
      <c r="P869" s="131">
        <f>O869*H869</f>
        <v>0</v>
      </c>
      <c r="Q869" s="131">
        <v>0</v>
      </c>
      <c r="R869" s="131">
        <f>Q869*H869</f>
        <v>0</v>
      </c>
      <c r="S869" s="131">
        <v>0</v>
      </c>
      <c r="T869" s="132">
        <f>S869*H869</f>
        <v>0</v>
      </c>
      <c r="AR869" s="133" t="s">
        <v>88</v>
      </c>
      <c r="AT869" s="133" t="s">
        <v>185</v>
      </c>
      <c r="AU869" s="133" t="s">
        <v>88</v>
      </c>
      <c r="AY869" s="16" t="s">
        <v>184</v>
      </c>
      <c r="BE869" s="134">
        <f>IF(N869="základní",J869,0)</f>
        <v>0</v>
      </c>
      <c r="BF869" s="134">
        <f>IF(N869="snížená",J869,0)</f>
        <v>0</v>
      </c>
      <c r="BG869" s="134">
        <f>IF(N869="zákl. přenesená",J869,0)</f>
        <v>0</v>
      </c>
      <c r="BH869" s="134">
        <f>IF(N869="sníž. přenesená",J869,0)</f>
        <v>0</v>
      </c>
      <c r="BI869" s="134">
        <f>IF(N869="nulová",J869,0)</f>
        <v>0</v>
      </c>
      <c r="BJ869" s="16" t="s">
        <v>88</v>
      </c>
      <c r="BK869" s="134">
        <f>ROUND(I869*H869,2)</f>
        <v>0</v>
      </c>
      <c r="BL869" s="16" t="s">
        <v>88</v>
      </c>
      <c r="BM869" s="133" t="s">
        <v>1830</v>
      </c>
    </row>
    <row r="870" spans="2:65" s="11" customFormat="1" ht="11.25">
      <c r="B870" s="135"/>
      <c r="D870" s="136" t="s">
        <v>190</v>
      </c>
      <c r="E870" s="137" t="s">
        <v>3</v>
      </c>
      <c r="F870" s="138" t="s">
        <v>1567</v>
      </c>
      <c r="H870" s="137" t="s">
        <v>3</v>
      </c>
      <c r="I870" s="139"/>
      <c r="L870" s="135"/>
      <c r="M870" s="140"/>
      <c r="T870" s="141"/>
      <c r="AT870" s="137" t="s">
        <v>190</v>
      </c>
      <c r="AU870" s="137" t="s">
        <v>88</v>
      </c>
      <c r="AV870" s="11" t="s">
        <v>88</v>
      </c>
      <c r="AW870" s="11" t="s">
        <v>41</v>
      </c>
      <c r="AX870" s="11" t="s">
        <v>80</v>
      </c>
      <c r="AY870" s="137" t="s">
        <v>184</v>
      </c>
    </row>
    <row r="871" spans="2:65" s="11" customFormat="1" ht="22.5">
      <c r="B871" s="135"/>
      <c r="D871" s="136" t="s">
        <v>190</v>
      </c>
      <c r="E871" s="137" t="s">
        <v>3</v>
      </c>
      <c r="F871" s="138" t="s">
        <v>1548</v>
      </c>
      <c r="H871" s="137" t="s">
        <v>3</v>
      </c>
      <c r="I871" s="139"/>
      <c r="L871" s="135"/>
      <c r="M871" s="140"/>
      <c r="T871" s="141"/>
      <c r="AT871" s="137" t="s">
        <v>190</v>
      </c>
      <c r="AU871" s="137" t="s">
        <v>88</v>
      </c>
      <c r="AV871" s="11" t="s">
        <v>88</v>
      </c>
      <c r="AW871" s="11" t="s">
        <v>41</v>
      </c>
      <c r="AX871" s="11" t="s">
        <v>80</v>
      </c>
      <c r="AY871" s="137" t="s">
        <v>184</v>
      </c>
    </row>
    <row r="872" spans="2:65" s="12" customFormat="1" ht="11.25">
      <c r="B872" s="142"/>
      <c r="D872" s="136" t="s">
        <v>190</v>
      </c>
      <c r="E872" s="143" t="s">
        <v>3</v>
      </c>
      <c r="F872" s="144" t="s">
        <v>88</v>
      </c>
      <c r="H872" s="145">
        <v>1</v>
      </c>
      <c r="I872" s="146"/>
      <c r="L872" s="142"/>
      <c r="M872" s="147"/>
      <c r="T872" s="148"/>
      <c r="AT872" s="143" t="s">
        <v>190</v>
      </c>
      <c r="AU872" s="143" t="s">
        <v>88</v>
      </c>
      <c r="AV872" s="12" t="s">
        <v>90</v>
      </c>
      <c r="AW872" s="12" t="s">
        <v>41</v>
      </c>
      <c r="AX872" s="12" t="s">
        <v>80</v>
      </c>
      <c r="AY872" s="143" t="s">
        <v>184</v>
      </c>
    </row>
    <row r="873" spans="2:65" s="11" customFormat="1" ht="22.5">
      <c r="B873" s="135"/>
      <c r="D873" s="136" t="s">
        <v>190</v>
      </c>
      <c r="E873" s="137" t="s">
        <v>3</v>
      </c>
      <c r="F873" s="138" t="s">
        <v>1549</v>
      </c>
      <c r="H873" s="137" t="s">
        <v>3</v>
      </c>
      <c r="I873" s="139"/>
      <c r="L873" s="135"/>
      <c r="M873" s="140"/>
      <c r="T873" s="141"/>
      <c r="AT873" s="137" t="s">
        <v>190</v>
      </c>
      <c r="AU873" s="137" t="s">
        <v>88</v>
      </c>
      <c r="AV873" s="11" t="s">
        <v>88</v>
      </c>
      <c r="AW873" s="11" t="s">
        <v>41</v>
      </c>
      <c r="AX873" s="11" t="s">
        <v>80</v>
      </c>
      <c r="AY873" s="137" t="s">
        <v>184</v>
      </c>
    </row>
    <row r="874" spans="2:65" s="12" customFormat="1" ht="11.25">
      <c r="B874" s="142"/>
      <c r="D874" s="136" t="s">
        <v>190</v>
      </c>
      <c r="E874" s="143" t="s">
        <v>3</v>
      </c>
      <c r="F874" s="144" t="s">
        <v>88</v>
      </c>
      <c r="H874" s="145">
        <v>1</v>
      </c>
      <c r="I874" s="146"/>
      <c r="L874" s="142"/>
      <c r="M874" s="147"/>
      <c r="T874" s="148"/>
      <c r="AT874" s="143" t="s">
        <v>190</v>
      </c>
      <c r="AU874" s="143" t="s">
        <v>88</v>
      </c>
      <c r="AV874" s="12" t="s">
        <v>90</v>
      </c>
      <c r="AW874" s="12" t="s">
        <v>41</v>
      </c>
      <c r="AX874" s="12" t="s">
        <v>80</v>
      </c>
      <c r="AY874" s="143" t="s">
        <v>184</v>
      </c>
    </row>
    <row r="875" spans="2:65" s="11" customFormat="1" ht="11.25">
      <c r="B875" s="135"/>
      <c r="D875" s="136" t="s">
        <v>190</v>
      </c>
      <c r="E875" s="137" t="s">
        <v>3</v>
      </c>
      <c r="F875" s="138" t="s">
        <v>1550</v>
      </c>
      <c r="H875" s="137" t="s">
        <v>3</v>
      </c>
      <c r="I875" s="139"/>
      <c r="L875" s="135"/>
      <c r="M875" s="140"/>
      <c r="T875" s="141"/>
      <c r="AT875" s="137" t="s">
        <v>190</v>
      </c>
      <c r="AU875" s="137" t="s">
        <v>88</v>
      </c>
      <c r="AV875" s="11" t="s">
        <v>88</v>
      </c>
      <c r="AW875" s="11" t="s">
        <v>41</v>
      </c>
      <c r="AX875" s="11" t="s">
        <v>80</v>
      </c>
      <c r="AY875" s="137" t="s">
        <v>184</v>
      </c>
    </row>
    <row r="876" spans="2:65" s="12" customFormat="1" ht="11.25">
      <c r="B876" s="142"/>
      <c r="D876" s="136" t="s">
        <v>190</v>
      </c>
      <c r="E876" s="143" t="s">
        <v>3</v>
      </c>
      <c r="F876" s="144" t="s">
        <v>88</v>
      </c>
      <c r="H876" s="145">
        <v>1</v>
      </c>
      <c r="I876" s="146"/>
      <c r="L876" s="142"/>
      <c r="M876" s="147"/>
      <c r="T876" s="148"/>
      <c r="AT876" s="143" t="s">
        <v>190</v>
      </c>
      <c r="AU876" s="143" t="s">
        <v>88</v>
      </c>
      <c r="AV876" s="12" t="s">
        <v>90</v>
      </c>
      <c r="AW876" s="12" t="s">
        <v>41</v>
      </c>
      <c r="AX876" s="12" t="s">
        <v>80</v>
      </c>
      <c r="AY876" s="143" t="s">
        <v>184</v>
      </c>
    </row>
    <row r="877" spans="2:65" s="13" customFormat="1" ht="11.25">
      <c r="B877" s="149"/>
      <c r="D877" s="136" t="s">
        <v>190</v>
      </c>
      <c r="E877" s="150" t="s">
        <v>3</v>
      </c>
      <c r="F877" s="151" t="s">
        <v>202</v>
      </c>
      <c r="H877" s="152">
        <v>3</v>
      </c>
      <c r="I877" s="153"/>
      <c r="L877" s="149"/>
      <c r="M877" s="154"/>
      <c r="T877" s="155"/>
      <c r="AT877" s="150" t="s">
        <v>190</v>
      </c>
      <c r="AU877" s="150" t="s">
        <v>88</v>
      </c>
      <c r="AV877" s="13" t="s">
        <v>203</v>
      </c>
      <c r="AW877" s="13" t="s">
        <v>41</v>
      </c>
      <c r="AX877" s="13" t="s">
        <v>88</v>
      </c>
      <c r="AY877" s="150" t="s">
        <v>184</v>
      </c>
    </row>
    <row r="878" spans="2:65" s="1" customFormat="1" ht="37.9" customHeight="1">
      <c r="B878" s="121"/>
      <c r="C878" s="122" t="s">
        <v>543</v>
      </c>
      <c r="D878" s="122" t="s">
        <v>185</v>
      </c>
      <c r="E878" s="123" t="s">
        <v>1479</v>
      </c>
      <c r="F878" s="124" t="s">
        <v>1480</v>
      </c>
      <c r="G878" s="125" t="s">
        <v>213</v>
      </c>
      <c r="H878" s="126">
        <v>3</v>
      </c>
      <c r="I878" s="127"/>
      <c r="J878" s="128">
        <f>ROUND(I878*H878,2)</f>
        <v>0</v>
      </c>
      <c r="K878" s="124" t="s">
        <v>189</v>
      </c>
      <c r="L878" s="32"/>
      <c r="M878" s="129" t="s">
        <v>3</v>
      </c>
      <c r="N878" s="130" t="s">
        <v>51</v>
      </c>
      <c r="P878" s="131">
        <f>O878*H878</f>
        <v>0</v>
      </c>
      <c r="Q878" s="131">
        <v>0</v>
      </c>
      <c r="R878" s="131">
        <f>Q878*H878</f>
        <v>0</v>
      </c>
      <c r="S878" s="131">
        <v>0</v>
      </c>
      <c r="T878" s="132">
        <f>S878*H878</f>
        <v>0</v>
      </c>
      <c r="AR878" s="133" t="s">
        <v>88</v>
      </c>
      <c r="AT878" s="133" t="s">
        <v>185</v>
      </c>
      <c r="AU878" s="133" t="s">
        <v>88</v>
      </c>
      <c r="AY878" s="16" t="s">
        <v>184</v>
      </c>
      <c r="BE878" s="134">
        <f>IF(N878="základní",J878,0)</f>
        <v>0</v>
      </c>
      <c r="BF878" s="134">
        <f>IF(N878="snížená",J878,0)</f>
        <v>0</v>
      </c>
      <c r="BG878" s="134">
        <f>IF(N878="zákl. přenesená",J878,0)</f>
        <v>0</v>
      </c>
      <c r="BH878" s="134">
        <f>IF(N878="sníž. přenesená",J878,0)</f>
        <v>0</v>
      </c>
      <c r="BI878" s="134">
        <f>IF(N878="nulová",J878,0)</f>
        <v>0</v>
      </c>
      <c r="BJ878" s="16" t="s">
        <v>88</v>
      </c>
      <c r="BK878" s="134">
        <f>ROUND(I878*H878,2)</f>
        <v>0</v>
      </c>
      <c r="BL878" s="16" t="s">
        <v>88</v>
      </c>
      <c r="BM878" s="133" t="s">
        <v>1831</v>
      </c>
    </row>
    <row r="879" spans="2:65" s="11" customFormat="1" ht="11.25">
      <c r="B879" s="135"/>
      <c r="D879" s="136" t="s">
        <v>190</v>
      </c>
      <c r="E879" s="137" t="s">
        <v>3</v>
      </c>
      <c r="F879" s="138" t="s">
        <v>1567</v>
      </c>
      <c r="H879" s="137" t="s">
        <v>3</v>
      </c>
      <c r="I879" s="139"/>
      <c r="L879" s="135"/>
      <c r="M879" s="140"/>
      <c r="T879" s="141"/>
      <c r="AT879" s="137" t="s">
        <v>190</v>
      </c>
      <c r="AU879" s="137" t="s">
        <v>88</v>
      </c>
      <c r="AV879" s="11" t="s">
        <v>88</v>
      </c>
      <c r="AW879" s="11" t="s">
        <v>41</v>
      </c>
      <c r="AX879" s="11" t="s">
        <v>80</v>
      </c>
      <c r="AY879" s="137" t="s">
        <v>184</v>
      </c>
    </row>
    <row r="880" spans="2:65" s="11" customFormat="1" ht="22.5">
      <c r="B880" s="135"/>
      <c r="D880" s="136" t="s">
        <v>190</v>
      </c>
      <c r="E880" s="137" t="s">
        <v>3</v>
      </c>
      <c r="F880" s="138" t="s">
        <v>1548</v>
      </c>
      <c r="H880" s="137" t="s">
        <v>3</v>
      </c>
      <c r="I880" s="139"/>
      <c r="L880" s="135"/>
      <c r="M880" s="140"/>
      <c r="T880" s="141"/>
      <c r="AT880" s="137" t="s">
        <v>190</v>
      </c>
      <c r="AU880" s="137" t="s">
        <v>88</v>
      </c>
      <c r="AV880" s="11" t="s">
        <v>88</v>
      </c>
      <c r="AW880" s="11" t="s">
        <v>41</v>
      </c>
      <c r="AX880" s="11" t="s">
        <v>80</v>
      </c>
      <c r="AY880" s="137" t="s">
        <v>184</v>
      </c>
    </row>
    <row r="881" spans="2:65" s="12" customFormat="1" ht="11.25">
      <c r="B881" s="142"/>
      <c r="D881" s="136" t="s">
        <v>190</v>
      </c>
      <c r="E881" s="143" t="s">
        <v>3</v>
      </c>
      <c r="F881" s="144" t="s">
        <v>88</v>
      </c>
      <c r="H881" s="145">
        <v>1</v>
      </c>
      <c r="I881" s="146"/>
      <c r="L881" s="142"/>
      <c r="M881" s="147"/>
      <c r="T881" s="148"/>
      <c r="AT881" s="143" t="s">
        <v>190</v>
      </c>
      <c r="AU881" s="143" t="s">
        <v>88</v>
      </c>
      <c r="AV881" s="12" t="s">
        <v>90</v>
      </c>
      <c r="AW881" s="12" t="s">
        <v>41</v>
      </c>
      <c r="AX881" s="12" t="s">
        <v>80</v>
      </c>
      <c r="AY881" s="143" t="s">
        <v>184</v>
      </c>
    </row>
    <row r="882" spans="2:65" s="11" customFormat="1" ht="22.5">
      <c r="B882" s="135"/>
      <c r="D882" s="136" t="s">
        <v>190</v>
      </c>
      <c r="E882" s="137" t="s">
        <v>3</v>
      </c>
      <c r="F882" s="138" t="s">
        <v>1549</v>
      </c>
      <c r="H882" s="137" t="s">
        <v>3</v>
      </c>
      <c r="I882" s="139"/>
      <c r="L882" s="135"/>
      <c r="M882" s="140"/>
      <c r="T882" s="141"/>
      <c r="AT882" s="137" t="s">
        <v>190</v>
      </c>
      <c r="AU882" s="137" t="s">
        <v>88</v>
      </c>
      <c r="AV882" s="11" t="s">
        <v>88</v>
      </c>
      <c r="AW882" s="11" t="s">
        <v>41</v>
      </c>
      <c r="AX882" s="11" t="s">
        <v>80</v>
      </c>
      <c r="AY882" s="137" t="s">
        <v>184</v>
      </c>
    </row>
    <row r="883" spans="2:65" s="12" customFormat="1" ht="11.25">
      <c r="B883" s="142"/>
      <c r="D883" s="136" t="s">
        <v>190</v>
      </c>
      <c r="E883" s="143" t="s">
        <v>3</v>
      </c>
      <c r="F883" s="144" t="s">
        <v>88</v>
      </c>
      <c r="H883" s="145">
        <v>1</v>
      </c>
      <c r="I883" s="146"/>
      <c r="L883" s="142"/>
      <c r="M883" s="147"/>
      <c r="T883" s="148"/>
      <c r="AT883" s="143" t="s">
        <v>190</v>
      </c>
      <c r="AU883" s="143" t="s">
        <v>88</v>
      </c>
      <c r="AV883" s="12" t="s">
        <v>90</v>
      </c>
      <c r="AW883" s="12" t="s">
        <v>41</v>
      </c>
      <c r="AX883" s="12" t="s">
        <v>80</v>
      </c>
      <c r="AY883" s="143" t="s">
        <v>184</v>
      </c>
    </row>
    <row r="884" spans="2:65" s="11" customFormat="1" ht="11.25">
      <c r="B884" s="135"/>
      <c r="D884" s="136" t="s">
        <v>190</v>
      </c>
      <c r="E884" s="137" t="s">
        <v>3</v>
      </c>
      <c r="F884" s="138" t="s">
        <v>1550</v>
      </c>
      <c r="H884" s="137" t="s">
        <v>3</v>
      </c>
      <c r="I884" s="139"/>
      <c r="L884" s="135"/>
      <c r="M884" s="140"/>
      <c r="T884" s="141"/>
      <c r="AT884" s="137" t="s">
        <v>190</v>
      </c>
      <c r="AU884" s="137" t="s">
        <v>88</v>
      </c>
      <c r="AV884" s="11" t="s">
        <v>88</v>
      </c>
      <c r="AW884" s="11" t="s">
        <v>41</v>
      </c>
      <c r="AX884" s="11" t="s">
        <v>80</v>
      </c>
      <c r="AY884" s="137" t="s">
        <v>184</v>
      </c>
    </row>
    <row r="885" spans="2:65" s="12" customFormat="1" ht="11.25">
      <c r="B885" s="142"/>
      <c r="D885" s="136" t="s">
        <v>190</v>
      </c>
      <c r="E885" s="143" t="s">
        <v>3</v>
      </c>
      <c r="F885" s="144" t="s">
        <v>88</v>
      </c>
      <c r="H885" s="145">
        <v>1</v>
      </c>
      <c r="I885" s="146"/>
      <c r="L885" s="142"/>
      <c r="M885" s="147"/>
      <c r="T885" s="148"/>
      <c r="AT885" s="143" t="s">
        <v>190</v>
      </c>
      <c r="AU885" s="143" t="s">
        <v>88</v>
      </c>
      <c r="AV885" s="12" t="s">
        <v>90</v>
      </c>
      <c r="AW885" s="12" t="s">
        <v>41</v>
      </c>
      <c r="AX885" s="12" t="s">
        <v>80</v>
      </c>
      <c r="AY885" s="143" t="s">
        <v>184</v>
      </c>
    </row>
    <row r="886" spans="2:65" s="13" customFormat="1" ht="11.25">
      <c r="B886" s="149"/>
      <c r="D886" s="136" t="s">
        <v>190</v>
      </c>
      <c r="E886" s="150" t="s">
        <v>3</v>
      </c>
      <c r="F886" s="151" t="s">
        <v>202</v>
      </c>
      <c r="H886" s="152">
        <v>3</v>
      </c>
      <c r="I886" s="153"/>
      <c r="L886" s="149"/>
      <c r="M886" s="154"/>
      <c r="T886" s="155"/>
      <c r="AT886" s="150" t="s">
        <v>190</v>
      </c>
      <c r="AU886" s="150" t="s">
        <v>88</v>
      </c>
      <c r="AV886" s="13" t="s">
        <v>203</v>
      </c>
      <c r="AW886" s="13" t="s">
        <v>41</v>
      </c>
      <c r="AX886" s="13" t="s">
        <v>88</v>
      </c>
      <c r="AY886" s="150" t="s">
        <v>184</v>
      </c>
    </row>
    <row r="887" spans="2:65" s="1" customFormat="1" ht="44.25" customHeight="1">
      <c r="B887" s="121"/>
      <c r="C887" s="122" t="s">
        <v>1832</v>
      </c>
      <c r="D887" s="122" t="s">
        <v>185</v>
      </c>
      <c r="E887" s="123" t="s">
        <v>1485</v>
      </c>
      <c r="F887" s="124" t="s">
        <v>1486</v>
      </c>
      <c r="G887" s="125" t="s">
        <v>213</v>
      </c>
      <c r="H887" s="126">
        <v>1</v>
      </c>
      <c r="I887" s="127"/>
      <c r="J887" s="128">
        <f>ROUND(I887*H887,2)</f>
        <v>0</v>
      </c>
      <c r="K887" s="124" t="s">
        <v>189</v>
      </c>
      <c r="L887" s="32"/>
      <c r="M887" s="129" t="s">
        <v>3</v>
      </c>
      <c r="N887" s="130" t="s">
        <v>51</v>
      </c>
      <c r="P887" s="131">
        <f>O887*H887</f>
        <v>0</v>
      </c>
      <c r="Q887" s="131">
        <v>0</v>
      </c>
      <c r="R887" s="131">
        <f>Q887*H887</f>
        <v>0</v>
      </c>
      <c r="S887" s="131">
        <v>0</v>
      </c>
      <c r="T887" s="132">
        <f>S887*H887</f>
        <v>0</v>
      </c>
      <c r="AR887" s="133" t="s">
        <v>88</v>
      </c>
      <c r="AT887" s="133" t="s">
        <v>185</v>
      </c>
      <c r="AU887" s="133" t="s">
        <v>88</v>
      </c>
      <c r="AY887" s="16" t="s">
        <v>184</v>
      </c>
      <c r="BE887" s="134">
        <f>IF(N887="základní",J887,0)</f>
        <v>0</v>
      </c>
      <c r="BF887" s="134">
        <f>IF(N887="snížená",J887,0)</f>
        <v>0</v>
      </c>
      <c r="BG887" s="134">
        <f>IF(N887="zákl. přenesená",J887,0)</f>
        <v>0</v>
      </c>
      <c r="BH887" s="134">
        <f>IF(N887="sníž. přenesená",J887,0)</f>
        <v>0</v>
      </c>
      <c r="BI887" s="134">
        <f>IF(N887="nulová",J887,0)</f>
        <v>0</v>
      </c>
      <c r="BJ887" s="16" t="s">
        <v>88</v>
      </c>
      <c r="BK887" s="134">
        <f>ROUND(I887*H887,2)</f>
        <v>0</v>
      </c>
      <c r="BL887" s="16" t="s">
        <v>88</v>
      </c>
      <c r="BM887" s="133" t="s">
        <v>1833</v>
      </c>
    </row>
    <row r="888" spans="2:65" s="11" customFormat="1" ht="11.25">
      <c r="B888" s="135"/>
      <c r="D888" s="136" t="s">
        <v>190</v>
      </c>
      <c r="E888" s="137" t="s">
        <v>3</v>
      </c>
      <c r="F888" s="138" t="s">
        <v>1567</v>
      </c>
      <c r="H888" s="137" t="s">
        <v>3</v>
      </c>
      <c r="I888" s="139"/>
      <c r="L888" s="135"/>
      <c r="M888" s="140"/>
      <c r="T888" s="141"/>
      <c r="AT888" s="137" t="s">
        <v>190</v>
      </c>
      <c r="AU888" s="137" t="s">
        <v>88</v>
      </c>
      <c r="AV888" s="11" t="s">
        <v>88</v>
      </c>
      <c r="AW888" s="11" t="s">
        <v>41</v>
      </c>
      <c r="AX888" s="11" t="s">
        <v>80</v>
      </c>
      <c r="AY888" s="137" t="s">
        <v>184</v>
      </c>
    </row>
    <row r="889" spans="2:65" s="11" customFormat="1" ht="11.25">
      <c r="B889" s="135"/>
      <c r="D889" s="136" t="s">
        <v>190</v>
      </c>
      <c r="E889" s="137" t="s">
        <v>3</v>
      </c>
      <c r="F889" s="138" t="s">
        <v>1834</v>
      </c>
      <c r="H889" s="137" t="s">
        <v>3</v>
      </c>
      <c r="I889" s="139"/>
      <c r="L889" s="135"/>
      <c r="M889" s="140"/>
      <c r="T889" s="141"/>
      <c r="AT889" s="137" t="s">
        <v>190</v>
      </c>
      <c r="AU889" s="137" t="s">
        <v>88</v>
      </c>
      <c r="AV889" s="11" t="s">
        <v>88</v>
      </c>
      <c r="AW889" s="11" t="s">
        <v>41</v>
      </c>
      <c r="AX889" s="11" t="s">
        <v>80</v>
      </c>
      <c r="AY889" s="137" t="s">
        <v>184</v>
      </c>
    </row>
    <row r="890" spans="2:65" s="12" customFormat="1" ht="11.25">
      <c r="B890" s="142"/>
      <c r="D890" s="136" t="s">
        <v>190</v>
      </c>
      <c r="E890" s="143" t="s">
        <v>3</v>
      </c>
      <c r="F890" s="144" t="s">
        <v>88</v>
      </c>
      <c r="H890" s="145">
        <v>1</v>
      </c>
      <c r="I890" s="146"/>
      <c r="L890" s="142"/>
      <c r="M890" s="147"/>
      <c r="T890" s="148"/>
      <c r="AT890" s="143" t="s">
        <v>190</v>
      </c>
      <c r="AU890" s="143" t="s">
        <v>88</v>
      </c>
      <c r="AV890" s="12" t="s">
        <v>90</v>
      </c>
      <c r="AW890" s="12" t="s">
        <v>41</v>
      </c>
      <c r="AX890" s="12" t="s">
        <v>80</v>
      </c>
      <c r="AY890" s="143" t="s">
        <v>184</v>
      </c>
    </row>
    <row r="891" spans="2:65" s="13" customFormat="1" ht="11.25">
      <c r="B891" s="149"/>
      <c r="D891" s="136" t="s">
        <v>190</v>
      </c>
      <c r="E891" s="150" t="s">
        <v>3</v>
      </c>
      <c r="F891" s="151" t="s">
        <v>202</v>
      </c>
      <c r="H891" s="152">
        <v>1</v>
      </c>
      <c r="I891" s="153"/>
      <c r="L891" s="149"/>
      <c r="M891" s="154"/>
      <c r="T891" s="155"/>
      <c r="AT891" s="150" t="s">
        <v>190</v>
      </c>
      <c r="AU891" s="150" t="s">
        <v>88</v>
      </c>
      <c r="AV891" s="13" t="s">
        <v>203</v>
      </c>
      <c r="AW891" s="13" t="s">
        <v>41</v>
      </c>
      <c r="AX891" s="13" t="s">
        <v>88</v>
      </c>
      <c r="AY891" s="150" t="s">
        <v>184</v>
      </c>
    </row>
    <row r="892" spans="2:65" s="1" customFormat="1" ht="33" customHeight="1">
      <c r="B892" s="121"/>
      <c r="C892" s="122" t="s">
        <v>548</v>
      </c>
      <c r="D892" s="122" t="s">
        <v>185</v>
      </c>
      <c r="E892" s="123" t="s">
        <v>1489</v>
      </c>
      <c r="F892" s="124" t="s">
        <v>1490</v>
      </c>
      <c r="G892" s="125" t="s">
        <v>213</v>
      </c>
      <c r="H892" s="126">
        <v>1</v>
      </c>
      <c r="I892" s="127"/>
      <c r="J892" s="128">
        <f>ROUND(I892*H892,2)</f>
        <v>0</v>
      </c>
      <c r="K892" s="124" t="s">
        <v>189</v>
      </c>
      <c r="L892" s="32"/>
      <c r="M892" s="129" t="s">
        <v>3</v>
      </c>
      <c r="N892" s="130" t="s">
        <v>51</v>
      </c>
      <c r="P892" s="131">
        <f>O892*H892</f>
        <v>0</v>
      </c>
      <c r="Q892" s="131">
        <v>0</v>
      </c>
      <c r="R892" s="131">
        <f>Q892*H892</f>
        <v>0</v>
      </c>
      <c r="S892" s="131">
        <v>0</v>
      </c>
      <c r="T892" s="132">
        <f>S892*H892</f>
        <v>0</v>
      </c>
      <c r="AR892" s="133" t="s">
        <v>88</v>
      </c>
      <c r="AT892" s="133" t="s">
        <v>185</v>
      </c>
      <c r="AU892" s="133" t="s">
        <v>88</v>
      </c>
      <c r="AY892" s="16" t="s">
        <v>184</v>
      </c>
      <c r="BE892" s="134">
        <f>IF(N892="základní",J892,0)</f>
        <v>0</v>
      </c>
      <c r="BF892" s="134">
        <f>IF(N892="snížená",J892,0)</f>
        <v>0</v>
      </c>
      <c r="BG892" s="134">
        <f>IF(N892="zákl. přenesená",J892,0)</f>
        <v>0</v>
      </c>
      <c r="BH892" s="134">
        <f>IF(N892="sníž. přenesená",J892,0)</f>
        <v>0</v>
      </c>
      <c r="BI892" s="134">
        <f>IF(N892="nulová",J892,0)</f>
        <v>0</v>
      </c>
      <c r="BJ892" s="16" t="s">
        <v>88</v>
      </c>
      <c r="BK892" s="134">
        <f>ROUND(I892*H892,2)</f>
        <v>0</v>
      </c>
      <c r="BL892" s="16" t="s">
        <v>88</v>
      </c>
      <c r="BM892" s="133" t="s">
        <v>1835</v>
      </c>
    </row>
    <row r="893" spans="2:65" s="11" customFormat="1" ht="11.25">
      <c r="B893" s="135"/>
      <c r="D893" s="136" t="s">
        <v>190</v>
      </c>
      <c r="E893" s="137" t="s">
        <v>3</v>
      </c>
      <c r="F893" s="138" t="s">
        <v>1567</v>
      </c>
      <c r="H893" s="137" t="s">
        <v>3</v>
      </c>
      <c r="I893" s="139"/>
      <c r="L893" s="135"/>
      <c r="M893" s="140"/>
      <c r="T893" s="141"/>
      <c r="AT893" s="137" t="s">
        <v>190</v>
      </c>
      <c r="AU893" s="137" t="s">
        <v>88</v>
      </c>
      <c r="AV893" s="11" t="s">
        <v>88</v>
      </c>
      <c r="AW893" s="11" t="s">
        <v>41</v>
      </c>
      <c r="AX893" s="11" t="s">
        <v>80</v>
      </c>
      <c r="AY893" s="137" t="s">
        <v>184</v>
      </c>
    </row>
    <row r="894" spans="2:65" s="11" customFormat="1" ht="11.25">
      <c r="B894" s="135"/>
      <c r="D894" s="136" t="s">
        <v>190</v>
      </c>
      <c r="E894" s="137" t="s">
        <v>3</v>
      </c>
      <c r="F894" s="138" t="s">
        <v>1432</v>
      </c>
      <c r="H894" s="137" t="s">
        <v>3</v>
      </c>
      <c r="I894" s="139"/>
      <c r="L894" s="135"/>
      <c r="M894" s="140"/>
      <c r="T894" s="141"/>
      <c r="AT894" s="137" t="s">
        <v>190</v>
      </c>
      <c r="AU894" s="137" t="s">
        <v>88</v>
      </c>
      <c r="AV894" s="11" t="s">
        <v>88</v>
      </c>
      <c r="AW894" s="11" t="s">
        <v>41</v>
      </c>
      <c r="AX894" s="11" t="s">
        <v>80</v>
      </c>
      <c r="AY894" s="137" t="s">
        <v>184</v>
      </c>
    </row>
    <row r="895" spans="2:65" s="12" customFormat="1" ht="11.25">
      <c r="B895" s="142"/>
      <c r="D895" s="136" t="s">
        <v>190</v>
      </c>
      <c r="E895" s="143" t="s">
        <v>3</v>
      </c>
      <c r="F895" s="144" t="s">
        <v>88</v>
      </c>
      <c r="H895" s="145">
        <v>1</v>
      </c>
      <c r="I895" s="146"/>
      <c r="L895" s="142"/>
      <c r="M895" s="147"/>
      <c r="T895" s="148"/>
      <c r="AT895" s="143" t="s">
        <v>190</v>
      </c>
      <c r="AU895" s="143" t="s">
        <v>88</v>
      </c>
      <c r="AV895" s="12" t="s">
        <v>90</v>
      </c>
      <c r="AW895" s="12" t="s">
        <v>41</v>
      </c>
      <c r="AX895" s="12" t="s">
        <v>80</v>
      </c>
      <c r="AY895" s="143" t="s">
        <v>184</v>
      </c>
    </row>
    <row r="896" spans="2:65" s="13" customFormat="1" ht="11.25">
      <c r="B896" s="149"/>
      <c r="D896" s="136" t="s">
        <v>190</v>
      </c>
      <c r="E896" s="150" t="s">
        <v>3</v>
      </c>
      <c r="F896" s="151" t="s">
        <v>202</v>
      </c>
      <c r="H896" s="152">
        <v>1</v>
      </c>
      <c r="I896" s="153"/>
      <c r="L896" s="149"/>
      <c r="M896" s="154"/>
      <c r="T896" s="155"/>
      <c r="AT896" s="150" t="s">
        <v>190</v>
      </c>
      <c r="AU896" s="150" t="s">
        <v>88</v>
      </c>
      <c r="AV896" s="13" t="s">
        <v>203</v>
      </c>
      <c r="AW896" s="13" t="s">
        <v>41</v>
      </c>
      <c r="AX896" s="13" t="s">
        <v>88</v>
      </c>
      <c r="AY896" s="150" t="s">
        <v>184</v>
      </c>
    </row>
    <row r="897" spans="2:65" s="1" customFormat="1" ht="37.9" customHeight="1">
      <c r="B897" s="121"/>
      <c r="C897" s="122" t="s">
        <v>1836</v>
      </c>
      <c r="D897" s="122" t="s">
        <v>185</v>
      </c>
      <c r="E897" s="123" t="s">
        <v>1492</v>
      </c>
      <c r="F897" s="124" t="s">
        <v>1493</v>
      </c>
      <c r="G897" s="125" t="s">
        <v>213</v>
      </c>
      <c r="H897" s="126">
        <v>3</v>
      </c>
      <c r="I897" s="127"/>
      <c r="J897" s="128">
        <f>ROUND(I897*H897,2)</f>
        <v>0</v>
      </c>
      <c r="K897" s="124" t="s">
        <v>189</v>
      </c>
      <c r="L897" s="32"/>
      <c r="M897" s="129" t="s">
        <v>3</v>
      </c>
      <c r="N897" s="130" t="s">
        <v>51</v>
      </c>
      <c r="P897" s="131">
        <f>O897*H897</f>
        <v>0</v>
      </c>
      <c r="Q897" s="131">
        <v>0</v>
      </c>
      <c r="R897" s="131">
        <f>Q897*H897</f>
        <v>0</v>
      </c>
      <c r="S897" s="131">
        <v>0</v>
      </c>
      <c r="T897" s="132">
        <f>S897*H897</f>
        <v>0</v>
      </c>
      <c r="AR897" s="133" t="s">
        <v>88</v>
      </c>
      <c r="AT897" s="133" t="s">
        <v>185</v>
      </c>
      <c r="AU897" s="133" t="s">
        <v>88</v>
      </c>
      <c r="AY897" s="16" t="s">
        <v>184</v>
      </c>
      <c r="BE897" s="134">
        <f>IF(N897="základní",J897,0)</f>
        <v>0</v>
      </c>
      <c r="BF897" s="134">
        <f>IF(N897="snížená",J897,0)</f>
        <v>0</v>
      </c>
      <c r="BG897" s="134">
        <f>IF(N897="zákl. přenesená",J897,0)</f>
        <v>0</v>
      </c>
      <c r="BH897" s="134">
        <f>IF(N897="sníž. přenesená",J897,0)</f>
        <v>0</v>
      </c>
      <c r="BI897" s="134">
        <f>IF(N897="nulová",J897,0)</f>
        <v>0</v>
      </c>
      <c r="BJ897" s="16" t="s">
        <v>88</v>
      </c>
      <c r="BK897" s="134">
        <f>ROUND(I897*H897,2)</f>
        <v>0</v>
      </c>
      <c r="BL897" s="16" t="s">
        <v>88</v>
      </c>
      <c r="BM897" s="133" t="s">
        <v>1837</v>
      </c>
    </row>
    <row r="898" spans="2:65" s="11" customFormat="1" ht="22.5">
      <c r="B898" s="135"/>
      <c r="D898" s="136" t="s">
        <v>190</v>
      </c>
      <c r="E898" s="137" t="s">
        <v>3</v>
      </c>
      <c r="F898" s="138" t="s">
        <v>1548</v>
      </c>
      <c r="H898" s="137" t="s">
        <v>3</v>
      </c>
      <c r="I898" s="139"/>
      <c r="L898" s="135"/>
      <c r="M898" s="140"/>
      <c r="T898" s="141"/>
      <c r="AT898" s="137" t="s">
        <v>190</v>
      </c>
      <c r="AU898" s="137" t="s">
        <v>88</v>
      </c>
      <c r="AV898" s="11" t="s">
        <v>88</v>
      </c>
      <c r="AW898" s="11" t="s">
        <v>41</v>
      </c>
      <c r="AX898" s="11" t="s">
        <v>80</v>
      </c>
      <c r="AY898" s="137" t="s">
        <v>184</v>
      </c>
    </row>
    <row r="899" spans="2:65" s="11" customFormat="1" ht="22.5">
      <c r="B899" s="135"/>
      <c r="D899" s="136" t="s">
        <v>190</v>
      </c>
      <c r="E899" s="137" t="s">
        <v>3</v>
      </c>
      <c r="F899" s="138" t="s">
        <v>1549</v>
      </c>
      <c r="H899" s="137" t="s">
        <v>3</v>
      </c>
      <c r="I899" s="139"/>
      <c r="L899" s="135"/>
      <c r="M899" s="140"/>
      <c r="T899" s="141"/>
      <c r="AT899" s="137" t="s">
        <v>190</v>
      </c>
      <c r="AU899" s="137" t="s">
        <v>88</v>
      </c>
      <c r="AV899" s="11" t="s">
        <v>88</v>
      </c>
      <c r="AW899" s="11" t="s">
        <v>41</v>
      </c>
      <c r="AX899" s="11" t="s">
        <v>80</v>
      </c>
      <c r="AY899" s="137" t="s">
        <v>184</v>
      </c>
    </row>
    <row r="900" spans="2:65" s="11" customFormat="1" ht="11.25">
      <c r="B900" s="135"/>
      <c r="D900" s="136" t="s">
        <v>190</v>
      </c>
      <c r="E900" s="137" t="s">
        <v>3</v>
      </c>
      <c r="F900" s="138" t="s">
        <v>1550</v>
      </c>
      <c r="H900" s="137" t="s">
        <v>3</v>
      </c>
      <c r="I900" s="139"/>
      <c r="L900" s="135"/>
      <c r="M900" s="140"/>
      <c r="T900" s="141"/>
      <c r="AT900" s="137" t="s">
        <v>190</v>
      </c>
      <c r="AU900" s="137" t="s">
        <v>88</v>
      </c>
      <c r="AV900" s="11" t="s">
        <v>88</v>
      </c>
      <c r="AW900" s="11" t="s">
        <v>41</v>
      </c>
      <c r="AX900" s="11" t="s">
        <v>80</v>
      </c>
      <c r="AY900" s="137" t="s">
        <v>184</v>
      </c>
    </row>
    <row r="901" spans="2:65" s="11" customFormat="1" ht="11.25">
      <c r="B901" s="135"/>
      <c r="D901" s="136" t="s">
        <v>190</v>
      </c>
      <c r="E901" s="137" t="s">
        <v>3</v>
      </c>
      <c r="F901" s="138" t="s">
        <v>1550</v>
      </c>
      <c r="H901" s="137" t="s">
        <v>3</v>
      </c>
      <c r="I901" s="139"/>
      <c r="L901" s="135"/>
      <c r="M901" s="140"/>
      <c r="T901" s="141"/>
      <c r="AT901" s="137" t="s">
        <v>190</v>
      </c>
      <c r="AU901" s="137" t="s">
        <v>88</v>
      </c>
      <c r="AV901" s="11" t="s">
        <v>88</v>
      </c>
      <c r="AW901" s="11" t="s">
        <v>41</v>
      </c>
      <c r="AX901" s="11" t="s">
        <v>80</v>
      </c>
      <c r="AY901" s="137" t="s">
        <v>184</v>
      </c>
    </row>
    <row r="902" spans="2:65" s="11" customFormat="1" ht="11.25">
      <c r="B902" s="135"/>
      <c r="D902" s="136" t="s">
        <v>190</v>
      </c>
      <c r="E902" s="137" t="s">
        <v>3</v>
      </c>
      <c r="F902" s="138" t="s">
        <v>1838</v>
      </c>
      <c r="H902" s="137" t="s">
        <v>3</v>
      </c>
      <c r="I902" s="139"/>
      <c r="L902" s="135"/>
      <c r="M902" s="140"/>
      <c r="T902" s="141"/>
      <c r="AT902" s="137" t="s">
        <v>190</v>
      </c>
      <c r="AU902" s="137" t="s">
        <v>88</v>
      </c>
      <c r="AV902" s="11" t="s">
        <v>88</v>
      </c>
      <c r="AW902" s="11" t="s">
        <v>41</v>
      </c>
      <c r="AX902" s="11" t="s">
        <v>80</v>
      </c>
      <c r="AY902" s="137" t="s">
        <v>184</v>
      </c>
    </row>
    <row r="903" spans="2:65" s="12" customFormat="1" ht="11.25">
      <c r="B903" s="142"/>
      <c r="D903" s="136" t="s">
        <v>190</v>
      </c>
      <c r="E903" s="143" t="s">
        <v>3</v>
      </c>
      <c r="F903" s="144" t="s">
        <v>210</v>
      </c>
      <c r="H903" s="145">
        <v>3</v>
      </c>
      <c r="I903" s="146"/>
      <c r="L903" s="142"/>
      <c r="M903" s="147"/>
      <c r="T903" s="148"/>
      <c r="AT903" s="143" t="s">
        <v>190</v>
      </c>
      <c r="AU903" s="143" t="s">
        <v>88</v>
      </c>
      <c r="AV903" s="12" t="s">
        <v>90</v>
      </c>
      <c r="AW903" s="12" t="s">
        <v>41</v>
      </c>
      <c r="AX903" s="12" t="s">
        <v>80</v>
      </c>
      <c r="AY903" s="143" t="s">
        <v>184</v>
      </c>
    </row>
    <row r="904" spans="2:65" s="13" customFormat="1" ht="11.25">
      <c r="B904" s="149"/>
      <c r="D904" s="136" t="s">
        <v>190</v>
      </c>
      <c r="E904" s="150" t="s">
        <v>3</v>
      </c>
      <c r="F904" s="151" t="s">
        <v>202</v>
      </c>
      <c r="H904" s="152">
        <v>3</v>
      </c>
      <c r="I904" s="153"/>
      <c r="L904" s="149"/>
      <c r="M904" s="154"/>
      <c r="T904" s="155"/>
      <c r="AT904" s="150" t="s">
        <v>190</v>
      </c>
      <c r="AU904" s="150" t="s">
        <v>88</v>
      </c>
      <c r="AV904" s="13" t="s">
        <v>203</v>
      </c>
      <c r="AW904" s="13" t="s">
        <v>41</v>
      </c>
      <c r="AX904" s="13" t="s">
        <v>88</v>
      </c>
      <c r="AY904" s="150" t="s">
        <v>184</v>
      </c>
    </row>
    <row r="905" spans="2:65" s="1" customFormat="1" ht="37.9" customHeight="1">
      <c r="B905" s="121"/>
      <c r="C905" s="122" t="s">
        <v>553</v>
      </c>
      <c r="D905" s="122" t="s">
        <v>185</v>
      </c>
      <c r="E905" s="123" t="s">
        <v>1496</v>
      </c>
      <c r="F905" s="124" t="s">
        <v>1497</v>
      </c>
      <c r="G905" s="125" t="s">
        <v>213</v>
      </c>
      <c r="H905" s="126">
        <v>1</v>
      </c>
      <c r="I905" s="127"/>
      <c r="J905" s="128">
        <f>ROUND(I905*H905,2)</f>
        <v>0</v>
      </c>
      <c r="K905" s="124" t="s">
        <v>189</v>
      </c>
      <c r="L905" s="32"/>
      <c r="M905" s="129" t="s">
        <v>3</v>
      </c>
      <c r="N905" s="130" t="s">
        <v>51</v>
      </c>
      <c r="P905" s="131">
        <f>O905*H905</f>
        <v>0</v>
      </c>
      <c r="Q905" s="131">
        <v>0</v>
      </c>
      <c r="R905" s="131">
        <f>Q905*H905</f>
        <v>0</v>
      </c>
      <c r="S905" s="131">
        <v>0</v>
      </c>
      <c r="T905" s="132">
        <f>S905*H905</f>
        <v>0</v>
      </c>
      <c r="AR905" s="133" t="s">
        <v>88</v>
      </c>
      <c r="AT905" s="133" t="s">
        <v>185</v>
      </c>
      <c r="AU905" s="133" t="s">
        <v>88</v>
      </c>
      <c r="AY905" s="16" t="s">
        <v>184</v>
      </c>
      <c r="BE905" s="134">
        <f>IF(N905="základní",J905,0)</f>
        <v>0</v>
      </c>
      <c r="BF905" s="134">
        <f>IF(N905="snížená",J905,0)</f>
        <v>0</v>
      </c>
      <c r="BG905" s="134">
        <f>IF(N905="zákl. přenesená",J905,0)</f>
        <v>0</v>
      </c>
      <c r="BH905" s="134">
        <f>IF(N905="sníž. přenesená",J905,0)</f>
        <v>0</v>
      </c>
      <c r="BI905" s="134">
        <f>IF(N905="nulová",J905,0)</f>
        <v>0</v>
      </c>
      <c r="BJ905" s="16" t="s">
        <v>88</v>
      </c>
      <c r="BK905" s="134">
        <f>ROUND(I905*H905,2)</f>
        <v>0</v>
      </c>
      <c r="BL905" s="16" t="s">
        <v>88</v>
      </c>
      <c r="BM905" s="133" t="s">
        <v>1839</v>
      </c>
    </row>
    <row r="906" spans="2:65" s="11" customFormat="1" ht="22.5">
      <c r="B906" s="135"/>
      <c r="D906" s="136" t="s">
        <v>190</v>
      </c>
      <c r="E906" s="137" t="s">
        <v>3</v>
      </c>
      <c r="F906" s="138" t="s">
        <v>1548</v>
      </c>
      <c r="H906" s="137" t="s">
        <v>3</v>
      </c>
      <c r="I906" s="139"/>
      <c r="L906" s="135"/>
      <c r="M906" s="140"/>
      <c r="T906" s="141"/>
      <c r="AT906" s="137" t="s">
        <v>190</v>
      </c>
      <c r="AU906" s="137" t="s">
        <v>88</v>
      </c>
      <c r="AV906" s="11" t="s">
        <v>88</v>
      </c>
      <c r="AW906" s="11" t="s">
        <v>41</v>
      </c>
      <c r="AX906" s="11" t="s">
        <v>80</v>
      </c>
      <c r="AY906" s="137" t="s">
        <v>184</v>
      </c>
    </row>
    <row r="907" spans="2:65" s="11" customFormat="1" ht="11.25">
      <c r="B907" s="135"/>
      <c r="D907" s="136" t="s">
        <v>190</v>
      </c>
      <c r="E907" s="137" t="s">
        <v>3</v>
      </c>
      <c r="F907" s="138" t="s">
        <v>1499</v>
      </c>
      <c r="H907" s="137" t="s">
        <v>3</v>
      </c>
      <c r="I907" s="139"/>
      <c r="L907" s="135"/>
      <c r="M907" s="140"/>
      <c r="T907" s="141"/>
      <c r="AT907" s="137" t="s">
        <v>190</v>
      </c>
      <c r="AU907" s="137" t="s">
        <v>88</v>
      </c>
      <c r="AV907" s="11" t="s">
        <v>88</v>
      </c>
      <c r="AW907" s="11" t="s">
        <v>41</v>
      </c>
      <c r="AX907" s="11" t="s">
        <v>80</v>
      </c>
      <c r="AY907" s="137" t="s">
        <v>184</v>
      </c>
    </row>
    <row r="908" spans="2:65" s="12" customFormat="1" ht="11.25">
      <c r="B908" s="142"/>
      <c r="D908" s="136" t="s">
        <v>190</v>
      </c>
      <c r="E908" s="143" t="s">
        <v>3</v>
      </c>
      <c r="F908" s="144" t="s">
        <v>88</v>
      </c>
      <c r="H908" s="145">
        <v>1</v>
      </c>
      <c r="I908" s="146"/>
      <c r="L908" s="142"/>
      <c r="M908" s="147"/>
      <c r="T908" s="148"/>
      <c r="AT908" s="143" t="s">
        <v>190</v>
      </c>
      <c r="AU908" s="143" t="s">
        <v>88</v>
      </c>
      <c r="AV908" s="12" t="s">
        <v>90</v>
      </c>
      <c r="AW908" s="12" t="s">
        <v>41</v>
      </c>
      <c r="AX908" s="12" t="s">
        <v>80</v>
      </c>
      <c r="AY908" s="143" t="s">
        <v>184</v>
      </c>
    </row>
    <row r="909" spans="2:65" s="13" customFormat="1" ht="11.25">
      <c r="B909" s="149"/>
      <c r="D909" s="136" t="s">
        <v>190</v>
      </c>
      <c r="E909" s="150" t="s">
        <v>3</v>
      </c>
      <c r="F909" s="151" t="s">
        <v>202</v>
      </c>
      <c r="H909" s="152">
        <v>1</v>
      </c>
      <c r="I909" s="153"/>
      <c r="L909" s="149"/>
      <c r="M909" s="154"/>
      <c r="T909" s="155"/>
      <c r="AT909" s="150" t="s">
        <v>190</v>
      </c>
      <c r="AU909" s="150" t="s">
        <v>88</v>
      </c>
      <c r="AV909" s="13" t="s">
        <v>203</v>
      </c>
      <c r="AW909" s="13" t="s">
        <v>41</v>
      </c>
      <c r="AX909" s="13" t="s">
        <v>88</v>
      </c>
      <c r="AY909" s="150" t="s">
        <v>184</v>
      </c>
    </row>
    <row r="910" spans="2:65" s="1" customFormat="1" ht="37.9" customHeight="1">
      <c r="B910" s="121"/>
      <c r="C910" s="122" t="s">
        <v>1840</v>
      </c>
      <c r="D910" s="122" t="s">
        <v>185</v>
      </c>
      <c r="E910" s="123" t="s">
        <v>1500</v>
      </c>
      <c r="F910" s="124" t="s">
        <v>1501</v>
      </c>
      <c r="G910" s="125" t="s">
        <v>213</v>
      </c>
      <c r="H910" s="126">
        <v>4</v>
      </c>
      <c r="I910" s="127"/>
      <c r="J910" s="128">
        <f>ROUND(I910*H910,2)</f>
        <v>0</v>
      </c>
      <c r="K910" s="124" t="s">
        <v>189</v>
      </c>
      <c r="L910" s="32"/>
      <c r="M910" s="129" t="s">
        <v>3</v>
      </c>
      <c r="N910" s="130" t="s">
        <v>51</v>
      </c>
      <c r="P910" s="131">
        <f>O910*H910</f>
        <v>0</v>
      </c>
      <c r="Q910" s="131">
        <v>0</v>
      </c>
      <c r="R910" s="131">
        <f>Q910*H910</f>
        <v>0</v>
      </c>
      <c r="S910" s="131">
        <v>0</v>
      </c>
      <c r="T910" s="132">
        <f>S910*H910</f>
        <v>0</v>
      </c>
      <c r="AR910" s="133" t="s">
        <v>88</v>
      </c>
      <c r="AT910" s="133" t="s">
        <v>185</v>
      </c>
      <c r="AU910" s="133" t="s">
        <v>88</v>
      </c>
      <c r="AY910" s="16" t="s">
        <v>184</v>
      </c>
      <c r="BE910" s="134">
        <f>IF(N910="základní",J910,0)</f>
        <v>0</v>
      </c>
      <c r="BF910" s="134">
        <f>IF(N910="snížená",J910,0)</f>
        <v>0</v>
      </c>
      <c r="BG910" s="134">
        <f>IF(N910="zákl. přenesená",J910,0)</f>
        <v>0</v>
      </c>
      <c r="BH910" s="134">
        <f>IF(N910="sníž. přenesená",J910,0)</f>
        <v>0</v>
      </c>
      <c r="BI910" s="134">
        <f>IF(N910="nulová",J910,0)</f>
        <v>0</v>
      </c>
      <c r="BJ910" s="16" t="s">
        <v>88</v>
      </c>
      <c r="BK910" s="134">
        <f>ROUND(I910*H910,2)</f>
        <v>0</v>
      </c>
      <c r="BL910" s="16" t="s">
        <v>88</v>
      </c>
      <c r="BM910" s="133" t="s">
        <v>1841</v>
      </c>
    </row>
    <row r="911" spans="2:65" s="11" customFormat="1" ht="22.5">
      <c r="B911" s="135"/>
      <c r="D911" s="136" t="s">
        <v>190</v>
      </c>
      <c r="E911" s="137" t="s">
        <v>3</v>
      </c>
      <c r="F911" s="138" t="s">
        <v>1548</v>
      </c>
      <c r="H911" s="137" t="s">
        <v>3</v>
      </c>
      <c r="I911" s="139"/>
      <c r="L911" s="135"/>
      <c r="M911" s="140"/>
      <c r="T911" s="141"/>
      <c r="AT911" s="137" t="s">
        <v>190</v>
      </c>
      <c r="AU911" s="137" t="s">
        <v>88</v>
      </c>
      <c r="AV911" s="11" t="s">
        <v>88</v>
      </c>
      <c r="AW911" s="11" t="s">
        <v>41</v>
      </c>
      <c r="AX911" s="11" t="s">
        <v>80</v>
      </c>
      <c r="AY911" s="137" t="s">
        <v>184</v>
      </c>
    </row>
    <row r="912" spans="2:65" s="11" customFormat="1" ht="22.5">
      <c r="B912" s="135"/>
      <c r="D912" s="136" t="s">
        <v>190</v>
      </c>
      <c r="E912" s="137" t="s">
        <v>3</v>
      </c>
      <c r="F912" s="138" t="s">
        <v>1549</v>
      </c>
      <c r="H912" s="137" t="s">
        <v>3</v>
      </c>
      <c r="I912" s="139"/>
      <c r="L912" s="135"/>
      <c r="M912" s="140"/>
      <c r="T912" s="141"/>
      <c r="AT912" s="137" t="s">
        <v>190</v>
      </c>
      <c r="AU912" s="137" t="s">
        <v>88</v>
      </c>
      <c r="AV912" s="11" t="s">
        <v>88</v>
      </c>
      <c r="AW912" s="11" t="s">
        <v>41</v>
      </c>
      <c r="AX912" s="11" t="s">
        <v>80</v>
      </c>
      <c r="AY912" s="137" t="s">
        <v>184</v>
      </c>
    </row>
    <row r="913" spans="2:65" s="11" customFormat="1" ht="11.25">
      <c r="B913" s="135"/>
      <c r="D913" s="136" t="s">
        <v>190</v>
      </c>
      <c r="E913" s="137" t="s">
        <v>3</v>
      </c>
      <c r="F913" s="138" t="s">
        <v>1550</v>
      </c>
      <c r="H913" s="137" t="s">
        <v>3</v>
      </c>
      <c r="I913" s="139"/>
      <c r="L913" s="135"/>
      <c r="M913" s="140"/>
      <c r="T913" s="141"/>
      <c r="AT913" s="137" t="s">
        <v>190</v>
      </c>
      <c r="AU913" s="137" t="s">
        <v>88</v>
      </c>
      <c r="AV913" s="11" t="s">
        <v>88</v>
      </c>
      <c r="AW913" s="11" t="s">
        <v>41</v>
      </c>
      <c r="AX913" s="11" t="s">
        <v>80</v>
      </c>
      <c r="AY913" s="137" t="s">
        <v>184</v>
      </c>
    </row>
    <row r="914" spans="2:65" s="11" customFormat="1" ht="11.25">
      <c r="B914" s="135"/>
      <c r="D914" s="136" t="s">
        <v>190</v>
      </c>
      <c r="E914" s="137" t="s">
        <v>3</v>
      </c>
      <c r="F914" s="138" t="s">
        <v>1838</v>
      </c>
      <c r="H914" s="137" t="s">
        <v>3</v>
      </c>
      <c r="I914" s="139"/>
      <c r="L914" s="135"/>
      <c r="M914" s="140"/>
      <c r="T914" s="141"/>
      <c r="AT914" s="137" t="s">
        <v>190</v>
      </c>
      <c r="AU914" s="137" t="s">
        <v>88</v>
      </c>
      <c r="AV914" s="11" t="s">
        <v>88</v>
      </c>
      <c r="AW914" s="11" t="s">
        <v>41</v>
      </c>
      <c r="AX914" s="11" t="s">
        <v>80</v>
      </c>
      <c r="AY914" s="137" t="s">
        <v>184</v>
      </c>
    </row>
    <row r="915" spans="2:65" s="12" customFormat="1" ht="11.25">
      <c r="B915" s="142"/>
      <c r="D915" s="136" t="s">
        <v>190</v>
      </c>
      <c r="E915" s="143" t="s">
        <v>3</v>
      </c>
      <c r="F915" s="144" t="s">
        <v>203</v>
      </c>
      <c r="H915" s="145">
        <v>4</v>
      </c>
      <c r="I915" s="146"/>
      <c r="L915" s="142"/>
      <c r="M915" s="147"/>
      <c r="T915" s="148"/>
      <c r="AT915" s="143" t="s">
        <v>190</v>
      </c>
      <c r="AU915" s="143" t="s">
        <v>88</v>
      </c>
      <c r="AV915" s="12" t="s">
        <v>90</v>
      </c>
      <c r="AW915" s="12" t="s">
        <v>41</v>
      </c>
      <c r="AX915" s="12" t="s">
        <v>80</v>
      </c>
      <c r="AY915" s="143" t="s">
        <v>184</v>
      </c>
    </row>
    <row r="916" spans="2:65" s="13" customFormat="1" ht="11.25">
      <c r="B916" s="149"/>
      <c r="D916" s="136" t="s">
        <v>190</v>
      </c>
      <c r="E916" s="150" t="s">
        <v>3</v>
      </c>
      <c r="F916" s="151" t="s">
        <v>202</v>
      </c>
      <c r="H916" s="152">
        <v>4</v>
      </c>
      <c r="I916" s="153"/>
      <c r="L916" s="149"/>
      <c r="M916" s="154"/>
      <c r="T916" s="155"/>
      <c r="AT916" s="150" t="s">
        <v>190</v>
      </c>
      <c r="AU916" s="150" t="s">
        <v>88</v>
      </c>
      <c r="AV916" s="13" t="s">
        <v>203</v>
      </c>
      <c r="AW916" s="13" t="s">
        <v>41</v>
      </c>
      <c r="AX916" s="13" t="s">
        <v>88</v>
      </c>
      <c r="AY916" s="150" t="s">
        <v>184</v>
      </c>
    </row>
    <row r="917" spans="2:65" s="1" customFormat="1" ht="24.2" customHeight="1">
      <c r="B917" s="121"/>
      <c r="C917" s="122" t="s">
        <v>557</v>
      </c>
      <c r="D917" s="122" t="s">
        <v>185</v>
      </c>
      <c r="E917" s="123" t="s">
        <v>1842</v>
      </c>
      <c r="F917" s="124" t="s">
        <v>1843</v>
      </c>
      <c r="G917" s="125" t="s">
        <v>213</v>
      </c>
      <c r="H917" s="126">
        <v>1</v>
      </c>
      <c r="I917" s="127"/>
      <c r="J917" s="128">
        <f>ROUND(I917*H917,2)</f>
        <v>0</v>
      </c>
      <c r="K917" s="124" t="s">
        <v>189</v>
      </c>
      <c r="L917" s="32"/>
      <c r="M917" s="129" t="s">
        <v>3</v>
      </c>
      <c r="N917" s="130" t="s">
        <v>51</v>
      </c>
      <c r="P917" s="131">
        <f>O917*H917</f>
        <v>0</v>
      </c>
      <c r="Q917" s="131">
        <v>0</v>
      </c>
      <c r="R917" s="131">
        <f>Q917*H917</f>
        <v>0</v>
      </c>
      <c r="S917" s="131">
        <v>0</v>
      </c>
      <c r="T917" s="132">
        <f>S917*H917</f>
        <v>0</v>
      </c>
      <c r="AR917" s="133" t="s">
        <v>88</v>
      </c>
      <c r="AT917" s="133" t="s">
        <v>185</v>
      </c>
      <c r="AU917" s="133" t="s">
        <v>88</v>
      </c>
      <c r="AY917" s="16" t="s">
        <v>184</v>
      </c>
      <c r="BE917" s="134">
        <f>IF(N917="základní",J917,0)</f>
        <v>0</v>
      </c>
      <c r="BF917" s="134">
        <f>IF(N917="snížená",J917,0)</f>
        <v>0</v>
      </c>
      <c r="BG917" s="134">
        <f>IF(N917="zákl. přenesená",J917,0)</f>
        <v>0</v>
      </c>
      <c r="BH917" s="134">
        <f>IF(N917="sníž. přenesená",J917,0)</f>
        <v>0</v>
      </c>
      <c r="BI917" s="134">
        <f>IF(N917="nulová",J917,0)</f>
        <v>0</v>
      </c>
      <c r="BJ917" s="16" t="s">
        <v>88</v>
      </c>
      <c r="BK917" s="134">
        <f>ROUND(I917*H917,2)</f>
        <v>0</v>
      </c>
      <c r="BL917" s="16" t="s">
        <v>88</v>
      </c>
      <c r="BM917" s="133" t="s">
        <v>1844</v>
      </c>
    </row>
    <row r="918" spans="2:65" s="11" customFormat="1" ht="11.25">
      <c r="B918" s="135"/>
      <c r="D918" s="136" t="s">
        <v>190</v>
      </c>
      <c r="E918" s="137" t="s">
        <v>3</v>
      </c>
      <c r="F918" s="138" t="s">
        <v>1567</v>
      </c>
      <c r="H918" s="137" t="s">
        <v>3</v>
      </c>
      <c r="I918" s="139"/>
      <c r="L918" s="135"/>
      <c r="M918" s="140"/>
      <c r="T918" s="141"/>
      <c r="AT918" s="137" t="s">
        <v>190</v>
      </c>
      <c r="AU918" s="137" t="s">
        <v>88</v>
      </c>
      <c r="AV918" s="11" t="s">
        <v>88</v>
      </c>
      <c r="AW918" s="11" t="s">
        <v>41</v>
      </c>
      <c r="AX918" s="11" t="s">
        <v>80</v>
      </c>
      <c r="AY918" s="137" t="s">
        <v>184</v>
      </c>
    </row>
    <row r="919" spans="2:65" s="11" customFormat="1" ht="11.25">
      <c r="B919" s="135"/>
      <c r="D919" s="136" t="s">
        <v>190</v>
      </c>
      <c r="E919" s="137" t="s">
        <v>3</v>
      </c>
      <c r="F919" s="138" t="s">
        <v>1550</v>
      </c>
      <c r="H919" s="137" t="s">
        <v>3</v>
      </c>
      <c r="I919" s="139"/>
      <c r="L919" s="135"/>
      <c r="M919" s="140"/>
      <c r="T919" s="141"/>
      <c r="AT919" s="137" t="s">
        <v>190</v>
      </c>
      <c r="AU919" s="137" t="s">
        <v>88</v>
      </c>
      <c r="AV919" s="11" t="s">
        <v>88</v>
      </c>
      <c r="AW919" s="11" t="s">
        <v>41</v>
      </c>
      <c r="AX919" s="11" t="s">
        <v>80</v>
      </c>
      <c r="AY919" s="137" t="s">
        <v>184</v>
      </c>
    </row>
    <row r="920" spans="2:65" s="11" customFormat="1" ht="11.25">
      <c r="B920" s="135"/>
      <c r="D920" s="136" t="s">
        <v>190</v>
      </c>
      <c r="E920" s="137" t="s">
        <v>3</v>
      </c>
      <c r="F920" s="138" t="s">
        <v>1845</v>
      </c>
      <c r="H920" s="137" t="s">
        <v>3</v>
      </c>
      <c r="I920" s="139"/>
      <c r="L920" s="135"/>
      <c r="M920" s="140"/>
      <c r="T920" s="141"/>
      <c r="AT920" s="137" t="s">
        <v>190</v>
      </c>
      <c r="AU920" s="137" t="s">
        <v>88</v>
      </c>
      <c r="AV920" s="11" t="s">
        <v>88</v>
      </c>
      <c r="AW920" s="11" t="s">
        <v>41</v>
      </c>
      <c r="AX920" s="11" t="s">
        <v>80</v>
      </c>
      <c r="AY920" s="137" t="s">
        <v>184</v>
      </c>
    </row>
    <row r="921" spans="2:65" s="12" customFormat="1" ht="11.25">
      <c r="B921" s="142"/>
      <c r="D921" s="136" t="s">
        <v>190</v>
      </c>
      <c r="E921" s="143" t="s">
        <v>3</v>
      </c>
      <c r="F921" s="144" t="s">
        <v>88</v>
      </c>
      <c r="H921" s="145">
        <v>1</v>
      </c>
      <c r="I921" s="146"/>
      <c r="L921" s="142"/>
      <c r="M921" s="147"/>
      <c r="T921" s="148"/>
      <c r="AT921" s="143" t="s">
        <v>190</v>
      </c>
      <c r="AU921" s="143" t="s">
        <v>88</v>
      </c>
      <c r="AV921" s="12" t="s">
        <v>90</v>
      </c>
      <c r="AW921" s="12" t="s">
        <v>41</v>
      </c>
      <c r="AX921" s="12" t="s">
        <v>80</v>
      </c>
      <c r="AY921" s="143" t="s">
        <v>184</v>
      </c>
    </row>
    <row r="922" spans="2:65" s="13" customFormat="1" ht="11.25">
      <c r="B922" s="149"/>
      <c r="D922" s="136" t="s">
        <v>190</v>
      </c>
      <c r="E922" s="150" t="s">
        <v>3</v>
      </c>
      <c r="F922" s="151" t="s">
        <v>202</v>
      </c>
      <c r="H922" s="152">
        <v>1</v>
      </c>
      <c r="I922" s="153"/>
      <c r="L922" s="149"/>
      <c r="M922" s="154"/>
      <c r="T922" s="155"/>
      <c r="AT922" s="150" t="s">
        <v>190</v>
      </c>
      <c r="AU922" s="150" t="s">
        <v>88</v>
      </c>
      <c r="AV922" s="13" t="s">
        <v>203</v>
      </c>
      <c r="AW922" s="13" t="s">
        <v>41</v>
      </c>
      <c r="AX922" s="13" t="s">
        <v>88</v>
      </c>
      <c r="AY922" s="150" t="s">
        <v>184</v>
      </c>
    </row>
    <row r="923" spans="2:65" s="1" customFormat="1" ht="24.2" customHeight="1">
      <c r="B923" s="121"/>
      <c r="C923" s="122" t="s">
        <v>376</v>
      </c>
      <c r="D923" s="122" t="s">
        <v>185</v>
      </c>
      <c r="E923" s="123" t="s">
        <v>1504</v>
      </c>
      <c r="F923" s="124" t="s">
        <v>1505</v>
      </c>
      <c r="G923" s="125" t="s">
        <v>213</v>
      </c>
      <c r="H923" s="126">
        <v>3</v>
      </c>
      <c r="I923" s="127"/>
      <c r="J923" s="128">
        <f>ROUND(I923*H923,2)</f>
        <v>0</v>
      </c>
      <c r="K923" s="124" t="s">
        <v>189</v>
      </c>
      <c r="L923" s="32"/>
      <c r="M923" s="129" t="s">
        <v>3</v>
      </c>
      <c r="N923" s="130" t="s">
        <v>51</v>
      </c>
      <c r="P923" s="131">
        <f>O923*H923</f>
        <v>0</v>
      </c>
      <c r="Q923" s="131">
        <v>0</v>
      </c>
      <c r="R923" s="131">
        <f>Q923*H923</f>
        <v>0</v>
      </c>
      <c r="S923" s="131">
        <v>0</v>
      </c>
      <c r="T923" s="132">
        <f>S923*H923</f>
        <v>0</v>
      </c>
      <c r="AR923" s="133" t="s">
        <v>88</v>
      </c>
      <c r="AT923" s="133" t="s">
        <v>185</v>
      </c>
      <c r="AU923" s="133" t="s">
        <v>88</v>
      </c>
      <c r="AY923" s="16" t="s">
        <v>184</v>
      </c>
      <c r="BE923" s="134">
        <f>IF(N923="základní",J923,0)</f>
        <v>0</v>
      </c>
      <c r="BF923" s="134">
        <f>IF(N923="snížená",J923,0)</f>
        <v>0</v>
      </c>
      <c r="BG923" s="134">
        <f>IF(N923="zákl. přenesená",J923,0)</f>
        <v>0</v>
      </c>
      <c r="BH923" s="134">
        <f>IF(N923="sníž. přenesená",J923,0)</f>
        <v>0</v>
      </c>
      <c r="BI923" s="134">
        <f>IF(N923="nulová",J923,0)</f>
        <v>0</v>
      </c>
      <c r="BJ923" s="16" t="s">
        <v>88</v>
      </c>
      <c r="BK923" s="134">
        <f>ROUND(I923*H923,2)</f>
        <v>0</v>
      </c>
      <c r="BL923" s="16" t="s">
        <v>88</v>
      </c>
      <c r="BM923" s="133" t="s">
        <v>1846</v>
      </c>
    </row>
    <row r="924" spans="2:65" s="11" customFormat="1" ht="11.25">
      <c r="B924" s="135"/>
      <c r="D924" s="136" t="s">
        <v>190</v>
      </c>
      <c r="E924" s="137" t="s">
        <v>3</v>
      </c>
      <c r="F924" s="138" t="s">
        <v>1567</v>
      </c>
      <c r="H924" s="137" t="s">
        <v>3</v>
      </c>
      <c r="I924" s="139"/>
      <c r="L924" s="135"/>
      <c r="M924" s="140"/>
      <c r="T924" s="141"/>
      <c r="AT924" s="137" t="s">
        <v>190</v>
      </c>
      <c r="AU924" s="137" t="s">
        <v>88</v>
      </c>
      <c r="AV924" s="11" t="s">
        <v>88</v>
      </c>
      <c r="AW924" s="11" t="s">
        <v>41</v>
      </c>
      <c r="AX924" s="11" t="s">
        <v>80</v>
      </c>
      <c r="AY924" s="137" t="s">
        <v>184</v>
      </c>
    </row>
    <row r="925" spans="2:65" s="11" customFormat="1" ht="22.5">
      <c r="B925" s="135"/>
      <c r="D925" s="136" t="s">
        <v>190</v>
      </c>
      <c r="E925" s="137" t="s">
        <v>3</v>
      </c>
      <c r="F925" s="138" t="s">
        <v>1548</v>
      </c>
      <c r="H925" s="137" t="s">
        <v>3</v>
      </c>
      <c r="I925" s="139"/>
      <c r="L925" s="135"/>
      <c r="M925" s="140"/>
      <c r="T925" s="141"/>
      <c r="AT925" s="137" t="s">
        <v>190</v>
      </c>
      <c r="AU925" s="137" t="s">
        <v>88</v>
      </c>
      <c r="AV925" s="11" t="s">
        <v>88</v>
      </c>
      <c r="AW925" s="11" t="s">
        <v>41</v>
      </c>
      <c r="AX925" s="11" t="s">
        <v>80</v>
      </c>
      <c r="AY925" s="137" t="s">
        <v>184</v>
      </c>
    </row>
    <row r="926" spans="2:65" s="11" customFormat="1" ht="11.25">
      <c r="B926" s="135"/>
      <c r="D926" s="136" t="s">
        <v>190</v>
      </c>
      <c r="E926" s="137" t="s">
        <v>3</v>
      </c>
      <c r="F926" s="138" t="s">
        <v>1847</v>
      </c>
      <c r="H926" s="137" t="s">
        <v>3</v>
      </c>
      <c r="I926" s="139"/>
      <c r="L926" s="135"/>
      <c r="M926" s="140"/>
      <c r="T926" s="141"/>
      <c r="AT926" s="137" t="s">
        <v>190</v>
      </c>
      <c r="AU926" s="137" t="s">
        <v>88</v>
      </c>
      <c r="AV926" s="11" t="s">
        <v>88</v>
      </c>
      <c r="AW926" s="11" t="s">
        <v>41</v>
      </c>
      <c r="AX926" s="11" t="s">
        <v>80</v>
      </c>
      <c r="AY926" s="137" t="s">
        <v>184</v>
      </c>
    </row>
    <row r="927" spans="2:65" s="12" customFormat="1" ht="11.25">
      <c r="B927" s="142"/>
      <c r="D927" s="136" t="s">
        <v>190</v>
      </c>
      <c r="E927" s="143" t="s">
        <v>3</v>
      </c>
      <c r="F927" s="144" t="s">
        <v>210</v>
      </c>
      <c r="H927" s="145">
        <v>3</v>
      </c>
      <c r="I927" s="146"/>
      <c r="L927" s="142"/>
      <c r="M927" s="147"/>
      <c r="T927" s="148"/>
      <c r="AT927" s="143" t="s">
        <v>190</v>
      </c>
      <c r="AU927" s="143" t="s">
        <v>88</v>
      </c>
      <c r="AV927" s="12" t="s">
        <v>90</v>
      </c>
      <c r="AW927" s="12" t="s">
        <v>41</v>
      </c>
      <c r="AX927" s="12" t="s">
        <v>80</v>
      </c>
      <c r="AY927" s="143" t="s">
        <v>184</v>
      </c>
    </row>
    <row r="928" spans="2:65" s="13" customFormat="1" ht="11.25">
      <c r="B928" s="149"/>
      <c r="D928" s="136" t="s">
        <v>190</v>
      </c>
      <c r="E928" s="150" t="s">
        <v>3</v>
      </c>
      <c r="F928" s="151" t="s">
        <v>202</v>
      </c>
      <c r="H928" s="152">
        <v>3</v>
      </c>
      <c r="I928" s="153"/>
      <c r="L928" s="149"/>
      <c r="M928" s="154"/>
      <c r="T928" s="155"/>
      <c r="AT928" s="150" t="s">
        <v>190</v>
      </c>
      <c r="AU928" s="150" t="s">
        <v>88</v>
      </c>
      <c r="AV928" s="13" t="s">
        <v>203</v>
      </c>
      <c r="AW928" s="13" t="s">
        <v>41</v>
      </c>
      <c r="AX928" s="13" t="s">
        <v>88</v>
      </c>
      <c r="AY928" s="150" t="s">
        <v>184</v>
      </c>
    </row>
    <row r="929" spans="2:65" s="1" customFormat="1" ht="24.2" customHeight="1">
      <c r="B929" s="121"/>
      <c r="C929" s="122" t="s">
        <v>562</v>
      </c>
      <c r="D929" s="122" t="s">
        <v>185</v>
      </c>
      <c r="E929" s="123" t="s">
        <v>1508</v>
      </c>
      <c r="F929" s="124" t="s">
        <v>1509</v>
      </c>
      <c r="G929" s="125" t="s">
        <v>213</v>
      </c>
      <c r="H929" s="126">
        <v>3</v>
      </c>
      <c r="I929" s="127"/>
      <c r="J929" s="128">
        <f>ROUND(I929*H929,2)</f>
        <v>0</v>
      </c>
      <c r="K929" s="124" t="s">
        <v>189</v>
      </c>
      <c r="L929" s="32"/>
      <c r="M929" s="129" t="s">
        <v>3</v>
      </c>
      <c r="N929" s="130" t="s">
        <v>51</v>
      </c>
      <c r="P929" s="131">
        <f>O929*H929</f>
        <v>0</v>
      </c>
      <c r="Q929" s="131">
        <v>0</v>
      </c>
      <c r="R929" s="131">
        <f>Q929*H929</f>
        <v>0</v>
      </c>
      <c r="S929" s="131">
        <v>0</v>
      </c>
      <c r="T929" s="132">
        <f>S929*H929</f>
        <v>0</v>
      </c>
      <c r="AR929" s="133" t="s">
        <v>88</v>
      </c>
      <c r="AT929" s="133" t="s">
        <v>185</v>
      </c>
      <c r="AU929" s="133" t="s">
        <v>88</v>
      </c>
      <c r="AY929" s="16" t="s">
        <v>184</v>
      </c>
      <c r="BE929" s="134">
        <f>IF(N929="základní",J929,0)</f>
        <v>0</v>
      </c>
      <c r="BF929" s="134">
        <f>IF(N929="snížená",J929,0)</f>
        <v>0</v>
      </c>
      <c r="BG929" s="134">
        <f>IF(N929="zákl. přenesená",J929,0)</f>
        <v>0</v>
      </c>
      <c r="BH929" s="134">
        <f>IF(N929="sníž. přenesená",J929,0)</f>
        <v>0</v>
      </c>
      <c r="BI929" s="134">
        <f>IF(N929="nulová",J929,0)</f>
        <v>0</v>
      </c>
      <c r="BJ929" s="16" t="s">
        <v>88</v>
      </c>
      <c r="BK929" s="134">
        <f>ROUND(I929*H929,2)</f>
        <v>0</v>
      </c>
      <c r="BL929" s="16" t="s">
        <v>88</v>
      </c>
      <c r="BM929" s="133" t="s">
        <v>1848</v>
      </c>
    </row>
    <row r="930" spans="2:65" s="11" customFormat="1" ht="11.25">
      <c r="B930" s="135"/>
      <c r="D930" s="136" t="s">
        <v>190</v>
      </c>
      <c r="E930" s="137" t="s">
        <v>3</v>
      </c>
      <c r="F930" s="138" t="s">
        <v>1567</v>
      </c>
      <c r="H930" s="137" t="s">
        <v>3</v>
      </c>
      <c r="I930" s="139"/>
      <c r="L930" s="135"/>
      <c r="M930" s="140"/>
      <c r="T930" s="141"/>
      <c r="AT930" s="137" t="s">
        <v>190</v>
      </c>
      <c r="AU930" s="137" t="s">
        <v>88</v>
      </c>
      <c r="AV930" s="11" t="s">
        <v>88</v>
      </c>
      <c r="AW930" s="11" t="s">
        <v>41</v>
      </c>
      <c r="AX930" s="11" t="s">
        <v>80</v>
      </c>
      <c r="AY930" s="137" t="s">
        <v>184</v>
      </c>
    </row>
    <row r="931" spans="2:65" s="11" customFormat="1" ht="22.5">
      <c r="B931" s="135"/>
      <c r="D931" s="136" t="s">
        <v>190</v>
      </c>
      <c r="E931" s="137" t="s">
        <v>3</v>
      </c>
      <c r="F931" s="138" t="s">
        <v>1548</v>
      </c>
      <c r="H931" s="137" t="s">
        <v>3</v>
      </c>
      <c r="I931" s="139"/>
      <c r="L931" s="135"/>
      <c r="M931" s="140"/>
      <c r="T931" s="141"/>
      <c r="AT931" s="137" t="s">
        <v>190</v>
      </c>
      <c r="AU931" s="137" t="s">
        <v>88</v>
      </c>
      <c r="AV931" s="11" t="s">
        <v>88</v>
      </c>
      <c r="AW931" s="11" t="s">
        <v>41</v>
      </c>
      <c r="AX931" s="11" t="s">
        <v>80</v>
      </c>
      <c r="AY931" s="137" t="s">
        <v>184</v>
      </c>
    </row>
    <row r="932" spans="2:65" s="11" customFormat="1" ht="11.25">
      <c r="B932" s="135"/>
      <c r="D932" s="136" t="s">
        <v>190</v>
      </c>
      <c r="E932" s="137" t="s">
        <v>3</v>
      </c>
      <c r="F932" s="138" t="s">
        <v>1849</v>
      </c>
      <c r="H932" s="137" t="s">
        <v>3</v>
      </c>
      <c r="I932" s="139"/>
      <c r="L932" s="135"/>
      <c r="M932" s="140"/>
      <c r="T932" s="141"/>
      <c r="AT932" s="137" t="s">
        <v>190</v>
      </c>
      <c r="AU932" s="137" t="s">
        <v>88</v>
      </c>
      <c r="AV932" s="11" t="s">
        <v>88</v>
      </c>
      <c r="AW932" s="11" t="s">
        <v>41</v>
      </c>
      <c r="AX932" s="11" t="s">
        <v>80</v>
      </c>
      <c r="AY932" s="137" t="s">
        <v>184</v>
      </c>
    </row>
    <row r="933" spans="2:65" s="12" customFormat="1" ht="11.25">
      <c r="B933" s="142"/>
      <c r="D933" s="136" t="s">
        <v>190</v>
      </c>
      <c r="E933" s="143" t="s">
        <v>3</v>
      </c>
      <c r="F933" s="144" t="s">
        <v>90</v>
      </c>
      <c r="H933" s="145">
        <v>2</v>
      </c>
      <c r="I933" s="146"/>
      <c r="L933" s="142"/>
      <c r="M933" s="147"/>
      <c r="T933" s="148"/>
      <c r="AT933" s="143" t="s">
        <v>190</v>
      </c>
      <c r="AU933" s="143" t="s">
        <v>88</v>
      </c>
      <c r="AV933" s="12" t="s">
        <v>90</v>
      </c>
      <c r="AW933" s="12" t="s">
        <v>41</v>
      </c>
      <c r="AX933" s="12" t="s">
        <v>80</v>
      </c>
      <c r="AY933" s="143" t="s">
        <v>184</v>
      </c>
    </row>
    <row r="934" spans="2:65" s="11" customFormat="1" ht="11.25">
      <c r="B934" s="135"/>
      <c r="D934" s="136" t="s">
        <v>190</v>
      </c>
      <c r="E934" s="137" t="s">
        <v>3</v>
      </c>
      <c r="F934" s="138" t="s">
        <v>1550</v>
      </c>
      <c r="H934" s="137" t="s">
        <v>3</v>
      </c>
      <c r="I934" s="139"/>
      <c r="L934" s="135"/>
      <c r="M934" s="140"/>
      <c r="T934" s="141"/>
      <c r="AT934" s="137" t="s">
        <v>190</v>
      </c>
      <c r="AU934" s="137" t="s">
        <v>88</v>
      </c>
      <c r="AV934" s="11" t="s">
        <v>88</v>
      </c>
      <c r="AW934" s="11" t="s">
        <v>41</v>
      </c>
      <c r="AX934" s="11" t="s">
        <v>80</v>
      </c>
      <c r="AY934" s="137" t="s">
        <v>184</v>
      </c>
    </row>
    <row r="935" spans="2:65" s="11" customFormat="1" ht="11.25">
      <c r="B935" s="135"/>
      <c r="D935" s="136" t="s">
        <v>190</v>
      </c>
      <c r="E935" s="137" t="s">
        <v>3</v>
      </c>
      <c r="F935" s="138" t="s">
        <v>1850</v>
      </c>
      <c r="H935" s="137" t="s">
        <v>3</v>
      </c>
      <c r="I935" s="139"/>
      <c r="L935" s="135"/>
      <c r="M935" s="140"/>
      <c r="T935" s="141"/>
      <c r="AT935" s="137" t="s">
        <v>190</v>
      </c>
      <c r="AU935" s="137" t="s">
        <v>88</v>
      </c>
      <c r="AV935" s="11" t="s">
        <v>88</v>
      </c>
      <c r="AW935" s="11" t="s">
        <v>41</v>
      </c>
      <c r="AX935" s="11" t="s">
        <v>80</v>
      </c>
      <c r="AY935" s="137" t="s">
        <v>184</v>
      </c>
    </row>
    <row r="936" spans="2:65" s="12" customFormat="1" ht="11.25">
      <c r="B936" s="142"/>
      <c r="D936" s="136" t="s">
        <v>190</v>
      </c>
      <c r="E936" s="143" t="s">
        <v>3</v>
      </c>
      <c r="F936" s="144" t="s">
        <v>88</v>
      </c>
      <c r="H936" s="145">
        <v>1</v>
      </c>
      <c r="I936" s="146"/>
      <c r="L936" s="142"/>
      <c r="M936" s="147"/>
      <c r="T936" s="148"/>
      <c r="AT936" s="143" t="s">
        <v>190</v>
      </c>
      <c r="AU936" s="143" t="s">
        <v>88</v>
      </c>
      <c r="AV936" s="12" t="s">
        <v>90</v>
      </c>
      <c r="AW936" s="12" t="s">
        <v>41</v>
      </c>
      <c r="AX936" s="12" t="s">
        <v>80</v>
      </c>
      <c r="AY936" s="143" t="s">
        <v>184</v>
      </c>
    </row>
    <row r="937" spans="2:65" s="13" customFormat="1" ht="11.25">
      <c r="B937" s="149"/>
      <c r="D937" s="136" t="s">
        <v>190</v>
      </c>
      <c r="E937" s="150" t="s">
        <v>3</v>
      </c>
      <c r="F937" s="151" t="s">
        <v>202</v>
      </c>
      <c r="H937" s="152">
        <v>3</v>
      </c>
      <c r="I937" s="153"/>
      <c r="L937" s="149"/>
      <c r="M937" s="154"/>
      <c r="T937" s="155"/>
      <c r="AT937" s="150" t="s">
        <v>190</v>
      </c>
      <c r="AU937" s="150" t="s">
        <v>88</v>
      </c>
      <c r="AV937" s="13" t="s">
        <v>203</v>
      </c>
      <c r="AW937" s="13" t="s">
        <v>41</v>
      </c>
      <c r="AX937" s="13" t="s">
        <v>88</v>
      </c>
      <c r="AY937" s="150" t="s">
        <v>184</v>
      </c>
    </row>
    <row r="938" spans="2:65" s="1" customFormat="1" ht="24.2" customHeight="1">
      <c r="B938" s="121"/>
      <c r="C938" s="122" t="s">
        <v>1851</v>
      </c>
      <c r="D938" s="122" t="s">
        <v>185</v>
      </c>
      <c r="E938" s="123" t="s">
        <v>1511</v>
      </c>
      <c r="F938" s="124" t="s">
        <v>1512</v>
      </c>
      <c r="G938" s="125" t="s">
        <v>213</v>
      </c>
      <c r="H938" s="126">
        <v>4</v>
      </c>
      <c r="I938" s="127"/>
      <c r="J938" s="128">
        <f>ROUND(I938*H938,2)</f>
        <v>0</v>
      </c>
      <c r="K938" s="124" t="s">
        <v>189</v>
      </c>
      <c r="L938" s="32"/>
      <c r="M938" s="129" t="s">
        <v>3</v>
      </c>
      <c r="N938" s="130" t="s">
        <v>51</v>
      </c>
      <c r="P938" s="131">
        <f>O938*H938</f>
        <v>0</v>
      </c>
      <c r="Q938" s="131">
        <v>0</v>
      </c>
      <c r="R938" s="131">
        <f>Q938*H938</f>
        <v>0</v>
      </c>
      <c r="S938" s="131">
        <v>0</v>
      </c>
      <c r="T938" s="132">
        <f>S938*H938</f>
        <v>0</v>
      </c>
      <c r="AR938" s="133" t="s">
        <v>88</v>
      </c>
      <c r="AT938" s="133" t="s">
        <v>185</v>
      </c>
      <c r="AU938" s="133" t="s">
        <v>88</v>
      </c>
      <c r="AY938" s="16" t="s">
        <v>184</v>
      </c>
      <c r="BE938" s="134">
        <f>IF(N938="základní",J938,0)</f>
        <v>0</v>
      </c>
      <c r="BF938" s="134">
        <f>IF(N938="snížená",J938,0)</f>
        <v>0</v>
      </c>
      <c r="BG938" s="134">
        <f>IF(N938="zákl. přenesená",J938,0)</f>
        <v>0</v>
      </c>
      <c r="BH938" s="134">
        <f>IF(N938="sníž. přenesená",J938,0)</f>
        <v>0</v>
      </c>
      <c r="BI938" s="134">
        <f>IF(N938="nulová",J938,0)</f>
        <v>0</v>
      </c>
      <c r="BJ938" s="16" t="s">
        <v>88</v>
      </c>
      <c r="BK938" s="134">
        <f>ROUND(I938*H938,2)</f>
        <v>0</v>
      </c>
      <c r="BL938" s="16" t="s">
        <v>88</v>
      </c>
      <c r="BM938" s="133" t="s">
        <v>1852</v>
      </c>
    </row>
    <row r="939" spans="2:65" s="11" customFormat="1" ht="11.25">
      <c r="B939" s="135"/>
      <c r="D939" s="136" t="s">
        <v>190</v>
      </c>
      <c r="E939" s="137" t="s">
        <v>3</v>
      </c>
      <c r="F939" s="138" t="s">
        <v>1567</v>
      </c>
      <c r="H939" s="137" t="s">
        <v>3</v>
      </c>
      <c r="I939" s="139"/>
      <c r="L939" s="135"/>
      <c r="M939" s="140"/>
      <c r="T939" s="141"/>
      <c r="AT939" s="137" t="s">
        <v>190</v>
      </c>
      <c r="AU939" s="137" t="s">
        <v>88</v>
      </c>
      <c r="AV939" s="11" t="s">
        <v>88</v>
      </c>
      <c r="AW939" s="11" t="s">
        <v>41</v>
      </c>
      <c r="AX939" s="11" t="s">
        <v>80</v>
      </c>
      <c r="AY939" s="137" t="s">
        <v>184</v>
      </c>
    </row>
    <row r="940" spans="2:65" s="11" customFormat="1" ht="22.5">
      <c r="B940" s="135"/>
      <c r="D940" s="136" t="s">
        <v>190</v>
      </c>
      <c r="E940" s="137" t="s">
        <v>3</v>
      </c>
      <c r="F940" s="138" t="s">
        <v>1548</v>
      </c>
      <c r="H940" s="137" t="s">
        <v>3</v>
      </c>
      <c r="I940" s="139"/>
      <c r="L940" s="135"/>
      <c r="M940" s="140"/>
      <c r="T940" s="141"/>
      <c r="AT940" s="137" t="s">
        <v>190</v>
      </c>
      <c r="AU940" s="137" t="s">
        <v>88</v>
      </c>
      <c r="AV940" s="11" t="s">
        <v>88</v>
      </c>
      <c r="AW940" s="11" t="s">
        <v>41</v>
      </c>
      <c r="AX940" s="11" t="s">
        <v>80</v>
      </c>
      <c r="AY940" s="137" t="s">
        <v>184</v>
      </c>
    </row>
    <row r="941" spans="2:65" s="11" customFormat="1" ht="11.25">
      <c r="B941" s="135"/>
      <c r="D941" s="136" t="s">
        <v>190</v>
      </c>
      <c r="E941" s="137" t="s">
        <v>3</v>
      </c>
      <c r="F941" s="138" t="s">
        <v>1853</v>
      </c>
      <c r="H941" s="137" t="s">
        <v>3</v>
      </c>
      <c r="I941" s="139"/>
      <c r="L941" s="135"/>
      <c r="M941" s="140"/>
      <c r="T941" s="141"/>
      <c r="AT941" s="137" t="s">
        <v>190</v>
      </c>
      <c r="AU941" s="137" t="s">
        <v>88</v>
      </c>
      <c r="AV941" s="11" t="s">
        <v>88</v>
      </c>
      <c r="AW941" s="11" t="s">
        <v>41</v>
      </c>
      <c r="AX941" s="11" t="s">
        <v>80</v>
      </c>
      <c r="AY941" s="137" t="s">
        <v>184</v>
      </c>
    </row>
    <row r="942" spans="2:65" s="12" customFormat="1" ht="11.25">
      <c r="B942" s="142"/>
      <c r="D942" s="136" t="s">
        <v>190</v>
      </c>
      <c r="E942" s="143" t="s">
        <v>3</v>
      </c>
      <c r="F942" s="144" t="s">
        <v>210</v>
      </c>
      <c r="H942" s="145">
        <v>3</v>
      </c>
      <c r="I942" s="146"/>
      <c r="L942" s="142"/>
      <c r="M942" s="147"/>
      <c r="T942" s="148"/>
      <c r="AT942" s="143" t="s">
        <v>190</v>
      </c>
      <c r="AU942" s="143" t="s">
        <v>88</v>
      </c>
      <c r="AV942" s="12" t="s">
        <v>90</v>
      </c>
      <c r="AW942" s="12" t="s">
        <v>41</v>
      </c>
      <c r="AX942" s="12" t="s">
        <v>80</v>
      </c>
      <c r="AY942" s="143" t="s">
        <v>184</v>
      </c>
    </row>
    <row r="943" spans="2:65" s="11" customFormat="1" ht="11.25">
      <c r="B943" s="135"/>
      <c r="D943" s="136" t="s">
        <v>190</v>
      </c>
      <c r="E943" s="137" t="s">
        <v>3</v>
      </c>
      <c r="F943" s="138" t="s">
        <v>1550</v>
      </c>
      <c r="H943" s="137" t="s">
        <v>3</v>
      </c>
      <c r="I943" s="139"/>
      <c r="L943" s="135"/>
      <c r="M943" s="140"/>
      <c r="T943" s="141"/>
      <c r="AT943" s="137" t="s">
        <v>190</v>
      </c>
      <c r="AU943" s="137" t="s">
        <v>88</v>
      </c>
      <c r="AV943" s="11" t="s">
        <v>88</v>
      </c>
      <c r="AW943" s="11" t="s">
        <v>41</v>
      </c>
      <c r="AX943" s="11" t="s">
        <v>80</v>
      </c>
      <c r="AY943" s="137" t="s">
        <v>184</v>
      </c>
    </row>
    <row r="944" spans="2:65" s="11" customFormat="1" ht="22.5">
      <c r="B944" s="135"/>
      <c r="D944" s="136" t="s">
        <v>190</v>
      </c>
      <c r="E944" s="137" t="s">
        <v>3</v>
      </c>
      <c r="F944" s="138" t="s">
        <v>1854</v>
      </c>
      <c r="H944" s="137" t="s">
        <v>3</v>
      </c>
      <c r="I944" s="139"/>
      <c r="L944" s="135"/>
      <c r="M944" s="140"/>
      <c r="T944" s="141"/>
      <c r="AT944" s="137" t="s">
        <v>190</v>
      </c>
      <c r="AU944" s="137" t="s">
        <v>88</v>
      </c>
      <c r="AV944" s="11" t="s">
        <v>88</v>
      </c>
      <c r="AW944" s="11" t="s">
        <v>41</v>
      </c>
      <c r="AX944" s="11" t="s">
        <v>80</v>
      </c>
      <c r="AY944" s="137" t="s">
        <v>184</v>
      </c>
    </row>
    <row r="945" spans="2:65" s="12" customFormat="1" ht="11.25">
      <c r="B945" s="142"/>
      <c r="D945" s="136" t="s">
        <v>190</v>
      </c>
      <c r="E945" s="143" t="s">
        <v>3</v>
      </c>
      <c r="F945" s="144" t="s">
        <v>88</v>
      </c>
      <c r="H945" s="145">
        <v>1</v>
      </c>
      <c r="I945" s="146"/>
      <c r="L945" s="142"/>
      <c r="M945" s="147"/>
      <c r="T945" s="148"/>
      <c r="AT945" s="143" t="s">
        <v>190</v>
      </c>
      <c r="AU945" s="143" t="s">
        <v>88</v>
      </c>
      <c r="AV945" s="12" t="s">
        <v>90</v>
      </c>
      <c r="AW945" s="12" t="s">
        <v>41</v>
      </c>
      <c r="AX945" s="12" t="s">
        <v>80</v>
      </c>
      <c r="AY945" s="143" t="s">
        <v>184</v>
      </c>
    </row>
    <row r="946" spans="2:65" s="13" customFormat="1" ht="11.25">
      <c r="B946" s="149"/>
      <c r="D946" s="136" t="s">
        <v>190</v>
      </c>
      <c r="E946" s="150" t="s">
        <v>3</v>
      </c>
      <c r="F946" s="151" t="s">
        <v>202</v>
      </c>
      <c r="H946" s="152">
        <v>4</v>
      </c>
      <c r="I946" s="153"/>
      <c r="L946" s="149"/>
      <c r="M946" s="154"/>
      <c r="T946" s="155"/>
      <c r="AT946" s="150" t="s">
        <v>190</v>
      </c>
      <c r="AU946" s="150" t="s">
        <v>88</v>
      </c>
      <c r="AV946" s="13" t="s">
        <v>203</v>
      </c>
      <c r="AW946" s="13" t="s">
        <v>41</v>
      </c>
      <c r="AX946" s="13" t="s">
        <v>88</v>
      </c>
      <c r="AY946" s="150" t="s">
        <v>184</v>
      </c>
    </row>
    <row r="947" spans="2:65" s="1" customFormat="1" ht="24.2" customHeight="1">
      <c r="B947" s="121"/>
      <c r="C947" s="122" t="s">
        <v>566</v>
      </c>
      <c r="D947" s="122" t="s">
        <v>185</v>
      </c>
      <c r="E947" s="123" t="s">
        <v>1515</v>
      </c>
      <c r="F947" s="124" t="s">
        <v>1516</v>
      </c>
      <c r="G947" s="125" t="s">
        <v>213</v>
      </c>
      <c r="H947" s="126">
        <v>12</v>
      </c>
      <c r="I947" s="127"/>
      <c r="J947" s="128">
        <f>ROUND(I947*H947,2)</f>
        <v>0</v>
      </c>
      <c r="K947" s="124" t="s">
        <v>189</v>
      </c>
      <c r="L947" s="32"/>
      <c r="M947" s="129" t="s">
        <v>3</v>
      </c>
      <c r="N947" s="130" t="s">
        <v>51</v>
      </c>
      <c r="P947" s="131">
        <f>O947*H947</f>
        <v>0</v>
      </c>
      <c r="Q947" s="131">
        <v>0</v>
      </c>
      <c r="R947" s="131">
        <f>Q947*H947</f>
        <v>0</v>
      </c>
      <c r="S947" s="131">
        <v>0</v>
      </c>
      <c r="T947" s="132">
        <f>S947*H947</f>
        <v>0</v>
      </c>
      <c r="AR947" s="133" t="s">
        <v>88</v>
      </c>
      <c r="AT947" s="133" t="s">
        <v>185</v>
      </c>
      <c r="AU947" s="133" t="s">
        <v>88</v>
      </c>
      <c r="AY947" s="16" t="s">
        <v>184</v>
      </c>
      <c r="BE947" s="134">
        <f>IF(N947="základní",J947,0)</f>
        <v>0</v>
      </c>
      <c r="BF947" s="134">
        <f>IF(N947="snížená",J947,0)</f>
        <v>0</v>
      </c>
      <c r="BG947" s="134">
        <f>IF(N947="zákl. přenesená",J947,0)</f>
        <v>0</v>
      </c>
      <c r="BH947" s="134">
        <f>IF(N947="sníž. přenesená",J947,0)</f>
        <v>0</v>
      </c>
      <c r="BI947" s="134">
        <f>IF(N947="nulová",J947,0)</f>
        <v>0</v>
      </c>
      <c r="BJ947" s="16" t="s">
        <v>88</v>
      </c>
      <c r="BK947" s="134">
        <f>ROUND(I947*H947,2)</f>
        <v>0</v>
      </c>
      <c r="BL947" s="16" t="s">
        <v>88</v>
      </c>
      <c r="BM947" s="133" t="s">
        <v>1855</v>
      </c>
    </row>
    <row r="948" spans="2:65" s="11" customFormat="1" ht="11.25">
      <c r="B948" s="135"/>
      <c r="D948" s="136" t="s">
        <v>190</v>
      </c>
      <c r="E948" s="137" t="s">
        <v>3</v>
      </c>
      <c r="F948" s="138" t="s">
        <v>1567</v>
      </c>
      <c r="H948" s="137" t="s">
        <v>3</v>
      </c>
      <c r="I948" s="139"/>
      <c r="L948" s="135"/>
      <c r="M948" s="140"/>
      <c r="T948" s="141"/>
      <c r="AT948" s="137" t="s">
        <v>190</v>
      </c>
      <c r="AU948" s="137" t="s">
        <v>88</v>
      </c>
      <c r="AV948" s="11" t="s">
        <v>88</v>
      </c>
      <c r="AW948" s="11" t="s">
        <v>41</v>
      </c>
      <c r="AX948" s="11" t="s">
        <v>80</v>
      </c>
      <c r="AY948" s="137" t="s">
        <v>184</v>
      </c>
    </row>
    <row r="949" spans="2:65" s="11" customFormat="1" ht="22.5">
      <c r="B949" s="135"/>
      <c r="D949" s="136" t="s">
        <v>190</v>
      </c>
      <c r="E949" s="137" t="s">
        <v>3</v>
      </c>
      <c r="F949" s="138" t="s">
        <v>1548</v>
      </c>
      <c r="H949" s="137" t="s">
        <v>3</v>
      </c>
      <c r="I949" s="139"/>
      <c r="L949" s="135"/>
      <c r="M949" s="140"/>
      <c r="T949" s="141"/>
      <c r="AT949" s="137" t="s">
        <v>190</v>
      </c>
      <c r="AU949" s="137" t="s">
        <v>88</v>
      </c>
      <c r="AV949" s="11" t="s">
        <v>88</v>
      </c>
      <c r="AW949" s="11" t="s">
        <v>41</v>
      </c>
      <c r="AX949" s="11" t="s">
        <v>80</v>
      </c>
      <c r="AY949" s="137" t="s">
        <v>184</v>
      </c>
    </row>
    <row r="950" spans="2:65" s="11" customFormat="1" ht="22.5">
      <c r="B950" s="135"/>
      <c r="D950" s="136" t="s">
        <v>190</v>
      </c>
      <c r="E950" s="137" t="s">
        <v>3</v>
      </c>
      <c r="F950" s="138" t="s">
        <v>1856</v>
      </c>
      <c r="H950" s="137" t="s">
        <v>3</v>
      </c>
      <c r="I950" s="139"/>
      <c r="L950" s="135"/>
      <c r="M950" s="140"/>
      <c r="T950" s="141"/>
      <c r="AT950" s="137" t="s">
        <v>190</v>
      </c>
      <c r="AU950" s="137" t="s">
        <v>88</v>
      </c>
      <c r="AV950" s="11" t="s">
        <v>88</v>
      </c>
      <c r="AW950" s="11" t="s">
        <v>41</v>
      </c>
      <c r="AX950" s="11" t="s">
        <v>80</v>
      </c>
      <c r="AY950" s="137" t="s">
        <v>184</v>
      </c>
    </row>
    <row r="951" spans="2:65" s="12" customFormat="1" ht="11.25">
      <c r="B951" s="142"/>
      <c r="D951" s="136" t="s">
        <v>190</v>
      </c>
      <c r="E951" s="143" t="s">
        <v>3</v>
      </c>
      <c r="F951" s="144" t="s">
        <v>203</v>
      </c>
      <c r="H951" s="145">
        <v>4</v>
      </c>
      <c r="I951" s="146"/>
      <c r="L951" s="142"/>
      <c r="M951" s="147"/>
      <c r="T951" s="148"/>
      <c r="AT951" s="143" t="s">
        <v>190</v>
      </c>
      <c r="AU951" s="143" t="s">
        <v>88</v>
      </c>
      <c r="AV951" s="12" t="s">
        <v>90</v>
      </c>
      <c r="AW951" s="12" t="s">
        <v>41</v>
      </c>
      <c r="AX951" s="12" t="s">
        <v>80</v>
      </c>
      <c r="AY951" s="143" t="s">
        <v>184</v>
      </c>
    </row>
    <row r="952" spans="2:65" s="11" customFormat="1" ht="11.25">
      <c r="B952" s="135"/>
      <c r="D952" s="136" t="s">
        <v>190</v>
      </c>
      <c r="E952" s="137" t="s">
        <v>3</v>
      </c>
      <c r="F952" s="138" t="s">
        <v>1550</v>
      </c>
      <c r="H952" s="137" t="s">
        <v>3</v>
      </c>
      <c r="I952" s="139"/>
      <c r="L952" s="135"/>
      <c r="M952" s="140"/>
      <c r="T952" s="141"/>
      <c r="AT952" s="137" t="s">
        <v>190</v>
      </c>
      <c r="AU952" s="137" t="s">
        <v>88</v>
      </c>
      <c r="AV952" s="11" t="s">
        <v>88</v>
      </c>
      <c r="AW952" s="11" t="s">
        <v>41</v>
      </c>
      <c r="AX952" s="11" t="s">
        <v>80</v>
      </c>
      <c r="AY952" s="137" t="s">
        <v>184</v>
      </c>
    </row>
    <row r="953" spans="2:65" s="11" customFormat="1" ht="22.5">
      <c r="B953" s="135"/>
      <c r="D953" s="136" t="s">
        <v>190</v>
      </c>
      <c r="E953" s="137" t="s">
        <v>3</v>
      </c>
      <c r="F953" s="138" t="s">
        <v>1857</v>
      </c>
      <c r="H953" s="137" t="s">
        <v>3</v>
      </c>
      <c r="I953" s="139"/>
      <c r="L953" s="135"/>
      <c r="M953" s="140"/>
      <c r="T953" s="141"/>
      <c r="AT953" s="137" t="s">
        <v>190</v>
      </c>
      <c r="AU953" s="137" t="s">
        <v>88</v>
      </c>
      <c r="AV953" s="11" t="s">
        <v>88</v>
      </c>
      <c r="AW953" s="11" t="s">
        <v>41</v>
      </c>
      <c r="AX953" s="11" t="s">
        <v>80</v>
      </c>
      <c r="AY953" s="137" t="s">
        <v>184</v>
      </c>
    </row>
    <row r="954" spans="2:65" s="12" customFormat="1" ht="11.25">
      <c r="B954" s="142"/>
      <c r="D954" s="136" t="s">
        <v>190</v>
      </c>
      <c r="E954" s="143" t="s">
        <v>3</v>
      </c>
      <c r="F954" s="144" t="s">
        <v>203</v>
      </c>
      <c r="H954" s="145">
        <v>4</v>
      </c>
      <c r="I954" s="146"/>
      <c r="L954" s="142"/>
      <c r="M954" s="147"/>
      <c r="T954" s="148"/>
      <c r="AT954" s="143" t="s">
        <v>190</v>
      </c>
      <c r="AU954" s="143" t="s">
        <v>88</v>
      </c>
      <c r="AV954" s="12" t="s">
        <v>90</v>
      </c>
      <c r="AW954" s="12" t="s">
        <v>41</v>
      </c>
      <c r="AX954" s="12" t="s">
        <v>80</v>
      </c>
      <c r="AY954" s="143" t="s">
        <v>184</v>
      </c>
    </row>
    <row r="955" spans="2:65" s="11" customFormat="1" ht="22.5">
      <c r="B955" s="135"/>
      <c r="D955" s="136" t="s">
        <v>190</v>
      </c>
      <c r="E955" s="137" t="s">
        <v>3</v>
      </c>
      <c r="F955" s="138" t="s">
        <v>1858</v>
      </c>
      <c r="H955" s="137" t="s">
        <v>3</v>
      </c>
      <c r="I955" s="139"/>
      <c r="L955" s="135"/>
      <c r="M955" s="140"/>
      <c r="T955" s="141"/>
      <c r="AT955" s="137" t="s">
        <v>190</v>
      </c>
      <c r="AU955" s="137" t="s">
        <v>88</v>
      </c>
      <c r="AV955" s="11" t="s">
        <v>88</v>
      </c>
      <c r="AW955" s="11" t="s">
        <v>41</v>
      </c>
      <c r="AX955" s="11" t="s">
        <v>80</v>
      </c>
      <c r="AY955" s="137" t="s">
        <v>184</v>
      </c>
    </row>
    <row r="956" spans="2:65" s="12" customFormat="1" ht="11.25">
      <c r="B956" s="142"/>
      <c r="D956" s="136" t="s">
        <v>190</v>
      </c>
      <c r="E956" s="143" t="s">
        <v>3</v>
      </c>
      <c r="F956" s="144" t="s">
        <v>203</v>
      </c>
      <c r="H956" s="145">
        <v>4</v>
      </c>
      <c r="I956" s="146"/>
      <c r="L956" s="142"/>
      <c r="M956" s="147"/>
      <c r="T956" s="148"/>
      <c r="AT956" s="143" t="s">
        <v>190</v>
      </c>
      <c r="AU956" s="143" t="s">
        <v>88</v>
      </c>
      <c r="AV956" s="12" t="s">
        <v>90</v>
      </c>
      <c r="AW956" s="12" t="s">
        <v>41</v>
      </c>
      <c r="AX956" s="12" t="s">
        <v>80</v>
      </c>
      <c r="AY956" s="143" t="s">
        <v>184</v>
      </c>
    </row>
    <row r="957" spans="2:65" s="13" customFormat="1" ht="11.25">
      <c r="B957" s="149"/>
      <c r="D957" s="136" t="s">
        <v>190</v>
      </c>
      <c r="E957" s="150" t="s">
        <v>3</v>
      </c>
      <c r="F957" s="151" t="s">
        <v>202</v>
      </c>
      <c r="H957" s="152">
        <v>12</v>
      </c>
      <c r="I957" s="153"/>
      <c r="L957" s="149"/>
      <c r="M957" s="154"/>
      <c r="T957" s="155"/>
      <c r="AT957" s="150" t="s">
        <v>190</v>
      </c>
      <c r="AU957" s="150" t="s">
        <v>88</v>
      </c>
      <c r="AV957" s="13" t="s">
        <v>203</v>
      </c>
      <c r="AW957" s="13" t="s">
        <v>41</v>
      </c>
      <c r="AX957" s="13" t="s">
        <v>88</v>
      </c>
      <c r="AY957" s="150" t="s">
        <v>184</v>
      </c>
    </row>
    <row r="958" spans="2:65" s="1" customFormat="1" ht="33" customHeight="1">
      <c r="B958" s="121"/>
      <c r="C958" s="122" t="s">
        <v>1859</v>
      </c>
      <c r="D958" s="122" t="s">
        <v>185</v>
      </c>
      <c r="E958" s="123" t="s">
        <v>1518</v>
      </c>
      <c r="F958" s="124" t="s">
        <v>1519</v>
      </c>
      <c r="G958" s="125" t="s">
        <v>213</v>
      </c>
      <c r="H958" s="126">
        <v>16</v>
      </c>
      <c r="I958" s="127"/>
      <c r="J958" s="128">
        <f>ROUND(I958*H958,2)</f>
        <v>0</v>
      </c>
      <c r="K958" s="124" t="s">
        <v>189</v>
      </c>
      <c r="L958" s="32"/>
      <c r="M958" s="129" t="s">
        <v>3</v>
      </c>
      <c r="N958" s="130" t="s">
        <v>51</v>
      </c>
      <c r="P958" s="131">
        <f>O958*H958</f>
        <v>0</v>
      </c>
      <c r="Q958" s="131">
        <v>0</v>
      </c>
      <c r="R958" s="131">
        <f>Q958*H958</f>
        <v>0</v>
      </c>
      <c r="S958" s="131">
        <v>0</v>
      </c>
      <c r="T958" s="132">
        <f>S958*H958</f>
        <v>0</v>
      </c>
      <c r="AR958" s="133" t="s">
        <v>88</v>
      </c>
      <c r="AT958" s="133" t="s">
        <v>185</v>
      </c>
      <c r="AU958" s="133" t="s">
        <v>88</v>
      </c>
      <c r="AY958" s="16" t="s">
        <v>184</v>
      </c>
      <c r="BE958" s="134">
        <f>IF(N958="základní",J958,0)</f>
        <v>0</v>
      </c>
      <c r="BF958" s="134">
        <f>IF(N958="snížená",J958,0)</f>
        <v>0</v>
      </c>
      <c r="BG958" s="134">
        <f>IF(N958="zákl. přenesená",J958,0)</f>
        <v>0</v>
      </c>
      <c r="BH958" s="134">
        <f>IF(N958="sníž. přenesená",J958,0)</f>
        <v>0</v>
      </c>
      <c r="BI958" s="134">
        <f>IF(N958="nulová",J958,0)</f>
        <v>0</v>
      </c>
      <c r="BJ958" s="16" t="s">
        <v>88</v>
      </c>
      <c r="BK958" s="134">
        <f>ROUND(I958*H958,2)</f>
        <v>0</v>
      </c>
      <c r="BL958" s="16" t="s">
        <v>88</v>
      </c>
      <c r="BM958" s="133" t="s">
        <v>1860</v>
      </c>
    </row>
    <row r="959" spans="2:65" s="11" customFormat="1" ht="11.25">
      <c r="B959" s="135"/>
      <c r="D959" s="136" t="s">
        <v>190</v>
      </c>
      <c r="E959" s="137" t="s">
        <v>3</v>
      </c>
      <c r="F959" s="138" t="s">
        <v>1567</v>
      </c>
      <c r="H959" s="137" t="s">
        <v>3</v>
      </c>
      <c r="I959" s="139"/>
      <c r="L959" s="135"/>
      <c r="M959" s="140"/>
      <c r="T959" s="141"/>
      <c r="AT959" s="137" t="s">
        <v>190</v>
      </c>
      <c r="AU959" s="137" t="s">
        <v>88</v>
      </c>
      <c r="AV959" s="11" t="s">
        <v>88</v>
      </c>
      <c r="AW959" s="11" t="s">
        <v>41</v>
      </c>
      <c r="AX959" s="11" t="s">
        <v>80</v>
      </c>
      <c r="AY959" s="137" t="s">
        <v>184</v>
      </c>
    </row>
    <row r="960" spans="2:65" s="11" customFormat="1" ht="22.5">
      <c r="B960" s="135"/>
      <c r="D960" s="136" t="s">
        <v>190</v>
      </c>
      <c r="E960" s="137" t="s">
        <v>3</v>
      </c>
      <c r="F960" s="138" t="s">
        <v>1548</v>
      </c>
      <c r="H960" s="137" t="s">
        <v>3</v>
      </c>
      <c r="I960" s="139"/>
      <c r="L960" s="135"/>
      <c r="M960" s="140"/>
      <c r="T960" s="141"/>
      <c r="AT960" s="137" t="s">
        <v>190</v>
      </c>
      <c r="AU960" s="137" t="s">
        <v>88</v>
      </c>
      <c r="AV960" s="11" t="s">
        <v>88</v>
      </c>
      <c r="AW960" s="11" t="s">
        <v>41</v>
      </c>
      <c r="AX960" s="11" t="s">
        <v>80</v>
      </c>
      <c r="AY960" s="137" t="s">
        <v>184</v>
      </c>
    </row>
    <row r="961" spans="2:65" s="11" customFormat="1" ht="22.5">
      <c r="B961" s="135"/>
      <c r="D961" s="136" t="s">
        <v>190</v>
      </c>
      <c r="E961" s="137" t="s">
        <v>3</v>
      </c>
      <c r="F961" s="138" t="s">
        <v>1861</v>
      </c>
      <c r="H961" s="137" t="s">
        <v>3</v>
      </c>
      <c r="I961" s="139"/>
      <c r="L961" s="135"/>
      <c r="M961" s="140"/>
      <c r="T961" s="141"/>
      <c r="AT961" s="137" t="s">
        <v>190</v>
      </c>
      <c r="AU961" s="137" t="s">
        <v>88</v>
      </c>
      <c r="AV961" s="11" t="s">
        <v>88</v>
      </c>
      <c r="AW961" s="11" t="s">
        <v>41</v>
      </c>
      <c r="AX961" s="11" t="s">
        <v>80</v>
      </c>
      <c r="AY961" s="137" t="s">
        <v>184</v>
      </c>
    </row>
    <row r="962" spans="2:65" s="12" customFormat="1" ht="11.25">
      <c r="B962" s="142"/>
      <c r="D962" s="136" t="s">
        <v>190</v>
      </c>
      <c r="E962" s="143" t="s">
        <v>3</v>
      </c>
      <c r="F962" s="144" t="s">
        <v>221</v>
      </c>
      <c r="H962" s="145">
        <v>5</v>
      </c>
      <c r="I962" s="146"/>
      <c r="L962" s="142"/>
      <c r="M962" s="147"/>
      <c r="T962" s="148"/>
      <c r="AT962" s="143" t="s">
        <v>190</v>
      </c>
      <c r="AU962" s="143" t="s">
        <v>88</v>
      </c>
      <c r="AV962" s="12" t="s">
        <v>90</v>
      </c>
      <c r="AW962" s="12" t="s">
        <v>41</v>
      </c>
      <c r="AX962" s="12" t="s">
        <v>80</v>
      </c>
      <c r="AY962" s="143" t="s">
        <v>184</v>
      </c>
    </row>
    <row r="963" spans="2:65" s="11" customFormat="1" ht="11.25">
      <c r="B963" s="135"/>
      <c r="D963" s="136" t="s">
        <v>190</v>
      </c>
      <c r="E963" s="137" t="s">
        <v>3</v>
      </c>
      <c r="F963" s="138" t="s">
        <v>1550</v>
      </c>
      <c r="H963" s="137" t="s">
        <v>3</v>
      </c>
      <c r="I963" s="139"/>
      <c r="L963" s="135"/>
      <c r="M963" s="140"/>
      <c r="T963" s="141"/>
      <c r="AT963" s="137" t="s">
        <v>190</v>
      </c>
      <c r="AU963" s="137" t="s">
        <v>88</v>
      </c>
      <c r="AV963" s="11" t="s">
        <v>88</v>
      </c>
      <c r="AW963" s="11" t="s">
        <v>41</v>
      </c>
      <c r="AX963" s="11" t="s">
        <v>80</v>
      </c>
      <c r="AY963" s="137" t="s">
        <v>184</v>
      </c>
    </row>
    <row r="964" spans="2:65" s="11" customFormat="1" ht="22.5">
      <c r="B964" s="135"/>
      <c r="D964" s="136" t="s">
        <v>190</v>
      </c>
      <c r="E964" s="137" t="s">
        <v>3</v>
      </c>
      <c r="F964" s="138" t="s">
        <v>1862</v>
      </c>
      <c r="H964" s="137" t="s">
        <v>3</v>
      </c>
      <c r="I964" s="139"/>
      <c r="L964" s="135"/>
      <c r="M964" s="140"/>
      <c r="T964" s="141"/>
      <c r="AT964" s="137" t="s">
        <v>190</v>
      </c>
      <c r="AU964" s="137" t="s">
        <v>88</v>
      </c>
      <c r="AV964" s="11" t="s">
        <v>88</v>
      </c>
      <c r="AW964" s="11" t="s">
        <v>41</v>
      </c>
      <c r="AX964" s="11" t="s">
        <v>80</v>
      </c>
      <c r="AY964" s="137" t="s">
        <v>184</v>
      </c>
    </row>
    <row r="965" spans="2:65" s="12" customFormat="1" ht="11.25">
      <c r="B965" s="142"/>
      <c r="D965" s="136" t="s">
        <v>190</v>
      </c>
      <c r="E965" s="143" t="s">
        <v>3</v>
      </c>
      <c r="F965" s="144" t="s">
        <v>203</v>
      </c>
      <c r="H965" s="145">
        <v>4</v>
      </c>
      <c r="I965" s="146"/>
      <c r="L965" s="142"/>
      <c r="M965" s="147"/>
      <c r="T965" s="148"/>
      <c r="AT965" s="143" t="s">
        <v>190</v>
      </c>
      <c r="AU965" s="143" t="s">
        <v>88</v>
      </c>
      <c r="AV965" s="12" t="s">
        <v>90</v>
      </c>
      <c r="AW965" s="12" t="s">
        <v>41</v>
      </c>
      <c r="AX965" s="12" t="s">
        <v>80</v>
      </c>
      <c r="AY965" s="143" t="s">
        <v>184</v>
      </c>
    </row>
    <row r="966" spans="2:65" s="11" customFormat="1" ht="22.5">
      <c r="B966" s="135"/>
      <c r="D966" s="136" t="s">
        <v>190</v>
      </c>
      <c r="E966" s="137" t="s">
        <v>3</v>
      </c>
      <c r="F966" s="138" t="s">
        <v>1863</v>
      </c>
      <c r="H966" s="137" t="s">
        <v>3</v>
      </c>
      <c r="I966" s="139"/>
      <c r="L966" s="135"/>
      <c r="M966" s="140"/>
      <c r="T966" s="141"/>
      <c r="AT966" s="137" t="s">
        <v>190</v>
      </c>
      <c r="AU966" s="137" t="s">
        <v>88</v>
      </c>
      <c r="AV966" s="11" t="s">
        <v>88</v>
      </c>
      <c r="AW966" s="11" t="s">
        <v>41</v>
      </c>
      <c r="AX966" s="11" t="s">
        <v>80</v>
      </c>
      <c r="AY966" s="137" t="s">
        <v>184</v>
      </c>
    </row>
    <row r="967" spans="2:65" s="12" customFormat="1" ht="11.25">
      <c r="B967" s="142"/>
      <c r="D967" s="136" t="s">
        <v>190</v>
      </c>
      <c r="E967" s="143" t="s">
        <v>3</v>
      </c>
      <c r="F967" s="144" t="s">
        <v>230</v>
      </c>
      <c r="H967" s="145">
        <v>7</v>
      </c>
      <c r="I967" s="146"/>
      <c r="L967" s="142"/>
      <c r="M967" s="147"/>
      <c r="T967" s="148"/>
      <c r="AT967" s="143" t="s">
        <v>190</v>
      </c>
      <c r="AU967" s="143" t="s">
        <v>88</v>
      </c>
      <c r="AV967" s="12" t="s">
        <v>90</v>
      </c>
      <c r="AW967" s="12" t="s">
        <v>41</v>
      </c>
      <c r="AX967" s="12" t="s">
        <v>80</v>
      </c>
      <c r="AY967" s="143" t="s">
        <v>184</v>
      </c>
    </row>
    <row r="968" spans="2:65" s="13" customFormat="1" ht="11.25">
      <c r="B968" s="149"/>
      <c r="D968" s="136" t="s">
        <v>190</v>
      </c>
      <c r="E968" s="150" t="s">
        <v>3</v>
      </c>
      <c r="F968" s="151" t="s">
        <v>202</v>
      </c>
      <c r="H968" s="152">
        <v>16</v>
      </c>
      <c r="I968" s="153"/>
      <c r="L968" s="149"/>
      <c r="M968" s="154"/>
      <c r="T968" s="155"/>
      <c r="AT968" s="150" t="s">
        <v>190</v>
      </c>
      <c r="AU968" s="150" t="s">
        <v>88</v>
      </c>
      <c r="AV968" s="13" t="s">
        <v>203</v>
      </c>
      <c r="AW968" s="13" t="s">
        <v>41</v>
      </c>
      <c r="AX968" s="13" t="s">
        <v>88</v>
      </c>
      <c r="AY968" s="150" t="s">
        <v>184</v>
      </c>
    </row>
    <row r="969" spans="2:65" s="1" customFormat="1" ht="33" customHeight="1">
      <c r="B969" s="121"/>
      <c r="C969" s="122" t="s">
        <v>571</v>
      </c>
      <c r="D969" s="122" t="s">
        <v>185</v>
      </c>
      <c r="E969" s="123" t="s">
        <v>1521</v>
      </c>
      <c r="F969" s="124" t="s">
        <v>1522</v>
      </c>
      <c r="G969" s="125" t="s">
        <v>213</v>
      </c>
      <c r="H969" s="126">
        <v>10</v>
      </c>
      <c r="I969" s="127"/>
      <c r="J969" s="128">
        <f>ROUND(I969*H969,2)</f>
        <v>0</v>
      </c>
      <c r="K969" s="124" t="s">
        <v>189</v>
      </c>
      <c r="L969" s="32"/>
      <c r="M969" s="129" t="s">
        <v>3</v>
      </c>
      <c r="N969" s="130" t="s">
        <v>51</v>
      </c>
      <c r="P969" s="131">
        <f>O969*H969</f>
        <v>0</v>
      </c>
      <c r="Q969" s="131">
        <v>0</v>
      </c>
      <c r="R969" s="131">
        <f>Q969*H969</f>
        <v>0</v>
      </c>
      <c r="S969" s="131">
        <v>0</v>
      </c>
      <c r="T969" s="132">
        <f>S969*H969</f>
        <v>0</v>
      </c>
      <c r="AR969" s="133" t="s">
        <v>88</v>
      </c>
      <c r="AT969" s="133" t="s">
        <v>185</v>
      </c>
      <c r="AU969" s="133" t="s">
        <v>88</v>
      </c>
      <c r="AY969" s="16" t="s">
        <v>184</v>
      </c>
      <c r="BE969" s="134">
        <f>IF(N969="základní",J969,0)</f>
        <v>0</v>
      </c>
      <c r="BF969" s="134">
        <f>IF(N969="snížená",J969,0)</f>
        <v>0</v>
      </c>
      <c r="BG969" s="134">
        <f>IF(N969="zákl. přenesená",J969,0)</f>
        <v>0</v>
      </c>
      <c r="BH969" s="134">
        <f>IF(N969="sníž. přenesená",J969,0)</f>
        <v>0</v>
      </c>
      <c r="BI969" s="134">
        <f>IF(N969="nulová",J969,0)</f>
        <v>0</v>
      </c>
      <c r="BJ969" s="16" t="s">
        <v>88</v>
      </c>
      <c r="BK969" s="134">
        <f>ROUND(I969*H969,2)</f>
        <v>0</v>
      </c>
      <c r="BL969" s="16" t="s">
        <v>88</v>
      </c>
      <c r="BM969" s="133" t="s">
        <v>1864</v>
      </c>
    </row>
    <row r="970" spans="2:65" s="11" customFormat="1" ht="11.25">
      <c r="B970" s="135"/>
      <c r="D970" s="136" t="s">
        <v>190</v>
      </c>
      <c r="E970" s="137" t="s">
        <v>3</v>
      </c>
      <c r="F970" s="138" t="s">
        <v>1567</v>
      </c>
      <c r="H970" s="137" t="s">
        <v>3</v>
      </c>
      <c r="I970" s="139"/>
      <c r="L970" s="135"/>
      <c r="M970" s="140"/>
      <c r="T970" s="141"/>
      <c r="AT970" s="137" t="s">
        <v>190</v>
      </c>
      <c r="AU970" s="137" t="s">
        <v>88</v>
      </c>
      <c r="AV970" s="11" t="s">
        <v>88</v>
      </c>
      <c r="AW970" s="11" t="s">
        <v>41</v>
      </c>
      <c r="AX970" s="11" t="s">
        <v>80</v>
      </c>
      <c r="AY970" s="137" t="s">
        <v>184</v>
      </c>
    </row>
    <row r="971" spans="2:65" s="11" customFormat="1" ht="22.5">
      <c r="B971" s="135"/>
      <c r="D971" s="136" t="s">
        <v>190</v>
      </c>
      <c r="E971" s="137" t="s">
        <v>3</v>
      </c>
      <c r="F971" s="138" t="s">
        <v>1548</v>
      </c>
      <c r="H971" s="137" t="s">
        <v>3</v>
      </c>
      <c r="I971" s="139"/>
      <c r="L971" s="135"/>
      <c r="M971" s="140"/>
      <c r="T971" s="141"/>
      <c r="AT971" s="137" t="s">
        <v>190</v>
      </c>
      <c r="AU971" s="137" t="s">
        <v>88</v>
      </c>
      <c r="AV971" s="11" t="s">
        <v>88</v>
      </c>
      <c r="AW971" s="11" t="s">
        <v>41</v>
      </c>
      <c r="AX971" s="11" t="s">
        <v>80</v>
      </c>
      <c r="AY971" s="137" t="s">
        <v>184</v>
      </c>
    </row>
    <row r="972" spans="2:65" s="11" customFormat="1" ht="11.25">
      <c r="B972" s="135"/>
      <c r="D972" s="136" t="s">
        <v>190</v>
      </c>
      <c r="E972" s="137" t="s">
        <v>3</v>
      </c>
      <c r="F972" s="138" t="s">
        <v>1865</v>
      </c>
      <c r="H972" s="137" t="s">
        <v>3</v>
      </c>
      <c r="I972" s="139"/>
      <c r="L972" s="135"/>
      <c r="M972" s="140"/>
      <c r="T972" s="141"/>
      <c r="AT972" s="137" t="s">
        <v>190</v>
      </c>
      <c r="AU972" s="137" t="s">
        <v>88</v>
      </c>
      <c r="AV972" s="11" t="s">
        <v>88</v>
      </c>
      <c r="AW972" s="11" t="s">
        <v>41</v>
      </c>
      <c r="AX972" s="11" t="s">
        <v>80</v>
      </c>
      <c r="AY972" s="137" t="s">
        <v>184</v>
      </c>
    </row>
    <row r="973" spans="2:65" s="12" customFormat="1" ht="11.25">
      <c r="B973" s="142"/>
      <c r="D973" s="136" t="s">
        <v>190</v>
      </c>
      <c r="E973" s="143" t="s">
        <v>3</v>
      </c>
      <c r="F973" s="144" t="s">
        <v>210</v>
      </c>
      <c r="H973" s="145">
        <v>3</v>
      </c>
      <c r="I973" s="146"/>
      <c r="L973" s="142"/>
      <c r="M973" s="147"/>
      <c r="T973" s="148"/>
      <c r="AT973" s="143" t="s">
        <v>190</v>
      </c>
      <c r="AU973" s="143" t="s">
        <v>88</v>
      </c>
      <c r="AV973" s="12" t="s">
        <v>90</v>
      </c>
      <c r="AW973" s="12" t="s">
        <v>41</v>
      </c>
      <c r="AX973" s="12" t="s">
        <v>80</v>
      </c>
      <c r="AY973" s="143" t="s">
        <v>184</v>
      </c>
    </row>
    <row r="974" spans="2:65" s="11" customFormat="1" ht="11.25">
      <c r="B974" s="135"/>
      <c r="D974" s="136" t="s">
        <v>190</v>
      </c>
      <c r="E974" s="137" t="s">
        <v>3</v>
      </c>
      <c r="F974" s="138" t="s">
        <v>1550</v>
      </c>
      <c r="H974" s="137" t="s">
        <v>3</v>
      </c>
      <c r="I974" s="139"/>
      <c r="L974" s="135"/>
      <c r="M974" s="140"/>
      <c r="T974" s="141"/>
      <c r="AT974" s="137" t="s">
        <v>190</v>
      </c>
      <c r="AU974" s="137" t="s">
        <v>88</v>
      </c>
      <c r="AV974" s="11" t="s">
        <v>88</v>
      </c>
      <c r="AW974" s="11" t="s">
        <v>41</v>
      </c>
      <c r="AX974" s="11" t="s">
        <v>80</v>
      </c>
      <c r="AY974" s="137" t="s">
        <v>184</v>
      </c>
    </row>
    <row r="975" spans="2:65" s="11" customFormat="1" ht="11.25">
      <c r="B975" s="135"/>
      <c r="D975" s="136" t="s">
        <v>190</v>
      </c>
      <c r="E975" s="137" t="s">
        <v>3</v>
      </c>
      <c r="F975" s="138" t="s">
        <v>1866</v>
      </c>
      <c r="H975" s="137" t="s">
        <v>3</v>
      </c>
      <c r="I975" s="139"/>
      <c r="L975" s="135"/>
      <c r="M975" s="140"/>
      <c r="T975" s="141"/>
      <c r="AT975" s="137" t="s">
        <v>190</v>
      </c>
      <c r="AU975" s="137" t="s">
        <v>88</v>
      </c>
      <c r="AV975" s="11" t="s">
        <v>88</v>
      </c>
      <c r="AW975" s="11" t="s">
        <v>41</v>
      </c>
      <c r="AX975" s="11" t="s">
        <v>80</v>
      </c>
      <c r="AY975" s="137" t="s">
        <v>184</v>
      </c>
    </row>
    <row r="976" spans="2:65" s="12" customFormat="1" ht="11.25">
      <c r="B976" s="142"/>
      <c r="D976" s="136" t="s">
        <v>190</v>
      </c>
      <c r="E976" s="143" t="s">
        <v>3</v>
      </c>
      <c r="F976" s="144" t="s">
        <v>203</v>
      </c>
      <c r="H976" s="145">
        <v>4</v>
      </c>
      <c r="I976" s="146"/>
      <c r="L976" s="142"/>
      <c r="M976" s="147"/>
      <c r="T976" s="148"/>
      <c r="AT976" s="143" t="s">
        <v>190</v>
      </c>
      <c r="AU976" s="143" t="s">
        <v>88</v>
      </c>
      <c r="AV976" s="12" t="s">
        <v>90</v>
      </c>
      <c r="AW976" s="12" t="s">
        <v>41</v>
      </c>
      <c r="AX976" s="12" t="s">
        <v>80</v>
      </c>
      <c r="AY976" s="143" t="s">
        <v>184</v>
      </c>
    </row>
    <row r="977" spans="2:65" s="11" customFormat="1" ht="22.5">
      <c r="B977" s="135"/>
      <c r="D977" s="136" t="s">
        <v>190</v>
      </c>
      <c r="E977" s="137" t="s">
        <v>3</v>
      </c>
      <c r="F977" s="138" t="s">
        <v>1867</v>
      </c>
      <c r="H977" s="137" t="s">
        <v>3</v>
      </c>
      <c r="I977" s="139"/>
      <c r="L977" s="135"/>
      <c r="M977" s="140"/>
      <c r="T977" s="141"/>
      <c r="AT977" s="137" t="s">
        <v>190</v>
      </c>
      <c r="AU977" s="137" t="s">
        <v>88</v>
      </c>
      <c r="AV977" s="11" t="s">
        <v>88</v>
      </c>
      <c r="AW977" s="11" t="s">
        <v>41</v>
      </c>
      <c r="AX977" s="11" t="s">
        <v>80</v>
      </c>
      <c r="AY977" s="137" t="s">
        <v>184</v>
      </c>
    </row>
    <row r="978" spans="2:65" s="12" customFormat="1" ht="11.25">
      <c r="B978" s="142"/>
      <c r="D978" s="136" t="s">
        <v>190</v>
      </c>
      <c r="E978" s="143" t="s">
        <v>3</v>
      </c>
      <c r="F978" s="144" t="s">
        <v>210</v>
      </c>
      <c r="H978" s="145">
        <v>3</v>
      </c>
      <c r="I978" s="146"/>
      <c r="L978" s="142"/>
      <c r="M978" s="147"/>
      <c r="T978" s="148"/>
      <c r="AT978" s="143" t="s">
        <v>190</v>
      </c>
      <c r="AU978" s="143" t="s">
        <v>88</v>
      </c>
      <c r="AV978" s="12" t="s">
        <v>90</v>
      </c>
      <c r="AW978" s="12" t="s">
        <v>41</v>
      </c>
      <c r="AX978" s="12" t="s">
        <v>80</v>
      </c>
      <c r="AY978" s="143" t="s">
        <v>184</v>
      </c>
    </row>
    <row r="979" spans="2:65" s="13" customFormat="1" ht="11.25">
      <c r="B979" s="149"/>
      <c r="D979" s="136" t="s">
        <v>190</v>
      </c>
      <c r="E979" s="150" t="s">
        <v>3</v>
      </c>
      <c r="F979" s="151" t="s">
        <v>202</v>
      </c>
      <c r="H979" s="152">
        <v>10</v>
      </c>
      <c r="I979" s="153"/>
      <c r="L979" s="149"/>
      <c r="M979" s="154"/>
      <c r="T979" s="155"/>
      <c r="AT979" s="150" t="s">
        <v>190</v>
      </c>
      <c r="AU979" s="150" t="s">
        <v>88</v>
      </c>
      <c r="AV979" s="13" t="s">
        <v>203</v>
      </c>
      <c r="AW979" s="13" t="s">
        <v>41</v>
      </c>
      <c r="AX979" s="13" t="s">
        <v>88</v>
      </c>
      <c r="AY979" s="150" t="s">
        <v>184</v>
      </c>
    </row>
    <row r="980" spans="2:65" s="1" customFormat="1" ht="24.2" customHeight="1">
      <c r="B980" s="121"/>
      <c r="C980" s="122" t="s">
        <v>1868</v>
      </c>
      <c r="D980" s="122" t="s">
        <v>185</v>
      </c>
      <c r="E980" s="123" t="s">
        <v>1528</v>
      </c>
      <c r="F980" s="124" t="s">
        <v>1529</v>
      </c>
      <c r="G980" s="125" t="s">
        <v>213</v>
      </c>
      <c r="H980" s="126">
        <v>12</v>
      </c>
      <c r="I980" s="127"/>
      <c r="J980" s="128">
        <f>ROUND(I980*H980,2)</f>
        <v>0</v>
      </c>
      <c r="K980" s="124" t="s">
        <v>189</v>
      </c>
      <c r="L980" s="32"/>
      <c r="M980" s="129" t="s">
        <v>3</v>
      </c>
      <c r="N980" s="130" t="s">
        <v>51</v>
      </c>
      <c r="P980" s="131">
        <f>O980*H980</f>
        <v>0</v>
      </c>
      <c r="Q980" s="131">
        <v>0</v>
      </c>
      <c r="R980" s="131">
        <f>Q980*H980</f>
        <v>0</v>
      </c>
      <c r="S980" s="131">
        <v>0</v>
      </c>
      <c r="T980" s="132">
        <f>S980*H980</f>
        <v>0</v>
      </c>
      <c r="AR980" s="133" t="s">
        <v>88</v>
      </c>
      <c r="AT980" s="133" t="s">
        <v>185</v>
      </c>
      <c r="AU980" s="133" t="s">
        <v>88</v>
      </c>
      <c r="AY980" s="16" t="s">
        <v>184</v>
      </c>
      <c r="BE980" s="134">
        <f>IF(N980="základní",J980,0)</f>
        <v>0</v>
      </c>
      <c r="BF980" s="134">
        <f>IF(N980="snížená",J980,0)</f>
        <v>0</v>
      </c>
      <c r="BG980" s="134">
        <f>IF(N980="zákl. přenesená",J980,0)</f>
        <v>0</v>
      </c>
      <c r="BH980" s="134">
        <f>IF(N980="sníž. přenesená",J980,0)</f>
        <v>0</v>
      </c>
      <c r="BI980" s="134">
        <f>IF(N980="nulová",J980,0)</f>
        <v>0</v>
      </c>
      <c r="BJ980" s="16" t="s">
        <v>88</v>
      </c>
      <c r="BK980" s="134">
        <f>ROUND(I980*H980,2)</f>
        <v>0</v>
      </c>
      <c r="BL980" s="16" t="s">
        <v>88</v>
      </c>
      <c r="BM980" s="133" t="s">
        <v>1869</v>
      </c>
    </row>
    <row r="981" spans="2:65" s="11" customFormat="1" ht="11.25">
      <c r="B981" s="135"/>
      <c r="D981" s="136" t="s">
        <v>190</v>
      </c>
      <c r="E981" s="137" t="s">
        <v>3</v>
      </c>
      <c r="F981" s="138" t="s">
        <v>1567</v>
      </c>
      <c r="H981" s="137" t="s">
        <v>3</v>
      </c>
      <c r="I981" s="139"/>
      <c r="L981" s="135"/>
      <c r="M981" s="140"/>
      <c r="T981" s="141"/>
      <c r="AT981" s="137" t="s">
        <v>190</v>
      </c>
      <c r="AU981" s="137" t="s">
        <v>88</v>
      </c>
      <c r="AV981" s="11" t="s">
        <v>88</v>
      </c>
      <c r="AW981" s="11" t="s">
        <v>41</v>
      </c>
      <c r="AX981" s="11" t="s">
        <v>80</v>
      </c>
      <c r="AY981" s="137" t="s">
        <v>184</v>
      </c>
    </row>
    <row r="982" spans="2:65" s="11" customFormat="1" ht="22.5">
      <c r="B982" s="135"/>
      <c r="D982" s="136" t="s">
        <v>190</v>
      </c>
      <c r="E982" s="137" t="s">
        <v>3</v>
      </c>
      <c r="F982" s="138" t="s">
        <v>1548</v>
      </c>
      <c r="H982" s="137" t="s">
        <v>3</v>
      </c>
      <c r="I982" s="139"/>
      <c r="L982" s="135"/>
      <c r="M982" s="140"/>
      <c r="T982" s="141"/>
      <c r="AT982" s="137" t="s">
        <v>190</v>
      </c>
      <c r="AU982" s="137" t="s">
        <v>88</v>
      </c>
      <c r="AV982" s="11" t="s">
        <v>88</v>
      </c>
      <c r="AW982" s="11" t="s">
        <v>41</v>
      </c>
      <c r="AX982" s="11" t="s">
        <v>80</v>
      </c>
      <c r="AY982" s="137" t="s">
        <v>184</v>
      </c>
    </row>
    <row r="983" spans="2:65" s="11" customFormat="1" ht="22.5">
      <c r="B983" s="135"/>
      <c r="D983" s="136" t="s">
        <v>190</v>
      </c>
      <c r="E983" s="137" t="s">
        <v>3</v>
      </c>
      <c r="F983" s="138" t="s">
        <v>1870</v>
      </c>
      <c r="H983" s="137" t="s">
        <v>3</v>
      </c>
      <c r="I983" s="139"/>
      <c r="L983" s="135"/>
      <c r="M983" s="140"/>
      <c r="T983" s="141"/>
      <c r="AT983" s="137" t="s">
        <v>190</v>
      </c>
      <c r="AU983" s="137" t="s">
        <v>88</v>
      </c>
      <c r="AV983" s="11" t="s">
        <v>88</v>
      </c>
      <c r="AW983" s="11" t="s">
        <v>41</v>
      </c>
      <c r="AX983" s="11" t="s">
        <v>80</v>
      </c>
      <c r="AY983" s="137" t="s">
        <v>184</v>
      </c>
    </row>
    <row r="984" spans="2:65" s="12" customFormat="1" ht="11.25">
      <c r="B984" s="142"/>
      <c r="D984" s="136" t="s">
        <v>190</v>
      </c>
      <c r="E984" s="143" t="s">
        <v>3</v>
      </c>
      <c r="F984" s="144" t="s">
        <v>203</v>
      </c>
      <c r="H984" s="145">
        <v>4</v>
      </c>
      <c r="I984" s="146"/>
      <c r="L984" s="142"/>
      <c r="M984" s="147"/>
      <c r="T984" s="148"/>
      <c r="AT984" s="143" t="s">
        <v>190</v>
      </c>
      <c r="AU984" s="143" t="s">
        <v>88</v>
      </c>
      <c r="AV984" s="12" t="s">
        <v>90</v>
      </c>
      <c r="AW984" s="12" t="s">
        <v>41</v>
      </c>
      <c r="AX984" s="12" t="s">
        <v>80</v>
      </c>
      <c r="AY984" s="143" t="s">
        <v>184</v>
      </c>
    </row>
    <row r="985" spans="2:65" s="11" customFormat="1" ht="11.25">
      <c r="B985" s="135"/>
      <c r="D985" s="136" t="s">
        <v>190</v>
      </c>
      <c r="E985" s="137" t="s">
        <v>3</v>
      </c>
      <c r="F985" s="138" t="s">
        <v>1550</v>
      </c>
      <c r="H985" s="137" t="s">
        <v>3</v>
      </c>
      <c r="I985" s="139"/>
      <c r="L985" s="135"/>
      <c r="M985" s="140"/>
      <c r="T985" s="141"/>
      <c r="AT985" s="137" t="s">
        <v>190</v>
      </c>
      <c r="AU985" s="137" t="s">
        <v>88</v>
      </c>
      <c r="AV985" s="11" t="s">
        <v>88</v>
      </c>
      <c r="AW985" s="11" t="s">
        <v>41</v>
      </c>
      <c r="AX985" s="11" t="s">
        <v>80</v>
      </c>
      <c r="AY985" s="137" t="s">
        <v>184</v>
      </c>
    </row>
    <row r="986" spans="2:65" s="11" customFormat="1" ht="22.5">
      <c r="B986" s="135"/>
      <c r="D986" s="136" t="s">
        <v>190</v>
      </c>
      <c r="E986" s="137" t="s">
        <v>3</v>
      </c>
      <c r="F986" s="138" t="s">
        <v>1871</v>
      </c>
      <c r="H986" s="137" t="s">
        <v>3</v>
      </c>
      <c r="I986" s="139"/>
      <c r="L986" s="135"/>
      <c r="M986" s="140"/>
      <c r="T986" s="141"/>
      <c r="AT986" s="137" t="s">
        <v>190</v>
      </c>
      <c r="AU986" s="137" t="s">
        <v>88</v>
      </c>
      <c r="AV986" s="11" t="s">
        <v>88</v>
      </c>
      <c r="AW986" s="11" t="s">
        <v>41</v>
      </c>
      <c r="AX986" s="11" t="s">
        <v>80</v>
      </c>
      <c r="AY986" s="137" t="s">
        <v>184</v>
      </c>
    </row>
    <row r="987" spans="2:65" s="12" customFormat="1" ht="11.25">
      <c r="B987" s="142"/>
      <c r="D987" s="136" t="s">
        <v>190</v>
      </c>
      <c r="E987" s="143" t="s">
        <v>3</v>
      </c>
      <c r="F987" s="144" t="s">
        <v>203</v>
      </c>
      <c r="H987" s="145">
        <v>4</v>
      </c>
      <c r="I987" s="146"/>
      <c r="L987" s="142"/>
      <c r="M987" s="147"/>
      <c r="T987" s="148"/>
      <c r="AT987" s="143" t="s">
        <v>190</v>
      </c>
      <c r="AU987" s="143" t="s">
        <v>88</v>
      </c>
      <c r="AV987" s="12" t="s">
        <v>90</v>
      </c>
      <c r="AW987" s="12" t="s">
        <v>41</v>
      </c>
      <c r="AX987" s="12" t="s">
        <v>80</v>
      </c>
      <c r="AY987" s="143" t="s">
        <v>184</v>
      </c>
    </row>
    <row r="988" spans="2:65" s="11" customFormat="1" ht="22.5">
      <c r="B988" s="135"/>
      <c r="D988" s="136" t="s">
        <v>190</v>
      </c>
      <c r="E988" s="137" t="s">
        <v>3</v>
      </c>
      <c r="F988" s="138" t="s">
        <v>1872</v>
      </c>
      <c r="H988" s="137" t="s">
        <v>3</v>
      </c>
      <c r="I988" s="139"/>
      <c r="L988" s="135"/>
      <c r="M988" s="140"/>
      <c r="T988" s="141"/>
      <c r="AT988" s="137" t="s">
        <v>190</v>
      </c>
      <c r="AU988" s="137" t="s">
        <v>88</v>
      </c>
      <c r="AV988" s="11" t="s">
        <v>88</v>
      </c>
      <c r="AW988" s="11" t="s">
        <v>41</v>
      </c>
      <c r="AX988" s="11" t="s">
        <v>80</v>
      </c>
      <c r="AY988" s="137" t="s">
        <v>184</v>
      </c>
    </row>
    <row r="989" spans="2:65" s="12" customFormat="1" ht="11.25">
      <c r="B989" s="142"/>
      <c r="D989" s="136" t="s">
        <v>190</v>
      </c>
      <c r="E989" s="143" t="s">
        <v>3</v>
      </c>
      <c r="F989" s="144" t="s">
        <v>203</v>
      </c>
      <c r="H989" s="145">
        <v>4</v>
      </c>
      <c r="I989" s="146"/>
      <c r="L989" s="142"/>
      <c r="M989" s="147"/>
      <c r="T989" s="148"/>
      <c r="AT989" s="143" t="s">
        <v>190</v>
      </c>
      <c r="AU989" s="143" t="s">
        <v>88</v>
      </c>
      <c r="AV989" s="12" t="s">
        <v>90</v>
      </c>
      <c r="AW989" s="12" t="s">
        <v>41</v>
      </c>
      <c r="AX989" s="12" t="s">
        <v>80</v>
      </c>
      <c r="AY989" s="143" t="s">
        <v>184</v>
      </c>
    </row>
    <row r="990" spans="2:65" s="13" customFormat="1" ht="11.25">
      <c r="B990" s="149"/>
      <c r="D990" s="136" t="s">
        <v>190</v>
      </c>
      <c r="E990" s="150" t="s">
        <v>3</v>
      </c>
      <c r="F990" s="151" t="s">
        <v>202</v>
      </c>
      <c r="H990" s="152">
        <v>12</v>
      </c>
      <c r="I990" s="153"/>
      <c r="L990" s="149"/>
      <c r="M990" s="154"/>
      <c r="T990" s="155"/>
      <c r="AT990" s="150" t="s">
        <v>190</v>
      </c>
      <c r="AU990" s="150" t="s">
        <v>88</v>
      </c>
      <c r="AV990" s="13" t="s">
        <v>203</v>
      </c>
      <c r="AW990" s="13" t="s">
        <v>41</v>
      </c>
      <c r="AX990" s="13" t="s">
        <v>88</v>
      </c>
      <c r="AY990" s="150" t="s">
        <v>184</v>
      </c>
    </row>
    <row r="991" spans="2:65" s="1" customFormat="1" ht="33" customHeight="1">
      <c r="B991" s="121"/>
      <c r="C991" s="122" t="s">
        <v>575</v>
      </c>
      <c r="D991" s="122" t="s">
        <v>185</v>
      </c>
      <c r="E991" s="123" t="s">
        <v>1532</v>
      </c>
      <c r="F991" s="124" t="s">
        <v>1533</v>
      </c>
      <c r="G991" s="125" t="s">
        <v>213</v>
      </c>
      <c r="H991" s="126">
        <v>2</v>
      </c>
      <c r="I991" s="127"/>
      <c r="J991" s="128">
        <f>ROUND(I991*H991,2)</f>
        <v>0</v>
      </c>
      <c r="K991" s="124" t="s">
        <v>189</v>
      </c>
      <c r="L991" s="32"/>
      <c r="M991" s="129" t="s">
        <v>3</v>
      </c>
      <c r="N991" s="130" t="s">
        <v>51</v>
      </c>
      <c r="P991" s="131">
        <f>O991*H991</f>
        <v>0</v>
      </c>
      <c r="Q991" s="131">
        <v>0</v>
      </c>
      <c r="R991" s="131">
        <f>Q991*H991</f>
        <v>0</v>
      </c>
      <c r="S991" s="131">
        <v>0</v>
      </c>
      <c r="T991" s="132">
        <f>S991*H991</f>
        <v>0</v>
      </c>
      <c r="AR991" s="133" t="s">
        <v>88</v>
      </c>
      <c r="AT991" s="133" t="s">
        <v>185</v>
      </c>
      <c r="AU991" s="133" t="s">
        <v>88</v>
      </c>
      <c r="AY991" s="16" t="s">
        <v>184</v>
      </c>
      <c r="BE991" s="134">
        <f>IF(N991="základní",J991,0)</f>
        <v>0</v>
      </c>
      <c r="BF991" s="134">
        <f>IF(N991="snížená",J991,0)</f>
        <v>0</v>
      </c>
      <c r="BG991" s="134">
        <f>IF(N991="zákl. přenesená",J991,0)</f>
        <v>0</v>
      </c>
      <c r="BH991" s="134">
        <f>IF(N991="sníž. přenesená",J991,0)</f>
        <v>0</v>
      </c>
      <c r="BI991" s="134">
        <f>IF(N991="nulová",J991,0)</f>
        <v>0</v>
      </c>
      <c r="BJ991" s="16" t="s">
        <v>88</v>
      </c>
      <c r="BK991" s="134">
        <f>ROUND(I991*H991,2)</f>
        <v>0</v>
      </c>
      <c r="BL991" s="16" t="s">
        <v>88</v>
      </c>
      <c r="BM991" s="133" t="s">
        <v>1873</v>
      </c>
    </row>
    <row r="992" spans="2:65" s="11" customFormat="1" ht="11.25">
      <c r="B992" s="135"/>
      <c r="D992" s="136" t="s">
        <v>190</v>
      </c>
      <c r="E992" s="137" t="s">
        <v>3</v>
      </c>
      <c r="F992" s="138" t="s">
        <v>1567</v>
      </c>
      <c r="H992" s="137" t="s">
        <v>3</v>
      </c>
      <c r="I992" s="139"/>
      <c r="L992" s="135"/>
      <c r="M992" s="140"/>
      <c r="T992" s="141"/>
      <c r="AT992" s="137" t="s">
        <v>190</v>
      </c>
      <c r="AU992" s="137" t="s">
        <v>88</v>
      </c>
      <c r="AV992" s="11" t="s">
        <v>88</v>
      </c>
      <c r="AW992" s="11" t="s">
        <v>41</v>
      </c>
      <c r="AX992" s="11" t="s">
        <v>80</v>
      </c>
      <c r="AY992" s="137" t="s">
        <v>184</v>
      </c>
    </row>
    <row r="993" spans="2:65" s="11" customFormat="1" ht="11.25">
      <c r="B993" s="135"/>
      <c r="D993" s="136" t="s">
        <v>190</v>
      </c>
      <c r="E993" s="137" t="s">
        <v>3</v>
      </c>
      <c r="F993" s="138" t="s">
        <v>1550</v>
      </c>
      <c r="H993" s="137" t="s">
        <v>3</v>
      </c>
      <c r="I993" s="139"/>
      <c r="L993" s="135"/>
      <c r="M993" s="140"/>
      <c r="T993" s="141"/>
      <c r="AT993" s="137" t="s">
        <v>190</v>
      </c>
      <c r="AU993" s="137" t="s">
        <v>88</v>
      </c>
      <c r="AV993" s="11" t="s">
        <v>88</v>
      </c>
      <c r="AW993" s="11" t="s">
        <v>41</v>
      </c>
      <c r="AX993" s="11" t="s">
        <v>80</v>
      </c>
      <c r="AY993" s="137" t="s">
        <v>184</v>
      </c>
    </row>
    <row r="994" spans="2:65" s="11" customFormat="1" ht="22.5">
      <c r="B994" s="135"/>
      <c r="D994" s="136" t="s">
        <v>190</v>
      </c>
      <c r="E994" s="137" t="s">
        <v>3</v>
      </c>
      <c r="F994" s="138" t="s">
        <v>1874</v>
      </c>
      <c r="H994" s="137" t="s">
        <v>3</v>
      </c>
      <c r="I994" s="139"/>
      <c r="L994" s="135"/>
      <c r="M994" s="140"/>
      <c r="T994" s="141"/>
      <c r="AT994" s="137" t="s">
        <v>190</v>
      </c>
      <c r="AU994" s="137" t="s">
        <v>88</v>
      </c>
      <c r="AV994" s="11" t="s">
        <v>88</v>
      </c>
      <c r="AW994" s="11" t="s">
        <v>41</v>
      </c>
      <c r="AX994" s="11" t="s">
        <v>80</v>
      </c>
      <c r="AY994" s="137" t="s">
        <v>184</v>
      </c>
    </row>
    <row r="995" spans="2:65" s="12" customFormat="1" ht="11.25">
      <c r="B995" s="142"/>
      <c r="D995" s="136" t="s">
        <v>190</v>
      </c>
      <c r="E995" s="143" t="s">
        <v>3</v>
      </c>
      <c r="F995" s="144" t="s">
        <v>88</v>
      </c>
      <c r="H995" s="145">
        <v>1</v>
      </c>
      <c r="I995" s="146"/>
      <c r="L995" s="142"/>
      <c r="M995" s="147"/>
      <c r="T995" s="148"/>
      <c r="AT995" s="143" t="s">
        <v>190</v>
      </c>
      <c r="AU995" s="143" t="s">
        <v>88</v>
      </c>
      <c r="AV995" s="12" t="s">
        <v>90</v>
      </c>
      <c r="AW995" s="12" t="s">
        <v>41</v>
      </c>
      <c r="AX995" s="12" t="s">
        <v>80</v>
      </c>
      <c r="AY995" s="143" t="s">
        <v>184</v>
      </c>
    </row>
    <row r="996" spans="2:65" s="11" customFormat="1" ht="33.75">
      <c r="B996" s="135"/>
      <c r="D996" s="136" t="s">
        <v>190</v>
      </c>
      <c r="E996" s="137" t="s">
        <v>3</v>
      </c>
      <c r="F996" s="138" t="s">
        <v>1875</v>
      </c>
      <c r="H996" s="137" t="s">
        <v>3</v>
      </c>
      <c r="I996" s="139"/>
      <c r="L996" s="135"/>
      <c r="M996" s="140"/>
      <c r="T996" s="141"/>
      <c r="AT996" s="137" t="s">
        <v>190</v>
      </c>
      <c r="AU996" s="137" t="s">
        <v>88</v>
      </c>
      <c r="AV996" s="11" t="s">
        <v>88</v>
      </c>
      <c r="AW996" s="11" t="s">
        <v>41</v>
      </c>
      <c r="AX996" s="11" t="s">
        <v>80</v>
      </c>
      <c r="AY996" s="137" t="s">
        <v>184</v>
      </c>
    </row>
    <row r="997" spans="2:65" s="12" customFormat="1" ht="11.25">
      <c r="B997" s="142"/>
      <c r="D997" s="136" t="s">
        <v>190</v>
      </c>
      <c r="E997" s="143" t="s">
        <v>3</v>
      </c>
      <c r="F997" s="144" t="s">
        <v>88</v>
      </c>
      <c r="H997" s="145">
        <v>1</v>
      </c>
      <c r="I997" s="146"/>
      <c r="L997" s="142"/>
      <c r="M997" s="147"/>
      <c r="T997" s="148"/>
      <c r="AT997" s="143" t="s">
        <v>190</v>
      </c>
      <c r="AU997" s="143" t="s">
        <v>88</v>
      </c>
      <c r="AV997" s="12" t="s">
        <v>90</v>
      </c>
      <c r="AW997" s="12" t="s">
        <v>41</v>
      </c>
      <c r="AX997" s="12" t="s">
        <v>80</v>
      </c>
      <c r="AY997" s="143" t="s">
        <v>184</v>
      </c>
    </row>
    <row r="998" spans="2:65" s="13" customFormat="1" ht="11.25">
      <c r="B998" s="149"/>
      <c r="D998" s="136" t="s">
        <v>190</v>
      </c>
      <c r="E998" s="150" t="s">
        <v>3</v>
      </c>
      <c r="F998" s="151" t="s">
        <v>202</v>
      </c>
      <c r="H998" s="152">
        <v>2</v>
      </c>
      <c r="I998" s="153"/>
      <c r="L998" s="149"/>
      <c r="M998" s="154"/>
      <c r="T998" s="155"/>
      <c r="AT998" s="150" t="s">
        <v>190</v>
      </c>
      <c r="AU998" s="150" t="s">
        <v>88</v>
      </c>
      <c r="AV998" s="13" t="s">
        <v>203</v>
      </c>
      <c r="AW998" s="13" t="s">
        <v>41</v>
      </c>
      <c r="AX998" s="13" t="s">
        <v>88</v>
      </c>
      <c r="AY998" s="150" t="s">
        <v>184</v>
      </c>
    </row>
    <row r="999" spans="2:65" s="1" customFormat="1" ht="24.2" customHeight="1">
      <c r="B999" s="121"/>
      <c r="C999" s="122" t="s">
        <v>1876</v>
      </c>
      <c r="D999" s="122" t="s">
        <v>185</v>
      </c>
      <c r="E999" s="123" t="s">
        <v>1877</v>
      </c>
      <c r="F999" s="124" t="s">
        <v>1878</v>
      </c>
      <c r="G999" s="125" t="s">
        <v>213</v>
      </c>
      <c r="H999" s="126">
        <v>2</v>
      </c>
      <c r="I999" s="127"/>
      <c r="J999" s="128">
        <f>ROUND(I999*H999,2)</f>
        <v>0</v>
      </c>
      <c r="K999" s="124" t="s">
        <v>189</v>
      </c>
      <c r="L999" s="32"/>
      <c r="M999" s="129" t="s">
        <v>3</v>
      </c>
      <c r="N999" s="130" t="s">
        <v>51</v>
      </c>
      <c r="P999" s="131">
        <f>O999*H999</f>
        <v>0</v>
      </c>
      <c r="Q999" s="131">
        <v>0</v>
      </c>
      <c r="R999" s="131">
        <f>Q999*H999</f>
        <v>0</v>
      </c>
      <c r="S999" s="131">
        <v>0</v>
      </c>
      <c r="T999" s="132">
        <f>S999*H999</f>
        <v>0</v>
      </c>
      <c r="AR999" s="133" t="s">
        <v>88</v>
      </c>
      <c r="AT999" s="133" t="s">
        <v>185</v>
      </c>
      <c r="AU999" s="133" t="s">
        <v>88</v>
      </c>
      <c r="AY999" s="16" t="s">
        <v>184</v>
      </c>
      <c r="BE999" s="134">
        <f>IF(N999="základní",J999,0)</f>
        <v>0</v>
      </c>
      <c r="BF999" s="134">
        <f>IF(N999="snížená",J999,0)</f>
        <v>0</v>
      </c>
      <c r="BG999" s="134">
        <f>IF(N999="zákl. přenesená",J999,0)</f>
        <v>0</v>
      </c>
      <c r="BH999" s="134">
        <f>IF(N999="sníž. přenesená",J999,0)</f>
        <v>0</v>
      </c>
      <c r="BI999" s="134">
        <f>IF(N999="nulová",J999,0)</f>
        <v>0</v>
      </c>
      <c r="BJ999" s="16" t="s">
        <v>88</v>
      </c>
      <c r="BK999" s="134">
        <f>ROUND(I999*H999,2)</f>
        <v>0</v>
      </c>
      <c r="BL999" s="16" t="s">
        <v>88</v>
      </c>
      <c r="BM999" s="133" t="s">
        <v>1879</v>
      </c>
    </row>
    <row r="1000" spans="2:65" s="11" customFormat="1" ht="22.5">
      <c r="B1000" s="135"/>
      <c r="D1000" s="136" t="s">
        <v>190</v>
      </c>
      <c r="E1000" s="137" t="s">
        <v>3</v>
      </c>
      <c r="F1000" s="138" t="s">
        <v>1549</v>
      </c>
      <c r="H1000" s="137" t="s">
        <v>3</v>
      </c>
      <c r="I1000" s="139"/>
      <c r="L1000" s="135"/>
      <c r="M1000" s="140"/>
      <c r="T1000" s="141"/>
      <c r="AT1000" s="137" t="s">
        <v>190</v>
      </c>
      <c r="AU1000" s="137" t="s">
        <v>88</v>
      </c>
      <c r="AV1000" s="11" t="s">
        <v>88</v>
      </c>
      <c r="AW1000" s="11" t="s">
        <v>41</v>
      </c>
      <c r="AX1000" s="11" t="s">
        <v>80</v>
      </c>
      <c r="AY1000" s="137" t="s">
        <v>184</v>
      </c>
    </row>
    <row r="1001" spans="2:65" s="11" customFormat="1" ht="22.5">
      <c r="B1001" s="135"/>
      <c r="D1001" s="136" t="s">
        <v>190</v>
      </c>
      <c r="E1001" s="137" t="s">
        <v>3</v>
      </c>
      <c r="F1001" s="138" t="s">
        <v>1880</v>
      </c>
      <c r="H1001" s="137" t="s">
        <v>3</v>
      </c>
      <c r="I1001" s="139"/>
      <c r="L1001" s="135"/>
      <c r="M1001" s="140"/>
      <c r="T1001" s="141"/>
      <c r="AT1001" s="137" t="s">
        <v>190</v>
      </c>
      <c r="AU1001" s="137" t="s">
        <v>88</v>
      </c>
      <c r="AV1001" s="11" t="s">
        <v>88</v>
      </c>
      <c r="AW1001" s="11" t="s">
        <v>41</v>
      </c>
      <c r="AX1001" s="11" t="s">
        <v>80</v>
      </c>
      <c r="AY1001" s="137" t="s">
        <v>184</v>
      </c>
    </row>
    <row r="1002" spans="2:65" s="12" customFormat="1" ht="11.25">
      <c r="B1002" s="142"/>
      <c r="D1002" s="136" t="s">
        <v>190</v>
      </c>
      <c r="E1002" s="143" t="s">
        <v>3</v>
      </c>
      <c r="F1002" s="144" t="s">
        <v>88</v>
      </c>
      <c r="H1002" s="145">
        <v>1</v>
      </c>
      <c r="I1002" s="146"/>
      <c r="L1002" s="142"/>
      <c r="M1002" s="147"/>
      <c r="T1002" s="148"/>
      <c r="AT1002" s="143" t="s">
        <v>190</v>
      </c>
      <c r="AU1002" s="143" t="s">
        <v>88</v>
      </c>
      <c r="AV1002" s="12" t="s">
        <v>90</v>
      </c>
      <c r="AW1002" s="12" t="s">
        <v>41</v>
      </c>
      <c r="AX1002" s="12" t="s">
        <v>80</v>
      </c>
      <c r="AY1002" s="143" t="s">
        <v>184</v>
      </c>
    </row>
    <row r="1003" spans="2:65" s="11" customFormat="1" ht="11.25">
      <c r="B1003" s="135"/>
      <c r="D1003" s="136" t="s">
        <v>190</v>
      </c>
      <c r="E1003" s="137" t="s">
        <v>3</v>
      </c>
      <c r="F1003" s="138" t="s">
        <v>1550</v>
      </c>
      <c r="H1003" s="137" t="s">
        <v>3</v>
      </c>
      <c r="I1003" s="139"/>
      <c r="L1003" s="135"/>
      <c r="M1003" s="140"/>
      <c r="T1003" s="141"/>
      <c r="AT1003" s="137" t="s">
        <v>190</v>
      </c>
      <c r="AU1003" s="137" t="s">
        <v>88</v>
      </c>
      <c r="AV1003" s="11" t="s">
        <v>88</v>
      </c>
      <c r="AW1003" s="11" t="s">
        <v>41</v>
      </c>
      <c r="AX1003" s="11" t="s">
        <v>80</v>
      </c>
      <c r="AY1003" s="137" t="s">
        <v>184</v>
      </c>
    </row>
    <row r="1004" spans="2:65" s="11" customFormat="1" ht="22.5">
      <c r="B1004" s="135"/>
      <c r="D1004" s="136" t="s">
        <v>190</v>
      </c>
      <c r="E1004" s="137" t="s">
        <v>3</v>
      </c>
      <c r="F1004" s="138" t="s">
        <v>1881</v>
      </c>
      <c r="H1004" s="137" t="s">
        <v>3</v>
      </c>
      <c r="I1004" s="139"/>
      <c r="L1004" s="135"/>
      <c r="M1004" s="140"/>
      <c r="T1004" s="141"/>
      <c r="AT1004" s="137" t="s">
        <v>190</v>
      </c>
      <c r="AU1004" s="137" t="s">
        <v>88</v>
      </c>
      <c r="AV1004" s="11" t="s">
        <v>88</v>
      </c>
      <c r="AW1004" s="11" t="s">
        <v>41</v>
      </c>
      <c r="AX1004" s="11" t="s">
        <v>80</v>
      </c>
      <c r="AY1004" s="137" t="s">
        <v>184</v>
      </c>
    </row>
    <row r="1005" spans="2:65" s="12" customFormat="1" ht="11.25">
      <c r="B1005" s="142"/>
      <c r="D1005" s="136" t="s">
        <v>190</v>
      </c>
      <c r="E1005" s="143" t="s">
        <v>3</v>
      </c>
      <c r="F1005" s="144" t="s">
        <v>88</v>
      </c>
      <c r="H1005" s="145">
        <v>1</v>
      </c>
      <c r="I1005" s="146"/>
      <c r="L1005" s="142"/>
      <c r="M1005" s="147"/>
      <c r="T1005" s="148"/>
      <c r="AT1005" s="143" t="s">
        <v>190</v>
      </c>
      <c r="AU1005" s="143" t="s">
        <v>88</v>
      </c>
      <c r="AV1005" s="12" t="s">
        <v>90</v>
      </c>
      <c r="AW1005" s="12" t="s">
        <v>41</v>
      </c>
      <c r="AX1005" s="12" t="s">
        <v>80</v>
      </c>
      <c r="AY1005" s="143" t="s">
        <v>184</v>
      </c>
    </row>
    <row r="1006" spans="2:65" s="13" customFormat="1" ht="11.25">
      <c r="B1006" s="149"/>
      <c r="D1006" s="136" t="s">
        <v>190</v>
      </c>
      <c r="E1006" s="150" t="s">
        <v>3</v>
      </c>
      <c r="F1006" s="151" t="s">
        <v>202</v>
      </c>
      <c r="H1006" s="152">
        <v>2</v>
      </c>
      <c r="I1006" s="153"/>
      <c r="L1006" s="149"/>
      <c r="M1006" s="154"/>
      <c r="T1006" s="155"/>
      <c r="AT1006" s="150" t="s">
        <v>190</v>
      </c>
      <c r="AU1006" s="150" t="s">
        <v>88</v>
      </c>
      <c r="AV1006" s="13" t="s">
        <v>203</v>
      </c>
      <c r="AW1006" s="13" t="s">
        <v>41</v>
      </c>
      <c r="AX1006" s="13" t="s">
        <v>88</v>
      </c>
      <c r="AY1006" s="150" t="s">
        <v>184</v>
      </c>
    </row>
    <row r="1007" spans="2:65" s="1" customFormat="1" ht="24.2" customHeight="1">
      <c r="B1007" s="121"/>
      <c r="C1007" s="122" t="s">
        <v>580</v>
      </c>
      <c r="D1007" s="122" t="s">
        <v>185</v>
      </c>
      <c r="E1007" s="123" t="s">
        <v>1882</v>
      </c>
      <c r="F1007" s="124" t="s">
        <v>1883</v>
      </c>
      <c r="G1007" s="125" t="s">
        <v>213</v>
      </c>
      <c r="H1007" s="126">
        <v>6</v>
      </c>
      <c r="I1007" s="127"/>
      <c r="J1007" s="128">
        <f>ROUND(I1007*H1007,2)</f>
        <v>0</v>
      </c>
      <c r="K1007" s="124" t="s">
        <v>189</v>
      </c>
      <c r="L1007" s="32"/>
      <c r="M1007" s="129" t="s">
        <v>3</v>
      </c>
      <c r="N1007" s="130" t="s">
        <v>51</v>
      </c>
      <c r="P1007" s="131">
        <f>O1007*H1007</f>
        <v>0</v>
      </c>
      <c r="Q1007" s="131">
        <v>0</v>
      </c>
      <c r="R1007" s="131">
        <f>Q1007*H1007</f>
        <v>0</v>
      </c>
      <c r="S1007" s="131">
        <v>0</v>
      </c>
      <c r="T1007" s="132">
        <f>S1007*H1007</f>
        <v>0</v>
      </c>
      <c r="AR1007" s="133" t="s">
        <v>88</v>
      </c>
      <c r="AT1007" s="133" t="s">
        <v>185</v>
      </c>
      <c r="AU1007" s="133" t="s">
        <v>88</v>
      </c>
      <c r="AY1007" s="16" t="s">
        <v>184</v>
      </c>
      <c r="BE1007" s="134">
        <f>IF(N1007="základní",J1007,0)</f>
        <v>0</v>
      </c>
      <c r="BF1007" s="134">
        <f>IF(N1007="snížená",J1007,0)</f>
        <v>0</v>
      </c>
      <c r="BG1007" s="134">
        <f>IF(N1007="zákl. přenesená",J1007,0)</f>
        <v>0</v>
      </c>
      <c r="BH1007" s="134">
        <f>IF(N1007="sníž. přenesená",J1007,0)</f>
        <v>0</v>
      </c>
      <c r="BI1007" s="134">
        <f>IF(N1007="nulová",J1007,0)</f>
        <v>0</v>
      </c>
      <c r="BJ1007" s="16" t="s">
        <v>88</v>
      </c>
      <c r="BK1007" s="134">
        <f>ROUND(I1007*H1007,2)</f>
        <v>0</v>
      </c>
      <c r="BL1007" s="16" t="s">
        <v>88</v>
      </c>
      <c r="BM1007" s="133" t="s">
        <v>1884</v>
      </c>
    </row>
    <row r="1008" spans="2:65" s="11" customFormat="1" ht="22.5">
      <c r="B1008" s="135"/>
      <c r="D1008" s="136" t="s">
        <v>190</v>
      </c>
      <c r="E1008" s="137" t="s">
        <v>3</v>
      </c>
      <c r="F1008" s="138" t="s">
        <v>1549</v>
      </c>
      <c r="H1008" s="137" t="s">
        <v>3</v>
      </c>
      <c r="I1008" s="139"/>
      <c r="L1008" s="135"/>
      <c r="M1008" s="140"/>
      <c r="T1008" s="141"/>
      <c r="AT1008" s="137" t="s">
        <v>190</v>
      </c>
      <c r="AU1008" s="137" t="s">
        <v>88</v>
      </c>
      <c r="AV1008" s="11" t="s">
        <v>88</v>
      </c>
      <c r="AW1008" s="11" t="s">
        <v>41</v>
      </c>
      <c r="AX1008" s="11" t="s">
        <v>80</v>
      </c>
      <c r="AY1008" s="137" t="s">
        <v>184</v>
      </c>
    </row>
    <row r="1009" spans="2:65" s="11" customFormat="1" ht="22.5">
      <c r="B1009" s="135"/>
      <c r="D1009" s="136" t="s">
        <v>190</v>
      </c>
      <c r="E1009" s="137" t="s">
        <v>3</v>
      </c>
      <c r="F1009" s="138" t="s">
        <v>1885</v>
      </c>
      <c r="H1009" s="137" t="s">
        <v>3</v>
      </c>
      <c r="I1009" s="139"/>
      <c r="L1009" s="135"/>
      <c r="M1009" s="140"/>
      <c r="T1009" s="141"/>
      <c r="AT1009" s="137" t="s">
        <v>190</v>
      </c>
      <c r="AU1009" s="137" t="s">
        <v>88</v>
      </c>
      <c r="AV1009" s="11" t="s">
        <v>88</v>
      </c>
      <c r="AW1009" s="11" t="s">
        <v>41</v>
      </c>
      <c r="AX1009" s="11" t="s">
        <v>80</v>
      </c>
      <c r="AY1009" s="137" t="s">
        <v>184</v>
      </c>
    </row>
    <row r="1010" spans="2:65" s="12" customFormat="1" ht="11.25">
      <c r="B1010" s="142"/>
      <c r="D1010" s="136" t="s">
        <v>190</v>
      </c>
      <c r="E1010" s="143" t="s">
        <v>3</v>
      </c>
      <c r="F1010" s="144" t="s">
        <v>1886</v>
      </c>
      <c r="H1010" s="145">
        <v>3</v>
      </c>
      <c r="I1010" s="146"/>
      <c r="L1010" s="142"/>
      <c r="M1010" s="147"/>
      <c r="T1010" s="148"/>
      <c r="AT1010" s="143" t="s">
        <v>190</v>
      </c>
      <c r="AU1010" s="143" t="s">
        <v>88</v>
      </c>
      <c r="AV1010" s="12" t="s">
        <v>90</v>
      </c>
      <c r="AW1010" s="12" t="s">
        <v>41</v>
      </c>
      <c r="AX1010" s="12" t="s">
        <v>80</v>
      </c>
      <c r="AY1010" s="143" t="s">
        <v>184</v>
      </c>
    </row>
    <row r="1011" spans="2:65" s="11" customFormat="1" ht="11.25">
      <c r="B1011" s="135"/>
      <c r="D1011" s="136" t="s">
        <v>190</v>
      </c>
      <c r="E1011" s="137" t="s">
        <v>3</v>
      </c>
      <c r="F1011" s="138" t="s">
        <v>1550</v>
      </c>
      <c r="H1011" s="137" t="s">
        <v>3</v>
      </c>
      <c r="I1011" s="139"/>
      <c r="L1011" s="135"/>
      <c r="M1011" s="140"/>
      <c r="T1011" s="141"/>
      <c r="AT1011" s="137" t="s">
        <v>190</v>
      </c>
      <c r="AU1011" s="137" t="s">
        <v>88</v>
      </c>
      <c r="AV1011" s="11" t="s">
        <v>88</v>
      </c>
      <c r="AW1011" s="11" t="s">
        <v>41</v>
      </c>
      <c r="AX1011" s="11" t="s">
        <v>80</v>
      </c>
      <c r="AY1011" s="137" t="s">
        <v>184</v>
      </c>
    </row>
    <row r="1012" spans="2:65" s="11" customFormat="1" ht="22.5">
      <c r="B1012" s="135"/>
      <c r="D1012" s="136" t="s">
        <v>190</v>
      </c>
      <c r="E1012" s="137" t="s">
        <v>3</v>
      </c>
      <c r="F1012" s="138" t="s">
        <v>1887</v>
      </c>
      <c r="H1012" s="137" t="s">
        <v>3</v>
      </c>
      <c r="I1012" s="139"/>
      <c r="L1012" s="135"/>
      <c r="M1012" s="140"/>
      <c r="T1012" s="141"/>
      <c r="AT1012" s="137" t="s">
        <v>190</v>
      </c>
      <c r="AU1012" s="137" t="s">
        <v>88</v>
      </c>
      <c r="AV1012" s="11" t="s">
        <v>88</v>
      </c>
      <c r="AW1012" s="11" t="s">
        <v>41</v>
      </c>
      <c r="AX1012" s="11" t="s">
        <v>80</v>
      </c>
      <c r="AY1012" s="137" t="s">
        <v>184</v>
      </c>
    </row>
    <row r="1013" spans="2:65" s="12" customFormat="1" ht="11.25">
      <c r="B1013" s="142"/>
      <c r="D1013" s="136" t="s">
        <v>190</v>
      </c>
      <c r="E1013" s="143" t="s">
        <v>3</v>
      </c>
      <c r="F1013" s="144" t="s">
        <v>1121</v>
      </c>
      <c r="H1013" s="145">
        <v>3</v>
      </c>
      <c r="I1013" s="146"/>
      <c r="L1013" s="142"/>
      <c r="M1013" s="147"/>
      <c r="T1013" s="148"/>
      <c r="AT1013" s="143" t="s">
        <v>190</v>
      </c>
      <c r="AU1013" s="143" t="s">
        <v>88</v>
      </c>
      <c r="AV1013" s="12" t="s">
        <v>90</v>
      </c>
      <c r="AW1013" s="12" t="s">
        <v>41</v>
      </c>
      <c r="AX1013" s="12" t="s">
        <v>80</v>
      </c>
      <c r="AY1013" s="143" t="s">
        <v>184</v>
      </c>
    </row>
    <row r="1014" spans="2:65" s="13" customFormat="1" ht="11.25">
      <c r="B1014" s="149"/>
      <c r="D1014" s="136" t="s">
        <v>190</v>
      </c>
      <c r="E1014" s="150" t="s">
        <v>3</v>
      </c>
      <c r="F1014" s="151" t="s">
        <v>202</v>
      </c>
      <c r="H1014" s="152">
        <v>6</v>
      </c>
      <c r="I1014" s="153"/>
      <c r="L1014" s="149"/>
      <c r="M1014" s="154"/>
      <c r="T1014" s="155"/>
      <c r="AT1014" s="150" t="s">
        <v>190</v>
      </c>
      <c r="AU1014" s="150" t="s">
        <v>88</v>
      </c>
      <c r="AV1014" s="13" t="s">
        <v>203</v>
      </c>
      <c r="AW1014" s="13" t="s">
        <v>41</v>
      </c>
      <c r="AX1014" s="13" t="s">
        <v>88</v>
      </c>
      <c r="AY1014" s="150" t="s">
        <v>184</v>
      </c>
    </row>
    <row r="1015" spans="2:65" s="1" customFormat="1" ht="24.2" customHeight="1">
      <c r="B1015" s="121"/>
      <c r="C1015" s="122" t="s">
        <v>1691</v>
      </c>
      <c r="D1015" s="122" t="s">
        <v>185</v>
      </c>
      <c r="E1015" s="123" t="s">
        <v>1888</v>
      </c>
      <c r="F1015" s="124" t="s">
        <v>1889</v>
      </c>
      <c r="G1015" s="125" t="s">
        <v>213</v>
      </c>
      <c r="H1015" s="126">
        <v>6</v>
      </c>
      <c r="I1015" s="127"/>
      <c r="J1015" s="128">
        <f>ROUND(I1015*H1015,2)</f>
        <v>0</v>
      </c>
      <c r="K1015" s="124" t="s">
        <v>189</v>
      </c>
      <c r="L1015" s="32"/>
      <c r="M1015" s="129" t="s">
        <v>3</v>
      </c>
      <c r="N1015" s="130" t="s">
        <v>51</v>
      </c>
      <c r="P1015" s="131">
        <f>O1015*H1015</f>
        <v>0</v>
      </c>
      <c r="Q1015" s="131">
        <v>0</v>
      </c>
      <c r="R1015" s="131">
        <f>Q1015*H1015</f>
        <v>0</v>
      </c>
      <c r="S1015" s="131">
        <v>0</v>
      </c>
      <c r="T1015" s="132">
        <f>S1015*H1015</f>
        <v>0</v>
      </c>
      <c r="AR1015" s="133" t="s">
        <v>88</v>
      </c>
      <c r="AT1015" s="133" t="s">
        <v>185</v>
      </c>
      <c r="AU1015" s="133" t="s">
        <v>88</v>
      </c>
      <c r="AY1015" s="16" t="s">
        <v>184</v>
      </c>
      <c r="BE1015" s="134">
        <f>IF(N1015="základní",J1015,0)</f>
        <v>0</v>
      </c>
      <c r="BF1015" s="134">
        <f>IF(N1015="snížená",J1015,0)</f>
        <v>0</v>
      </c>
      <c r="BG1015" s="134">
        <f>IF(N1015="zákl. přenesená",J1015,0)</f>
        <v>0</v>
      </c>
      <c r="BH1015" s="134">
        <f>IF(N1015="sníž. přenesená",J1015,0)</f>
        <v>0</v>
      </c>
      <c r="BI1015" s="134">
        <f>IF(N1015="nulová",J1015,0)</f>
        <v>0</v>
      </c>
      <c r="BJ1015" s="16" t="s">
        <v>88</v>
      </c>
      <c r="BK1015" s="134">
        <f>ROUND(I1015*H1015,2)</f>
        <v>0</v>
      </c>
      <c r="BL1015" s="16" t="s">
        <v>88</v>
      </c>
      <c r="BM1015" s="133" t="s">
        <v>1890</v>
      </c>
    </row>
    <row r="1016" spans="2:65" s="11" customFormat="1" ht="22.5">
      <c r="B1016" s="135"/>
      <c r="D1016" s="136" t="s">
        <v>190</v>
      </c>
      <c r="E1016" s="137" t="s">
        <v>3</v>
      </c>
      <c r="F1016" s="138" t="s">
        <v>1549</v>
      </c>
      <c r="H1016" s="137" t="s">
        <v>3</v>
      </c>
      <c r="I1016" s="139"/>
      <c r="L1016" s="135"/>
      <c r="M1016" s="140"/>
      <c r="T1016" s="141"/>
      <c r="AT1016" s="137" t="s">
        <v>190</v>
      </c>
      <c r="AU1016" s="137" t="s">
        <v>88</v>
      </c>
      <c r="AV1016" s="11" t="s">
        <v>88</v>
      </c>
      <c r="AW1016" s="11" t="s">
        <v>41</v>
      </c>
      <c r="AX1016" s="11" t="s">
        <v>80</v>
      </c>
      <c r="AY1016" s="137" t="s">
        <v>184</v>
      </c>
    </row>
    <row r="1017" spans="2:65" s="11" customFormat="1" ht="22.5">
      <c r="B1017" s="135"/>
      <c r="D1017" s="136" t="s">
        <v>190</v>
      </c>
      <c r="E1017" s="137" t="s">
        <v>3</v>
      </c>
      <c r="F1017" s="138" t="s">
        <v>1891</v>
      </c>
      <c r="H1017" s="137" t="s">
        <v>3</v>
      </c>
      <c r="I1017" s="139"/>
      <c r="L1017" s="135"/>
      <c r="M1017" s="140"/>
      <c r="T1017" s="141"/>
      <c r="AT1017" s="137" t="s">
        <v>190</v>
      </c>
      <c r="AU1017" s="137" t="s">
        <v>88</v>
      </c>
      <c r="AV1017" s="11" t="s">
        <v>88</v>
      </c>
      <c r="AW1017" s="11" t="s">
        <v>41</v>
      </c>
      <c r="AX1017" s="11" t="s">
        <v>80</v>
      </c>
      <c r="AY1017" s="137" t="s">
        <v>184</v>
      </c>
    </row>
    <row r="1018" spans="2:65" s="12" customFormat="1" ht="11.25">
      <c r="B1018" s="142"/>
      <c r="D1018" s="136" t="s">
        <v>190</v>
      </c>
      <c r="E1018" s="143" t="s">
        <v>3</v>
      </c>
      <c r="F1018" s="144" t="s">
        <v>514</v>
      </c>
      <c r="H1018" s="145">
        <v>2</v>
      </c>
      <c r="I1018" s="146"/>
      <c r="L1018" s="142"/>
      <c r="M1018" s="147"/>
      <c r="T1018" s="148"/>
      <c r="AT1018" s="143" t="s">
        <v>190</v>
      </c>
      <c r="AU1018" s="143" t="s">
        <v>88</v>
      </c>
      <c r="AV1018" s="12" t="s">
        <v>90</v>
      </c>
      <c r="AW1018" s="12" t="s">
        <v>41</v>
      </c>
      <c r="AX1018" s="12" t="s">
        <v>80</v>
      </c>
      <c r="AY1018" s="143" t="s">
        <v>184</v>
      </c>
    </row>
    <row r="1019" spans="2:65" s="11" customFormat="1" ht="11.25">
      <c r="B1019" s="135"/>
      <c r="D1019" s="136" t="s">
        <v>190</v>
      </c>
      <c r="E1019" s="137" t="s">
        <v>3</v>
      </c>
      <c r="F1019" s="138" t="s">
        <v>1550</v>
      </c>
      <c r="H1019" s="137" t="s">
        <v>3</v>
      </c>
      <c r="I1019" s="139"/>
      <c r="L1019" s="135"/>
      <c r="M1019" s="140"/>
      <c r="T1019" s="141"/>
      <c r="AT1019" s="137" t="s">
        <v>190</v>
      </c>
      <c r="AU1019" s="137" t="s">
        <v>88</v>
      </c>
      <c r="AV1019" s="11" t="s">
        <v>88</v>
      </c>
      <c r="AW1019" s="11" t="s">
        <v>41</v>
      </c>
      <c r="AX1019" s="11" t="s">
        <v>80</v>
      </c>
      <c r="AY1019" s="137" t="s">
        <v>184</v>
      </c>
    </row>
    <row r="1020" spans="2:65" s="11" customFormat="1" ht="22.5">
      <c r="B1020" s="135"/>
      <c r="D1020" s="136" t="s">
        <v>190</v>
      </c>
      <c r="E1020" s="137" t="s">
        <v>3</v>
      </c>
      <c r="F1020" s="138" t="s">
        <v>1892</v>
      </c>
      <c r="H1020" s="137" t="s">
        <v>3</v>
      </c>
      <c r="I1020" s="139"/>
      <c r="L1020" s="135"/>
      <c r="M1020" s="140"/>
      <c r="T1020" s="141"/>
      <c r="AT1020" s="137" t="s">
        <v>190</v>
      </c>
      <c r="AU1020" s="137" t="s">
        <v>88</v>
      </c>
      <c r="AV1020" s="11" t="s">
        <v>88</v>
      </c>
      <c r="AW1020" s="11" t="s">
        <v>41</v>
      </c>
      <c r="AX1020" s="11" t="s">
        <v>80</v>
      </c>
      <c r="AY1020" s="137" t="s">
        <v>184</v>
      </c>
    </row>
    <row r="1021" spans="2:65" s="12" customFormat="1" ht="11.25">
      <c r="B1021" s="142"/>
      <c r="D1021" s="136" t="s">
        <v>190</v>
      </c>
      <c r="E1021" s="143" t="s">
        <v>3</v>
      </c>
      <c r="F1021" s="144" t="s">
        <v>1893</v>
      </c>
      <c r="H1021" s="145">
        <v>4</v>
      </c>
      <c r="I1021" s="146"/>
      <c r="L1021" s="142"/>
      <c r="M1021" s="147"/>
      <c r="T1021" s="148"/>
      <c r="AT1021" s="143" t="s">
        <v>190</v>
      </c>
      <c r="AU1021" s="143" t="s">
        <v>88</v>
      </c>
      <c r="AV1021" s="12" t="s">
        <v>90</v>
      </c>
      <c r="AW1021" s="12" t="s">
        <v>41</v>
      </c>
      <c r="AX1021" s="12" t="s">
        <v>80</v>
      </c>
      <c r="AY1021" s="143" t="s">
        <v>184</v>
      </c>
    </row>
    <row r="1022" spans="2:65" s="13" customFormat="1" ht="11.25">
      <c r="B1022" s="149"/>
      <c r="D1022" s="136" t="s">
        <v>190</v>
      </c>
      <c r="E1022" s="150" t="s">
        <v>3</v>
      </c>
      <c r="F1022" s="151" t="s">
        <v>202</v>
      </c>
      <c r="H1022" s="152">
        <v>6</v>
      </c>
      <c r="I1022" s="153"/>
      <c r="L1022" s="149"/>
      <c r="M1022" s="154"/>
      <c r="T1022" s="155"/>
      <c r="AT1022" s="150" t="s">
        <v>190</v>
      </c>
      <c r="AU1022" s="150" t="s">
        <v>88</v>
      </c>
      <c r="AV1022" s="13" t="s">
        <v>203</v>
      </c>
      <c r="AW1022" s="13" t="s">
        <v>41</v>
      </c>
      <c r="AX1022" s="13" t="s">
        <v>88</v>
      </c>
      <c r="AY1022" s="150" t="s">
        <v>184</v>
      </c>
    </row>
    <row r="1023" spans="2:65" s="1" customFormat="1" ht="24.2" customHeight="1">
      <c r="B1023" s="121"/>
      <c r="C1023" s="122" t="s">
        <v>583</v>
      </c>
      <c r="D1023" s="122" t="s">
        <v>185</v>
      </c>
      <c r="E1023" s="123" t="s">
        <v>1536</v>
      </c>
      <c r="F1023" s="124" t="s">
        <v>1537</v>
      </c>
      <c r="G1023" s="125" t="s">
        <v>213</v>
      </c>
      <c r="H1023" s="126">
        <v>2</v>
      </c>
      <c r="I1023" s="127"/>
      <c r="J1023" s="128">
        <f>ROUND(I1023*H1023,2)</f>
        <v>0</v>
      </c>
      <c r="K1023" s="124" t="s">
        <v>189</v>
      </c>
      <c r="L1023" s="32"/>
      <c r="M1023" s="129" t="s">
        <v>3</v>
      </c>
      <c r="N1023" s="130" t="s">
        <v>51</v>
      </c>
      <c r="P1023" s="131">
        <f>O1023*H1023</f>
        <v>0</v>
      </c>
      <c r="Q1023" s="131">
        <v>0</v>
      </c>
      <c r="R1023" s="131">
        <f>Q1023*H1023</f>
        <v>0</v>
      </c>
      <c r="S1023" s="131">
        <v>0</v>
      </c>
      <c r="T1023" s="132">
        <f>S1023*H1023</f>
        <v>0</v>
      </c>
      <c r="AR1023" s="133" t="s">
        <v>88</v>
      </c>
      <c r="AT1023" s="133" t="s">
        <v>185</v>
      </c>
      <c r="AU1023" s="133" t="s">
        <v>88</v>
      </c>
      <c r="AY1023" s="16" t="s">
        <v>184</v>
      </c>
      <c r="BE1023" s="134">
        <f>IF(N1023="základní",J1023,0)</f>
        <v>0</v>
      </c>
      <c r="BF1023" s="134">
        <f>IF(N1023="snížená",J1023,0)</f>
        <v>0</v>
      </c>
      <c r="BG1023" s="134">
        <f>IF(N1023="zákl. přenesená",J1023,0)</f>
        <v>0</v>
      </c>
      <c r="BH1023" s="134">
        <f>IF(N1023="sníž. přenesená",J1023,0)</f>
        <v>0</v>
      </c>
      <c r="BI1023" s="134">
        <f>IF(N1023="nulová",J1023,0)</f>
        <v>0</v>
      </c>
      <c r="BJ1023" s="16" t="s">
        <v>88</v>
      </c>
      <c r="BK1023" s="134">
        <f>ROUND(I1023*H1023,2)</f>
        <v>0</v>
      </c>
      <c r="BL1023" s="16" t="s">
        <v>88</v>
      </c>
      <c r="BM1023" s="133" t="s">
        <v>1894</v>
      </c>
    </row>
    <row r="1024" spans="2:65" s="11" customFormat="1" ht="11.25">
      <c r="B1024" s="135"/>
      <c r="D1024" s="136" t="s">
        <v>190</v>
      </c>
      <c r="E1024" s="137" t="s">
        <v>3</v>
      </c>
      <c r="F1024" s="138" t="s">
        <v>1567</v>
      </c>
      <c r="H1024" s="137" t="s">
        <v>3</v>
      </c>
      <c r="I1024" s="139"/>
      <c r="L1024" s="135"/>
      <c r="M1024" s="140"/>
      <c r="T1024" s="141"/>
      <c r="AT1024" s="137" t="s">
        <v>190</v>
      </c>
      <c r="AU1024" s="137" t="s">
        <v>88</v>
      </c>
      <c r="AV1024" s="11" t="s">
        <v>88</v>
      </c>
      <c r="AW1024" s="11" t="s">
        <v>41</v>
      </c>
      <c r="AX1024" s="11" t="s">
        <v>80</v>
      </c>
      <c r="AY1024" s="137" t="s">
        <v>184</v>
      </c>
    </row>
    <row r="1025" spans="2:65" s="11" customFormat="1" ht="22.5">
      <c r="B1025" s="135"/>
      <c r="D1025" s="136" t="s">
        <v>190</v>
      </c>
      <c r="E1025" s="137" t="s">
        <v>3</v>
      </c>
      <c r="F1025" s="138" t="s">
        <v>1548</v>
      </c>
      <c r="H1025" s="137" t="s">
        <v>3</v>
      </c>
      <c r="I1025" s="139"/>
      <c r="L1025" s="135"/>
      <c r="M1025" s="140"/>
      <c r="T1025" s="141"/>
      <c r="AT1025" s="137" t="s">
        <v>190</v>
      </c>
      <c r="AU1025" s="137" t="s">
        <v>88</v>
      </c>
      <c r="AV1025" s="11" t="s">
        <v>88</v>
      </c>
      <c r="AW1025" s="11" t="s">
        <v>41</v>
      </c>
      <c r="AX1025" s="11" t="s">
        <v>80</v>
      </c>
      <c r="AY1025" s="137" t="s">
        <v>184</v>
      </c>
    </row>
    <row r="1026" spans="2:65" s="11" customFormat="1" ht="11.25">
      <c r="B1026" s="135"/>
      <c r="D1026" s="136" t="s">
        <v>190</v>
      </c>
      <c r="E1026" s="137" t="s">
        <v>3</v>
      </c>
      <c r="F1026" s="138" t="s">
        <v>1895</v>
      </c>
      <c r="H1026" s="137" t="s">
        <v>3</v>
      </c>
      <c r="I1026" s="139"/>
      <c r="L1026" s="135"/>
      <c r="M1026" s="140"/>
      <c r="T1026" s="141"/>
      <c r="AT1026" s="137" t="s">
        <v>190</v>
      </c>
      <c r="AU1026" s="137" t="s">
        <v>88</v>
      </c>
      <c r="AV1026" s="11" t="s">
        <v>88</v>
      </c>
      <c r="AW1026" s="11" t="s">
        <v>41</v>
      </c>
      <c r="AX1026" s="11" t="s">
        <v>80</v>
      </c>
      <c r="AY1026" s="137" t="s">
        <v>184</v>
      </c>
    </row>
    <row r="1027" spans="2:65" s="12" customFormat="1" ht="11.25">
      <c r="B1027" s="142"/>
      <c r="D1027" s="136" t="s">
        <v>190</v>
      </c>
      <c r="E1027" s="143" t="s">
        <v>3</v>
      </c>
      <c r="F1027" s="144" t="s">
        <v>88</v>
      </c>
      <c r="H1027" s="145">
        <v>1</v>
      </c>
      <c r="I1027" s="146"/>
      <c r="L1027" s="142"/>
      <c r="M1027" s="147"/>
      <c r="T1027" s="148"/>
      <c r="AT1027" s="143" t="s">
        <v>190</v>
      </c>
      <c r="AU1027" s="143" t="s">
        <v>88</v>
      </c>
      <c r="AV1027" s="12" t="s">
        <v>90</v>
      </c>
      <c r="AW1027" s="12" t="s">
        <v>41</v>
      </c>
      <c r="AX1027" s="12" t="s">
        <v>80</v>
      </c>
      <c r="AY1027" s="143" t="s">
        <v>184</v>
      </c>
    </row>
    <row r="1028" spans="2:65" s="11" customFormat="1" ht="11.25">
      <c r="B1028" s="135"/>
      <c r="D1028" s="136" t="s">
        <v>190</v>
      </c>
      <c r="E1028" s="137" t="s">
        <v>3</v>
      </c>
      <c r="F1028" s="138" t="s">
        <v>1550</v>
      </c>
      <c r="H1028" s="137" t="s">
        <v>3</v>
      </c>
      <c r="I1028" s="139"/>
      <c r="L1028" s="135"/>
      <c r="M1028" s="140"/>
      <c r="T1028" s="141"/>
      <c r="AT1028" s="137" t="s">
        <v>190</v>
      </c>
      <c r="AU1028" s="137" t="s">
        <v>88</v>
      </c>
      <c r="AV1028" s="11" t="s">
        <v>88</v>
      </c>
      <c r="AW1028" s="11" t="s">
        <v>41</v>
      </c>
      <c r="AX1028" s="11" t="s">
        <v>80</v>
      </c>
      <c r="AY1028" s="137" t="s">
        <v>184</v>
      </c>
    </row>
    <row r="1029" spans="2:65" s="11" customFormat="1" ht="11.25">
      <c r="B1029" s="135"/>
      <c r="D1029" s="136" t="s">
        <v>190</v>
      </c>
      <c r="E1029" s="137" t="s">
        <v>3</v>
      </c>
      <c r="F1029" s="138" t="s">
        <v>1896</v>
      </c>
      <c r="H1029" s="137" t="s">
        <v>3</v>
      </c>
      <c r="I1029" s="139"/>
      <c r="L1029" s="135"/>
      <c r="M1029" s="140"/>
      <c r="T1029" s="141"/>
      <c r="AT1029" s="137" t="s">
        <v>190</v>
      </c>
      <c r="AU1029" s="137" t="s">
        <v>88</v>
      </c>
      <c r="AV1029" s="11" t="s">
        <v>88</v>
      </c>
      <c r="AW1029" s="11" t="s">
        <v>41</v>
      </c>
      <c r="AX1029" s="11" t="s">
        <v>80</v>
      </c>
      <c r="AY1029" s="137" t="s">
        <v>184</v>
      </c>
    </row>
    <row r="1030" spans="2:65" s="12" customFormat="1" ht="11.25">
      <c r="B1030" s="142"/>
      <c r="D1030" s="136" t="s">
        <v>190</v>
      </c>
      <c r="E1030" s="143" t="s">
        <v>3</v>
      </c>
      <c r="F1030" s="144" t="s">
        <v>88</v>
      </c>
      <c r="H1030" s="145">
        <v>1</v>
      </c>
      <c r="I1030" s="146"/>
      <c r="L1030" s="142"/>
      <c r="M1030" s="147"/>
      <c r="T1030" s="148"/>
      <c r="AT1030" s="143" t="s">
        <v>190</v>
      </c>
      <c r="AU1030" s="143" t="s">
        <v>88</v>
      </c>
      <c r="AV1030" s="12" t="s">
        <v>90</v>
      </c>
      <c r="AW1030" s="12" t="s">
        <v>41</v>
      </c>
      <c r="AX1030" s="12" t="s">
        <v>80</v>
      </c>
      <c r="AY1030" s="143" t="s">
        <v>184</v>
      </c>
    </row>
    <row r="1031" spans="2:65" s="13" customFormat="1" ht="11.25">
      <c r="B1031" s="149"/>
      <c r="D1031" s="136" t="s">
        <v>190</v>
      </c>
      <c r="E1031" s="150" t="s">
        <v>3</v>
      </c>
      <c r="F1031" s="151" t="s">
        <v>202</v>
      </c>
      <c r="H1031" s="152">
        <v>2</v>
      </c>
      <c r="I1031" s="153"/>
      <c r="L1031" s="149"/>
      <c r="M1031" s="154"/>
      <c r="T1031" s="155"/>
      <c r="AT1031" s="150" t="s">
        <v>190</v>
      </c>
      <c r="AU1031" s="150" t="s">
        <v>88</v>
      </c>
      <c r="AV1031" s="13" t="s">
        <v>203</v>
      </c>
      <c r="AW1031" s="13" t="s">
        <v>41</v>
      </c>
      <c r="AX1031" s="13" t="s">
        <v>88</v>
      </c>
      <c r="AY1031" s="150" t="s">
        <v>184</v>
      </c>
    </row>
    <row r="1032" spans="2:65" s="10" customFormat="1" ht="25.9" customHeight="1">
      <c r="B1032" s="111"/>
      <c r="D1032" s="112" t="s">
        <v>79</v>
      </c>
      <c r="E1032" s="113" t="s">
        <v>228</v>
      </c>
      <c r="F1032" s="113" t="s">
        <v>729</v>
      </c>
      <c r="I1032" s="114"/>
      <c r="J1032" s="115">
        <f>BK1032</f>
        <v>0</v>
      </c>
      <c r="L1032" s="111"/>
      <c r="M1032" s="116"/>
      <c r="P1032" s="117">
        <f>SUM(P1033:P1061)</f>
        <v>0</v>
      </c>
      <c r="R1032" s="117">
        <f>SUM(R1033:R1061)</f>
        <v>0</v>
      </c>
      <c r="T1032" s="118">
        <f>SUM(T1033:T1061)</f>
        <v>0</v>
      </c>
      <c r="AR1032" s="112" t="s">
        <v>88</v>
      </c>
      <c r="AT1032" s="119" t="s">
        <v>79</v>
      </c>
      <c r="AU1032" s="119" t="s">
        <v>80</v>
      </c>
      <c r="AY1032" s="112" t="s">
        <v>184</v>
      </c>
      <c r="BK1032" s="120">
        <f>SUM(BK1033:BK1061)</f>
        <v>0</v>
      </c>
    </row>
    <row r="1033" spans="2:65" s="1" customFormat="1" ht="16.5" customHeight="1">
      <c r="B1033" s="121"/>
      <c r="C1033" s="122" t="s">
        <v>1897</v>
      </c>
      <c r="D1033" s="122" t="s">
        <v>185</v>
      </c>
      <c r="E1033" s="123" t="s">
        <v>1898</v>
      </c>
      <c r="F1033" s="124" t="s">
        <v>1899</v>
      </c>
      <c r="G1033" s="125" t="s">
        <v>324</v>
      </c>
      <c r="H1033" s="126">
        <v>95</v>
      </c>
      <c r="I1033" s="127"/>
      <c r="J1033" s="128">
        <f>ROUND(I1033*H1033,2)</f>
        <v>0</v>
      </c>
      <c r="K1033" s="124" t="s">
        <v>189</v>
      </c>
      <c r="L1033" s="32"/>
      <c r="M1033" s="129" t="s">
        <v>3</v>
      </c>
      <c r="N1033" s="130" t="s">
        <v>51</v>
      </c>
      <c r="P1033" s="131">
        <f>O1033*H1033</f>
        <v>0</v>
      </c>
      <c r="Q1033" s="131">
        <v>0</v>
      </c>
      <c r="R1033" s="131">
        <f>Q1033*H1033</f>
        <v>0</v>
      </c>
      <c r="S1033" s="131">
        <v>0</v>
      </c>
      <c r="T1033" s="132">
        <f>S1033*H1033</f>
        <v>0</v>
      </c>
      <c r="AR1033" s="133" t="s">
        <v>88</v>
      </c>
      <c r="AT1033" s="133" t="s">
        <v>185</v>
      </c>
      <c r="AU1033" s="133" t="s">
        <v>88</v>
      </c>
      <c r="AY1033" s="16" t="s">
        <v>184</v>
      </c>
      <c r="BE1033" s="134">
        <f>IF(N1033="základní",J1033,0)</f>
        <v>0</v>
      </c>
      <c r="BF1033" s="134">
        <f>IF(N1033="snížená",J1033,0)</f>
        <v>0</v>
      </c>
      <c r="BG1033" s="134">
        <f>IF(N1033="zákl. přenesená",J1033,0)</f>
        <v>0</v>
      </c>
      <c r="BH1033" s="134">
        <f>IF(N1033="sníž. přenesená",J1033,0)</f>
        <v>0</v>
      </c>
      <c r="BI1033" s="134">
        <f>IF(N1033="nulová",J1033,0)</f>
        <v>0</v>
      </c>
      <c r="BJ1033" s="16" t="s">
        <v>88</v>
      </c>
      <c r="BK1033" s="134">
        <f>ROUND(I1033*H1033,2)</f>
        <v>0</v>
      </c>
      <c r="BL1033" s="16" t="s">
        <v>88</v>
      </c>
      <c r="BM1033" s="133" t="s">
        <v>1900</v>
      </c>
    </row>
    <row r="1034" spans="2:65" s="11" customFormat="1" ht="11.25">
      <c r="B1034" s="135"/>
      <c r="D1034" s="136" t="s">
        <v>190</v>
      </c>
      <c r="E1034" s="137" t="s">
        <v>3</v>
      </c>
      <c r="F1034" s="138" t="s">
        <v>1901</v>
      </c>
      <c r="H1034" s="137" t="s">
        <v>3</v>
      </c>
      <c r="I1034" s="139"/>
      <c r="L1034" s="135"/>
      <c r="M1034" s="140"/>
      <c r="T1034" s="141"/>
      <c r="AT1034" s="137" t="s">
        <v>190</v>
      </c>
      <c r="AU1034" s="137" t="s">
        <v>88</v>
      </c>
      <c r="AV1034" s="11" t="s">
        <v>88</v>
      </c>
      <c r="AW1034" s="11" t="s">
        <v>41</v>
      </c>
      <c r="AX1034" s="11" t="s">
        <v>80</v>
      </c>
      <c r="AY1034" s="137" t="s">
        <v>184</v>
      </c>
    </row>
    <row r="1035" spans="2:65" s="11" customFormat="1" ht="22.5">
      <c r="B1035" s="135"/>
      <c r="D1035" s="136" t="s">
        <v>190</v>
      </c>
      <c r="E1035" s="137" t="s">
        <v>3</v>
      </c>
      <c r="F1035" s="138" t="s">
        <v>1548</v>
      </c>
      <c r="H1035" s="137" t="s">
        <v>3</v>
      </c>
      <c r="I1035" s="139"/>
      <c r="L1035" s="135"/>
      <c r="M1035" s="140"/>
      <c r="T1035" s="141"/>
      <c r="AT1035" s="137" t="s">
        <v>190</v>
      </c>
      <c r="AU1035" s="137" t="s">
        <v>88</v>
      </c>
      <c r="AV1035" s="11" t="s">
        <v>88</v>
      </c>
      <c r="AW1035" s="11" t="s">
        <v>41</v>
      </c>
      <c r="AX1035" s="11" t="s">
        <v>80</v>
      </c>
      <c r="AY1035" s="137" t="s">
        <v>184</v>
      </c>
    </row>
    <row r="1036" spans="2:65" s="11" customFormat="1" ht="22.5">
      <c r="B1036" s="135"/>
      <c r="D1036" s="136" t="s">
        <v>190</v>
      </c>
      <c r="E1036" s="137" t="s">
        <v>3</v>
      </c>
      <c r="F1036" s="138" t="s">
        <v>1902</v>
      </c>
      <c r="H1036" s="137" t="s">
        <v>3</v>
      </c>
      <c r="I1036" s="139"/>
      <c r="L1036" s="135"/>
      <c r="M1036" s="140"/>
      <c r="T1036" s="141"/>
      <c r="AT1036" s="137" t="s">
        <v>190</v>
      </c>
      <c r="AU1036" s="137" t="s">
        <v>88</v>
      </c>
      <c r="AV1036" s="11" t="s">
        <v>88</v>
      </c>
      <c r="AW1036" s="11" t="s">
        <v>41</v>
      </c>
      <c r="AX1036" s="11" t="s">
        <v>80</v>
      </c>
      <c r="AY1036" s="137" t="s">
        <v>184</v>
      </c>
    </row>
    <row r="1037" spans="2:65" s="12" customFormat="1" ht="11.25">
      <c r="B1037" s="142"/>
      <c r="D1037" s="136" t="s">
        <v>190</v>
      </c>
      <c r="E1037" s="143" t="s">
        <v>3</v>
      </c>
      <c r="F1037" s="144" t="s">
        <v>1903</v>
      </c>
      <c r="H1037" s="145">
        <v>25</v>
      </c>
      <c r="I1037" s="146"/>
      <c r="L1037" s="142"/>
      <c r="M1037" s="147"/>
      <c r="T1037" s="148"/>
      <c r="AT1037" s="143" t="s">
        <v>190</v>
      </c>
      <c r="AU1037" s="143" t="s">
        <v>88</v>
      </c>
      <c r="AV1037" s="12" t="s">
        <v>90</v>
      </c>
      <c r="AW1037" s="12" t="s">
        <v>41</v>
      </c>
      <c r="AX1037" s="12" t="s">
        <v>80</v>
      </c>
      <c r="AY1037" s="143" t="s">
        <v>184</v>
      </c>
    </row>
    <row r="1038" spans="2:65" s="11" customFormat="1" ht="22.5">
      <c r="B1038" s="135"/>
      <c r="D1038" s="136" t="s">
        <v>190</v>
      </c>
      <c r="E1038" s="137" t="s">
        <v>3</v>
      </c>
      <c r="F1038" s="138" t="s">
        <v>1904</v>
      </c>
      <c r="H1038" s="137" t="s">
        <v>3</v>
      </c>
      <c r="I1038" s="139"/>
      <c r="L1038" s="135"/>
      <c r="M1038" s="140"/>
      <c r="T1038" s="141"/>
      <c r="AT1038" s="137" t="s">
        <v>190</v>
      </c>
      <c r="AU1038" s="137" t="s">
        <v>88</v>
      </c>
      <c r="AV1038" s="11" t="s">
        <v>88</v>
      </c>
      <c r="AW1038" s="11" t="s">
        <v>41</v>
      </c>
      <c r="AX1038" s="11" t="s">
        <v>80</v>
      </c>
      <c r="AY1038" s="137" t="s">
        <v>184</v>
      </c>
    </row>
    <row r="1039" spans="2:65" s="12" customFormat="1" ht="11.25">
      <c r="B1039" s="142"/>
      <c r="D1039" s="136" t="s">
        <v>190</v>
      </c>
      <c r="E1039" s="143" t="s">
        <v>3</v>
      </c>
      <c r="F1039" s="144" t="s">
        <v>1905</v>
      </c>
      <c r="H1039" s="145">
        <v>44</v>
      </c>
      <c r="I1039" s="146"/>
      <c r="L1039" s="142"/>
      <c r="M1039" s="147"/>
      <c r="T1039" s="148"/>
      <c r="AT1039" s="143" t="s">
        <v>190</v>
      </c>
      <c r="AU1039" s="143" t="s">
        <v>88</v>
      </c>
      <c r="AV1039" s="12" t="s">
        <v>90</v>
      </c>
      <c r="AW1039" s="12" t="s">
        <v>41</v>
      </c>
      <c r="AX1039" s="12" t="s">
        <v>80</v>
      </c>
      <c r="AY1039" s="143" t="s">
        <v>184</v>
      </c>
    </row>
    <row r="1040" spans="2:65" s="11" customFormat="1" ht="22.5">
      <c r="B1040" s="135"/>
      <c r="D1040" s="136" t="s">
        <v>190</v>
      </c>
      <c r="E1040" s="137" t="s">
        <v>3</v>
      </c>
      <c r="F1040" s="138" t="s">
        <v>1549</v>
      </c>
      <c r="H1040" s="137" t="s">
        <v>3</v>
      </c>
      <c r="I1040" s="139"/>
      <c r="L1040" s="135"/>
      <c r="M1040" s="140"/>
      <c r="T1040" s="141"/>
      <c r="AT1040" s="137" t="s">
        <v>190</v>
      </c>
      <c r="AU1040" s="137" t="s">
        <v>88</v>
      </c>
      <c r="AV1040" s="11" t="s">
        <v>88</v>
      </c>
      <c r="AW1040" s="11" t="s">
        <v>41</v>
      </c>
      <c r="AX1040" s="11" t="s">
        <v>80</v>
      </c>
      <c r="AY1040" s="137" t="s">
        <v>184</v>
      </c>
    </row>
    <row r="1041" spans="2:65" s="11" customFormat="1" ht="22.5">
      <c r="B1041" s="135"/>
      <c r="D1041" s="136" t="s">
        <v>190</v>
      </c>
      <c r="E1041" s="137" t="s">
        <v>3</v>
      </c>
      <c r="F1041" s="138" t="s">
        <v>1902</v>
      </c>
      <c r="H1041" s="137" t="s">
        <v>3</v>
      </c>
      <c r="I1041" s="139"/>
      <c r="L1041" s="135"/>
      <c r="M1041" s="140"/>
      <c r="T1041" s="141"/>
      <c r="AT1041" s="137" t="s">
        <v>190</v>
      </c>
      <c r="AU1041" s="137" t="s">
        <v>88</v>
      </c>
      <c r="AV1041" s="11" t="s">
        <v>88</v>
      </c>
      <c r="AW1041" s="11" t="s">
        <v>41</v>
      </c>
      <c r="AX1041" s="11" t="s">
        <v>80</v>
      </c>
      <c r="AY1041" s="137" t="s">
        <v>184</v>
      </c>
    </row>
    <row r="1042" spans="2:65" s="12" customFormat="1" ht="11.25">
      <c r="B1042" s="142"/>
      <c r="D1042" s="136" t="s">
        <v>190</v>
      </c>
      <c r="E1042" s="143" t="s">
        <v>3</v>
      </c>
      <c r="F1042" s="144" t="s">
        <v>268</v>
      </c>
      <c r="H1042" s="145">
        <v>16</v>
      </c>
      <c r="I1042" s="146"/>
      <c r="L1042" s="142"/>
      <c r="M1042" s="147"/>
      <c r="T1042" s="148"/>
      <c r="AT1042" s="143" t="s">
        <v>190</v>
      </c>
      <c r="AU1042" s="143" t="s">
        <v>88</v>
      </c>
      <c r="AV1042" s="12" t="s">
        <v>90</v>
      </c>
      <c r="AW1042" s="12" t="s">
        <v>41</v>
      </c>
      <c r="AX1042" s="12" t="s">
        <v>80</v>
      </c>
      <c r="AY1042" s="143" t="s">
        <v>184</v>
      </c>
    </row>
    <row r="1043" spans="2:65" s="11" customFormat="1" ht="22.5">
      <c r="B1043" s="135"/>
      <c r="D1043" s="136" t="s">
        <v>190</v>
      </c>
      <c r="E1043" s="137" t="s">
        <v>3</v>
      </c>
      <c r="F1043" s="138" t="s">
        <v>1904</v>
      </c>
      <c r="H1043" s="137" t="s">
        <v>3</v>
      </c>
      <c r="I1043" s="139"/>
      <c r="L1043" s="135"/>
      <c r="M1043" s="140"/>
      <c r="T1043" s="141"/>
      <c r="AT1043" s="137" t="s">
        <v>190</v>
      </c>
      <c r="AU1043" s="137" t="s">
        <v>88</v>
      </c>
      <c r="AV1043" s="11" t="s">
        <v>88</v>
      </c>
      <c r="AW1043" s="11" t="s">
        <v>41</v>
      </c>
      <c r="AX1043" s="11" t="s">
        <v>80</v>
      </c>
      <c r="AY1043" s="137" t="s">
        <v>184</v>
      </c>
    </row>
    <row r="1044" spans="2:65" s="12" customFormat="1" ht="11.25">
      <c r="B1044" s="142"/>
      <c r="D1044" s="136" t="s">
        <v>190</v>
      </c>
      <c r="E1044" s="143" t="s">
        <v>3</v>
      </c>
      <c r="F1044" s="144" t="s">
        <v>1906</v>
      </c>
      <c r="H1044" s="145">
        <v>10</v>
      </c>
      <c r="I1044" s="146"/>
      <c r="L1044" s="142"/>
      <c r="M1044" s="147"/>
      <c r="T1044" s="148"/>
      <c r="AT1044" s="143" t="s">
        <v>190</v>
      </c>
      <c r="AU1044" s="143" t="s">
        <v>88</v>
      </c>
      <c r="AV1044" s="12" t="s">
        <v>90</v>
      </c>
      <c r="AW1044" s="12" t="s">
        <v>41</v>
      </c>
      <c r="AX1044" s="12" t="s">
        <v>80</v>
      </c>
      <c r="AY1044" s="143" t="s">
        <v>184</v>
      </c>
    </row>
    <row r="1045" spans="2:65" s="13" customFormat="1" ht="11.25">
      <c r="B1045" s="149"/>
      <c r="D1045" s="136" t="s">
        <v>190</v>
      </c>
      <c r="E1045" s="150" t="s">
        <v>3</v>
      </c>
      <c r="F1045" s="151" t="s">
        <v>202</v>
      </c>
      <c r="H1045" s="152">
        <v>95</v>
      </c>
      <c r="I1045" s="153"/>
      <c r="L1045" s="149"/>
      <c r="M1045" s="154"/>
      <c r="T1045" s="155"/>
      <c r="AT1045" s="150" t="s">
        <v>190</v>
      </c>
      <c r="AU1045" s="150" t="s">
        <v>88</v>
      </c>
      <c r="AV1045" s="13" t="s">
        <v>203</v>
      </c>
      <c r="AW1045" s="13" t="s">
        <v>41</v>
      </c>
      <c r="AX1045" s="13" t="s">
        <v>88</v>
      </c>
      <c r="AY1045" s="150" t="s">
        <v>184</v>
      </c>
    </row>
    <row r="1046" spans="2:65" s="1" customFormat="1" ht="16.5" customHeight="1">
      <c r="B1046" s="121"/>
      <c r="C1046" s="122" t="s">
        <v>587</v>
      </c>
      <c r="D1046" s="122" t="s">
        <v>185</v>
      </c>
      <c r="E1046" s="123" t="s">
        <v>1907</v>
      </c>
      <c r="F1046" s="124" t="s">
        <v>1908</v>
      </c>
      <c r="G1046" s="125" t="s">
        <v>324</v>
      </c>
      <c r="H1046" s="126">
        <v>3</v>
      </c>
      <c r="I1046" s="127"/>
      <c r="J1046" s="128">
        <f>ROUND(I1046*H1046,2)</f>
        <v>0</v>
      </c>
      <c r="K1046" s="124" t="s">
        <v>189</v>
      </c>
      <c r="L1046" s="32"/>
      <c r="M1046" s="129" t="s">
        <v>3</v>
      </c>
      <c r="N1046" s="130" t="s">
        <v>51</v>
      </c>
      <c r="P1046" s="131">
        <f>O1046*H1046</f>
        <v>0</v>
      </c>
      <c r="Q1046" s="131">
        <v>0</v>
      </c>
      <c r="R1046" s="131">
        <f>Q1046*H1046</f>
        <v>0</v>
      </c>
      <c r="S1046" s="131">
        <v>0</v>
      </c>
      <c r="T1046" s="132">
        <f>S1046*H1046</f>
        <v>0</v>
      </c>
      <c r="AR1046" s="133" t="s">
        <v>88</v>
      </c>
      <c r="AT1046" s="133" t="s">
        <v>185</v>
      </c>
      <c r="AU1046" s="133" t="s">
        <v>88</v>
      </c>
      <c r="AY1046" s="16" t="s">
        <v>184</v>
      </c>
      <c r="BE1046" s="134">
        <f>IF(N1046="základní",J1046,0)</f>
        <v>0</v>
      </c>
      <c r="BF1046" s="134">
        <f>IF(N1046="snížená",J1046,0)</f>
        <v>0</v>
      </c>
      <c r="BG1046" s="134">
        <f>IF(N1046="zákl. přenesená",J1046,0)</f>
        <v>0</v>
      </c>
      <c r="BH1046" s="134">
        <f>IF(N1046="sníž. přenesená",J1046,0)</f>
        <v>0</v>
      </c>
      <c r="BI1046" s="134">
        <f>IF(N1046="nulová",J1046,0)</f>
        <v>0</v>
      </c>
      <c r="BJ1046" s="16" t="s">
        <v>88</v>
      </c>
      <c r="BK1046" s="134">
        <f>ROUND(I1046*H1046,2)</f>
        <v>0</v>
      </c>
      <c r="BL1046" s="16" t="s">
        <v>88</v>
      </c>
      <c r="BM1046" s="133" t="s">
        <v>1909</v>
      </c>
    </row>
    <row r="1047" spans="2:65" s="11" customFormat="1" ht="11.25">
      <c r="B1047" s="135"/>
      <c r="D1047" s="136" t="s">
        <v>190</v>
      </c>
      <c r="E1047" s="137" t="s">
        <v>3</v>
      </c>
      <c r="F1047" s="138" t="s">
        <v>1550</v>
      </c>
      <c r="H1047" s="137" t="s">
        <v>3</v>
      </c>
      <c r="I1047" s="139"/>
      <c r="L1047" s="135"/>
      <c r="M1047" s="140"/>
      <c r="T1047" s="141"/>
      <c r="AT1047" s="137" t="s">
        <v>190</v>
      </c>
      <c r="AU1047" s="137" t="s">
        <v>88</v>
      </c>
      <c r="AV1047" s="11" t="s">
        <v>88</v>
      </c>
      <c r="AW1047" s="11" t="s">
        <v>41</v>
      </c>
      <c r="AX1047" s="11" t="s">
        <v>80</v>
      </c>
      <c r="AY1047" s="137" t="s">
        <v>184</v>
      </c>
    </row>
    <row r="1048" spans="2:65" s="11" customFormat="1" ht="11.25">
      <c r="B1048" s="135"/>
      <c r="D1048" s="136" t="s">
        <v>190</v>
      </c>
      <c r="E1048" s="137" t="s">
        <v>3</v>
      </c>
      <c r="F1048" s="138" t="s">
        <v>1910</v>
      </c>
      <c r="H1048" s="137" t="s">
        <v>3</v>
      </c>
      <c r="I1048" s="139"/>
      <c r="L1048" s="135"/>
      <c r="M1048" s="140"/>
      <c r="T1048" s="141"/>
      <c r="AT1048" s="137" t="s">
        <v>190</v>
      </c>
      <c r="AU1048" s="137" t="s">
        <v>88</v>
      </c>
      <c r="AV1048" s="11" t="s">
        <v>88</v>
      </c>
      <c r="AW1048" s="11" t="s">
        <v>41</v>
      </c>
      <c r="AX1048" s="11" t="s">
        <v>80</v>
      </c>
      <c r="AY1048" s="137" t="s">
        <v>184</v>
      </c>
    </row>
    <row r="1049" spans="2:65" s="11" customFormat="1" ht="11.25">
      <c r="B1049" s="135"/>
      <c r="D1049" s="136" t="s">
        <v>190</v>
      </c>
      <c r="E1049" s="137" t="s">
        <v>3</v>
      </c>
      <c r="F1049" s="138" t="s">
        <v>1297</v>
      </c>
      <c r="H1049" s="137" t="s">
        <v>3</v>
      </c>
      <c r="I1049" s="139"/>
      <c r="L1049" s="135"/>
      <c r="M1049" s="140"/>
      <c r="T1049" s="141"/>
      <c r="AT1049" s="137" t="s">
        <v>190</v>
      </c>
      <c r="AU1049" s="137" t="s">
        <v>88</v>
      </c>
      <c r="AV1049" s="11" t="s">
        <v>88</v>
      </c>
      <c r="AW1049" s="11" t="s">
        <v>41</v>
      </c>
      <c r="AX1049" s="11" t="s">
        <v>80</v>
      </c>
      <c r="AY1049" s="137" t="s">
        <v>184</v>
      </c>
    </row>
    <row r="1050" spans="2:65" s="12" customFormat="1" ht="11.25">
      <c r="B1050" s="142"/>
      <c r="D1050" s="136" t="s">
        <v>190</v>
      </c>
      <c r="E1050" s="143" t="s">
        <v>3</v>
      </c>
      <c r="F1050" s="144" t="s">
        <v>1911</v>
      </c>
      <c r="H1050" s="145">
        <v>1.5</v>
      </c>
      <c r="I1050" s="146"/>
      <c r="L1050" s="142"/>
      <c r="M1050" s="147"/>
      <c r="T1050" s="148"/>
      <c r="AT1050" s="143" t="s">
        <v>190</v>
      </c>
      <c r="AU1050" s="143" t="s">
        <v>88</v>
      </c>
      <c r="AV1050" s="12" t="s">
        <v>90</v>
      </c>
      <c r="AW1050" s="12" t="s">
        <v>41</v>
      </c>
      <c r="AX1050" s="12" t="s">
        <v>80</v>
      </c>
      <c r="AY1050" s="143" t="s">
        <v>184</v>
      </c>
    </row>
    <row r="1051" spans="2:65" s="11" customFormat="1" ht="11.25">
      <c r="B1051" s="135"/>
      <c r="D1051" s="136" t="s">
        <v>190</v>
      </c>
      <c r="E1051" s="137" t="s">
        <v>3</v>
      </c>
      <c r="F1051" s="138" t="s">
        <v>1300</v>
      </c>
      <c r="H1051" s="137" t="s">
        <v>3</v>
      </c>
      <c r="I1051" s="139"/>
      <c r="L1051" s="135"/>
      <c r="M1051" s="140"/>
      <c r="T1051" s="141"/>
      <c r="AT1051" s="137" t="s">
        <v>190</v>
      </c>
      <c r="AU1051" s="137" t="s">
        <v>88</v>
      </c>
      <c r="AV1051" s="11" t="s">
        <v>88</v>
      </c>
      <c r="AW1051" s="11" t="s">
        <v>41</v>
      </c>
      <c r="AX1051" s="11" t="s">
        <v>80</v>
      </c>
      <c r="AY1051" s="137" t="s">
        <v>184</v>
      </c>
    </row>
    <row r="1052" spans="2:65" s="12" customFormat="1" ht="11.25">
      <c r="B1052" s="142"/>
      <c r="D1052" s="136" t="s">
        <v>190</v>
      </c>
      <c r="E1052" s="143" t="s">
        <v>3</v>
      </c>
      <c r="F1052" s="144" t="s">
        <v>1911</v>
      </c>
      <c r="H1052" s="145">
        <v>1.5</v>
      </c>
      <c r="I1052" s="146"/>
      <c r="L1052" s="142"/>
      <c r="M1052" s="147"/>
      <c r="T1052" s="148"/>
      <c r="AT1052" s="143" t="s">
        <v>190</v>
      </c>
      <c r="AU1052" s="143" t="s">
        <v>88</v>
      </c>
      <c r="AV1052" s="12" t="s">
        <v>90</v>
      </c>
      <c r="AW1052" s="12" t="s">
        <v>41</v>
      </c>
      <c r="AX1052" s="12" t="s">
        <v>80</v>
      </c>
      <c r="AY1052" s="143" t="s">
        <v>184</v>
      </c>
    </row>
    <row r="1053" spans="2:65" s="13" customFormat="1" ht="11.25">
      <c r="B1053" s="149"/>
      <c r="D1053" s="136" t="s">
        <v>190</v>
      </c>
      <c r="E1053" s="150" t="s">
        <v>3</v>
      </c>
      <c r="F1053" s="151" t="s">
        <v>202</v>
      </c>
      <c r="H1053" s="152">
        <v>3</v>
      </c>
      <c r="I1053" s="153"/>
      <c r="L1053" s="149"/>
      <c r="M1053" s="154"/>
      <c r="T1053" s="155"/>
      <c r="AT1053" s="150" t="s">
        <v>190</v>
      </c>
      <c r="AU1053" s="150" t="s">
        <v>88</v>
      </c>
      <c r="AV1053" s="13" t="s">
        <v>203</v>
      </c>
      <c r="AW1053" s="13" t="s">
        <v>41</v>
      </c>
      <c r="AX1053" s="13" t="s">
        <v>88</v>
      </c>
      <c r="AY1053" s="150" t="s">
        <v>184</v>
      </c>
    </row>
    <row r="1054" spans="2:65" s="1" customFormat="1" ht="24.2" customHeight="1">
      <c r="B1054" s="121"/>
      <c r="C1054" s="122" t="s">
        <v>1912</v>
      </c>
      <c r="D1054" s="122" t="s">
        <v>185</v>
      </c>
      <c r="E1054" s="123" t="s">
        <v>925</v>
      </c>
      <c r="F1054" s="124" t="s">
        <v>926</v>
      </c>
      <c r="G1054" s="125" t="s">
        <v>188</v>
      </c>
      <c r="H1054" s="126">
        <v>10.53</v>
      </c>
      <c r="I1054" s="127"/>
      <c r="J1054" s="128">
        <f>ROUND(I1054*H1054,2)</f>
        <v>0</v>
      </c>
      <c r="K1054" s="124" t="s">
        <v>189</v>
      </c>
      <c r="L1054" s="32"/>
      <c r="M1054" s="129" t="s">
        <v>3</v>
      </c>
      <c r="N1054" s="130" t="s">
        <v>51</v>
      </c>
      <c r="P1054" s="131">
        <f>O1054*H1054</f>
        <v>0</v>
      </c>
      <c r="Q1054" s="131">
        <v>0</v>
      </c>
      <c r="R1054" s="131">
        <f>Q1054*H1054</f>
        <v>0</v>
      </c>
      <c r="S1054" s="131">
        <v>0</v>
      </c>
      <c r="T1054" s="132">
        <f>S1054*H1054</f>
        <v>0</v>
      </c>
      <c r="AR1054" s="133" t="s">
        <v>88</v>
      </c>
      <c r="AT1054" s="133" t="s">
        <v>185</v>
      </c>
      <c r="AU1054" s="133" t="s">
        <v>88</v>
      </c>
      <c r="AY1054" s="16" t="s">
        <v>184</v>
      </c>
      <c r="BE1054" s="134">
        <f>IF(N1054="základní",J1054,0)</f>
        <v>0</v>
      </c>
      <c r="BF1054" s="134">
        <f>IF(N1054="snížená",J1054,0)</f>
        <v>0</v>
      </c>
      <c r="BG1054" s="134">
        <f>IF(N1054="zákl. přenesená",J1054,0)</f>
        <v>0</v>
      </c>
      <c r="BH1054" s="134">
        <f>IF(N1054="sníž. přenesená",J1054,0)</f>
        <v>0</v>
      </c>
      <c r="BI1054" s="134">
        <f>IF(N1054="nulová",J1054,0)</f>
        <v>0</v>
      </c>
      <c r="BJ1054" s="16" t="s">
        <v>88</v>
      </c>
      <c r="BK1054" s="134">
        <f>ROUND(I1054*H1054,2)</f>
        <v>0</v>
      </c>
      <c r="BL1054" s="16" t="s">
        <v>88</v>
      </c>
      <c r="BM1054" s="133" t="s">
        <v>1913</v>
      </c>
    </row>
    <row r="1055" spans="2:65" s="11" customFormat="1" ht="22.5">
      <c r="B1055" s="135"/>
      <c r="D1055" s="136" t="s">
        <v>190</v>
      </c>
      <c r="E1055" s="137" t="s">
        <v>3</v>
      </c>
      <c r="F1055" s="138" t="s">
        <v>1548</v>
      </c>
      <c r="H1055" s="137" t="s">
        <v>3</v>
      </c>
      <c r="I1055" s="139"/>
      <c r="L1055" s="135"/>
      <c r="M1055" s="140"/>
      <c r="T1055" s="141"/>
      <c r="AT1055" s="137" t="s">
        <v>190</v>
      </c>
      <c r="AU1055" s="137" t="s">
        <v>88</v>
      </c>
      <c r="AV1055" s="11" t="s">
        <v>88</v>
      </c>
      <c r="AW1055" s="11" t="s">
        <v>41</v>
      </c>
      <c r="AX1055" s="11" t="s">
        <v>80</v>
      </c>
      <c r="AY1055" s="137" t="s">
        <v>184</v>
      </c>
    </row>
    <row r="1056" spans="2:65" s="11" customFormat="1" ht="22.5">
      <c r="B1056" s="135"/>
      <c r="D1056" s="136" t="s">
        <v>190</v>
      </c>
      <c r="E1056" s="137" t="s">
        <v>3</v>
      </c>
      <c r="F1056" s="138" t="s">
        <v>1904</v>
      </c>
      <c r="H1056" s="137" t="s">
        <v>3</v>
      </c>
      <c r="I1056" s="139"/>
      <c r="L1056" s="135"/>
      <c r="M1056" s="140"/>
      <c r="T1056" s="141"/>
      <c r="AT1056" s="137" t="s">
        <v>190</v>
      </c>
      <c r="AU1056" s="137" t="s">
        <v>88</v>
      </c>
      <c r="AV1056" s="11" t="s">
        <v>88</v>
      </c>
      <c r="AW1056" s="11" t="s">
        <v>41</v>
      </c>
      <c r="AX1056" s="11" t="s">
        <v>80</v>
      </c>
      <c r="AY1056" s="137" t="s">
        <v>184</v>
      </c>
    </row>
    <row r="1057" spans="2:51" s="12" customFormat="1" ht="11.25">
      <c r="B1057" s="142"/>
      <c r="D1057" s="136" t="s">
        <v>190</v>
      </c>
      <c r="E1057" s="143" t="s">
        <v>3</v>
      </c>
      <c r="F1057" s="144" t="s">
        <v>1914</v>
      </c>
      <c r="H1057" s="145">
        <v>8.58</v>
      </c>
      <c r="I1057" s="146"/>
      <c r="L1057" s="142"/>
      <c r="M1057" s="147"/>
      <c r="T1057" s="148"/>
      <c r="AT1057" s="143" t="s">
        <v>190</v>
      </c>
      <c r="AU1057" s="143" t="s">
        <v>88</v>
      </c>
      <c r="AV1057" s="12" t="s">
        <v>90</v>
      </c>
      <c r="AW1057" s="12" t="s">
        <v>41</v>
      </c>
      <c r="AX1057" s="12" t="s">
        <v>80</v>
      </c>
      <c r="AY1057" s="143" t="s">
        <v>184</v>
      </c>
    </row>
    <row r="1058" spans="2:51" s="11" customFormat="1" ht="22.5">
      <c r="B1058" s="135"/>
      <c r="D1058" s="136" t="s">
        <v>190</v>
      </c>
      <c r="E1058" s="137" t="s">
        <v>3</v>
      </c>
      <c r="F1058" s="138" t="s">
        <v>1549</v>
      </c>
      <c r="H1058" s="137" t="s">
        <v>3</v>
      </c>
      <c r="I1058" s="139"/>
      <c r="L1058" s="135"/>
      <c r="M1058" s="140"/>
      <c r="T1058" s="141"/>
      <c r="AT1058" s="137" t="s">
        <v>190</v>
      </c>
      <c r="AU1058" s="137" t="s">
        <v>88</v>
      </c>
      <c r="AV1058" s="11" t="s">
        <v>88</v>
      </c>
      <c r="AW1058" s="11" t="s">
        <v>41</v>
      </c>
      <c r="AX1058" s="11" t="s">
        <v>80</v>
      </c>
      <c r="AY1058" s="137" t="s">
        <v>184</v>
      </c>
    </row>
    <row r="1059" spans="2:51" s="11" customFormat="1" ht="22.5">
      <c r="B1059" s="135"/>
      <c r="D1059" s="136" t="s">
        <v>190</v>
      </c>
      <c r="E1059" s="137" t="s">
        <v>3</v>
      </c>
      <c r="F1059" s="138" t="s">
        <v>1904</v>
      </c>
      <c r="H1059" s="137" t="s">
        <v>3</v>
      </c>
      <c r="I1059" s="139"/>
      <c r="L1059" s="135"/>
      <c r="M1059" s="140"/>
      <c r="T1059" s="141"/>
      <c r="AT1059" s="137" t="s">
        <v>190</v>
      </c>
      <c r="AU1059" s="137" t="s">
        <v>88</v>
      </c>
      <c r="AV1059" s="11" t="s">
        <v>88</v>
      </c>
      <c r="AW1059" s="11" t="s">
        <v>41</v>
      </c>
      <c r="AX1059" s="11" t="s">
        <v>80</v>
      </c>
      <c r="AY1059" s="137" t="s">
        <v>184</v>
      </c>
    </row>
    <row r="1060" spans="2:51" s="12" customFormat="1" ht="11.25">
      <c r="B1060" s="142"/>
      <c r="D1060" s="136" t="s">
        <v>190</v>
      </c>
      <c r="E1060" s="143" t="s">
        <v>3</v>
      </c>
      <c r="F1060" s="144" t="s">
        <v>1915</v>
      </c>
      <c r="H1060" s="145">
        <v>1.95</v>
      </c>
      <c r="I1060" s="146"/>
      <c r="L1060" s="142"/>
      <c r="M1060" s="147"/>
      <c r="T1060" s="148"/>
      <c r="AT1060" s="143" t="s">
        <v>190</v>
      </c>
      <c r="AU1060" s="143" t="s">
        <v>88</v>
      </c>
      <c r="AV1060" s="12" t="s">
        <v>90</v>
      </c>
      <c r="AW1060" s="12" t="s">
        <v>41</v>
      </c>
      <c r="AX1060" s="12" t="s">
        <v>80</v>
      </c>
      <c r="AY1060" s="143" t="s">
        <v>184</v>
      </c>
    </row>
    <row r="1061" spans="2:51" s="13" customFormat="1" ht="11.25">
      <c r="B1061" s="149"/>
      <c r="D1061" s="136" t="s">
        <v>190</v>
      </c>
      <c r="E1061" s="150" t="s">
        <v>3</v>
      </c>
      <c r="F1061" s="151" t="s">
        <v>202</v>
      </c>
      <c r="H1061" s="152">
        <v>10.53</v>
      </c>
      <c r="I1061" s="153"/>
      <c r="L1061" s="149"/>
      <c r="M1061" s="156"/>
      <c r="N1061" s="157"/>
      <c r="O1061" s="157"/>
      <c r="P1061" s="157"/>
      <c r="Q1061" s="157"/>
      <c r="R1061" s="157"/>
      <c r="S1061" s="157"/>
      <c r="T1061" s="158"/>
      <c r="AT1061" s="150" t="s">
        <v>190</v>
      </c>
      <c r="AU1061" s="150" t="s">
        <v>88</v>
      </c>
      <c r="AV1061" s="13" t="s">
        <v>203</v>
      </c>
      <c r="AW1061" s="13" t="s">
        <v>41</v>
      </c>
      <c r="AX1061" s="13" t="s">
        <v>88</v>
      </c>
      <c r="AY1061" s="150" t="s">
        <v>184</v>
      </c>
    </row>
    <row r="1062" spans="2:51" s="1" customFormat="1" ht="6.95" customHeight="1">
      <c r="B1062" s="41"/>
      <c r="C1062" s="42"/>
      <c r="D1062" s="42"/>
      <c r="E1062" s="42"/>
      <c r="F1062" s="42"/>
      <c r="G1062" s="42"/>
      <c r="H1062" s="42"/>
      <c r="I1062" s="42"/>
      <c r="J1062" s="42"/>
      <c r="K1062" s="42"/>
      <c r="L1062" s="32"/>
    </row>
  </sheetData>
  <autoFilter ref="C83:K1061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114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1916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ROUND((SUM(BE84:BE359)),  2)</f>
        <v>0</v>
      </c>
      <c r="I33" s="89">
        <v>0.21</v>
      </c>
      <c r="J33" s="88">
        <f>ROUND(((SUM(BE84:BE359))*I33),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ROUND((SUM(BF84:BF359)),  2)</f>
        <v>0</v>
      </c>
      <c r="I34" s="89">
        <v>0.15</v>
      </c>
      <c r="J34" s="88">
        <f>ROUND(((SUM(BF84:BF359))*I34),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ROUND((SUM(BG84:BG359)),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ROUND((SUM(BH84:BH359)),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ROUND((SUM(BI84:BI359)),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PS473 - Úprava SSZ 5.13 Provazníkova - Kohoutova - v rámci 2. etapy ZOV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J116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J131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J137</f>
        <v>0</v>
      </c>
      <c r="L63" s="99"/>
    </row>
    <row r="64" spans="2:47" s="8" customFormat="1" ht="24.95" customHeight="1">
      <c r="B64" s="99"/>
      <c r="D64" s="100" t="s">
        <v>1917</v>
      </c>
      <c r="E64" s="101"/>
      <c r="F64" s="101"/>
      <c r="G64" s="101"/>
      <c r="H64" s="101"/>
      <c r="I64" s="101"/>
      <c r="J64" s="102">
        <f>J353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PS473 - Úprava SSZ 5.13 Provazníkova - Kohoutova - v rámci 2. etapy ZOV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Husovice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P85+P116+P131+P137+P353</f>
        <v>0</v>
      </c>
      <c r="Q84" s="50"/>
      <c r="R84" s="108">
        <f>R85+R116+R131+R137+R353</f>
        <v>0</v>
      </c>
      <c r="S84" s="50"/>
      <c r="T84" s="109">
        <f>T85+T116+T131+T137+T353</f>
        <v>0</v>
      </c>
      <c r="AT84" s="16" t="s">
        <v>79</v>
      </c>
      <c r="AU84" s="16" t="s">
        <v>163</v>
      </c>
      <c r="BK84" s="110">
        <f>BK85+BK116+BK131+BK137+BK353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SUM(P86:P115)</f>
        <v>0</v>
      </c>
      <c r="R85" s="117">
        <f>SUM(R86:R115)</f>
        <v>0</v>
      </c>
      <c r="T85" s="118">
        <f>SUM(T86:T115)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SUM(BK86:BK115)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1.2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90</v>
      </c>
    </row>
    <row r="87" spans="2:65" s="11" customFormat="1" ht="22.5">
      <c r="B87" s="135"/>
      <c r="D87" s="136" t="s">
        <v>190</v>
      </c>
      <c r="E87" s="137" t="s">
        <v>3</v>
      </c>
      <c r="F87" s="138" t="s">
        <v>1918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743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22.5">
      <c r="B89" s="135"/>
      <c r="D89" s="136" t="s">
        <v>190</v>
      </c>
      <c r="E89" s="137" t="s">
        <v>3</v>
      </c>
      <c r="F89" s="138" t="s">
        <v>1919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2" customFormat="1" ht="11.25">
      <c r="B90" s="142"/>
      <c r="D90" s="136" t="s">
        <v>190</v>
      </c>
      <c r="E90" s="143" t="s">
        <v>3</v>
      </c>
      <c r="F90" s="144" t="s">
        <v>319</v>
      </c>
      <c r="H90" s="145">
        <v>1.2</v>
      </c>
      <c r="I90" s="146"/>
      <c r="L90" s="142"/>
      <c r="M90" s="147"/>
      <c r="T90" s="148"/>
      <c r="AT90" s="143" t="s">
        <v>190</v>
      </c>
      <c r="AU90" s="143" t="s">
        <v>88</v>
      </c>
      <c r="AV90" s="12" t="s">
        <v>90</v>
      </c>
      <c r="AW90" s="12" t="s">
        <v>41</v>
      </c>
      <c r="AX90" s="12" t="s">
        <v>80</v>
      </c>
      <c r="AY90" s="143" t="s">
        <v>184</v>
      </c>
    </row>
    <row r="91" spans="2:65" s="13" customFormat="1" ht="11.25">
      <c r="B91" s="149"/>
      <c r="D91" s="136" t="s">
        <v>190</v>
      </c>
      <c r="E91" s="150" t="s">
        <v>3</v>
      </c>
      <c r="F91" s="151" t="s">
        <v>202</v>
      </c>
      <c r="H91" s="152">
        <v>1.2</v>
      </c>
      <c r="I91" s="153"/>
      <c r="L91" s="149"/>
      <c r="M91" s="154"/>
      <c r="T91" s="155"/>
      <c r="AT91" s="150" t="s">
        <v>190</v>
      </c>
      <c r="AU91" s="150" t="s">
        <v>88</v>
      </c>
      <c r="AV91" s="13" t="s">
        <v>203</v>
      </c>
      <c r="AW91" s="13" t="s">
        <v>41</v>
      </c>
      <c r="AX91" s="13" t="s">
        <v>88</v>
      </c>
      <c r="AY91" s="150" t="s">
        <v>184</v>
      </c>
    </row>
    <row r="92" spans="2:65" s="1" customFormat="1" ht="24.2" customHeight="1">
      <c r="B92" s="121"/>
      <c r="C92" s="122" t="s">
        <v>90</v>
      </c>
      <c r="D92" s="122" t="s">
        <v>185</v>
      </c>
      <c r="E92" s="123" t="s">
        <v>1022</v>
      </c>
      <c r="F92" s="124" t="s">
        <v>1023</v>
      </c>
      <c r="G92" s="125" t="s">
        <v>188</v>
      </c>
      <c r="H92" s="126">
        <v>5.032</v>
      </c>
      <c r="I92" s="127"/>
      <c r="J92" s="128">
        <f>ROUND(I92*H92,2)</f>
        <v>0</v>
      </c>
      <c r="K92" s="124" t="s">
        <v>189</v>
      </c>
      <c r="L92" s="32"/>
      <c r="M92" s="129" t="s">
        <v>3</v>
      </c>
      <c r="N92" s="130" t="s">
        <v>51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88</v>
      </c>
      <c r="AT92" s="133" t="s">
        <v>185</v>
      </c>
      <c r="AU92" s="133" t="s">
        <v>88</v>
      </c>
      <c r="AY92" s="16" t="s">
        <v>184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88</v>
      </c>
      <c r="BK92" s="134">
        <f>ROUND(I92*H92,2)</f>
        <v>0</v>
      </c>
      <c r="BL92" s="16" t="s">
        <v>88</v>
      </c>
      <c r="BM92" s="133" t="s">
        <v>203</v>
      </c>
    </row>
    <row r="93" spans="2:65" s="11" customFormat="1" ht="22.5">
      <c r="B93" s="135"/>
      <c r="D93" s="136" t="s">
        <v>190</v>
      </c>
      <c r="E93" s="137" t="s">
        <v>3</v>
      </c>
      <c r="F93" s="138" t="s">
        <v>1918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1920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2" customFormat="1" ht="11.25">
      <c r="B95" s="142"/>
      <c r="D95" s="136" t="s">
        <v>190</v>
      </c>
      <c r="E95" s="143" t="s">
        <v>3</v>
      </c>
      <c r="F95" s="144" t="s">
        <v>319</v>
      </c>
      <c r="H95" s="145">
        <v>1.2</v>
      </c>
      <c r="I95" s="146"/>
      <c r="L95" s="142"/>
      <c r="M95" s="147"/>
      <c r="T95" s="148"/>
      <c r="AT95" s="143" t="s">
        <v>190</v>
      </c>
      <c r="AU95" s="143" t="s">
        <v>88</v>
      </c>
      <c r="AV95" s="12" t="s">
        <v>90</v>
      </c>
      <c r="AW95" s="12" t="s">
        <v>41</v>
      </c>
      <c r="AX95" s="12" t="s">
        <v>80</v>
      </c>
      <c r="AY95" s="143" t="s">
        <v>184</v>
      </c>
    </row>
    <row r="96" spans="2:65" s="11" customFormat="1" ht="22.5">
      <c r="B96" s="135"/>
      <c r="D96" s="136" t="s">
        <v>190</v>
      </c>
      <c r="E96" s="137" t="s">
        <v>3</v>
      </c>
      <c r="F96" s="138" t="s">
        <v>1921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2" customFormat="1" ht="11.25">
      <c r="B97" s="142"/>
      <c r="D97" s="136" t="s">
        <v>190</v>
      </c>
      <c r="E97" s="143" t="s">
        <v>3</v>
      </c>
      <c r="F97" s="144" t="s">
        <v>1561</v>
      </c>
      <c r="H97" s="145">
        <v>0.432</v>
      </c>
      <c r="I97" s="146"/>
      <c r="L97" s="142"/>
      <c r="M97" s="147"/>
      <c r="T97" s="148"/>
      <c r="AT97" s="143" t="s">
        <v>190</v>
      </c>
      <c r="AU97" s="143" t="s">
        <v>88</v>
      </c>
      <c r="AV97" s="12" t="s">
        <v>90</v>
      </c>
      <c r="AW97" s="12" t="s">
        <v>41</v>
      </c>
      <c r="AX97" s="12" t="s">
        <v>80</v>
      </c>
      <c r="AY97" s="143" t="s">
        <v>184</v>
      </c>
    </row>
    <row r="98" spans="2:65" s="11" customFormat="1" ht="22.5">
      <c r="B98" s="135"/>
      <c r="D98" s="136" t="s">
        <v>190</v>
      </c>
      <c r="E98" s="137" t="s">
        <v>3</v>
      </c>
      <c r="F98" s="138" t="s">
        <v>1213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2" customFormat="1" ht="11.25">
      <c r="B99" s="142"/>
      <c r="D99" s="136" t="s">
        <v>190</v>
      </c>
      <c r="E99" s="143" t="s">
        <v>3</v>
      </c>
      <c r="F99" s="144" t="s">
        <v>1922</v>
      </c>
      <c r="H99" s="145">
        <v>3.4</v>
      </c>
      <c r="I99" s="146"/>
      <c r="L99" s="142"/>
      <c r="M99" s="147"/>
      <c r="T99" s="148"/>
      <c r="AT99" s="143" t="s">
        <v>190</v>
      </c>
      <c r="AU99" s="143" t="s">
        <v>88</v>
      </c>
      <c r="AV99" s="12" t="s">
        <v>90</v>
      </c>
      <c r="AW99" s="12" t="s">
        <v>41</v>
      </c>
      <c r="AX99" s="12" t="s">
        <v>80</v>
      </c>
      <c r="AY99" s="143" t="s">
        <v>184</v>
      </c>
    </row>
    <row r="100" spans="2:65" s="13" customFormat="1" ht="11.25">
      <c r="B100" s="149"/>
      <c r="D100" s="136" t="s">
        <v>190</v>
      </c>
      <c r="E100" s="150" t="s">
        <v>3</v>
      </c>
      <c r="F100" s="151" t="s">
        <v>202</v>
      </c>
      <c r="H100" s="152">
        <v>5.032</v>
      </c>
      <c r="I100" s="153"/>
      <c r="L100" s="149"/>
      <c r="M100" s="154"/>
      <c r="T100" s="155"/>
      <c r="AT100" s="150" t="s">
        <v>190</v>
      </c>
      <c r="AU100" s="150" t="s">
        <v>88</v>
      </c>
      <c r="AV100" s="13" t="s">
        <v>203</v>
      </c>
      <c r="AW100" s="13" t="s">
        <v>41</v>
      </c>
      <c r="AX100" s="13" t="s">
        <v>88</v>
      </c>
      <c r="AY100" s="150" t="s">
        <v>184</v>
      </c>
    </row>
    <row r="101" spans="2:65" s="1" customFormat="1" ht="24.2" customHeight="1">
      <c r="B101" s="121"/>
      <c r="C101" s="122" t="s">
        <v>210</v>
      </c>
      <c r="D101" s="122" t="s">
        <v>185</v>
      </c>
      <c r="E101" s="123" t="s">
        <v>1218</v>
      </c>
      <c r="F101" s="124" t="s">
        <v>1219</v>
      </c>
      <c r="G101" s="125" t="s">
        <v>213</v>
      </c>
      <c r="H101" s="126">
        <v>1</v>
      </c>
      <c r="I101" s="127"/>
      <c r="J101" s="128">
        <f>ROUND(I101*H101,2)</f>
        <v>0</v>
      </c>
      <c r="K101" s="124" t="s">
        <v>189</v>
      </c>
      <c r="L101" s="32"/>
      <c r="M101" s="129" t="s">
        <v>3</v>
      </c>
      <c r="N101" s="130" t="s">
        <v>51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88</v>
      </c>
      <c r="AT101" s="133" t="s">
        <v>185</v>
      </c>
      <c r="AU101" s="133" t="s">
        <v>88</v>
      </c>
      <c r="AY101" s="16" t="s">
        <v>184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6" t="s">
        <v>88</v>
      </c>
      <c r="BK101" s="134">
        <f>ROUND(I101*H101,2)</f>
        <v>0</v>
      </c>
      <c r="BL101" s="16" t="s">
        <v>88</v>
      </c>
      <c r="BM101" s="133" t="s">
        <v>1923</v>
      </c>
    </row>
    <row r="102" spans="2:65" s="11" customFormat="1" ht="11.25">
      <c r="B102" s="135"/>
      <c r="D102" s="136" t="s">
        <v>190</v>
      </c>
      <c r="E102" s="137" t="s">
        <v>3</v>
      </c>
      <c r="F102" s="138" t="s">
        <v>1924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1" customFormat="1" ht="22.5">
      <c r="B103" s="135"/>
      <c r="D103" s="136" t="s">
        <v>190</v>
      </c>
      <c r="E103" s="137" t="s">
        <v>3</v>
      </c>
      <c r="F103" s="138" t="s">
        <v>1925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2" customFormat="1" ht="11.25">
      <c r="B104" s="142"/>
      <c r="D104" s="136" t="s">
        <v>190</v>
      </c>
      <c r="E104" s="143" t="s">
        <v>3</v>
      </c>
      <c r="F104" s="144" t="s">
        <v>88</v>
      </c>
      <c r="H104" s="145">
        <v>1</v>
      </c>
      <c r="I104" s="146"/>
      <c r="L104" s="142"/>
      <c r="M104" s="147"/>
      <c r="T104" s="148"/>
      <c r="AT104" s="143" t="s">
        <v>190</v>
      </c>
      <c r="AU104" s="143" t="s">
        <v>88</v>
      </c>
      <c r="AV104" s="12" t="s">
        <v>90</v>
      </c>
      <c r="AW104" s="12" t="s">
        <v>41</v>
      </c>
      <c r="AX104" s="12" t="s">
        <v>80</v>
      </c>
      <c r="AY104" s="143" t="s">
        <v>184</v>
      </c>
    </row>
    <row r="105" spans="2:65" s="13" customFormat="1" ht="11.25">
      <c r="B105" s="149"/>
      <c r="D105" s="136" t="s">
        <v>190</v>
      </c>
      <c r="E105" s="150" t="s">
        <v>3</v>
      </c>
      <c r="F105" s="151" t="s">
        <v>202</v>
      </c>
      <c r="H105" s="152">
        <v>1</v>
      </c>
      <c r="I105" s="153"/>
      <c r="L105" s="149"/>
      <c r="M105" s="154"/>
      <c r="T105" s="155"/>
      <c r="AT105" s="150" t="s">
        <v>190</v>
      </c>
      <c r="AU105" s="150" t="s">
        <v>88</v>
      </c>
      <c r="AV105" s="13" t="s">
        <v>203</v>
      </c>
      <c r="AW105" s="13" t="s">
        <v>41</v>
      </c>
      <c r="AX105" s="13" t="s">
        <v>88</v>
      </c>
      <c r="AY105" s="150" t="s">
        <v>184</v>
      </c>
    </row>
    <row r="106" spans="2:65" s="1" customFormat="1" ht="21.75" customHeight="1">
      <c r="B106" s="121"/>
      <c r="C106" s="122" t="s">
        <v>203</v>
      </c>
      <c r="D106" s="122" t="s">
        <v>185</v>
      </c>
      <c r="E106" s="123" t="s">
        <v>217</v>
      </c>
      <c r="F106" s="124" t="s">
        <v>218</v>
      </c>
      <c r="G106" s="125" t="s">
        <v>213</v>
      </c>
      <c r="H106" s="126">
        <v>1</v>
      </c>
      <c r="I106" s="127"/>
      <c r="J106" s="128">
        <f>ROUND(I106*H106,2)</f>
        <v>0</v>
      </c>
      <c r="K106" s="124" t="s">
        <v>189</v>
      </c>
      <c r="L106" s="32"/>
      <c r="M106" s="129" t="s">
        <v>3</v>
      </c>
      <c r="N106" s="130" t="s">
        <v>51</v>
      </c>
      <c r="P106" s="131">
        <f>O106*H106</f>
        <v>0</v>
      </c>
      <c r="Q106" s="131">
        <v>0</v>
      </c>
      <c r="R106" s="131">
        <f>Q106*H106</f>
        <v>0</v>
      </c>
      <c r="S106" s="131">
        <v>0</v>
      </c>
      <c r="T106" s="132">
        <f>S106*H106</f>
        <v>0</v>
      </c>
      <c r="AR106" s="133" t="s">
        <v>88</v>
      </c>
      <c r="AT106" s="133" t="s">
        <v>185</v>
      </c>
      <c r="AU106" s="133" t="s">
        <v>88</v>
      </c>
      <c r="AY106" s="16" t="s">
        <v>184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6" t="s">
        <v>88</v>
      </c>
      <c r="BK106" s="134">
        <f>ROUND(I106*H106,2)</f>
        <v>0</v>
      </c>
      <c r="BL106" s="16" t="s">
        <v>88</v>
      </c>
      <c r="BM106" s="133" t="s">
        <v>1926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1924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1" customFormat="1" ht="11.25">
      <c r="B108" s="135"/>
      <c r="D108" s="136" t="s">
        <v>190</v>
      </c>
      <c r="E108" s="137" t="s">
        <v>3</v>
      </c>
      <c r="F108" s="138" t="s">
        <v>1927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2" customFormat="1" ht="11.25">
      <c r="B109" s="142"/>
      <c r="D109" s="136" t="s">
        <v>190</v>
      </c>
      <c r="E109" s="143" t="s">
        <v>3</v>
      </c>
      <c r="F109" s="144" t="s">
        <v>88</v>
      </c>
      <c r="H109" s="145">
        <v>1</v>
      </c>
      <c r="I109" s="146"/>
      <c r="L109" s="142"/>
      <c r="M109" s="147"/>
      <c r="T109" s="148"/>
      <c r="AT109" s="143" t="s">
        <v>190</v>
      </c>
      <c r="AU109" s="143" t="s">
        <v>88</v>
      </c>
      <c r="AV109" s="12" t="s">
        <v>90</v>
      </c>
      <c r="AW109" s="12" t="s">
        <v>41</v>
      </c>
      <c r="AX109" s="12" t="s">
        <v>88</v>
      </c>
      <c r="AY109" s="143" t="s">
        <v>184</v>
      </c>
    </row>
    <row r="110" spans="2:65" s="1" customFormat="1" ht="16.5" customHeight="1">
      <c r="B110" s="121"/>
      <c r="C110" s="122" t="s">
        <v>221</v>
      </c>
      <c r="D110" s="122" t="s">
        <v>185</v>
      </c>
      <c r="E110" s="123" t="s">
        <v>1225</v>
      </c>
      <c r="F110" s="124" t="s">
        <v>1226</v>
      </c>
      <c r="G110" s="125" t="s">
        <v>348</v>
      </c>
      <c r="H110" s="126">
        <v>1</v>
      </c>
      <c r="I110" s="127"/>
      <c r="J110" s="128">
        <f>ROUND(I110*H110,2)</f>
        <v>0</v>
      </c>
      <c r="K110" s="124" t="s">
        <v>189</v>
      </c>
      <c r="L110" s="32"/>
      <c r="M110" s="129" t="s">
        <v>3</v>
      </c>
      <c r="N110" s="130" t="s">
        <v>51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88</v>
      </c>
      <c r="AT110" s="133" t="s">
        <v>185</v>
      </c>
      <c r="AU110" s="133" t="s">
        <v>88</v>
      </c>
      <c r="AY110" s="16" t="s">
        <v>184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6" t="s">
        <v>88</v>
      </c>
      <c r="BK110" s="134">
        <f>ROUND(I110*H110,2)</f>
        <v>0</v>
      </c>
      <c r="BL110" s="16" t="s">
        <v>88</v>
      </c>
      <c r="BM110" s="133" t="s">
        <v>224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1924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1" customFormat="1" ht="22.5">
      <c r="B112" s="135"/>
      <c r="D112" s="136" t="s">
        <v>190</v>
      </c>
      <c r="E112" s="137" t="s">
        <v>3</v>
      </c>
      <c r="F112" s="138" t="s">
        <v>1918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1928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2" customFormat="1" ht="11.25">
      <c r="B114" s="142"/>
      <c r="D114" s="136" t="s">
        <v>190</v>
      </c>
      <c r="E114" s="143" t="s">
        <v>3</v>
      </c>
      <c r="F114" s="144" t="s">
        <v>88</v>
      </c>
      <c r="H114" s="145">
        <v>1</v>
      </c>
      <c r="I114" s="146"/>
      <c r="L114" s="142"/>
      <c r="M114" s="147"/>
      <c r="T114" s="148"/>
      <c r="AT114" s="143" t="s">
        <v>190</v>
      </c>
      <c r="AU114" s="143" t="s">
        <v>88</v>
      </c>
      <c r="AV114" s="12" t="s">
        <v>90</v>
      </c>
      <c r="AW114" s="12" t="s">
        <v>41</v>
      </c>
      <c r="AX114" s="12" t="s">
        <v>80</v>
      </c>
      <c r="AY114" s="143" t="s">
        <v>184</v>
      </c>
    </row>
    <row r="115" spans="2:65" s="13" customFormat="1" ht="11.25">
      <c r="B115" s="149"/>
      <c r="D115" s="136" t="s">
        <v>190</v>
      </c>
      <c r="E115" s="150" t="s">
        <v>3</v>
      </c>
      <c r="F115" s="151" t="s">
        <v>202</v>
      </c>
      <c r="H115" s="152">
        <v>1</v>
      </c>
      <c r="I115" s="153"/>
      <c r="L115" s="149"/>
      <c r="M115" s="154"/>
      <c r="T115" s="155"/>
      <c r="AT115" s="150" t="s">
        <v>190</v>
      </c>
      <c r="AU115" s="150" t="s">
        <v>88</v>
      </c>
      <c r="AV115" s="13" t="s">
        <v>203</v>
      </c>
      <c r="AW115" s="13" t="s">
        <v>41</v>
      </c>
      <c r="AX115" s="13" t="s">
        <v>88</v>
      </c>
      <c r="AY115" s="150" t="s">
        <v>184</v>
      </c>
    </row>
    <row r="116" spans="2:65" s="10" customFormat="1" ht="25.9" customHeight="1">
      <c r="B116" s="111"/>
      <c r="D116" s="112" t="s">
        <v>79</v>
      </c>
      <c r="E116" s="113" t="s">
        <v>88</v>
      </c>
      <c r="F116" s="113" t="s">
        <v>229</v>
      </c>
      <c r="I116" s="114"/>
      <c r="J116" s="115">
        <f>BK116</f>
        <v>0</v>
      </c>
      <c r="L116" s="111"/>
      <c r="M116" s="116"/>
      <c r="P116" s="117">
        <f>SUM(P117:P130)</f>
        <v>0</v>
      </c>
      <c r="R116" s="117">
        <f>SUM(R117:R130)</f>
        <v>0</v>
      </c>
      <c r="T116" s="118">
        <f>SUM(T117:T130)</f>
        <v>0</v>
      </c>
      <c r="AR116" s="112" t="s">
        <v>88</v>
      </c>
      <c r="AT116" s="119" t="s">
        <v>79</v>
      </c>
      <c r="AU116" s="119" t="s">
        <v>80</v>
      </c>
      <c r="AY116" s="112" t="s">
        <v>184</v>
      </c>
      <c r="BK116" s="120">
        <f>SUM(BK117:BK130)</f>
        <v>0</v>
      </c>
    </row>
    <row r="117" spans="2:65" s="1" customFormat="1" ht="21.75" customHeight="1">
      <c r="B117" s="121"/>
      <c r="C117" s="122" t="s">
        <v>224</v>
      </c>
      <c r="D117" s="122" t="s">
        <v>185</v>
      </c>
      <c r="E117" s="123" t="s">
        <v>254</v>
      </c>
      <c r="F117" s="124" t="s">
        <v>255</v>
      </c>
      <c r="G117" s="125" t="s">
        <v>188</v>
      </c>
      <c r="H117" s="126">
        <v>1.2</v>
      </c>
      <c r="I117" s="127"/>
      <c r="J117" s="128">
        <f>ROUND(I117*H117,2)</f>
        <v>0</v>
      </c>
      <c r="K117" s="124" t="s">
        <v>189</v>
      </c>
      <c r="L117" s="32"/>
      <c r="M117" s="129" t="s">
        <v>3</v>
      </c>
      <c r="N117" s="130" t="s">
        <v>51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88</v>
      </c>
      <c r="AT117" s="133" t="s">
        <v>185</v>
      </c>
      <c r="AU117" s="133" t="s">
        <v>88</v>
      </c>
      <c r="AY117" s="16" t="s">
        <v>184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88</v>
      </c>
      <c r="BK117" s="134">
        <f>ROUND(I117*H117,2)</f>
        <v>0</v>
      </c>
      <c r="BL117" s="16" t="s">
        <v>88</v>
      </c>
      <c r="BM117" s="133" t="s">
        <v>228</v>
      </c>
    </row>
    <row r="118" spans="2:65" s="11" customFormat="1" ht="22.5">
      <c r="B118" s="135"/>
      <c r="D118" s="136" t="s">
        <v>190</v>
      </c>
      <c r="E118" s="137" t="s">
        <v>3</v>
      </c>
      <c r="F118" s="138" t="s">
        <v>1918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257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1929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2" customFormat="1" ht="11.25">
      <c r="B121" s="142"/>
      <c r="D121" s="136" t="s">
        <v>190</v>
      </c>
      <c r="E121" s="143" t="s">
        <v>3</v>
      </c>
      <c r="F121" s="144" t="s">
        <v>319</v>
      </c>
      <c r="H121" s="145">
        <v>1.2</v>
      </c>
      <c r="I121" s="146"/>
      <c r="L121" s="142"/>
      <c r="M121" s="147"/>
      <c r="T121" s="148"/>
      <c r="AT121" s="143" t="s">
        <v>190</v>
      </c>
      <c r="AU121" s="143" t="s">
        <v>88</v>
      </c>
      <c r="AV121" s="12" t="s">
        <v>90</v>
      </c>
      <c r="AW121" s="12" t="s">
        <v>41</v>
      </c>
      <c r="AX121" s="12" t="s">
        <v>88</v>
      </c>
      <c r="AY121" s="143" t="s">
        <v>184</v>
      </c>
    </row>
    <row r="122" spans="2:65" s="1" customFormat="1" ht="21.75" customHeight="1">
      <c r="B122" s="121"/>
      <c r="C122" s="122" t="s">
        <v>230</v>
      </c>
      <c r="D122" s="122" t="s">
        <v>185</v>
      </c>
      <c r="E122" s="123" t="s">
        <v>266</v>
      </c>
      <c r="F122" s="124" t="s">
        <v>267</v>
      </c>
      <c r="G122" s="125" t="s">
        <v>250</v>
      </c>
      <c r="H122" s="126">
        <v>12</v>
      </c>
      <c r="I122" s="127"/>
      <c r="J122" s="128">
        <f>ROUND(I122*H122,2)</f>
        <v>0</v>
      </c>
      <c r="K122" s="124" t="s">
        <v>189</v>
      </c>
      <c r="L122" s="32"/>
      <c r="M122" s="129" t="s">
        <v>3</v>
      </c>
      <c r="N122" s="130" t="s">
        <v>51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88</v>
      </c>
      <c r="AT122" s="133" t="s">
        <v>185</v>
      </c>
      <c r="AU122" s="133" t="s">
        <v>88</v>
      </c>
      <c r="AY122" s="16" t="s">
        <v>184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6" t="s">
        <v>88</v>
      </c>
      <c r="BK122" s="134">
        <f>ROUND(I122*H122,2)</f>
        <v>0</v>
      </c>
      <c r="BL122" s="16" t="s">
        <v>88</v>
      </c>
      <c r="BM122" s="133" t="s">
        <v>247</v>
      </c>
    </row>
    <row r="123" spans="2:65" s="11" customFormat="1" ht="22.5">
      <c r="B123" s="135"/>
      <c r="D123" s="136" t="s">
        <v>190</v>
      </c>
      <c r="E123" s="137" t="s">
        <v>3</v>
      </c>
      <c r="F123" s="138" t="s">
        <v>1918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1" customFormat="1" ht="22.5">
      <c r="B124" s="135"/>
      <c r="D124" s="136" t="s">
        <v>190</v>
      </c>
      <c r="E124" s="137" t="s">
        <v>3</v>
      </c>
      <c r="F124" s="138" t="s">
        <v>269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22.5">
      <c r="B125" s="135"/>
      <c r="D125" s="136" t="s">
        <v>190</v>
      </c>
      <c r="E125" s="137" t="s">
        <v>3</v>
      </c>
      <c r="F125" s="138" t="s">
        <v>1919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2" customFormat="1" ht="11.25">
      <c r="B126" s="142"/>
      <c r="D126" s="136" t="s">
        <v>190</v>
      </c>
      <c r="E126" s="143" t="s">
        <v>3</v>
      </c>
      <c r="F126" s="144" t="s">
        <v>835</v>
      </c>
      <c r="H126" s="145">
        <v>12</v>
      </c>
      <c r="I126" s="146"/>
      <c r="L126" s="142"/>
      <c r="M126" s="147"/>
      <c r="T126" s="148"/>
      <c r="AT126" s="143" t="s">
        <v>190</v>
      </c>
      <c r="AU126" s="143" t="s">
        <v>88</v>
      </c>
      <c r="AV126" s="12" t="s">
        <v>90</v>
      </c>
      <c r="AW126" s="12" t="s">
        <v>41</v>
      </c>
      <c r="AX126" s="12" t="s">
        <v>88</v>
      </c>
      <c r="AY126" s="143" t="s">
        <v>184</v>
      </c>
    </row>
    <row r="127" spans="2:65" s="1" customFormat="1" ht="24.2" customHeight="1">
      <c r="B127" s="121"/>
      <c r="C127" s="122" t="s">
        <v>228</v>
      </c>
      <c r="D127" s="122" t="s">
        <v>185</v>
      </c>
      <c r="E127" s="123" t="s">
        <v>294</v>
      </c>
      <c r="F127" s="124" t="s">
        <v>295</v>
      </c>
      <c r="G127" s="125" t="s">
        <v>296</v>
      </c>
      <c r="H127" s="126">
        <v>2.04</v>
      </c>
      <c r="I127" s="127"/>
      <c r="J127" s="128">
        <f>ROUND(I127*H127,2)</f>
        <v>0</v>
      </c>
      <c r="K127" s="124" t="s">
        <v>189</v>
      </c>
      <c r="L127" s="32"/>
      <c r="M127" s="129" t="s">
        <v>3</v>
      </c>
      <c r="N127" s="130" t="s">
        <v>51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88</v>
      </c>
      <c r="AT127" s="133" t="s">
        <v>185</v>
      </c>
      <c r="AU127" s="133" t="s">
        <v>88</v>
      </c>
      <c r="AY127" s="16" t="s">
        <v>184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88</v>
      </c>
      <c r="BK127" s="134">
        <f>ROUND(I127*H127,2)</f>
        <v>0</v>
      </c>
      <c r="BL127" s="16" t="s">
        <v>88</v>
      </c>
      <c r="BM127" s="133" t="s">
        <v>1930</v>
      </c>
    </row>
    <row r="128" spans="2:65" s="11" customFormat="1" ht="22.5">
      <c r="B128" s="135"/>
      <c r="D128" s="136" t="s">
        <v>190</v>
      </c>
      <c r="E128" s="137" t="s">
        <v>3</v>
      </c>
      <c r="F128" s="138" t="s">
        <v>1918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1931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2" customFormat="1" ht="11.25">
      <c r="B130" s="142"/>
      <c r="D130" s="136" t="s">
        <v>190</v>
      </c>
      <c r="E130" s="143" t="s">
        <v>3</v>
      </c>
      <c r="F130" s="144" t="s">
        <v>1932</v>
      </c>
      <c r="H130" s="145">
        <v>2.04</v>
      </c>
      <c r="I130" s="146"/>
      <c r="L130" s="142"/>
      <c r="M130" s="147"/>
      <c r="T130" s="148"/>
      <c r="AT130" s="143" t="s">
        <v>190</v>
      </c>
      <c r="AU130" s="143" t="s">
        <v>88</v>
      </c>
      <c r="AV130" s="12" t="s">
        <v>90</v>
      </c>
      <c r="AW130" s="12" t="s">
        <v>41</v>
      </c>
      <c r="AX130" s="12" t="s">
        <v>88</v>
      </c>
      <c r="AY130" s="143" t="s">
        <v>184</v>
      </c>
    </row>
    <row r="131" spans="2:65" s="10" customFormat="1" ht="25.9" customHeight="1">
      <c r="B131" s="111"/>
      <c r="D131" s="112" t="s">
        <v>79</v>
      </c>
      <c r="E131" s="113" t="s">
        <v>90</v>
      </c>
      <c r="F131" s="113" t="s">
        <v>313</v>
      </c>
      <c r="I131" s="114"/>
      <c r="J131" s="115">
        <f>BK131</f>
        <v>0</v>
      </c>
      <c r="L131" s="111"/>
      <c r="M131" s="116"/>
      <c r="P131" s="117">
        <f>SUM(P132:P136)</f>
        <v>0</v>
      </c>
      <c r="R131" s="117">
        <f>SUM(R132:R136)</f>
        <v>0</v>
      </c>
      <c r="T131" s="118">
        <f>SUM(T132:T136)</f>
        <v>0</v>
      </c>
      <c r="AR131" s="112" t="s">
        <v>88</v>
      </c>
      <c r="AT131" s="119" t="s">
        <v>79</v>
      </c>
      <c r="AU131" s="119" t="s">
        <v>80</v>
      </c>
      <c r="AY131" s="112" t="s">
        <v>184</v>
      </c>
      <c r="BK131" s="120">
        <f>SUM(BK132:BK136)</f>
        <v>0</v>
      </c>
    </row>
    <row r="132" spans="2:65" s="1" customFormat="1" ht="16.5" customHeight="1">
      <c r="B132" s="121"/>
      <c r="C132" s="122" t="s">
        <v>241</v>
      </c>
      <c r="D132" s="122" t="s">
        <v>185</v>
      </c>
      <c r="E132" s="123" t="s">
        <v>315</v>
      </c>
      <c r="F132" s="124" t="s">
        <v>316</v>
      </c>
      <c r="G132" s="125" t="s">
        <v>188</v>
      </c>
      <c r="H132" s="126">
        <v>1.2</v>
      </c>
      <c r="I132" s="127"/>
      <c r="J132" s="128">
        <f>ROUND(I132*H132,2)</f>
        <v>0</v>
      </c>
      <c r="K132" s="124" t="s">
        <v>189</v>
      </c>
      <c r="L132" s="32"/>
      <c r="M132" s="129" t="s">
        <v>3</v>
      </c>
      <c r="N132" s="130" t="s">
        <v>51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88</v>
      </c>
      <c r="AT132" s="133" t="s">
        <v>185</v>
      </c>
      <c r="AU132" s="133" t="s">
        <v>88</v>
      </c>
      <c r="AY132" s="16" t="s">
        <v>184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88</v>
      </c>
      <c r="BK132" s="134">
        <f>ROUND(I132*H132,2)</f>
        <v>0</v>
      </c>
      <c r="BL132" s="16" t="s">
        <v>88</v>
      </c>
      <c r="BM132" s="133" t="s">
        <v>265</v>
      </c>
    </row>
    <row r="133" spans="2:65" s="11" customFormat="1" ht="22.5">
      <c r="B133" s="135"/>
      <c r="D133" s="136" t="s">
        <v>190</v>
      </c>
      <c r="E133" s="137" t="s">
        <v>3</v>
      </c>
      <c r="F133" s="138" t="s">
        <v>1918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1251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319</v>
      </c>
      <c r="H135" s="145">
        <v>1.2</v>
      </c>
      <c r="I135" s="146"/>
      <c r="L135" s="142"/>
      <c r="M135" s="147"/>
      <c r="T135" s="148"/>
      <c r="AT135" s="143" t="s">
        <v>190</v>
      </c>
      <c r="AU135" s="143" t="s">
        <v>88</v>
      </c>
      <c r="AV135" s="12" t="s">
        <v>90</v>
      </c>
      <c r="AW135" s="12" t="s">
        <v>41</v>
      </c>
      <c r="AX135" s="12" t="s">
        <v>80</v>
      </c>
      <c r="AY135" s="143" t="s">
        <v>184</v>
      </c>
    </row>
    <row r="136" spans="2:65" s="13" customFormat="1" ht="11.25">
      <c r="B136" s="149"/>
      <c r="D136" s="136" t="s">
        <v>190</v>
      </c>
      <c r="E136" s="150" t="s">
        <v>3</v>
      </c>
      <c r="F136" s="151" t="s">
        <v>202</v>
      </c>
      <c r="H136" s="152">
        <v>1.2</v>
      </c>
      <c r="I136" s="153"/>
      <c r="L136" s="149"/>
      <c r="M136" s="154"/>
      <c r="T136" s="155"/>
      <c r="AT136" s="150" t="s">
        <v>190</v>
      </c>
      <c r="AU136" s="150" t="s">
        <v>88</v>
      </c>
      <c r="AV136" s="13" t="s">
        <v>203</v>
      </c>
      <c r="AW136" s="13" t="s">
        <v>41</v>
      </c>
      <c r="AX136" s="13" t="s">
        <v>88</v>
      </c>
      <c r="AY136" s="150" t="s">
        <v>184</v>
      </c>
    </row>
    <row r="137" spans="2:65" s="10" customFormat="1" ht="25.9" customHeight="1">
      <c r="B137" s="111"/>
      <c r="D137" s="112" t="s">
        <v>79</v>
      </c>
      <c r="E137" s="113" t="s">
        <v>230</v>
      </c>
      <c r="F137" s="113" t="s">
        <v>333</v>
      </c>
      <c r="I137" s="114"/>
      <c r="J137" s="115">
        <f>BK137</f>
        <v>0</v>
      </c>
      <c r="L137" s="111"/>
      <c r="M137" s="116"/>
      <c r="P137" s="117">
        <f>SUM(P138:P352)</f>
        <v>0</v>
      </c>
      <c r="R137" s="117">
        <f>SUM(R138:R352)</f>
        <v>0</v>
      </c>
      <c r="T137" s="118">
        <f>SUM(T138:T352)</f>
        <v>0</v>
      </c>
      <c r="AR137" s="112" t="s">
        <v>88</v>
      </c>
      <c r="AT137" s="119" t="s">
        <v>79</v>
      </c>
      <c r="AU137" s="119" t="s">
        <v>80</v>
      </c>
      <c r="AY137" s="112" t="s">
        <v>184</v>
      </c>
      <c r="BK137" s="120">
        <f>SUM(BK138:BK352)</f>
        <v>0</v>
      </c>
    </row>
    <row r="138" spans="2:65" s="1" customFormat="1" ht="33" customHeight="1">
      <c r="B138" s="121"/>
      <c r="C138" s="122" t="s">
        <v>247</v>
      </c>
      <c r="D138" s="122" t="s">
        <v>185</v>
      </c>
      <c r="E138" s="123" t="s">
        <v>1261</v>
      </c>
      <c r="F138" s="124" t="s">
        <v>1262</v>
      </c>
      <c r="G138" s="125" t="s">
        <v>324</v>
      </c>
      <c r="H138" s="126">
        <v>2</v>
      </c>
      <c r="I138" s="127"/>
      <c r="J138" s="128">
        <f>ROUND(I138*H138,2)</f>
        <v>0</v>
      </c>
      <c r="K138" s="124" t="s">
        <v>189</v>
      </c>
      <c r="L138" s="32"/>
      <c r="M138" s="129" t="s">
        <v>3</v>
      </c>
      <c r="N138" s="130" t="s">
        <v>51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88</v>
      </c>
      <c r="AT138" s="133" t="s">
        <v>185</v>
      </c>
      <c r="AU138" s="133" t="s">
        <v>88</v>
      </c>
      <c r="AY138" s="16" t="s">
        <v>184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88</v>
      </c>
      <c r="BK138" s="134">
        <f>ROUND(I138*H138,2)</f>
        <v>0</v>
      </c>
      <c r="BL138" s="16" t="s">
        <v>88</v>
      </c>
      <c r="BM138" s="133" t="s">
        <v>256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1924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1" customFormat="1" ht="22.5">
      <c r="B140" s="135"/>
      <c r="D140" s="136" t="s">
        <v>190</v>
      </c>
      <c r="E140" s="137" t="s">
        <v>3</v>
      </c>
      <c r="F140" s="138" t="s">
        <v>1918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1" customFormat="1" ht="22.5">
      <c r="B141" s="135"/>
      <c r="D141" s="136" t="s">
        <v>190</v>
      </c>
      <c r="E141" s="137" t="s">
        <v>3</v>
      </c>
      <c r="F141" s="138" t="s">
        <v>1264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2" customFormat="1" ht="11.25">
      <c r="B142" s="142"/>
      <c r="D142" s="136" t="s">
        <v>190</v>
      </c>
      <c r="E142" s="143" t="s">
        <v>3</v>
      </c>
      <c r="F142" s="144" t="s">
        <v>1933</v>
      </c>
      <c r="H142" s="145">
        <v>2</v>
      </c>
      <c r="I142" s="146"/>
      <c r="L142" s="142"/>
      <c r="M142" s="147"/>
      <c r="T142" s="148"/>
      <c r="AT142" s="143" t="s">
        <v>190</v>
      </c>
      <c r="AU142" s="143" t="s">
        <v>88</v>
      </c>
      <c r="AV142" s="12" t="s">
        <v>90</v>
      </c>
      <c r="AW142" s="12" t="s">
        <v>41</v>
      </c>
      <c r="AX142" s="12" t="s">
        <v>80</v>
      </c>
      <c r="AY142" s="143" t="s">
        <v>184</v>
      </c>
    </row>
    <row r="143" spans="2:65" s="13" customFormat="1" ht="11.25">
      <c r="B143" s="149"/>
      <c r="D143" s="136" t="s">
        <v>190</v>
      </c>
      <c r="E143" s="150" t="s">
        <v>3</v>
      </c>
      <c r="F143" s="151" t="s">
        <v>202</v>
      </c>
      <c r="H143" s="152">
        <v>2</v>
      </c>
      <c r="I143" s="153"/>
      <c r="L143" s="149"/>
      <c r="M143" s="154"/>
      <c r="T143" s="155"/>
      <c r="AT143" s="150" t="s">
        <v>190</v>
      </c>
      <c r="AU143" s="150" t="s">
        <v>88</v>
      </c>
      <c r="AV143" s="13" t="s">
        <v>203</v>
      </c>
      <c r="AW143" s="13" t="s">
        <v>41</v>
      </c>
      <c r="AX143" s="13" t="s">
        <v>88</v>
      </c>
      <c r="AY143" s="150" t="s">
        <v>184</v>
      </c>
    </row>
    <row r="144" spans="2:65" s="1" customFormat="1" ht="24.2" customHeight="1">
      <c r="B144" s="121"/>
      <c r="C144" s="122" t="s">
        <v>253</v>
      </c>
      <c r="D144" s="122" t="s">
        <v>185</v>
      </c>
      <c r="E144" s="123" t="s">
        <v>1291</v>
      </c>
      <c r="F144" s="124" t="s">
        <v>1292</v>
      </c>
      <c r="G144" s="125" t="s">
        <v>324</v>
      </c>
      <c r="H144" s="126">
        <v>50</v>
      </c>
      <c r="I144" s="127"/>
      <c r="J144" s="128">
        <f>ROUND(I144*H144,2)</f>
        <v>0</v>
      </c>
      <c r="K144" s="124" t="s">
        <v>189</v>
      </c>
      <c r="L144" s="32"/>
      <c r="M144" s="129" t="s">
        <v>3</v>
      </c>
      <c r="N144" s="130" t="s">
        <v>51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88</v>
      </c>
      <c r="AT144" s="133" t="s">
        <v>185</v>
      </c>
      <c r="AU144" s="133" t="s">
        <v>88</v>
      </c>
      <c r="AY144" s="16" t="s">
        <v>184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6" t="s">
        <v>88</v>
      </c>
      <c r="BK144" s="134">
        <f>ROUND(I144*H144,2)</f>
        <v>0</v>
      </c>
      <c r="BL144" s="16" t="s">
        <v>88</v>
      </c>
      <c r="BM144" s="133" t="s">
        <v>268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1924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1" customFormat="1" ht="22.5">
      <c r="B146" s="135"/>
      <c r="D146" s="136" t="s">
        <v>190</v>
      </c>
      <c r="E146" s="137" t="s">
        <v>3</v>
      </c>
      <c r="F146" s="138" t="s">
        <v>1918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1" customFormat="1" ht="22.5">
      <c r="B147" s="135"/>
      <c r="D147" s="136" t="s">
        <v>190</v>
      </c>
      <c r="E147" s="137" t="s">
        <v>3</v>
      </c>
      <c r="F147" s="138" t="s">
        <v>1294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1295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2" customFormat="1" ht="11.25">
      <c r="B149" s="142"/>
      <c r="D149" s="136" t="s">
        <v>190</v>
      </c>
      <c r="E149" s="143" t="s">
        <v>3</v>
      </c>
      <c r="F149" s="144" t="s">
        <v>1308</v>
      </c>
      <c r="H149" s="145">
        <v>5</v>
      </c>
      <c r="I149" s="146"/>
      <c r="L149" s="142"/>
      <c r="M149" s="147"/>
      <c r="T149" s="148"/>
      <c r="AT149" s="143" t="s">
        <v>190</v>
      </c>
      <c r="AU149" s="143" t="s">
        <v>88</v>
      </c>
      <c r="AV149" s="12" t="s">
        <v>90</v>
      </c>
      <c r="AW149" s="12" t="s">
        <v>41</v>
      </c>
      <c r="AX149" s="12" t="s">
        <v>80</v>
      </c>
      <c r="AY149" s="143" t="s">
        <v>184</v>
      </c>
    </row>
    <row r="150" spans="2:65" s="11" customFormat="1" ht="11.25">
      <c r="B150" s="135"/>
      <c r="D150" s="136" t="s">
        <v>190</v>
      </c>
      <c r="E150" s="137" t="s">
        <v>3</v>
      </c>
      <c r="F150" s="138" t="s">
        <v>1297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2" customFormat="1" ht="11.25">
      <c r="B151" s="142"/>
      <c r="D151" s="136" t="s">
        <v>190</v>
      </c>
      <c r="E151" s="143" t="s">
        <v>3</v>
      </c>
      <c r="F151" s="144" t="s">
        <v>1308</v>
      </c>
      <c r="H151" s="145">
        <v>5</v>
      </c>
      <c r="I151" s="146"/>
      <c r="L151" s="142"/>
      <c r="M151" s="147"/>
      <c r="T151" s="148"/>
      <c r="AT151" s="143" t="s">
        <v>190</v>
      </c>
      <c r="AU151" s="143" t="s">
        <v>88</v>
      </c>
      <c r="AV151" s="12" t="s">
        <v>90</v>
      </c>
      <c r="AW151" s="12" t="s">
        <v>41</v>
      </c>
      <c r="AX151" s="12" t="s">
        <v>80</v>
      </c>
      <c r="AY151" s="143" t="s">
        <v>184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1299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2" customFormat="1" ht="11.25">
      <c r="B153" s="142"/>
      <c r="D153" s="136" t="s">
        <v>190</v>
      </c>
      <c r="E153" s="143" t="s">
        <v>3</v>
      </c>
      <c r="F153" s="144" t="s">
        <v>1296</v>
      </c>
      <c r="H153" s="145">
        <v>20</v>
      </c>
      <c r="I153" s="146"/>
      <c r="L153" s="142"/>
      <c r="M153" s="147"/>
      <c r="T153" s="148"/>
      <c r="AT153" s="143" t="s">
        <v>190</v>
      </c>
      <c r="AU153" s="143" t="s">
        <v>88</v>
      </c>
      <c r="AV153" s="12" t="s">
        <v>90</v>
      </c>
      <c r="AW153" s="12" t="s">
        <v>41</v>
      </c>
      <c r="AX153" s="12" t="s">
        <v>80</v>
      </c>
      <c r="AY153" s="143" t="s">
        <v>184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1300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2" customFormat="1" ht="11.25">
      <c r="B155" s="142"/>
      <c r="D155" s="136" t="s">
        <v>190</v>
      </c>
      <c r="E155" s="143" t="s">
        <v>3</v>
      </c>
      <c r="F155" s="144" t="s">
        <v>1296</v>
      </c>
      <c r="H155" s="145">
        <v>20</v>
      </c>
      <c r="I155" s="146"/>
      <c r="L155" s="142"/>
      <c r="M155" s="147"/>
      <c r="T155" s="148"/>
      <c r="AT155" s="143" t="s">
        <v>190</v>
      </c>
      <c r="AU155" s="143" t="s">
        <v>88</v>
      </c>
      <c r="AV155" s="12" t="s">
        <v>90</v>
      </c>
      <c r="AW155" s="12" t="s">
        <v>41</v>
      </c>
      <c r="AX155" s="12" t="s">
        <v>80</v>
      </c>
      <c r="AY155" s="143" t="s">
        <v>184</v>
      </c>
    </row>
    <row r="156" spans="2:65" s="13" customFormat="1" ht="11.25">
      <c r="B156" s="149"/>
      <c r="D156" s="136" t="s">
        <v>190</v>
      </c>
      <c r="E156" s="150" t="s">
        <v>3</v>
      </c>
      <c r="F156" s="151" t="s">
        <v>202</v>
      </c>
      <c r="H156" s="152">
        <v>50</v>
      </c>
      <c r="I156" s="153"/>
      <c r="L156" s="149"/>
      <c r="M156" s="154"/>
      <c r="T156" s="155"/>
      <c r="AT156" s="150" t="s">
        <v>190</v>
      </c>
      <c r="AU156" s="150" t="s">
        <v>88</v>
      </c>
      <c r="AV156" s="13" t="s">
        <v>203</v>
      </c>
      <c r="AW156" s="13" t="s">
        <v>41</v>
      </c>
      <c r="AX156" s="13" t="s">
        <v>88</v>
      </c>
      <c r="AY156" s="150" t="s">
        <v>184</v>
      </c>
    </row>
    <row r="157" spans="2:65" s="1" customFormat="1" ht="37.9" customHeight="1">
      <c r="B157" s="121"/>
      <c r="C157" s="122" t="s">
        <v>265</v>
      </c>
      <c r="D157" s="122" t="s">
        <v>185</v>
      </c>
      <c r="E157" s="123" t="s">
        <v>1671</v>
      </c>
      <c r="F157" s="124" t="s">
        <v>1672</v>
      </c>
      <c r="G157" s="125" t="s">
        <v>324</v>
      </c>
      <c r="H157" s="126">
        <v>4</v>
      </c>
      <c r="I157" s="127"/>
      <c r="J157" s="128">
        <f>ROUND(I157*H157,2)</f>
        <v>0</v>
      </c>
      <c r="K157" s="124" t="s">
        <v>189</v>
      </c>
      <c r="L157" s="32"/>
      <c r="M157" s="129" t="s">
        <v>3</v>
      </c>
      <c r="N157" s="130" t="s">
        <v>51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88</v>
      </c>
      <c r="AT157" s="133" t="s">
        <v>185</v>
      </c>
      <c r="AU157" s="133" t="s">
        <v>88</v>
      </c>
      <c r="AY157" s="16" t="s">
        <v>184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6" t="s">
        <v>88</v>
      </c>
      <c r="BK157" s="134">
        <f>ROUND(I157*H157,2)</f>
        <v>0</v>
      </c>
      <c r="BL157" s="16" t="s">
        <v>88</v>
      </c>
      <c r="BM157" s="133" t="s">
        <v>300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1924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1" customFormat="1" ht="22.5">
      <c r="B159" s="135"/>
      <c r="D159" s="136" t="s">
        <v>190</v>
      </c>
      <c r="E159" s="137" t="s">
        <v>3</v>
      </c>
      <c r="F159" s="138" t="s">
        <v>1918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1934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2" customFormat="1" ht="11.25">
      <c r="B161" s="142"/>
      <c r="D161" s="136" t="s">
        <v>190</v>
      </c>
      <c r="E161" s="143" t="s">
        <v>3</v>
      </c>
      <c r="F161" s="144" t="s">
        <v>203</v>
      </c>
      <c r="H161" s="145">
        <v>4</v>
      </c>
      <c r="I161" s="146"/>
      <c r="L161" s="142"/>
      <c r="M161" s="147"/>
      <c r="T161" s="148"/>
      <c r="AT161" s="143" t="s">
        <v>190</v>
      </c>
      <c r="AU161" s="143" t="s">
        <v>88</v>
      </c>
      <c r="AV161" s="12" t="s">
        <v>90</v>
      </c>
      <c r="AW161" s="12" t="s">
        <v>41</v>
      </c>
      <c r="AX161" s="12" t="s">
        <v>80</v>
      </c>
      <c r="AY161" s="143" t="s">
        <v>184</v>
      </c>
    </row>
    <row r="162" spans="2:65" s="13" customFormat="1" ht="11.25">
      <c r="B162" s="149"/>
      <c r="D162" s="136" t="s">
        <v>190</v>
      </c>
      <c r="E162" s="150" t="s">
        <v>3</v>
      </c>
      <c r="F162" s="151" t="s">
        <v>202</v>
      </c>
      <c r="H162" s="152">
        <v>4</v>
      </c>
      <c r="I162" s="153"/>
      <c r="L162" s="149"/>
      <c r="M162" s="154"/>
      <c r="T162" s="155"/>
      <c r="AT162" s="150" t="s">
        <v>190</v>
      </c>
      <c r="AU162" s="150" t="s">
        <v>88</v>
      </c>
      <c r="AV162" s="13" t="s">
        <v>203</v>
      </c>
      <c r="AW162" s="13" t="s">
        <v>41</v>
      </c>
      <c r="AX162" s="13" t="s">
        <v>88</v>
      </c>
      <c r="AY162" s="150" t="s">
        <v>184</v>
      </c>
    </row>
    <row r="163" spans="2:65" s="1" customFormat="1" ht="16.5" customHeight="1">
      <c r="B163" s="121"/>
      <c r="C163" s="122" t="s">
        <v>274</v>
      </c>
      <c r="D163" s="122" t="s">
        <v>185</v>
      </c>
      <c r="E163" s="123" t="s">
        <v>377</v>
      </c>
      <c r="F163" s="124" t="s">
        <v>378</v>
      </c>
      <c r="G163" s="125" t="s">
        <v>348</v>
      </c>
      <c r="H163" s="126">
        <v>18</v>
      </c>
      <c r="I163" s="127"/>
      <c r="J163" s="128">
        <f>ROUND(I163*H163,2)</f>
        <v>0</v>
      </c>
      <c r="K163" s="124" t="s">
        <v>189</v>
      </c>
      <c r="L163" s="32"/>
      <c r="M163" s="129" t="s">
        <v>3</v>
      </c>
      <c r="N163" s="130" t="s">
        <v>51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88</v>
      </c>
      <c r="AT163" s="133" t="s">
        <v>185</v>
      </c>
      <c r="AU163" s="133" t="s">
        <v>88</v>
      </c>
      <c r="AY163" s="16" t="s">
        <v>184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6" t="s">
        <v>88</v>
      </c>
      <c r="BK163" s="134">
        <f>ROUND(I163*H163,2)</f>
        <v>0</v>
      </c>
      <c r="BL163" s="16" t="s">
        <v>88</v>
      </c>
      <c r="BM163" s="133" t="s">
        <v>321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1924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1" customFormat="1" ht="22.5">
      <c r="B165" s="135"/>
      <c r="D165" s="136" t="s">
        <v>190</v>
      </c>
      <c r="E165" s="137" t="s">
        <v>3</v>
      </c>
      <c r="F165" s="138" t="s">
        <v>1918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88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380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1935</v>
      </c>
      <c r="H167" s="145">
        <v>18</v>
      </c>
      <c r="I167" s="146"/>
      <c r="L167" s="142"/>
      <c r="M167" s="147"/>
      <c r="T167" s="148"/>
      <c r="AT167" s="143" t="s">
        <v>190</v>
      </c>
      <c r="AU167" s="143" t="s">
        <v>88</v>
      </c>
      <c r="AV167" s="12" t="s">
        <v>90</v>
      </c>
      <c r="AW167" s="12" t="s">
        <v>41</v>
      </c>
      <c r="AX167" s="12" t="s">
        <v>80</v>
      </c>
      <c r="AY167" s="143" t="s">
        <v>184</v>
      </c>
    </row>
    <row r="168" spans="2:65" s="13" customFormat="1" ht="11.25">
      <c r="B168" s="149"/>
      <c r="D168" s="136" t="s">
        <v>190</v>
      </c>
      <c r="E168" s="150" t="s">
        <v>3</v>
      </c>
      <c r="F168" s="151" t="s">
        <v>202</v>
      </c>
      <c r="H168" s="152">
        <v>18</v>
      </c>
      <c r="I168" s="153"/>
      <c r="L168" s="149"/>
      <c r="M168" s="154"/>
      <c r="T168" s="155"/>
      <c r="AT168" s="150" t="s">
        <v>190</v>
      </c>
      <c r="AU168" s="150" t="s">
        <v>88</v>
      </c>
      <c r="AV168" s="13" t="s">
        <v>203</v>
      </c>
      <c r="AW168" s="13" t="s">
        <v>41</v>
      </c>
      <c r="AX168" s="13" t="s">
        <v>88</v>
      </c>
      <c r="AY168" s="150" t="s">
        <v>184</v>
      </c>
    </row>
    <row r="169" spans="2:65" s="1" customFormat="1" ht="16.5" customHeight="1">
      <c r="B169" s="121"/>
      <c r="C169" s="122" t="s">
        <v>256</v>
      </c>
      <c r="D169" s="122" t="s">
        <v>185</v>
      </c>
      <c r="E169" s="123" t="s">
        <v>384</v>
      </c>
      <c r="F169" s="124" t="s">
        <v>385</v>
      </c>
      <c r="G169" s="125" t="s">
        <v>348</v>
      </c>
      <c r="H169" s="126">
        <v>18</v>
      </c>
      <c r="I169" s="127"/>
      <c r="J169" s="128">
        <f>ROUND(I169*H169,2)</f>
        <v>0</v>
      </c>
      <c r="K169" s="124" t="s">
        <v>189</v>
      </c>
      <c r="L169" s="32"/>
      <c r="M169" s="129" t="s">
        <v>3</v>
      </c>
      <c r="N169" s="130" t="s">
        <v>51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88</v>
      </c>
      <c r="AT169" s="133" t="s">
        <v>185</v>
      </c>
      <c r="AU169" s="133" t="s">
        <v>88</v>
      </c>
      <c r="AY169" s="16" t="s">
        <v>184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88</v>
      </c>
      <c r="BK169" s="134">
        <f>ROUND(I169*H169,2)</f>
        <v>0</v>
      </c>
      <c r="BL169" s="16" t="s">
        <v>88</v>
      </c>
      <c r="BM169" s="133" t="s">
        <v>339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1924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22.5">
      <c r="B171" s="135"/>
      <c r="D171" s="136" t="s">
        <v>190</v>
      </c>
      <c r="E171" s="137" t="s">
        <v>3</v>
      </c>
      <c r="F171" s="138" t="s">
        <v>1918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1" customFormat="1" ht="11.25">
      <c r="B172" s="135"/>
      <c r="D172" s="136" t="s">
        <v>190</v>
      </c>
      <c r="E172" s="137" t="s">
        <v>3</v>
      </c>
      <c r="F172" s="138" t="s">
        <v>380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2" customFormat="1" ht="11.25">
      <c r="B173" s="142"/>
      <c r="D173" s="136" t="s">
        <v>190</v>
      </c>
      <c r="E173" s="143" t="s">
        <v>3</v>
      </c>
      <c r="F173" s="144" t="s">
        <v>1935</v>
      </c>
      <c r="H173" s="145">
        <v>18</v>
      </c>
      <c r="I173" s="146"/>
      <c r="L173" s="142"/>
      <c r="M173" s="147"/>
      <c r="T173" s="148"/>
      <c r="AT173" s="143" t="s">
        <v>190</v>
      </c>
      <c r="AU173" s="143" t="s">
        <v>88</v>
      </c>
      <c r="AV173" s="12" t="s">
        <v>90</v>
      </c>
      <c r="AW173" s="12" t="s">
        <v>41</v>
      </c>
      <c r="AX173" s="12" t="s">
        <v>80</v>
      </c>
      <c r="AY173" s="143" t="s">
        <v>184</v>
      </c>
    </row>
    <row r="174" spans="2:65" s="13" customFormat="1" ht="11.25">
      <c r="B174" s="149"/>
      <c r="D174" s="136" t="s">
        <v>190</v>
      </c>
      <c r="E174" s="150" t="s">
        <v>3</v>
      </c>
      <c r="F174" s="151" t="s">
        <v>202</v>
      </c>
      <c r="H174" s="152">
        <v>18</v>
      </c>
      <c r="I174" s="153"/>
      <c r="L174" s="149"/>
      <c r="M174" s="154"/>
      <c r="T174" s="155"/>
      <c r="AT174" s="150" t="s">
        <v>190</v>
      </c>
      <c r="AU174" s="150" t="s">
        <v>88</v>
      </c>
      <c r="AV174" s="13" t="s">
        <v>203</v>
      </c>
      <c r="AW174" s="13" t="s">
        <v>41</v>
      </c>
      <c r="AX174" s="13" t="s">
        <v>88</v>
      </c>
      <c r="AY174" s="150" t="s">
        <v>184</v>
      </c>
    </row>
    <row r="175" spans="2:65" s="1" customFormat="1" ht="24.2" customHeight="1">
      <c r="B175" s="121"/>
      <c r="C175" s="122" t="s">
        <v>9</v>
      </c>
      <c r="D175" s="122" t="s">
        <v>185</v>
      </c>
      <c r="E175" s="123" t="s">
        <v>1730</v>
      </c>
      <c r="F175" s="124" t="s">
        <v>1731</v>
      </c>
      <c r="G175" s="125" t="s">
        <v>348</v>
      </c>
      <c r="H175" s="126">
        <v>4</v>
      </c>
      <c r="I175" s="127"/>
      <c r="J175" s="128">
        <f>ROUND(I175*H175,2)</f>
        <v>0</v>
      </c>
      <c r="K175" s="124" t="s">
        <v>189</v>
      </c>
      <c r="L175" s="32"/>
      <c r="M175" s="129" t="s">
        <v>3</v>
      </c>
      <c r="N175" s="130" t="s">
        <v>51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88</v>
      </c>
      <c r="AT175" s="133" t="s">
        <v>185</v>
      </c>
      <c r="AU175" s="133" t="s">
        <v>88</v>
      </c>
      <c r="AY175" s="16" t="s">
        <v>184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88</v>
      </c>
      <c r="BK175" s="134">
        <f>ROUND(I175*H175,2)</f>
        <v>0</v>
      </c>
      <c r="BL175" s="16" t="s">
        <v>88</v>
      </c>
      <c r="BM175" s="133" t="s">
        <v>350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1924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1" customFormat="1" ht="22.5">
      <c r="B177" s="135"/>
      <c r="D177" s="136" t="s">
        <v>190</v>
      </c>
      <c r="E177" s="137" t="s">
        <v>3</v>
      </c>
      <c r="F177" s="138" t="s">
        <v>1918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1934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2" customFormat="1" ht="11.25">
      <c r="B179" s="142"/>
      <c r="D179" s="136" t="s">
        <v>190</v>
      </c>
      <c r="E179" s="143" t="s">
        <v>3</v>
      </c>
      <c r="F179" s="144" t="s">
        <v>203</v>
      </c>
      <c r="H179" s="145">
        <v>4</v>
      </c>
      <c r="I179" s="146"/>
      <c r="L179" s="142"/>
      <c r="M179" s="147"/>
      <c r="T179" s="148"/>
      <c r="AT179" s="143" t="s">
        <v>190</v>
      </c>
      <c r="AU179" s="143" t="s">
        <v>88</v>
      </c>
      <c r="AV179" s="12" t="s">
        <v>90</v>
      </c>
      <c r="AW179" s="12" t="s">
        <v>41</v>
      </c>
      <c r="AX179" s="12" t="s">
        <v>80</v>
      </c>
      <c r="AY179" s="143" t="s">
        <v>184</v>
      </c>
    </row>
    <row r="180" spans="2:65" s="13" customFormat="1" ht="11.25">
      <c r="B180" s="149"/>
      <c r="D180" s="136" t="s">
        <v>190</v>
      </c>
      <c r="E180" s="150" t="s">
        <v>3</v>
      </c>
      <c r="F180" s="151" t="s">
        <v>202</v>
      </c>
      <c r="H180" s="152">
        <v>4</v>
      </c>
      <c r="I180" s="153"/>
      <c r="L180" s="149"/>
      <c r="M180" s="154"/>
      <c r="T180" s="155"/>
      <c r="AT180" s="150" t="s">
        <v>190</v>
      </c>
      <c r="AU180" s="150" t="s">
        <v>88</v>
      </c>
      <c r="AV180" s="13" t="s">
        <v>203</v>
      </c>
      <c r="AW180" s="13" t="s">
        <v>41</v>
      </c>
      <c r="AX180" s="13" t="s">
        <v>88</v>
      </c>
      <c r="AY180" s="150" t="s">
        <v>184</v>
      </c>
    </row>
    <row r="181" spans="2:65" s="1" customFormat="1" ht="37.9" customHeight="1">
      <c r="B181" s="121"/>
      <c r="C181" s="122" t="s">
        <v>268</v>
      </c>
      <c r="D181" s="122" t="s">
        <v>185</v>
      </c>
      <c r="E181" s="123" t="s">
        <v>1936</v>
      </c>
      <c r="F181" s="124" t="s">
        <v>1383</v>
      </c>
      <c r="G181" s="125" t="s">
        <v>213</v>
      </c>
      <c r="H181" s="126">
        <v>60</v>
      </c>
      <c r="I181" s="127"/>
      <c r="J181" s="128">
        <f>ROUND(I181*H181,2)</f>
        <v>0</v>
      </c>
      <c r="K181" s="124" t="s">
        <v>189</v>
      </c>
      <c r="L181" s="32"/>
      <c r="M181" s="129" t="s">
        <v>3</v>
      </c>
      <c r="N181" s="130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88</v>
      </c>
      <c r="AT181" s="133" t="s">
        <v>185</v>
      </c>
      <c r="AU181" s="133" t="s">
        <v>88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365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1924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22.5">
      <c r="B183" s="135"/>
      <c r="D183" s="136" t="s">
        <v>190</v>
      </c>
      <c r="E183" s="137" t="s">
        <v>3</v>
      </c>
      <c r="F183" s="138" t="s">
        <v>1918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1" customFormat="1" ht="22.5">
      <c r="B184" s="135"/>
      <c r="D184" s="136" t="s">
        <v>190</v>
      </c>
      <c r="E184" s="137" t="s">
        <v>3</v>
      </c>
      <c r="F184" s="138" t="s">
        <v>1294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88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1295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2" customFormat="1" ht="11.25">
      <c r="B186" s="142"/>
      <c r="D186" s="136" t="s">
        <v>190</v>
      </c>
      <c r="E186" s="143" t="s">
        <v>3</v>
      </c>
      <c r="F186" s="144" t="s">
        <v>1278</v>
      </c>
      <c r="H186" s="145">
        <v>10</v>
      </c>
      <c r="I186" s="146"/>
      <c r="L186" s="142"/>
      <c r="M186" s="147"/>
      <c r="T186" s="148"/>
      <c r="AT186" s="143" t="s">
        <v>190</v>
      </c>
      <c r="AU186" s="143" t="s">
        <v>88</v>
      </c>
      <c r="AV186" s="12" t="s">
        <v>90</v>
      </c>
      <c r="AW186" s="12" t="s">
        <v>41</v>
      </c>
      <c r="AX186" s="12" t="s">
        <v>80</v>
      </c>
      <c r="AY186" s="143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1297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1278</v>
      </c>
      <c r="H188" s="145">
        <v>10</v>
      </c>
      <c r="I188" s="146"/>
      <c r="L188" s="142"/>
      <c r="M188" s="147"/>
      <c r="T188" s="148"/>
      <c r="AT188" s="143" t="s">
        <v>190</v>
      </c>
      <c r="AU188" s="143" t="s">
        <v>88</v>
      </c>
      <c r="AV188" s="12" t="s">
        <v>90</v>
      </c>
      <c r="AW188" s="12" t="s">
        <v>41</v>
      </c>
      <c r="AX188" s="12" t="s">
        <v>80</v>
      </c>
      <c r="AY188" s="143" t="s">
        <v>184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1299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2" customFormat="1" ht="11.25">
      <c r="B190" s="142"/>
      <c r="D190" s="136" t="s">
        <v>190</v>
      </c>
      <c r="E190" s="143" t="s">
        <v>3</v>
      </c>
      <c r="F190" s="144" t="s">
        <v>1750</v>
      </c>
      <c r="H190" s="145">
        <v>20</v>
      </c>
      <c r="I190" s="146"/>
      <c r="L190" s="142"/>
      <c r="M190" s="147"/>
      <c r="T190" s="148"/>
      <c r="AT190" s="143" t="s">
        <v>190</v>
      </c>
      <c r="AU190" s="143" t="s">
        <v>88</v>
      </c>
      <c r="AV190" s="12" t="s">
        <v>90</v>
      </c>
      <c r="AW190" s="12" t="s">
        <v>41</v>
      </c>
      <c r="AX190" s="12" t="s">
        <v>80</v>
      </c>
      <c r="AY190" s="143" t="s">
        <v>184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1300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2" customFormat="1" ht="11.25">
      <c r="B192" s="142"/>
      <c r="D192" s="136" t="s">
        <v>190</v>
      </c>
      <c r="E192" s="143" t="s">
        <v>3</v>
      </c>
      <c r="F192" s="144" t="s">
        <v>1750</v>
      </c>
      <c r="H192" s="145">
        <v>20</v>
      </c>
      <c r="I192" s="146"/>
      <c r="L192" s="142"/>
      <c r="M192" s="147"/>
      <c r="T192" s="148"/>
      <c r="AT192" s="143" t="s">
        <v>190</v>
      </c>
      <c r="AU192" s="143" t="s">
        <v>88</v>
      </c>
      <c r="AV192" s="12" t="s">
        <v>90</v>
      </c>
      <c r="AW192" s="12" t="s">
        <v>41</v>
      </c>
      <c r="AX192" s="12" t="s">
        <v>80</v>
      </c>
      <c r="AY192" s="143" t="s">
        <v>184</v>
      </c>
    </row>
    <row r="193" spans="2:65" s="13" customFormat="1" ht="11.25">
      <c r="B193" s="149"/>
      <c r="D193" s="136" t="s">
        <v>190</v>
      </c>
      <c r="E193" s="150" t="s">
        <v>3</v>
      </c>
      <c r="F193" s="151" t="s">
        <v>202</v>
      </c>
      <c r="H193" s="152">
        <v>60</v>
      </c>
      <c r="I193" s="153"/>
      <c r="L193" s="149"/>
      <c r="M193" s="154"/>
      <c r="T193" s="155"/>
      <c r="AT193" s="150" t="s">
        <v>190</v>
      </c>
      <c r="AU193" s="150" t="s">
        <v>88</v>
      </c>
      <c r="AV193" s="13" t="s">
        <v>203</v>
      </c>
      <c r="AW193" s="13" t="s">
        <v>41</v>
      </c>
      <c r="AX193" s="13" t="s">
        <v>88</v>
      </c>
      <c r="AY193" s="150" t="s">
        <v>184</v>
      </c>
    </row>
    <row r="194" spans="2:65" s="1" customFormat="1" ht="33" customHeight="1">
      <c r="B194" s="121"/>
      <c r="C194" s="122" t="s">
        <v>293</v>
      </c>
      <c r="D194" s="122" t="s">
        <v>185</v>
      </c>
      <c r="E194" s="123" t="s">
        <v>1768</v>
      </c>
      <c r="F194" s="124" t="s">
        <v>1769</v>
      </c>
      <c r="G194" s="125" t="s">
        <v>213</v>
      </c>
      <c r="H194" s="126">
        <v>4</v>
      </c>
      <c r="I194" s="127"/>
      <c r="J194" s="128">
        <f>ROUND(I194*H194,2)</f>
        <v>0</v>
      </c>
      <c r="K194" s="124" t="s">
        <v>189</v>
      </c>
      <c r="L194" s="32"/>
      <c r="M194" s="129" t="s">
        <v>3</v>
      </c>
      <c r="N194" s="130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88</v>
      </c>
      <c r="AT194" s="133" t="s">
        <v>185</v>
      </c>
      <c r="AU194" s="133" t="s">
        <v>88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303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1924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22.5">
      <c r="B196" s="135"/>
      <c r="D196" s="136" t="s">
        <v>190</v>
      </c>
      <c r="E196" s="137" t="s">
        <v>3</v>
      </c>
      <c r="F196" s="138" t="s">
        <v>1918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203</v>
      </c>
      <c r="H197" s="145">
        <v>4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80</v>
      </c>
      <c r="AY197" s="143" t="s">
        <v>184</v>
      </c>
    </row>
    <row r="198" spans="2:65" s="13" customFormat="1" ht="11.25">
      <c r="B198" s="149"/>
      <c r="D198" s="136" t="s">
        <v>190</v>
      </c>
      <c r="E198" s="150" t="s">
        <v>3</v>
      </c>
      <c r="F198" s="151" t="s">
        <v>202</v>
      </c>
      <c r="H198" s="152">
        <v>4</v>
      </c>
      <c r="I198" s="153"/>
      <c r="L198" s="149"/>
      <c r="M198" s="154"/>
      <c r="T198" s="155"/>
      <c r="AT198" s="150" t="s">
        <v>190</v>
      </c>
      <c r="AU198" s="150" t="s">
        <v>88</v>
      </c>
      <c r="AV198" s="13" t="s">
        <v>203</v>
      </c>
      <c r="AW198" s="13" t="s">
        <v>41</v>
      </c>
      <c r="AX198" s="13" t="s">
        <v>88</v>
      </c>
      <c r="AY198" s="150" t="s">
        <v>184</v>
      </c>
    </row>
    <row r="199" spans="2:65" s="1" customFormat="1" ht="55.5" customHeight="1">
      <c r="B199" s="121"/>
      <c r="C199" s="122" t="s">
        <v>300</v>
      </c>
      <c r="D199" s="122" t="s">
        <v>185</v>
      </c>
      <c r="E199" s="123" t="s">
        <v>1777</v>
      </c>
      <c r="F199" s="124" t="s">
        <v>1778</v>
      </c>
      <c r="G199" s="125" t="s">
        <v>213</v>
      </c>
      <c r="H199" s="126">
        <v>4</v>
      </c>
      <c r="I199" s="127"/>
      <c r="J199" s="128">
        <f>ROUND(I199*H199,2)</f>
        <v>0</v>
      </c>
      <c r="K199" s="124" t="s">
        <v>189</v>
      </c>
      <c r="L199" s="32"/>
      <c r="M199" s="129" t="s">
        <v>3</v>
      </c>
      <c r="N199" s="130" t="s">
        <v>51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88</v>
      </c>
      <c r="AT199" s="133" t="s">
        <v>185</v>
      </c>
      <c r="AU199" s="133" t="s">
        <v>88</v>
      </c>
      <c r="AY199" s="16" t="s">
        <v>184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88</v>
      </c>
      <c r="BK199" s="134">
        <f>ROUND(I199*H199,2)</f>
        <v>0</v>
      </c>
      <c r="BL199" s="16" t="s">
        <v>88</v>
      </c>
      <c r="BM199" s="133" t="s">
        <v>387</v>
      </c>
    </row>
    <row r="200" spans="2:65" s="11" customFormat="1" ht="22.5">
      <c r="B200" s="135"/>
      <c r="D200" s="136" t="s">
        <v>190</v>
      </c>
      <c r="E200" s="137" t="s">
        <v>3</v>
      </c>
      <c r="F200" s="138" t="s">
        <v>1918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22.5">
      <c r="B201" s="135"/>
      <c r="D201" s="136" t="s">
        <v>190</v>
      </c>
      <c r="E201" s="137" t="s">
        <v>3</v>
      </c>
      <c r="F201" s="138" t="s">
        <v>1780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2" customFormat="1" ht="11.25">
      <c r="B202" s="142"/>
      <c r="D202" s="136" t="s">
        <v>190</v>
      </c>
      <c r="E202" s="143" t="s">
        <v>3</v>
      </c>
      <c r="F202" s="144" t="s">
        <v>203</v>
      </c>
      <c r="H202" s="145">
        <v>4</v>
      </c>
      <c r="I202" s="146"/>
      <c r="L202" s="142"/>
      <c r="M202" s="147"/>
      <c r="T202" s="148"/>
      <c r="AT202" s="143" t="s">
        <v>190</v>
      </c>
      <c r="AU202" s="143" t="s">
        <v>88</v>
      </c>
      <c r="AV202" s="12" t="s">
        <v>90</v>
      </c>
      <c r="AW202" s="12" t="s">
        <v>41</v>
      </c>
      <c r="AX202" s="12" t="s">
        <v>80</v>
      </c>
      <c r="AY202" s="143" t="s">
        <v>184</v>
      </c>
    </row>
    <row r="203" spans="2:65" s="13" customFormat="1" ht="11.25">
      <c r="B203" s="149"/>
      <c r="D203" s="136" t="s">
        <v>190</v>
      </c>
      <c r="E203" s="150" t="s">
        <v>3</v>
      </c>
      <c r="F203" s="151" t="s">
        <v>202</v>
      </c>
      <c r="H203" s="152">
        <v>4</v>
      </c>
      <c r="I203" s="153"/>
      <c r="L203" s="149"/>
      <c r="M203" s="154"/>
      <c r="T203" s="155"/>
      <c r="AT203" s="150" t="s">
        <v>190</v>
      </c>
      <c r="AU203" s="150" t="s">
        <v>88</v>
      </c>
      <c r="AV203" s="13" t="s">
        <v>203</v>
      </c>
      <c r="AW203" s="13" t="s">
        <v>41</v>
      </c>
      <c r="AX203" s="13" t="s">
        <v>88</v>
      </c>
      <c r="AY203" s="150" t="s">
        <v>184</v>
      </c>
    </row>
    <row r="204" spans="2:65" s="1" customFormat="1" ht="76.349999999999994" customHeight="1">
      <c r="B204" s="121"/>
      <c r="C204" s="122" t="s">
        <v>314</v>
      </c>
      <c r="D204" s="122" t="s">
        <v>185</v>
      </c>
      <c r="E204" s="123" t="s">
        <v>1781</v>
      </c>
      <c r="F204" s="124" t="s">
        <v>1782</v>
      </c>
      <c r="G204" s="125" t="s">
        <v>213</v>
      </c>
      <c r="H204" s="126">
        <v>2</v>
      </c>
      <c r="I204" s="127"/>
      <c r="J204" s="128">
        <f>ROUND(I204*H204,2)</f>
        <v>0</v>
      </c>
      <c r="K204" s="124" t="s">
        <v>189</v>
      </c>
      <c r="L204" s="32"/>
      <c r="M204" s="129" t="s">
        <v>3</v>
      </c>
      <c r="N204" s="130" t="s">
        <v>51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88</v>
      </c>
      <c r="AT204" s="133" t="s">
        <v>185</v>
      </c>
      <c r="AU204" s="133" t="s">
        <v>88</v>
      </c>
      <c r="AY204" s="16" t="s">
        <v>184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88</v>
      </c>
      <c r="BK204" s="134">
        <f>ROUND(I204*H204,2)</f>
        <v>0</v>
      </c>
      <c r="BL204" s="16" t="s">
        <v>88</v>
      </c>
      <c r="BM204" s="133" t="s">
        <v>317</v>
      </c>
    </row>
    <row r="205" spans="2:65" s="11" customFormat="1" ht="22.5">
      <c r="B205" s="135"/>
      <c r="D205" s="136" t="s">
        <v>190</v>
      </c>
      <c r="E205" s="137" t="s">
        <v>3</v>
      </c>
      <c r="F205" s="138" t="s">
        <v>1918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22.5">
      <c r="B206" s="135"/>
      <c r="D206" s="136" t="s">
        <v>190</v>
      </c>
      <c r="E206" s="137" t="s">
        <v>3</v>
      </c>
      <c r="F206" s="138" t="s">
        <v>1784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2" customFormat="1" ht="11.25">
      <c r="B207" s="142"/>
      <c r="D207" s="136" t="s">
        <v>190</v>
      </c>
      <c r="E207" s="143" t="s">
        <v>3</v>
      </c>
      <c r="F207" s="144" t="s">
        <v>90</v>
      </c>
      <c r="H207" s="145">
        <v>2</v>
      </c>
      <c r="I207" s="146"/>
      <c r="L207" s="142"/>
      <c r="M207" s="147"/>
      <c r="T207" s="148"/>
      <c r="AT207" s="143" t="s">
        <v>190</v>
      </c>
      <c r="AU207" s="143" t="s">
        <v>88</v>
      </c>
      <c r="AV207" s="12" t="s">
        <v>90</v>
      </c>
      <c r="AW207" s="12" t="s">
        <v>41</v>
      </c>
      <c r="AX207" s="12" t="s">
        <v>80</v>
      </c>
      <c r="AY207" s="143" t="s">
        <v>184</v>
      </c>
    </row>
    <row r="208" spans="2:65" s="13" customFormat="1" ht="11.25">
      <c r="B208" s="149"/>
      <c r="D208" s="136" t="s">
        <v>190</v>
      </c>
      <c r="E208" s="150" t="s">
        <v>3</v>
      </c>
      <c r="F208" s="151" t="s">
        <v>202</v>
      </c>
      <c r="H208" s="152">
        <v>2</v>
      </c>
      <c r="I208" s="153"/>
      <c r="L208" s="149"/>
      <c r="M208" s="154"/>
      <c r="T208" s="155"/>
      <c r="AT208" s="150" t="s">
        <v>190</v>
      </c>
      <c r="AU208" s="150" t="s">
        <v>88</v>
      </c>
      <c r="AV208" s="13" t="s">
        <v>203</v>
      </c>
      <c r="AW208" s="13" t="s">
        <v>41</v>
      </c>
      <c r="AX208" s="13" t="s">
        <v>88</v>
      </c>
      <c r="AY208" s="150" t="s">
        <v>184</v>
      </c>
    </row>
    <row r="209" spans="2:65" s="1" customFormat="1" ht="24.2" customHeight="1">
      <c r="B209" s="121"/>
      <c r="C209" s="122" t="s">
        <v>321</v>
      </c>
      <c r="D209" s="122" t="s">
        <v>185</v>
      </c>
      <c r="E209" s="123" t="s">
        <v>1425</v>
      </c>
      <c r="F209" s="124" t="s">
        <v>1426</v>
      </c>
      <c r="G209" s="125" t="s">
        <v>213</v>
      </c>
      <c r="H209" s="126">
        <v>1</v>
      </c>
      <c r="I209" s="127"/>
      <c r="J209" s="128">
        <f>ROUND(I209*H209,2)</f>
        <v>0</v>
      </c>
      <c r="K209" s="124" t="s">
        <v>189</v>
      </c>
      <c r="L209" s="32"/>
      <c r="M209" s="129" t="s">
        <v>3</v>
      </c>
      <c r="N209" s="130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88</v>
      </c>
      <c r="AT209" s="133" t="s">
        <v>185</v>
      </c>
      <c r="AU209" s="133" t="s">
        <v>88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410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1924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1937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2" customFormat="1" ht="11.25">
      <c r="B212" s="142"/>
      <c r="D212" s="136" t="s">
        <v>190</v>
      </c>
      <c r="E212" s="143" t="s">
        <v>3</v>
      </c>
      <c r="F212" s="144" t="s">
        <v>88</v>
      </c>
      <c r="H212" s="145">
        <v>1</v>
      </c>
      <c r="I212" s="146"/>
      <c r="L212" s="142"/>
      <c r="M212" s="147"/>
      <c r="T212" s="148"/>
      <c r="AT212" s="143" t="s">
        <v>190</v>
      </c>
      <c r="AU212" s="143" t="s">
        <v>88</v>
      </c>
      <c r="AV212" s="12" t="s">
        <v>90</v>
      </c>
      <c r="AW212" s="12" t="s">
        <v>41</v>
      </c>
      <c r="AX212" s="12" t="s">
        <v>80</v>
      </c>
      <c r="AY212" s="143" t="s">
        <v>184</v>
      </c>
    </row>
    <row r="213" spans="2:65" s="13" customFormat="1" ht="11.25">
      <c r="B213" s="149"/>
      <c r="D213" s="136" t="s">
        <v>190</v>
      </c>
      <c r="E213" s="150" t="s">
        <v>3</v>
      </c>
      <c r="F213" s="151" t="s">
        <v>202</v>
      </c>
      <c r="H213" s="152">
        <v>1</v>
      </c>
      <c r="I213" s="153"/>
      <c r="L213" s="149"/>
      <c r="M213" s="154"/>
      <c r="T213" s="155"/>
      <c r="AT213" s="150" t="s">
        <v>190</v>
      </c>
      <c r="AU213" s="150" t="s">
        <v>88</v>
      </c>
      <c r="AV213" s="13" t="s">
        <v>203</v>
      </c>
      <c r="AW213" s="13" t="s">
        <v>41</v>
      </c>
      <c r="AX213" s="13" t="s">
        <v>88</v>
      </c>
      <c r="AY213" s="150" t="s">
        <v>184</v>
      </c>
    </row>
    <row r="214" spans="2:65" s="1" customFormat="1" ht="37.9" customHeight="1">
      <c r="B214" s="121"/>
      <c r="C214" s="122" t="s">
        <v>8</v>
      </c>
      <c r="D214" s="122" t="s">
        <v>185</v>
      </c>
      <c r="E214" s="123" t="s">
        <v>1429</v>
      </c>
      <c r="F214" s="124" t="s">
        <v>1938</v>
      </c>
      <c r="G214" s="125" t="s">
        <v>213</v>
      </c>
      <c r="H214" s="126">
        <v>1</v>
      </c>
      <c r="I214" s="127"/>
      <c r="J214" s="128">
        <f>ROUND(I214*H214,2)</f>
        <v>0</v>
      </c>
      <c r="K214" s="124" t="s">
        <v>189</v>
      </c>
      <c r="L214" s="32"/>
      <c r="M214" s="129" t="s">
        <v>3</v>
      </c>
      <c r="N214" s="130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88</v>
      </c>
      <c r="AT214" s="133" t="s">
        <v>185</v>
      </c>
      <c r="AU214" s="133" t="s">
        <v>88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336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1924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22.5">
      <c r="B216" s="135"/>
      <c r="D216" s="136" t="s">
        <v>190</v>
      </c>
      <c r="E216" s="137" t="s">
        <v>3</v>
      </c>
      <c r="F216" s="138" t="s">
        <v>1918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1432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88</v>
      </c>
      <c r="H218" s="145">
        <v>1</v>
      </c>
      <c r="I218" s="146"/>
      <c r="L218" s="142"/>
      <c r="M218" s="147"/>
      <c r="T218" s="148"/>
      <c r="AT218" s="143" t="s">
        <v>190</v>
      </c>
      <c r="AU218" s="143" t="s">
        <v>88</v>
      </c>
      <c r="AV218" s="12" t="s">
        <v>90</v>
      </c>
      <c r="AW218" s="12" t="s">
        <v>41</v>
      </c>
      <c r="AX218" s="12" t="s">
        <v>80</v>
      </c>
      <c r="AY218" s="143" t="s">
        <v>184</v>
      </c>
    </row>
    <row r="219" spans="2:65" s="13" customFormat="1" ht="11.25">
      <c r="B219" s="149"/>
      <c r="D219" s="136" t="s">
        <v>190</v>
      </c>
      <c r="E219" s="150" t="s">
        <v>3</v>
      </c>
      <c r="F219" s="151" t="s">
        <v>202</v>
      </c>
      <c r="H219" s="152">
        <v>1</v>
      </c>
      <c r="I219" s="153"/>
      <c r="L219" s="149"/>
      <c r="M219" s="154"/>
      <c r="T219" s="155"/>
      <c r="AT219" s="150" t="s">
        <v>190</v>
      </c>
      <c r="AU219" s="150" t="s">
        <v>88</v>
      </c>
      <c r="AV219" s="13" t="s">
        <v>203</v>
      </c>
      <c r="AW219" s="13" t="s">
        <v>41</v>
      </c>
      <c r="AX219" s="13" t="s">
        <v>88</v>
      </c>
      <c r="AY219" s="150" t="s">
        <v>184</v>
      </c>
    </row>
    <row r="220" spans="2:65" s="1" customFormat="1" ht="37.9" customHeight="1">
      <c r="B220" s="121"/>
      <c r="C220" s="122" t="s">
        <v>339</v>
      </c>
      <c r="D220" s="122" t="s">
        <v>185</v>
      </c>
      <c r="E220" s="123" t="s">
        <v>1433</v>
      </c>
      <c r="F220" s="124" t="s">
        <v>1434</v>
      </c>
      <c r="G220" s="125" t="s">
        <v>213</v>
      </c>
      <c r="H220" s="126">
        <v>1</v>
      </c>
      <c r="I220" s="127"/>
      <c r="J220" s="128">
        <f>ROUND(I220*H220,2)</f>
        <v>0</v>
      </c>
      <c r="K220" s="124" t="s">
        <v>189</v>
      </c>
      <c r="L220" s="32"/>
      <c r="M220" s="129" t="s">
        <v>3</v>
      </c>
      <c r="N220" s="130" t="s">
        <v>51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88</v>
      </c>
      <c r="AT220" s="133" t="s">
        <v>185</v>
      </c>
      <c r="AU220" s="133" t="s">
        <v>88</v>
      </c>
      <c r="AY220" s="16" t="s">
        <v>184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88</v>
      </c>
      <c r="BK220" s="134">
        <f>ROUND(I220*H220,2)</f>
        <v>0</v>
      </c>
      <c r="BL220" s="16" t="s">
        <v>88</v>
      </c>
      <c r="BM220" s="133" t="s">
        <v>342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1924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22.5">
      <c r="B222" s="135"/>
      <c r="D222" s="136" t="s">
        <v>190</v>
      </c>
      <c r="E222" s="137" t="s">
        <v>3</v>
      </c>
      <c r="F222" s="138" t="s">
        <v>1918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1432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88</v>
      </c>
      <c r="H224" s="145">
        <v>1</v>
      </c>
      <c r="I224" s="146"/>
      <c r="L224" s="142"/>
      <c r="M224" s="147"/>
      <c r="T224" s="148"/>
      <c r="AT224" s="143" t="s">
        <v>190</v>
      </c>
      <c r="AU224" s="143" t="s">
        <v>88</v>
      </c>
      <c r="AV224" s="12" t="s">
        <v>90</v>
      </c>
      <c r="AW224" s="12" t="s">
        <v>41</v>
      </c>
      <c r="AX224" s="12" t="s">
        <v>80</v>
      </c>
      <c r="AY224" s="143" t="s">
        <v>184</v>
      </c>
    </row>
    <row r="225" spans="2:65" s="13" customFormat="1" ht="11.25">
      <c r="B225" s="149"/>
      <c r="D225" s="136" t="s">
        <v>190</v>
      </c>
      <c r="E225" s="150" t="s">
        <v>3</v>
      </c>
      <c r="F225" s="151" t="s">
        <v>202</v>
      </c>
      <c r="H225" s="152">
        <v>1</v>
      </c>
      <c r="I225" s="153"/>
      <c r="L225" s="149"/>
      <c r="M225" s="154"/>
      <c r="T225" s="155"/>
      <c r="AT225" s="150" t="s">
        <v>190</v>
      </c>
      <c r="AU225" s="150" t="s">
        <v>88</v>
      </c>
      <c r="AV225" s="13" t="s">
        <v>203</v>
      </c>
      <c r="AW225" s="13" t="s">
        <v>41</v>
      </c>
      <c r="AX225" s="13" t="s">
        <v>88</v>
      </c>
      <c r="AY225" s="150" t="s">
        <v>184</v>
      </c>
    </row>
    <row r="226" spans="2:65" s="1" customFormat="1" ht="37.9" customHeight="1">
      <c r="B226" s="121"/>
      <c r="C226" s="122" t="s">
        <v>345</v>
      </c>
      <c r="D226" s="122" t="s">
        <v>185</v>
      </c>
      <c r="E226" s="123" t="s">
        <v>1436</v>
      </c>
      <c r="F226" s="124" t="s">
        <v>1437</v>
      </c>
      <c r="G226" s="125" t="s">
        <v>213</v>
      </c>
      <c r="H226" s="126">
        <v>1</v>
      </c>
      <c r="I226" s="127"/>
      <c r="J226" s="128">
        <f>ROUND(I226*H226,2)</f>
        <v>0</v>
      </c>
      <c r="K226" s="124" t="s">
        <v>189</v>
      </c>
      <c r="L226" s="32"/>
      <c r="M226" s="129" t="s">
        <v>3</v>
      </c>
      <c r="N226" s="130" t="s">
        <v>51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88</v>
      </c>
      <c r="AT226" s="133" t="s">
        <v>185</v>
      </c>
      <c r="AU226" s="133" t="s">
        <v>88</v>
      </c>
      <c r="AY226" s="16" t="s">
        <v>184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88</v>
      </c>
      <c r="BK226" s="134">
        <f>ROUND(I226*H226,2)</f>
        <v>0</v>
      </c>
      <c r="BL226" s="16" t="s">
        <v>88</v>
      </c>
      <c r="BM226" s="133" t="s">
        <v>353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1924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22.5">
      <c r="B228" s="135"/>
      <c r="D228" s="136" t="s">
        <v>190</v>
      </c>
      <c r="E228" s="137" t="s">
        <v>3</v>
      </c>
      <c r="F228" s="138" t="s">
        <v>1918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1440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88</v>
      </c>
      <c r="H230" s="145">
        <v>1</v>
      </c>
      <c r="I230" s="146"/>
      <c r="L230" s="142"/>
      <c r="M230" s="147"/>
      <c r="T230" s="148"/>
      <c r="AT230" s="143" t="s">
        <v>190</v>
      </c>
      <c r="AU230" s="143" t="s">
        <v>88</v>
      </c>
      <c r="AV230" s="12" t="s">
        <v>90</v>
      </c>
      <c r="AW230" s="12" t="s">
        <v>41</v>
      </c>
      <c r="AX230" s="12" t="s">
        <v>80</v>
      </c>
      <c r="AY230" s="143" t="s">
        <v>184</v>
      </c>
    </row>
    <row r="231" spans="2:65" s="13" customFormat="1" ht="11.25">
      <c r="B231" s="149"/>
      <c r="D231" s="136" t="s">
        <v>190</v>
      </c>
      <c r="E231" s="150" t="s">
        <v>3</v>
      </c>
      <c r="F231" s="151" t="s">
        <v>202</v>
      </c>
      <c r="H231" s="152">
        <v>1</v>
      </c>
      <c r="I231" s="153"/>
      <c r="L231" s="149"/>
      <c r="M231" s="154"/>
      <c r="T231" s="155"/>
      <c r="AT231" s="150" t="s">
        <v>190</v>
      </c>
      <c r="AU231" s="150" t="s">
        <v>88</v>
      </c>
      <c r="AV231" s="13" t="s">
        <v>203</v>
      </c>
      <c r="AW231" s="13" t="s">
        <v>41</v>
      </c>
      <c r="AX231" s="13" t="s">
        <v>88</v>
      </c>
      <c r="AY231" s="150" t="s">
        <v>184</v>
      </c>
    </row>
    <row r="232" spans="2:65" s="1" customFormat="1" ht="37.9" customHeight="1">
      <c r="B232" s="121"/>
      <c r="C232" s="122" t="s">
        <v>350</v>
      </c>
      <c r="D232" s="122" t="s">
        <v>185</v>
      </c>
      <c r="E232" s="123" t="s">
        <v>1441</v>
      </c>
      <c r="F232" s="124" t="s">
        <v>1442</v>
      </c>
      <c r="G232" s="125" t="s">
        <v>213</v>
      </c>
      <c r="H232" s="126">
        <v>1</v>
      </c>
      <c r="I232" s="127"/>
      <c r="J232" s="128">
        <f>ROUND(I232*H232,2)</f>
        <v>0</v>
      </c>
      <c r="K232" s="124" t="s">
        <v>189</v>
      </c>
      <c r="L232" s="32"/>
      <c r="M232" s="129" t="s">
        <v>3</v>
      </c>
      <c r="N232" s="130" t="s">
        <v>51</v>
      </c>
      <c r="P232" s="131">
        <f>O232*H232</f>
        <v>0</v>
      </c>
      <c r="Q232" s="131">
        <v>0</v>
      </c>
      <c r="R232" s="131">
        <f>Q232*H232</f>
        <v>0</v>
      </c>
      <c r="S232" s="131">
        <v>0</v>
      </c>
      <c r="T232" s="132">
        <f>S232*H232</f>
        <v>0</v>
      </c>
      <c r="AR232" s="133" t="s">
        <v>88</v>
      </c>
      <c r="AT232" s="133" t="s">
        <v>185</v>
      </c>
      <c r="AU232" s="133" t="s">
        <v>88</v>
      </c>
      <c r="AY232" s="16" t="s">
        <v>184</v>
      </c>
      <c r="BE232" s="134">
        <f>IF(N232="základní",J232,0)</f>
        <v>0</v>
      </c>
      <c r="BF232" s="134">
        <f>IF(N232="snížená",J232,0)</f>
        <v>0</v>
      </c>
      <c r="BG232" s="134">
        <f>IF(N232="zákl. přenesená",J232,0)</f>
        <v>0</v>
      </c>
      <c r="BH232" s="134">
        <f>IF(N232="sníž. přenesená",J232,0)</f>
        <v>0</v>
      </c>
      <c r="BI232" s="134">
        <f>IF(N232="nulová",J232,0)</f>
        <v>0</v>
      </c>
      <c r="BJ232" s="16" t="s">
        <v>88</v>
      </c>
      <c r="BK232" s="134">
        <f>ROUND(I232*H232,2)</f>
        <v>0</v>
      </c>
      <c r="BL232" s="16" t="s">
        <v>88</v>
      </c>
      <c r="BM232" s="133" t="s">
        <v>361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1924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22.5">
      <c r="B234" s="135"/>
      <c r="D234" s="136" t="s">
        <v>190</v>
      </c>
      <c r="E234" s="137" t="s">
        <v>3</v>
      </c>
      <c r="F234" s="138" t="s">
        <v>1918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1939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88</v>
      </c>
      <c r="H236" s="145">
        <v>1</v>
      </c>
      <c r="I236" s="146"/>
      <c r="L236" s="142"/>
      <c r="M236" s="147"/>
      <c r="T236" s="148"/>
      <c r="AT236" s="143" t="s">
        <v>190</v>
      </c>
      <c r="AU236" s="143" t="s">
        <v>88</v>
      </c>
      <c r="AV236" s="12" t="s">
        <v>90</v>
      </c>
      <c r="AW236" s="12" t="s">
        <v>41</v>
      </c>
      <c r="AX236" s="12" t="s">
        <v>80</v>
      </c>
      <c r="AY236" s="143" t="s">
        <v>184</v>
      </c>
    </row>
    <row r="237" spans="2:65" s="13" customFormat="1" ht="11.25">
      <c r="B237" s="149"/>
      <c r="D237" s="136" t="s">
        <v>190</v>
      </c>
      <c r="E237" s="150" t="s">
        <v>3</v>
      </c>
      <c r="F237" s="151" t="s">
        <v>202</v>
      </c>
      <c r="H237" s="152">
        <v>1</v>
      </c>
      <c r="I237" s="153"/>
      <c r="L237" s="149"/>
      <c r="M237" s="154"/>
      <c r="T237" s="155"/>
      <c r="AT237" s="150" t="s">
        <v>190</v>
      </c>
      <c r="AU237" s="150" t="s">
        <v>88</v>
      </c>
      <c r="AV237" s="13" t="s">
        <v>203</v>
      </c>
      <c r="AW237" s="13" t="s">
        <v>41</v>
      </c>
      <c r="AX237" s="13" t="s">
        <v>88</v>
      </c>
      <c r="AY237" s="150" t="s">
        <v>184</v>
      </c>
    </row>
    <row r="238" spans="2:65" s="1" customFormat="1" ht="49.15" customHeight="1">
      <c r="B238" s="121"/>
      <c r="C238" s="122" t="s">
        <v>332</v>
      </c>
      <c r="D238" s="122" t="s">
        <v>185</v>
      </c>
      <c r="E238" s="123" t="s">
        <v>1445</v>
      </c>
      <c r="F238" s="124" t="s">
        <v>1446</v>
      </c>
      <c r="G238" s="125" t="s">
        <v>213</v>
      </c>
      <c r="H238" s="126">
        <v>2</v>
      </c>
      <c r="I238" s="127"/>
      <c r="J238" s="128">
        <f>ROUND(I238*H238,2)</f>
        <v>0</v>
      </c>
      <c r="K238" s="124" t="s">
        <v>189</v>
      </c>
      <c r="L238" s="32"/>
      <c r="M238" s="129" t="s">
        <v>3</v>
      </c>
      <c r="N238" s="130" t="s">
        <v>51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88</v>
      </c>
      <c r="AT238" s="133" t="s">
        <v>185</v>
      </c>
      <c r="AU238" s="133" t="s">
        <v>88</v>
      </c>
      <c r="AY238" s="16" t="s">
        <v>184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6" t="s">
        <v>88</v>
      </c>
      <c r="BK238" s="134">
        <f>ROUND(I238*H238,2)</f>
        <v>0</v>
      </c>
      <c r="BL238" s="16" t="s">
        <v>88</v>
      </c>
      <c r="BM238" s="133" t="s">
        <v>368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1924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88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1" customFormat="1" ht="22.5">
      <c r="B240" s="135"/>
      <c r="D240" s="136" t="s">
        <v>190</v>
      </c>
      <c r="E240" s="137" t="s">
        <v>3</v>
      </c>
      <c r="F240" s="138" t="s">
        <v>1918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1940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2" customFormat="1" ht="11.25">
      <c r="B242" s="142"/>
      <c r="D242" s="136" t="s">
        <v>190</v>
      </c>
      <c r="E242" s="143" t="s">
        <v>3</v>
      </c>
      <c r="F242" s="144" t="s">
        <v>90</v>
      </c>
      <c r="H242" s="145">
        <v>2</v>
      </c>
      <c r="I242" s="146"/>
      <c r="L242" s="142"/>
      <c r="M242" s="147"/>
      <c r="T242" s="148"/>
      <c r="AT242" s="143" t="s">
        <v>190</v>
      </c>
      <c r="AU242" s="143" t="s">
        <v>88</v>
      </c>
      <c r="AV242" s="12" t="s">
        <v>90</v>
      </c>
      <c r="AW242" s="12" t="s">
        <v>41</v>
      </c>
      <c r="AX242" s="12" t="s">
        <v>80</v>
      </c>
      <c r="AY242" s="143" t="s">
        <v>184</v>
      </c>
    </row>
    <row r="243" spans="2:65" s="13" customFormat="1" ht="11.25">
      <c r="B243" s="149"/>
      <c r="D243" s="136" t="s">
        <v>190</v>
      </c>
      <c r="E243" s="150" t="s">
        <v>3</v>
      </c>
      <c r="F243" s="151" t="s">
        <v>202</v>
      </c>
      <c r="H243" s="152">
        <v>2</v>
      </c>
      <c r="I243" s="153"/>
      <c r="L243" s="149"/>
      <c r="M243" s="154"/>
      <c r="T243" s="155"/>
      <c r="AT243" s="150" t="s">
        <v>190</v>
      </c>
      <c r="AU243" s="150" t="s">
        <v>88</v>
      </c>
      <c r="AV243" s="13" t="s">
        <v>203</v>
      </c>
      <c r="AW243" s="13" t="s">
        <v>41</v>
      </c>
      <c r="AX243" s="13" t="s">
        <v>88</v>
      </c>
      <c r="AY243" s="150" t="s">
        <v>184</v>
      </c>
    </row>
    <row r="244" spans="2:65" s="1" customFormat="1" ht="33" customHeight="1">
      <c r="B244" s="121"/>
      <c r="C244" s="122" t="s">
        <v>365</v>
      </c>
      <c r="D244" s="122" t="s">
        <v>185</v>
      </c>
      <c r="E244" s="123" t="s">
        <v>1941</v>
      </c>
      <c r="F244" s="124" t="s">
        <v>1942</v>
      </c>
      <c r="G244" s="125" t="s">
        <v>213</v>
      </c>
      <c r="H244" s="126">
        <v>1</v>
      </c>
      <c r="I244" s="127"/>
      <c r="J244" s="128">
        <f>ROUND(I244*H244,2)</f>
        <v>0</v>
      </c>
      <c r="K244" s="124" t="s">
        <v>189</v>
      </c>
      <c r="L244" s="32"/>
      <c r="M244" s="129" t="s">
        <v>3</v>
      </c>
      <c r="N244" s="130" t="s">
        <v>51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88</v>
      </c>
      <c r="AT244" s="133" t="s">
        <v>185</v>
      </c>
      <c r="AU244" s="133" t="s">
        <v>88</v>
      </c>
      <c r="AY244" s="16" t="s">
        <v>184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88</v>
      </c>
      <c r="BK244" s="134">
        <f>ROUND(I244*H244,2)</f>
        <v>0</v>
      </c>
      <c r="BL244" s="16" t="s">
        <v>88</v>
      </c>
      <c r="BM244" s="133" t="s">
        <v>373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1924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1943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2" customFormat="1" ht="11.25">
      <c r="B247" s="142"/>
      <c r="D247" s="136" t="s">
        <v>190</v>
      </c>
      <c r="E247" s="143" t="s">
        <v>3</v>
      </c>
      <c r="F247" s="144" t="s">
        <v>88</v>
      </c>
      <c r="H247" s="145">
        <v>1</v>
      </c>
      <c r="I247" s="146"/>
      <c r="L247" s="142"/>
      <c r="M247" s="147"/>
      <c r="T247" s="148"/>
      <c r="AT247" s="143" t="s">
        <v>190</v>
      </c>
      <c r="AU247" s="143" t="s">
        <v>88</v>
      </c>
      <c r="AV247" s="12" t="s">
        <v>90</v>
      </c>
      <c r="AW247" s="12" t="s">
        <v>41</v>
      </c>
      <c r="AX247" s="12" t="s">
        <v>80</v>
      </c>
      <c r="AY247" s="143" t="s">
        <v>184</v>
      </c>
    </row>
    <row r="248" spans="2:65" s="13" customFormat="1" ht="11.25">
      <c r="B248" s="149"/>
      <c r="D248" s="136" t="s">
        <v>190</v>
      </c>
      <c r="E248" s="150" t="s">
        <v>3</v>
      </c>
      <c r="F248" s="151" t="s">
        <v>202</v>
      </c>
      <c r="H248" s="152">
        <v>1</v>
      </c>
      <c r="I248" s="153"/>
      <c r="L248" s="149"/>
      <c r="M248" s="154"/>
      <c r="T248" s="155"/>
      <c r="AT248" s="150" t="s">
        <v>190</v>
      </c>
      <c r="AU248" s="150" t="s">
        <v>88</v>
      </c>
      <c r="AV248" s="13" t="s">
        <v>203</v>
      </c>
      <c r="AW248" s="13" t="s">
        <v>41</v>
      </c>
      <c r="AX248" s="13" t="s">
        <v>88</v>
      </c>
      <c r="AY248" s="150" t="s">
        <v>184</v>
      </c>
    </row>
    <row r="249" spans="2:65" s="1" customFormat="1" ht="37.9" customHeight="1">
      <c r="B249" s="121"/>
      <c r="C249" s="122" t="s">
        <v>370</v>
      </c>
      <c r="D249" s="122" t="s">
        <v>185</v>
      </c>
      <c r="E249" s="123" t="s">
        <v>1944</v>
      </c>
      <c r="F249" s="124" t="s">
        <v>1945</v>
      </c>
      <c r="G249" s="125" t="s">
        <v>213</v>
      </c>
      <c r="H249" s="126">
        <v>1</v>
      </c>
      <c r="I249" s="127"/>
      <c r="J249" s="128">
        <f>ROUND(I249*H249,2)</f>
        <v>0</v>
      </c>
      <c r="K249" s="124" t="s">
        <v>189</v>
      </c>
      <c r="L249" s="32"/>
      <c r="M249" s="129" t="s">
        <v>3</v>
      </c>
      <c r="N249" s="130" t="s">
        <v>51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88</v>
      </c>
      <c r="AT249" s="133" t="s">
        <v>185</v>
      </c>
      <c r="AU249" s="133" t="s">
        <v>88</v>
      </c>
      <c r="AY249" s="16" t="s">
        <v>184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88</v>
      </c>
      <c r="BK249" s="134">
        <f>ROUND(I249*H249,2)</f>
        <v>0</v>
      </c>
      <c r="BL249" s="16" t="s">
        <v>88</v>
      </c>
      <c r="BM249" s="133" t="s">
        <v>379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1924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1943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2" customFormat="1" ht="11.25">
      <c r="B252" s="142"/>
      <c r="D252" s="136" t="s">
        <v>190</v>
      </c>
      <c r="E252" s="143" t="s">
        <v>3</v>
      </c>
      <c r="F252" s="144" t="s">
        <v>88</v>
      </c>
      <c r="H252" s="145">
        <v>1</v>
      </c>
      <c r="I252" s="146"/>
      <c r="L252" s="142"/>
      <c r="M252" s="147"/>
      <c r="T252" s="148"/>
      <c r="AT252" s="143" t="s">
        <v>190</v>
      </c>
      <c r="AU252" s="143" t="s">
        <v>88</v>
      </c>
      <c r="AV252" s="12" t="s">
        <v>90</v>
      </c>
      <c r="AW252" s="12" t="s">
        <v>41</v>
      </c>
      <c r="AX252" s="12" t="s">
        <v>80</v>
      </c>
      <c r="AY252" s="143" t="s">
        <v>184</v>
      </c>
    </row>
    <row r="253" spans="2:65" s="13" customFormat="1" ht="11.25">
      <c r="B253" s="149"/>
      <c r="D253" s="136" t="s">
        <v>190</v>
      </c>
      <c r="E253" s="150" t="s">
        <v>3</v>
      </c>
      <c r="F253" s="151" t="s">
        <v>202</v>
      </c>
      <c r="H253" s="152">
        <v>1</v>
      </c>
      <c r="I253" s="153"/>
      <c r="L253" s="149"/>
      <c r="M253" s="154"/>
      <c r="T253" s="155"/>
      <c r="AT253" s="150" t="s">
        <v>190</v>
      </c>
      <c r="AU253" s="150" t="s">
        <v>88</v>
      </c>
      <c r="AV253" s="13" t="s">
        <v>203</v>
      </c>
      <c r="AW253" s="13" t="s">
        <v>41</v>
      </c>
      <c r="AX253" s="13" t="s">
        <v>88</v>
      </c>
      <c r="AY253" s="150" t="s">
        <v>184</v>
      </c>
    </row>
    <row r="254" spans="2:65" s="1" customFormat="1" ht="37.9" customHeight="1">
      <c r="B254" s="121"/>
      <c r="C254" s="122" t="s">
        <v>303</v>
      </c>
      <c r="D254" s="122" t="s">
        <v>185</v>
      </c>
      <c r="E254" s="123" t="s">
        <v>1457</v>
      </c>
      <c r="F254" s="124" t="s">
        <v>1458</v>
      </c>
      <c r="G254" s="125" t="s">
        <v>213</v>
      </c>
      <c r="H254" s="126">
        <v>2</v>
      </c>
      <c r="I254" s="127"/>
      <c r="J254" s="128">
        <f>ROUND(I254*H254,2)</f>
        <v>0</v>
      </c>
      <c r="K254" s="124" t="s">
        <v>189</v>
      </c>
      <c r="L254" s="32"/>
      <c r="M254" s="129" t="s">
        <v>3</v>
      </c>
      <c r="N254" s="130" t="s">
        <v>51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88</v>
      </c>
      <c r="AT254" s="133" t="s">
        <v>185</v>
      </c>
      <c r="AU254" s="133" t="s">
        <v>88</v>
      </c>
      <c r="AY254" s="16" t="s">
        <v>184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6" t="s">
        <v>88</v>
      </c>
      <c r="BK254" s="134">
        <f>ROUND(I254*H254,2)</f>
        <v>0</v>
      </c>
      <c r="BL254" s="16" t="s">
        <v>88</v>
      </c>
      <c r="BM254" s="133" t="s">
        <v>386</v>
      </c>
    </row>
    <row r="255" spans="2:65" s="11" customFormat="1" ht="11.25">
      <c r="B255" s="135"/>
      <c r="D255" s="136" t="s">
        <v>190</v>
      </c>
      <c r="E255" s="137" t="s">
        <v>3</v>
      </c>
      <c r="F255" s="138" t="s">
        <v>1924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88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1" customFormat="1" ht="11.25">
      <c r="B256" s="135"/>
      <c r="D256" s="136" t="s">
        <v>190</v>
      </c>
      <c r="E256" s="137" t="s">
        <v>3</v>
      </c>
      <c r="F256" s="138" t="s">
        <v>1460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2" customFormat="1" ht="11.25">
      <c r="B257" s="142"/>
      <c r="D257" s="136" t="s">
        <v>190</v>
      </c>
      <c r="E257" s="143" t="s">
        <v>3</v>
      </c>
      <c r="F257" s="144" t="s">
        <v>90</v>
      </c>
      <c r="H257" s="145">
        <v>2</v>
      </c>
      <c r="I257" s="146"/>
      <c r="L257" s="142"/>
      <c r="M257" s="147"/>
      <c r="T257" s="148"/>
      <c r="AT257" s="143" t="s">
        <v>190</v>
      </c>
      <c r="AU257" s="143" t="s">
        <v>88</v>
      </c>
      <c r="AV257" s="12" t="s">
        <v>90</v>
      </c>
      <c r="AW257" s="12" t="s">
        <v>41</v>
      </c>
      <c r="AX257" s="12" t="s">
        <v>80</v>
      </c>
      <c r="AY257" s="143" t="s">
        <v>184</v>
      </c>
    </row>
    <row r="258" spans="2:65" s="13" customFormat="1" ht="11.25">
      <c r="B258" s="149"/>
      <c r="D258" s="136" t="s">
        <v>190</v>
      </c>
      <c r="E258" s="150" t="s">
        <v>3</v>
      </c>
      <c r="F258" s="151" t="s">
        <v>202</v>
      </c>
      <c r="H258" s="152">
        <v>2</v>
      </c>
      <c r="I258" s="153"/>
      <c r="L258" s="149"/>
      <c r="M258" s="154"/>
      <c r="T258" s="155"/>
      <c r="AT258" s="150" t="s">
        <v>190</v>
      </c>
      <c r="AU258" s="150" t="s">
        <v>88</v>
      </c>
      <c r="AV258" s="13" t="s">
        <v>203</v>
      </c>
      <c r="AW258" s="13" t="s">
        <v>41</v>
      </c>
      <c r="AX258" s="13" t="s">
        <v>88</v>
      </c>
      <c r="AY258" s="150" t="s">
        <v>184</v>
      </c>
    </row>
    <row r="259" spans="2:65" s="1" customFormat="1" ht="37.9" customHeight="1">
      <c r="B259" s="121"/>
      <c r="C259" s="122" t="s">
        <v>383</v>
      </c>
      <c r="D259" s="122" t="s">
        <v>185</v>
      </c>
      <c r="E259" s="123" t="s">
        <v>1461</v>
      </c>
      <c r="F259" s="124" t="s">
        <v>1462</v>
      </c>
      <c r="G259" s="125" t="s">
        <v>213</v>
      </c>
      <c r="H259" s="126">
        <v>1</v>
      </c>
      <c r="I259" s="127"/>
      <c r="J259" s="128">
        <f>ROUND(I259*H259,2)</f>
        <v>0</v>
      </c>
      <c r="K259" s="124" t="s">
        <v>189</v>
      </c>
      <c r="L259" s="32"/>
      <c r="M259" s="129" t="s">
        <v>3</v>
      </c>
      <c r="N259" s="130" t="s">
        <v>51</v>
      </c>
      <c r="P259" s="131">
        <f>O259*H259</f>
        <v>0</v>
      </c>
      <c r="Q259" s="131">
        <v>0</v>
      </c>
      <c r="R259" s="131">
        <f>Q259*H259</f>
        <v>0</v>
      </c>
      <c r="S259" s="131">
        <v>0</v>
      </c>
      <c r="T259" s="132">
        <f>S259*H259</f>
        <v>0</v>
      </c>
      <c r="AR259" s="133" t="s">
        <v>88</v>
      </c>
      <c r="AT259" s="133" t="s">
        <v>185</v>
      </c>
      <c r="AU259" s="133" t="s">
        <v>88</v>
      </c>
      <c r="AY259" s="16" t="s">
        <v>184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6" t="s">
        <v>88</v>
      </c>
      <c r="BK259" s="134">
        <f>ROUND(I259*H259,2)</f>
        <v>0</v>
      </c>
      <c r="BL259" s="16" t="s">
        <v>88</v>
      </c>
      <c r="BM259" s="133" t="s">
        <v>391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1924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22.5">
      <c r="B261" s="135"/>
      <c r="D261" s="136" t="s">
        <v>190</v>
      </c>
      <c r="E261" s="137" t="s">
        <v>3</v>
      </c>
      <c r="F261" s="138" t="s">
        <v>1918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88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1440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2" customFormat="1" ht="11.25">
      <c r="B263" s="142"/>
      <c r="D263" s="136" t="s">
        <v>190</v>
      </c>
      <c r="E263" s="143" t="s">
        <v>3</v>
      </c>
      <c r="F263" s="144" t="s">
        <v>88</v>
      </c>
      <c r="H263" s="145">
        <v>1</v>
      </c>
      <c r="I263" s="146"/>
      <c r="L263" s="142"/>
      <c r="M263" s="147"/>
      <c r="T263" s="148"/>
      <c r="AT263" s="143" t="s">
        <v>190</v>
      </c>
      <c r="AU263" s="143" t="s">
        <v>88</v>
      </c>
      <c r="AV263" s="12" t="s">
        <v>90</v>
      </c>
      <c r="AW263" s="12" t="s">
        <v>41</v>
      </c>
      <c r="AX263" s="12" t="s">
        <v>80</v>
      </c>
      <c r="AY263" s="143" t="s">
        <v>184</v>
      </c>
    </row>
    <row r="264" spans="2:65" s="13" customFormat="1" ht="11.25">
      <c r="B264" s="149"/>
      <c r="D264" s="136" t="s">
        <v>190</v>
      </c>
      <c r="E264" s="150" t="s">
        <v>3</v>
      </c>
      <c r="F264" s="151" t="s">
        <v>202</v>
      </c>
      <c r="H264" s="152">
        <v>1</v>
      </c>
      <c r="I264" s="153"/>
      <c r="L264" s="149"/>
      <c r="M264" s="154"/>
      <c r="T264" s="155"/>
      <c r="AT264" s="150" t="s">
        <v>190</v>
      </c>
      <c r="AU264" s="150" t="s">
        <v>88</v>
      </c>
      <c r="AV264" s="13" t="s">
        <v>203</v>
      </c>
      <c r="AW264" s="13" t="s">
        <v>41</v>
      </c>
      <c r="AX264" s="13" t="s">
        <v>88</v>
      </c>
      <c r="AY264" s="150" t="s">
        <v>184</v>
      </c>
    </row>
    <row r="265" spans="2:65" s="1" customFormat="1" ht="44.25" customHeight="1">
      <c r="B265" s="121"/>
      <c r="C265" s="122" t="s">
        <v>387</v>
      </c>
      <c r="D265" s="122" t="s">
        <v>185</v>
      </c>
      <c r="E265" s="123" t="s">
        <v>1464</v>
      </c>
      <c r="F265" s="124" t="s">
        <v>1465</v>
      </c>
      <c r="G265" s="125" t="s">
        <v>213</v>
      </c>
      <c r="H265" s="126">
        <v>3</v>
      </c>
      <c r="I265" s="127"/>
      <c r="J265" s="128">
        <f>ROUND(I265*H265,2)</f>
        <v>0</v>
      </c>
      <c r="K265" s="124" t="s">
        <v>189</v>
      </c>
      <c r="L265" s="32"/>
      <c r="M265" s="129" t="s">
        <v>3</v>
      </c>
      <c r="N265" s="130" t="s">
        <v>51</v>
      </c>
      <c r="P265" s="131">
        <f>O265*H265</f>
        <v>0</v>
      </c>
      <c r="Q265" s="131">
        <v>0</v>
      </c>
      <c r="R265" s="131">
        <f>Q265*H265</f>
        <v>0</v>
      </c>
      <c r="S265" s="131">
        <v>0</v>
      </c>
      <c r="T265" s="132">
        <f>S265*H265</f>
        <v>0</v>
      </c>
      <c r="AR265" s="133" t="s">
        <v>88</v>
      </c>
      <c r="AT265" s="133" t="s">
        <v>185</v>
      </c>
      <c r="AU265" s="133" t="s">
        <v>88</v>
      </c>
      <c r="AY265" s="16" t="s">
        <v>184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88</v>
      </c>
      <c r="BK265" s="134">
        <f>ROUND(I265*H265,2)</f>
        <v>0</v>
      </c>
      <c r="BL265" s="16" t="s">
        <v>88</v>
      </c>
      <c r="BM265" s="133" t="s">
        <v>397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1924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1" customFormat="1" ht="22.5">
      <c r="B267" s="135"/>
      <c r="D267" s="136" t="s">
        <v>190</v>
      </c>
      <c r="E267" s="137" t="s">
        <v>3</v>
      </c>
      <c r="F267" s="138" t="s">
        <v>1918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1444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210</v>
      </c>
      <c r="H269" s="145">
        <v>3</v>
      </c>
      <c r="I269" s="146"/>
      <c r="L269" s="142"/>
      <c r="M269" s="147"/>
      <c r="T269" s="148"/>
      <c r="AT269" s="143" t="s">
        <v>190</v>
      </c>
      <c r="AU269" s="143" t="s">
        <v>88</v>
      </c>
      <c r="AV269" s="12" t="s">
        <v>90</v>
      </c>
      <c r="AW269" s="12" t="s">
        <v>41</v>
      </c>
      <c r="AX269" s="12" t="s">
        <v>80</v>
      </c>
      <c r="AY269" s="143" t="s">
        <v>184</v>
      </c>
    </row>
    <row r="270" spans="2:65" s="13" customFormat="1" ht="11.25">
      <c r="B270" s="149"/>
      <c r="D270" s="136" t="s">
        <v>190</v>
      </c>
      <c r="E270" s="150" t="s">
        <v>3</v>
      </c>
      <c r="F270" s="151" t="s">
        <v>202</v>
      </c>
      <c r="H270" s="152">
        <v>3</v>
      </c>
      <c r="I270" s="153"/>
      <c r="L270" s="149"/>
      <c r="M270" s="154"/>
      <c r="T270" s="155"/>
      <c r="AT270" s="150" t="s">
        <v>190</v>
      </c>
      <c r="AU270" s="150" t="s">
        <v>88</v>
      </c>
      <c r="AV270" s="13" t="s">
        <v>203</v>
      </c>
      <c r="AW270" s="13" t="s">
        <v>41</v>
      </c>
      <c r="AX270" s="13" t="s">
        <v>88</v>
      </c>
      <c r="AY270" s="150" t="s">
        <v>184</v>
      </c>
    </row>
    <row r="271" spans="2:65" s="1" customFormat="1" ht="49.15" customHeight="1">
      <c r="B271" s="121"/>
      <c r="C271" s="122" t="s">
        <v>394</v>
      </c>
      <c r="D271" s="122" t="s">
        <v>185</v>
      </c>
      <c r="E271" s="123" t="s">
        <v>1468</v>
      </c>
      <c r="F271" s="124" t="s">
        <v>1469</v>
      </c>
      <c r="G271" s="125" t="s">
        <v>213</v>
      </c>
      <c r="H271" s="126">
        <v>1</v>
      </c>
      <c r="I271" s="127"/>
      <c r="J271" s="128">
        <f>ROUND(I271*H271,2)</f>
        <v>0</v>
      </c>
      <c r="K271" s="124" t="s">
        <v>189</v>
      </c>
      <c r="L271" s="32"/>
      <c r="M271" s="129" t="s">
        <v>3</v>
      </c>
      <c r="N271" s="130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88</v>
      </c>
      <c r="AT271" s="133" t="s">
        <v>185</v>
      </c>
      <c r="AU271" s="133" t="s">
        <v>88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402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1924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22.5">
      <c r="B273" s="135"/>
      <c r="D273" s="136" t="s">
        <v>190</v>
      </c>
      <c r="E273" s="137" t="s">
        <v>3</v>
      </c>
      <c r="F273" s="138" t="s">
        <v>1918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1" customFormat="1" ht="11.25">
      <c r="B274" s="135"/>
      <c r="D274" s="136" t="s">
        <v>190</v>
      </c>
      <c r="E274" s="137" t="s">
        <v>3</v>
      </c>
      <c r="F274" s="138" t="s">
        <v>1946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2" customFormat="1" ht="11.25">
      <c r="B275" s="142"/>
      <c r="D275" s="136" t="s">
        <v>190</v>
      </c>
      <c r="E275" s="143" t="s">
        <v>3</v>
      </c>
      <c r="F275" s="144" t="s">
        <v>88</v>
      </c>
      <c r="H275" s="145">
        <v>1</v>
      </c>
      <c r="I275" s="146"/>
      <c r="L275" s="142"/>
      <c r="M275" s="147"/>
      <c r="T275" s="148"/>
      <c r="AT275" s="143" t="s">
        <v>190</v>
      </c>
      <c r="AU275" s="143" t="s">
        <v>88</v>
      </c>
      <c r="AV275" s="12" t="s">
        <v>90</v>
      </c>
      <c r="AW275" s="12" t="s">
        <v>41</v>
      </c>
      <c r="AX275" s="12" t="s">
        <v>80</v>
      </c>
      <c r="AY275" s="143" t="s">
        <v>184</v>
      </c>
    </row>
    <row r="276" spans="2:65" s="13" customFormat="1" ht="11.25">
      <c r="B276" s="149"/>
      <c r="D276" s="136" t="s">
        <v>190</v>
      </c>
      <c r="E276" s="150" t="s">
        <v>3</v>
      </c>
      <c r="F276" s="151" t="s">
        <v>202</v>
      </c>
      <c r="H276" s="152">
        <v>1</v>
      </c>
      <c r="I276" s="153"/>
      <c r="L276" s="149"/>
      <c r="M276" s="154"/>
      <c r="T276" s="155"/>
      <c r="AT276" s="150" t="s">
        <v>190</v>
      </c>
      <c r="AU276" s="150" t="s">
        <v>88</v>
      </c>
      <c r="AV276" s="13" t="s">
        <v>203</v>
      </c>
      <c r="AW276" s="13" t="s">
        <v>41</v>
      </c>
      <c r="AX276" s="13" t="s">
        <v>88</v>
      </c>
      <c r="AY276" s="150" t="s">
        <v>184</v>
      </c>
    </row>
    <row r="277" spans="2:65" s="1" customFormat="1" ht="37.9" customHeight="1">
      <c r="B277" s="121"/>
      <c r="C277" s="122" t="s">
        <v>317</v>
      </c>
      <c r="D277" s="122" t="s">
        <v>185</v>
      </c>
      <c r="E277" s="123" t="s">
        <v>1476</v>
      </c>
      <c r="F277" s="124" t="s">
        <v>1477</v>
      </c>
      <c r="G277" s="125" t="s">
        <v>213</v>
      </c>
      <c r="H277" s="126">
        <v>1</v>
      </c>
      <c r="I277" s="127"/>
      <c r="J277" s="128">
        <f>ROUND(I277*H277,2)</f>
        <v>0</v>
      </c>
      <c r="K277" s="124" t="s">
        <v>189</v>
      </c>
      <c r="L277" s="32"/>
      <c r="M277" s="129" t="s">
        <v>3</v>
      </c>
      <c r="N277" s="130" t="s">
        <v>51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88</v>
      </c>
      <c r="AT277" s="133" t="s">
        <v>185</v>
      </c>
      <c r="AU277" s="133" t="s">
        <v>88</v>
      </c>
      <c r="AY277" s="16" t="s">
        <v>184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88</v>
      </c>
      <c r="BK277" s="134">
        <f>ROUND(I277*H277,2)</f>
        <v>0</v>
      </c>
      <c r="BL277" s="16" t="s">
        <v>88</v>
      </c>
      <c r="BM277" s="133" t="s">
        <v>408</v>
      </c>
    </row>
    <row r="278" spans="2:65" s="11" customFormat="1" ht="11.25">
      <c r="B278" s="135"/>
      <c r="D278" s="136" t="s">
        <v>190</v>
      </c>
      <c r="E278" s="137" t="s">
        <v>3</v>
      </c>
      <c r="F278" s="138" t="s">
        <v>1924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1937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2" customFormat="1" ht="11.25">
      <c r="B280" s="142"/>
      <c r="D280" s="136" t="s">
        <v>190</v>
      </c>
      <c r="E280" s="143" t="s">
        <v>3</v>
      </c>
      <c r="F280" s="144" t="s">
        <v>88</v>
      </c>
      <c r="H280" s="145">
        <v>1</v>
      </c>
      <c r="I280" s="146"/>
      <c r="L280" s="142"/>
      <c r="M280" s="147"/>
      <c r="T280" s="148"/>
      <c r="AT280" s="143" t="s">
        <v>190</v>
      </c>
      <c r="AU280" s="143" t="s">
        <v>88</v>
      </c>
      <c r="AV280" s="12" t="s">
        <v>90</v>
      </c>
      <c r="AW280" s="12" t="s">
        <v>41</v>
      </c>
      <c r="AX280" s="12" t="s">
        <v>80</v>
      </c>
      <c r="AY280" s="143" t="s">
        <v>184</v>
      </c>
    </row>
    <row r="281" spans="2:65" s="13" customFormat="1" ht="11.25">
      <c r="B281" s="149"/>
      <c r="D281" s="136" t="s">
        <v>190</v>
      </c>
      <c r="E281" s="150" t="s">
        <v>3</v>
      </c>
      <c r="F281" s="151" t="s">
        <v>202</v>
      </c>
      <c r="H281" s="152">
        <v>1</v>
      </c>
      <c r="I281" s="153"/>
      <c r="L281" s="149"/>
      <c r="M281" s="154"/>
      <c r="T281" s="155"/>
      <c r="AT281" s="150" t="s">
        <v>190</v>
      </c>
      <c r="AU281" s="150" t="s">
        <v>88</v>
      </c>
      <c r="AV281" s="13" t="s">
        <v>203</v>
      </c>
      <c r="AW281" s="13" t="s">
        <v>41</v>
      </c>
      <c r="AX281" s="13" t="s">
        <v>88</v>
      </c>
      <c r="AY281" s="150" t="s">
        <v>184</v>
      </c>
    </row>
    <row r="282" spans="2:65" s="1" customFormat="1" ht="37.9" customHeight="1">
      <c r="B282" s="121"/>
      <c r="C282" s="122" t="s">
        <v>405</v>
      </c>
      <c r="D282" s="122" t="s">
        <v>185</v>
      </c>
      <c r="E282" s="123" t="s">
        <v>1479</v>
      </c>
      <c r="F282" s="124" t="s">
        <v>1480</v>
      </c>
      <c r="G282" s="125" t="s">
        <v>213</v>
      </c>
      <c r="H282" s="126">
        <v>2</v>
      </c>
      <c r="I282" s="127"/>
      <c r="J282" s="128">
        <f>ROUND(I282*H282,2)</f>
        <v>0</v>
      </c>
      <c r="K282" s="124" t="s">
        <v>189</v>
      </c>
      <c r="L282" s="32"/>
      <c r="M282" s="129" t="s">
        <v>3</v>
      </c>
      <c r="N282" s="130" t="s">
        <v>51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88</v>
      </c>
      <c r="AT282" s="133" t="s">
        <v>185</v>
      </c>
      <c r="AU282" s="133" t="s">
        <v>88</v>
      </c>
      <c r="AY282" s="16" t="s">
        <v>184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6" t="s">
        <v>88</v>
      </c>
      <c r="BK282" s="134">
        <f>ROUND(I282*H282,2)</f>
        <v>0</v>
      </c>
      <c r="BL282" s="16" t="s">
        <v>88</v>
      </c>
      <c r="BM282" s="133" t="s">
        <v>413</v>
      </c>
    </row>
    <row r="283" spans="2:65" s="11" customFormat="1" ht="11.25">
      <c r="B283" s="135"/>
      <c r="D283" s="136" t="s">
        <v>190</v>
      </c>
      <c r="E283" s="137" t="s">
        <v>3</v>
      </c>
      <c r="F283" s="138" t="s">
        <v>1924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1947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2" customFormat="1" ht="11.25">
      <c r="B285" s="142"/>
      <c r="D285" s="136" t="s">
        <v>190</v>
      </c>
      <c r="E285" s="143" t="s">
        <v>3</v>
      </c>
      <c r="F285" s="144" t="s">
        <v>88</v>
      </c>
      <c r="H285" s="145">
        <v>1</v>
      </c>
      <c r="I285" s="146"/>
      <c r="L285" s="142"/>
      <c r="M285" s="147"/>
      <c r="T285" s="148"/>
      <c r="AT285" s="143" t="s">
        <v>190</v>
      </c>
      <c r="AU285" s="143" t="s">
        <v>88</v>
      </c>
      <c r="AV285" s="12" t="s">
        <v>90</v>
      </c>
      <c r="AW285" s="12" t="s">
        <v>41</v>
      </c>
      <c r="AX285" s="12" t="s">
        <v>80</v>
      </c>
      <c r="AY285" s="143" t="s">
        <v>184</v>
      </c>
    </row>
    <row r="286" spans="2:65" s="11" customFormat="1" ht="22.5">
      <c r="B286" s="135"/>
      <c r="D286" s="136" t="s">
        <v>190</v>
      </c>
      <c r="E286" s="137" t="s">
        <v>3</v>
      </c>
      <c r="F286" s="138" t="s">
        <v>1948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88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2" customFormat="1" ht="11.25">
      <c r="B287" s="142"/>
      <c r="D287" s="136" t="s">
        <v>190</v>
      </c>
      <c r="E287" s="143" t="s">
        <v>3</v>
      </c>
      <c r="F287" s="144" t="s">
        <v>88</v>
      </c>
      <c r="H287" s="145">
        <v>1</v>
      </c>
      <c r="I287" s="146"/>
      <c r="L287" s="142"/>
      <c r="M287" s="147"/>
      <c r="T287" s="148"/>
      <c r="AT287" s="143" t="s">
        <v>190</v>
      </c>
      <c r="AU287" s="143" t="s">
        <v>88</v>
      </c>
      <c r="AV287" s="12" t="s">
        <v>90</v>
      </c>
      <c r="AW287" s="12" t="s">
        <v>41</v>
      </c>
      <c r="AX287" s="12" t="s">
        <v>80</v>
      </c>
      <c r="AY287" s="143" t="s">
        <v>184</v>
      </c>
    </row>
    <row r="288" spans="2:65" s="13" customFormat="1" ht="11.25">
      <c r="B288" s="149"/>
      <c r="D288" s="136" t="s">
        <v>190</v>
      </c>
      <c r="E288" s="150" t="s">
        <v>3</v>
      </c>
      <c r="F288" s="151" t="s">
        <v>202</v>
      </c>
      <c r="H288" s="152">
        <v>2</v>
      </c>
      <c r="I288" s="153"/>
      <c r="L288" s="149"/>
      <c r="M288" s="154"/>
      <c r="T288" s="155"/>
      <c r="AT288" s="150" t="s">
        <v>190</v>
      </c>
      <c r="AU288" s="150" t="s">
        <v>88</v>
      </c>
      <c r="AV288" s="13" t="s">
        <v>203</v>
      </c>
      <c r="AW288" s="13" t="s">
        <v>41</v>
      </c>
      <c r="AX288" s="13" t="s">
        <v>88</v>
      </c>
      <c r="AY288" s="150" t="s">
        <v>184</v>
      </c>
    </row>
    <row r="289" spans="2:65" s="1" customFormat="1" ht="44.25" customHeight="1">
      <c r="B289" s="121"/>
      <c r="C289" s="122" t="s">
        <v>410</v>
      </c>
      <c r="D289" s="122" t="s">
        <v>185</v>
      </c>
      <c r="E289" s="123" t="s">
        <v>1485</v>
      </c>
      <c r="F289" s="124" t="s">
        <v>1486</v>
      </c>
      <c r="G289" s="125" t="s">
        <v>213</v>
      </c>
      <c r="H289" s="126">
        <v>1</v>
      </c>
      <c r="I289" s="127"/>
      <c r="J289" s="128">
        <f>ROUND(I289*H289,2)</f>
        <v>0</v>
      </c>
      <c r="K289" s="124" t="s">
        <v>189</v>
      </c>
      <c r="L289" s="32"/>
      <c r="M289" s="129" t="s">
        <v>3</v>
      </c>
      <c r="N289" s="130" t="s">
        <v>51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88</v>
      </c>
      <c r="AT289" s="133" t="s">
        <v>185</v>
      </c>
      <c r="AU289" s="133" t="s">
        <v>88</v>
      </c>
      <c r="AY289" s="16" t="s">
        <v>184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6" t="s">
        <v>88</v>
      </c>
      <c r="BK289" s="134">
        <f>ROUND(I289*H289,2)</f>
        <v>0</v>
      </c>
      <c r="BL289" s="16" t="s">
        <v>88</v>
      </c>
      <c r="BM289" s="133" t="s">
        <v>423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1924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1937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88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2" customFormat="1" ht="11.25">
      <c r="B292" s="142"/>
      <c r="D292" s="136" t="s">
        <v>190</v>
      </c>
      <c r="E292" s="143" t="s">
        <v>3</v>
      </c>
      <c r="F292" s="144" t="s">
        <v>88</v>
      </c>
      <c r="H292" s="145">
        <v>1</v>
      </c>
      <c r="I292" s="146"/>
      <c r="L292" s="142"/>
      <c r="M292" s="147"/>
      <c r="T292" s="148"/>
      <c r="AT292" s="143" t="s">
        <v>190</v>
      </c>
      <c r="AU292" s="143" t="s">
        <v>88</v>
      </c>
      <c r="AV292" s="12" t="s">
        <v>90</v>
      </c>
      <c r="AW292" s="12" t="s">
        <v>41</v>
      </c>
      <c r="AX292" s="12" t="s">
        <v>80</v>
      </c>
      <c r="AY292" s="143" t="s">
        <v>184</v>
      </c>
    </row>
    <row r="293" spans="2:65" s="13" customFormat="1" ht="11.25">
      <c r="B293" s="149"/>
      <c r="D293" s="136" t="s">
        <v>190</v>
      </c>
      <c r="E293" s="150" t="s">
        <v>3</v>
      </c>
      <c r="F293" s="151" t="s">
        <v>202</v>
      </c>
      <c r="H293" s="152">
        <v>1</v>
      </c>
      <c r="I293" s="153"/>
      <c r="L293" s="149"/>
      <c r="M293" s="154"/>
      <c r="T293" s="155"/>
      <c r="AT293" s="150" t="s">
        <v>190</v>
      </c>
      <c r="AU293" s="150" t="s">
        <v>88</v>
      </c>
      <c r="AV293" s="13" t="s">
        <v>203</v>
      </c>
      <c r="AW293" s="13" t="s">
        <v>41</v>
      </c>
      <c r="AX293" s="13" t="s">
        <v>88</v>
      </c>
      <c r="AY293" s="150" t="s">
        <v>184</v>
      </c>
    </row>
    <row r="294" spans="2:65" s="1" customFormat="1" ht="33" customHeight="1">
      <c r="B294" s="121"/>
      <c r="C294" s="122" t="s">
        <v>419</v>
      </c>
      <c r="D294" s="122" t="s">
        <v>185</v>
      </c>
      <c r="E294" s="123" t="s">
        <v>1489</v>
      </c>
      <c r="F294" s="124" t="s">
        <v>1490</v>
      </c>
      <c r="G294" s="125" t="s">
        <v>213</v>
      </c>
      <c r="H294" s="126">
        <v>1</v>
      </c>
      <c r="I294" s="127"/>
      <c r="J294" s="128">
        <f>ROUND(I294*H294,2)</f>
        <v>0</v>
      </c>
      <c r="K294" s="124" t="s">
        <v>189</v>
      </c>
      <c r="L294" s="32"/>
      <c r="M294" s="129" t="s">
        <v>3</v>
      </c>
      <c r="N294" s="130" t="s">
        <v>51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88</v>
      </c>
      <c r="AT294" s="133" t="s">
        <v>185</v>
      </c>
      <c r="AU294" s="133" t="s">
        <v>88</v>
      </c>
      <c r="AY294" s="16" t="s">
        <v>184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88</v>
      </c>
      <c r="BK294" s="134">
        <f>ROUND(I294*H294,2)</f>
        <v>0</v>
      </c>
      <c r="BL294" s="16" t="s">
        <v>88</v>
      </c>
      <c r="BM294" s="133" t="s">
        <v>430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1924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1937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88</v>
      </c>
      <c r="H297" s="145">
        <v>1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1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24.2" customHeight="1">
      <c r="B299" s="121"/>
      <c r="C299" s="122" t="s">
        <v>336</v>
      </c>
      <c r="D299" s="122" t="s">
        <v>185</v>
      </c>
      <c r="E299" s="123" t="s">
        <v>1842</v>
      </c>
      <c r="F299" s="124" t="s">
        <v>1843</v>
      </c>
      <c r="G299" s="125" t="s">
        <v>213</v>
      </c>
      <c r="H299" s="126">
        <v>2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444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1924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22.5">
      <c r="B301" s="135"/>
      <c r="D301" s="136" t="s">
        <v>190</v>
      </c>
      <c r="E301" s="137" t="s">
        <v>3</v>
      </c>
      <c r="F301" s="138" t="s">
        <v>1918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1949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88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90</v>
      </c>
      <c r="H303" s="145">
        <v>2</v>
      </c>
      <c r="I303" s="146"/>
      <c r="L303" s="142"/>
      <c r="M303" s="147"/>
      <c r="T303" s="148"/>
      <c r="AT303" s="143" t="s">
        <v>190</v>
      </c>
      <c r="AU303" s="143" t="s">
        <v>88</v>
      </c>
      <c r="AV303" s="12" t="s">
        <v>90</v>
      </c>
      <c r="AW303" s="12" t="s">
        <v>41</v>
      </c>
      <c r="AX303" s="12" t="s">
        <v>80</v>
      </c>
      <c r="AY303" s="143" t="s">
        <v>184</v>
      </c>
    </row>
    <row r="304" spans="2:65" s="13" customFormat="1" ht="11.25">
      <c r="B304" s="149"/>
      <c r="D304" s="136" t="s">
        <v>190</v>
      </c>
      <c r="E304" s="150" t="s">
        <v>3</v>
      </c>
      <c r="F304" s="151" t="s">
        <v>202</v>
      </c>
      <c r="H304" s="152">
        <v>2</v>
      </c>
      <c r="I304" s="153"/>
      <c r="L304" s="149"/>
      <c r="M304" s="154"/>
      <c r="T304" s="155"/>
      <c r="AT304" s="150" t="s">
        <v>190</v>
      </c>
      <c r="AU304" s="150" t="s">
        <v>88</v>
      </c>
      <c r="AV304" s="13" t="s">
        <v>203</v>
      </c>
      <c r="AW304" s="13" t="s">
        <v>41</v>
      </c>
      <c r="AX304" s="13" t="s">
        <v>88</v>
      </c>
      <c r="AY304" s="150" t="s">
        <v>184</v>
      </c>
    </row>
    <row r="305" spans="2:65" s="1" customFormat="1" ht="24.2" customHeight="1">
      <c r="B305" s="121"/>
      <c r="C305" s="122" t="s">
        <v>441</v>
      </c>
      <c r="D305" s="122" t="s">
        <v>185</v>
      </c>
      <c r="E305" s="123" t="s">
        <v>1504</v>
      </c>
      <c r="F305" s="124" t="s">
        <v>1505</v>
      </c>
      <c r="G305" s="125" t="s">
        <v>213</v>
      </c>
      <c r="H305" s="126">
        <v>2</v>
      </c>
      <c r="I305" s="127"/>
      <c r="J305" s="128">
        <f>ROUND(I305*H305,2)</f>
        <v>0</v>
      </c>
      <c r="K305" s="124" t="s">
        <v>189</v>
      </c>
      <c r="L305" s="32"/>
      <c r="M305" s="129" t="s">
        <v>3</v>
      </c>
      <c r="N305" s="130" t="s">
        <v>51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88</v>
      </c>
      <c r="AT305" s="133" t="s">
        <v>185</v>
      </c>
      <c r="AU305" s="133" t="s">
        <v>88</v>
      </c>
      <c r="AY305" s="16" t="s">
        <v>184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88</v>
      </c>
      <c r="BK305" s="134">
        <f>ROUND(I305*H305,2)</f>
        <v>0</v>
      </c>
      <c r="BL305" s="16" t="s">
        <v>88</v>
      </c>
      <c r="BM305" s="133" t="s">
        <v>453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1924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22.5">
      <c r="B307" s="135"/>
      <c r="D307" s="136" t="s">
        <v>190</v>
      </c>
      <c r="E307" s="137" t="s">
        <v>3</v>
      </c>
      <c r="F307" s="138" t="s">
        <v>1918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1950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2" customFormat="1" ht="11.25">
      <c r="B309" s="142"/>
      <c r="D309" s="136" t="s">
        <v>190</v>
      </c>
      <c r="E309" s="143" t="s">
        <v>3</v>
      </c>
      <c r="F309" s="144" t="s">
        <v>90</v>
      </c>
      <c r="H309" s="145">
        <v>2</v>
      </c>
      <c r="I309" s="146"/>
      <c r="L309" s="142"/>
      <c r="M309" s="147"/>
      <c r="T309" s="148"/>
      <c r="AT309" s="143" t="s">
        <v>190</v>
      </c>
      <c r="AU309" s="143" t="s">
        <v>88</v>
      </c>
      <c r="AV309" s="12" t="s">
        <v>90</v>
      </c>
      <c r="AW309" s="12" t="s">
        <v>41</v>
      </c>
      <c r="AX309" s="12" t="s">
        <v>80</v>
      </c>
      <c r="AY309" s="143" t="s">
        <v>184</v>
      </c>
    </row>
    <row r="310" spans="2:65" s="13" customFormat="1" ht="11.25">
      <c r="B310" s="149"/>
      <c r="D310" s="136" t="s">
        <v>190</v>
      </c>
      <c r="E310" s="150" t="s">
        <v>3</v>
      </c>
      <c r="F310" s="151" t="s">
        <v>202</v>
      </c>
      <c r="H310" s="152">
        <v>2</v>
      </c>
      <c r="I310" s="153"/>
      <c r="L310" s="149"/>
      <c r="M310" s="154"/>
      <c r="T310" s="155"/>
      <c r="AT310" s="150" t="s">
        <v>190</v>
      </c>
      <c r="AU310" s="150" t="s">
        <v>88</v>
      </c>
      <c r="AV310" s="13" t="s">
        <v>203</v>
      </c>
      <c r="AW310" s="13" t="s">
        <v>41</v>
      </c>
      <c r="AX310" s="13" t="s">
        <v>88</v>
      </c>
      <c r="AY310" s="150" t="s">
        <v>184</v>
      </c>
    </row>
    <row r="311" spans="2:65" s="1" customFormat="1" ht="24.2" customHeight="1">
      <c r="B311" s="121"/>
      <c r="C311" s="122" t="s">
        <v>342</v>
      </c>
      <c r="D311" s="122" t="s">
        <v>185</v>
      </c>
      <c r="E311" s="123" t="s">
        <v>1508</v>
      </c>
      <c r="F311" s="124" t="s">
        <v>1509</v>
      </c>
      <c r="G311" s="125" t="s">
        <v>213</v>
      </c>
      <c r="H311" s="126">
        <v>2</v>
      </c>
      <c r="I311" s="127"/>
      <c r="J311" s="128">
        <f>ROUND(I311*H311,2)</f>
        <v>0</v>
      </c>
      <c r="K311" s="124" t="s">
        <v>189</v>
      </c>
      <c r="L311" s="32"/>
      <c r="M311" s="129" t="s">
        <v>3</v>
      </c>
      <c r="N311" s="130" t="s">
        <v>51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88</v>
      </c>
      <c r="AT311" s="133" t="s">
        <v>185</v>
      </c>
      <c r="AU311" s="133" t="s">
        <v>88</v>
      </c>
      <c r="AY311" s="16" t="s">
        <v>184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6" t="s">
        <v>88</v>
      </c>
      <c r="BK311" s="134">
        <f>ROUND(I311*H311,2)</f>
        <v>0</v>
      </c>
      <c r="BL311" s="16" t="s">
        <v>88</v>
      </c>
      <c r="BM311" s="133" t="s">
        <v>459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1924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22.5">
      <c r="B313" s="135"/>
      <c r="D313" s="136" t="s">
        <v>190</v>
      </c>
      <c r="E313" s="137" t="s">
        <v>3</v>
      </c>
      <c r="F313" s="138" t="s">
        <v>1918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1950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2" customFormat="1" ht="11.25">
      <c r="B315" s="142"/>
      <c r="D315" s="136" t="s">
        <v>190</v>
      </c>
      <c r="E315" s="143" t="s">
        <v>3</v>
      </c>
      <c r="F315" s="144" t="s">
        <v>90</v>
      </c>
      <c r="H315" s="145">
        <v>2</v>
      </c>
      <c r="I315" s="146"/>
      <c r="L315" s="142"/>
      <c r="M315" s="147"/>
      <c r="T315" s="148"/>
      <c r="AT315" s="143" t="s">
        <v>190</v>
      </c>
      <c r="AU315" s="143" t="s">
        <v>88</v>
      </c>
      <c r="AV315" s="12" t="s">
        <v>90</v>
      </c>
      <c r="AW315" s="12" t="s">
        <v>41</v>
      </c>
      <c r="AX315" s="12" t="s">
        <v>80</v>
      </c>
      <c r="AY315" s="143" t="s">
        <v>184</v>
      </c>
    </row>
    <row r="316" spans="2:65" s="13" customFormat="1" ht="11.25">
      <c r="B316" s="149"/>
      <c r="D316" s="136" t="s">
        <v>190</v>
      </c>
      <c r="E316" s="150" t="s">
        <v>3</v>
      </c>
      <c r="F316" s="151" t="s">
        <v>202</v>
      </c>
      <c r="H316" s="152">
        <v>2</v>
      </c>
      <c r="I316" s="153"/>
      <c r="L316" s="149"/>
      <c r="M316" s="154"/>
      <c r="T316" s="155"/>
      <c r="AT316" s="150" t="s">
        <v>190</v>
      </c>
      <c r="AU316" s="150" t="s">
        <v>88</v>
      </c>
      <c r="AV316" s="13" t="s">
        <v>203</v>
      </c>
      <c r="AW316" s="13" t="s">
        <v>41</v>
      </c>
      <c r="AX316" s="13" t="s">
        <v>88</v>
      </c>
      <c r="AY316" s="150" t="s">
        <v>184</v>
      </c>
    </row>
    <row r="317" spans="2:65" s="1" customFormat="1" ht="24.2" customHeight="1">
      <c r="B317" s="121"/>
      <c r="C317" s="122" t="s">
        <v>456</v>
      </c>
      <c r="D317" s="122" t="s">
        <v>185</v>
      </c>
      <c r="E317" s="123" t="s">
        <v>1951</v>
      </c>
      <c r="F317" s="124" t="s">
        <v>1952</v>
      </c>
      <c r="G317" s="125" t="s">
        <v>213</v>
      </c>
      <c r="H317" s="126">
        <v>4</v>
      </c>
      <c r="I317" s="127"/>
      <c r="J317" s="128">
        <f>ROUND(I317*H317,2)</f>
        <v>0</v>
      </c>
      <c r="K317" s="124" t="s">
        <v>189</v>
      </c>
      <c r="L317" s="32"/>
      <c r="M317" s="129" t="s">
        <v>3</v>
      </c>
      <c r="N317" s="130" t="s">
        <v>51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88</v>
      </c>
      <c r="AT317" s="133" t="s">
        <v>185</v>
      </c>
      <c r="AU317" s="133" t="s">
        <v>88</v>
      </c>
      <c r="AY317" s="16" t="s">
        <v>184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6" t="s">
        <v>88</v>
      </c>
      <c r="BK317" s="134">
        <f>ROUND(I317*H317,2)</f>
        <v>0</v>
      </c>
      <c r="BL317" s="16" t="s">
        <v>88</v>
      </c>
      <c r="BM317" s="133" t="s">
        <v>462</v>
      </c>
    </row>
    <row r="318" spans="2:65" s="11" customFormat="1" ht="11.25">
      <c r="B318" s="135"/>
      <c r="D318" s="136" t="s">
        <v>190</v>
      </c>
      <c r="E318" s="137" t="s">
        <v>3</v>
      </c>
      <c r="F318" s="138" t="s">
        <v>1924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22.5">
      <c r="B319" s="135"/>
      <c r="D319" s="136" t="s">
        <v>190</v>
      </c>
      <c r="E319" s="137" t="s">
        <v>3</v>
      </c>
      <c r="F319" s="138" t="s">
        <v>1918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1950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2" customFormat="1" ht="11.25">
      <c r="B321" s="142"/>
      <c r="D321" s="136" t="s">
        <v>190</v>
      </c>
      <c r="E321" s="143" t="s">
        <v>3</v>
      </c>
      <c r="F321" s="144" t="s">
        <v>203</v>
      </c>
      <c r="H321" s="145">
        <v>4</v>
      </c>
      <c r="I321" s="146"/>
      <c r="L321" s="142"/>
      <c r="M321" s="147"/>
      <c r="T321" s="148"/>
      <c r="AT321" s="143" t="s">
        <v>190</v>
      </c>
      <c r="AU321" s="143" t="s">
        <v>88</v>
      </c>
      <c r="AV321" s="12" t="s">
        <v>90</v>
      </c>
      <c r="AW321" s="12" t="s">
        <v>41</v>
      </c>
      <c r="AX321" s="12" t="s">
        <v>80</v>
      </c>
      <c r="AY321" s="143" t="s">
        <v>184</v>
      </c>
    </row>
    <row r="322" spans="2:65" s="13" customFormat="1" ht="11.25">
      <c r="B322" s="149"/>
      <c r="D322" s="136" t="s">
        <v>190</v>
      </c>
      <c r="E322" s="150" t="s">
        <v>3</v>
      </c>
      <c r="F322" s="151" t="s">
        <v>202</v>
      </c>
      <c r="H322" s="152">
        <v>4</v>
      </c>
      <c r="I322" s="153"/>
      <c r="L322" s="149"/>
      <c r="M322" s="154"/>
      <c r="T322" s="155"/>
      <c r="AT322" s="150" t="s">
        <v>190</v>
      </c>
      <c r="AU322" s="150" t="s">
        <v>88</v>
      </c>
      <c r="AV322" s="13" t="s">
        <v>203</v>
      </c>
      <c r="AW322" s="13" t="s">
        <v>41</v>
      </c>
      <c r="AX322" s="13" t="s">
        <v>88</v>
      </c>
      <c r="AY322" s="150" t="s">
        <v>184</v>
      </c>
    </row>
    <row r="323" spans="2:65" s="1" customFormat="1" ht="33" customHeight="1">
      <c r="B323" s="121"/>
      <c r="C323" s="122" t="s">
        <v>353</v>
      </c>
      <c r="D323" s="122" t="s">
        <v>185</v>
      </c>
      <c r="E323" s="123" t="s">
        <v>1518</v>
      </c>
      <c r="F323" s="124" t="s">
        <v>1519</v>
      </c>
      <c r="G323" s="125" t="s">
        <v>213</v>
      </c>
      <c r="H323" s="126">
        <v>4</v>
      </c>
      <c r="I323" s="127"/>
      <c r="J323" s="128">
        <f>ROUND(I323*H323,2)</f>
        <v>0</v>
      </c>
      <c r="K323" s="124" t="s">
        <v>189</v>
      </c>
      <c r="L323" s="32"/>
      <c r="M323" s="129" t="s">
        <v>3</v>
      </c>
      <c r="N323" s="130" t="s">
        <v>51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88</v>
      </c>
      <c r="AT323" s="133" t="s">
        <v>185</v>
      </c>
      <c r="AU323" s="133" t="s">
        <v>88</v>
      </c>
      <c r="AY323" s="16" t="s">
        <v>184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88</v>
      </c>
      <c r="BK323" s="134">
        <f>ROUND(I323*H323,2)</f>
        <v>0</v>
      </c>
      <c r="BL323" s="16" t="s">
        <v>88</v>
      </c>
      <c r="BM323" s="133" t="s">
        <v>468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1924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1" customFormat="1" ht="22.5">
      <c r="B325" s="135"/>
      <c r="D325" s="136" t="s">
        <v>190</v>
      </c>
      <c r="E325" s="137" t="s">
        <v>3</v>
      </c>
      <c r="F325" s="138" t="s">
        <v>1918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1950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88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2" customFormat="1" ht="11.25">
      <c r="B327" s="142"/>
      <c r="D327" s="136" t="s">
        <v>190</v>
      </c>
      <c r="E327" s="143" t="s">
        <v>3</v>
      </c>
      <c r="F327" s="144" t="s">
        <v>203</v>
      </c>
      <c r="H327" s="145">
        <v>4</v>
      </c>
      <c r="I327" s="146"/>
      <c r="L327" s="142"/>
      <c r="M327" s="147"/>
      <c r="T327" s="148"/>
      <c r="AT327" s="143" t="s">
        <v>190</v>
      </c>
      <c r="AU327" s="143" t="s">
        <v>88</v>
      </c>
      <c r="AV327" s="12" t="s">
        <v>90</v>
      </c>
      <c r="AW327" s="12" t="s">
        <v>41</v>
      </c>
      <c r="AX327" s="12" t="s">
        <v>80</v>
      </c>
      <c r="AY327" s="143" t="s">
        <v>184</v>
      </c>
    </row>
    <row r="328" spans="2:65" s="13" customFormat="1" ht="11.25">
      <c r="B328" s="149"/>
      <c r="D328" s="136" t="s">
        <v>190</v>
      </c>
      <c r="E328" s="150" t="s">
        <v>3</v>
      </c>
      <c r="F328" s="151" t="s">
        <v>202</v>
      </c>
      <c r="H328" s="152">
        <v>4</v>
      </c>
      <c r="I328" s="153"/>
      <c r="L328" s="149"/>
      <c r="M328" s="154"/>
      <c r="T328" s="155"/>
      <c r="AT328" s="150" t="s">
        <v>190</v>
      </c>
      <c r="AU328" s="150" t="s">
        <v>88</v>
      </c>
      <c r="AV328" s="13" t="s">
        <v>203</v>
      </c>
      <c r="AW328" s="13" t="s">
        <v>41</v>
      </c>
      <c r="AX328" s="13" t="s">
        <v>88</v>
      </c>
      <c r="AY328" s="150" t="s">
        <v>184</v>
      </c>
    </row>
    <row r="329" spans="2:65" s="1" customFormat="1" ht="33" customHeight="1">
      <c r="B329" s="121"/>
      <c r="C329" s="122" t="s">
        <v>465</v>
      </c>
      <c r="D329" s="122" t="s">
        <v>185</v>
      </c>
      <c r="E329" s="123" t="s">
        <v>1953</v>
      </c>
      <c r="F329" s="124" t="s">
        <v>1954</v>
      </c>
      <c r="G329" s="125" t="s">
        <v>213</v>
      </c>
      <c r="H329" s="126">
        <v>2</v>
      </c>
      <c r="I329" s="127"/>
      <c r="J329" s="128">
        <f>ROUND(I329*H329,2)</f>
        <v>0</v>
      </c>
      <c r="K329" s="124" t="s">
        <v>189</v>
      </c>
      <c r="L329" s="32"/>
      <c r="M329" s="129" t="s">
        <v>3</v>
      </c>
      <c r="N329" s="130" t="s">
        <v>51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88</v>
      </c>
      <c r="AT329" s="133" t="s">
        <v>185</v>
      </c>
      <c r="AU329" s="133" t="s">
        <v>88</v>
      </c>
      <c r="AY329" s="16" t="s">
        <v>184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6" t="s">
        <v>88</v>
      </c>
      <c r="BK329" s="134">
        <f>ROUND(I329*H329,2)</f>
        <v>0</v>
      </c>
      <c r="BL329" s="16" t="s">
        <v>88</v>
      </c>
      <c r="BM329" s="133" t="s">
        <v>481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1924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88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1" customFormat="1" ht="22.5">
      <c r="B331" s="135"/>
      <c r="D331" s="136" t="s">
        <v>190</v>
      </c>
      <c r="E331" s="137" t="s">
        <v>3</v>
      </c>
      <c r="F331" s="138" t="s">
        <v>1918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88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1950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88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2" customFormat="1" ht="11.25">
      <c r="B333" s="142"/>
      <c r="D333" s="136" t="s">
        <v>190</v>
      </c>
      <c r="E333" s="143" t="s">
        <v>3</v>
      </c>
      <c r="F333" s="144" t="s">
        <v>90</v>
      </c>
      <c r="H333" s="145">
        <v>2</v>
      </c>
      <c r="I333" s="146"/>
      <c r="L333" s="142"/>
      <c r="M333" s="147"/>
      <c r="T333" s="148"/>
      <c r="AT333" s="143" t="s">
        <v>190</v>
      </c>
      <c r="AU333" s="143" t="s">
        <v>88</v>
      </c>
      <c r="AV333" s="12" t="s">
        <v>90</v>
      </c>
      <c r="AW333" s="12" t="s">
        <v>41</v>
      </c>
      <c r="AX333" s="12" t="s">
        <v>80</v>
      </c>
      <c r="AY333" s="143" t="s">
        <v>184</v>
      </c>
    </row>
    <row r="334" spans="2:65" s="13" customFormat="1" ht="11.25">
      <c r="B334" s="149"/>
      <c r="D334" s="136" t="s">
        <v>190</v>
      </c>
      <c r="E334" s="150" t="s">
        <v>3</v>
      </c>
      <c r="F334" s="151" t="s">
        <v>202</v>
      </c>
      <c r="H334" s="152">
        <v>2</v>
      </c>
      <c r="I334" s="153"/>
      <c r="L334" s="149"/>
      <c r="M334" s="154"/>
      <c r="T334" s="155"/>
      <c r="AT334" s="150" t="s">
        <v>190</v>
      </c>
      <c r="AU334" s="150" t="s">
        <v>88</v>
      </c>
      <c r="AV334" s="13" t="s">
        <v>203</v>
      </c>
      <c r="AW334" s="13" t="s">
        <v>41</v>
      </c>
      <c r="AX334" s="13" t="s">
        <v>88</v>
      </c>
      <c r="AY334" s="150" t="s">
        <v>184</v>
      </c>
    </row>
    <row r="335" spans="2:65" s="1" customFormat="1" ht="24.2" customHeight="1">
      <c r="B335" s="121"/>
      <c r="C335" s="122" t="s">
        <v>361</v>
      </c>
      <c r="D335" s="122" t="s">
        <v>185</v>
      </c>
      <c r="E335" s="123" t="s">
        <v>1955</v>
      </c>
      <c r="F335" s="124" t="s">
        <v>1956</v>
      </c>
      <c r="G335" s="125" t="s">
        <v>213</v>
      </c>
      <c r="H335" s="126">
        <v>2</v>
      </c>
      <c r="I335" s="127"/>
      <c r="J335" s="128">
        <f>ROUND(I335*H335,2)</f>
        <v>0</v>
      </c>
      <c r="K335" s="124" t="s">
        <v>189</v>
      </c>
      <c r="L335" s="32"/>
      <c r="M335" s="129" t="s">
        <v>3</v>
      </c>
      <c r="N335" s="130" t="s">
        <v>51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88</v>
      </c>
      <c r="AT335" s="133" t="s">
        <v>185</v>
      </c>
      <c r="AU335" s="133" t="s">
        <v>88</v>
      </c>
      <c r="AY335" s="16" t="s">
        <v>184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6" t="s">
        <v>88</v>
      </c>
      <c r="BK335" s="134">
        <f>ROUND(I335*H335,2)</f>
        <v>0</v>
      </c>
      <c r="BL335" s="16" t="s">
        <v>88</v>
      </c>
      <c r="BM335" s="133" t="s">
        <v>485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1924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88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1" customFormat="1" ht="22.5">
      <c r="B337" s="135"/>
      <c r="D337" s="136" t="s">
        <v>190</v>
      </c>
      <c r="E337" s="137" t="s">
        <v>3</v>
      </c>
      <c r="F337" s="138" t="s">
        <v>1918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1" customFormat="1" ht="11.25">
      <c r="B338" s="135"/>
      <c r="D338" s="136" t="s">
        <v>190</v>
      </c>
      <c r="E338" s="137" t="s">
        <v>3</v>
      </c>
      <c r="F338" s="138" t="s">
        <v>1957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88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65" s="12" customFormat="1" ht="11.25">
      <c r="B339" s="142"/>
      <c r="D339" s="136" t="s">
        <v>190</v>
      </c>
      <c r="E339" s="143" t="s">
        <v>3</v>
      </c>
      <c r="F339" s="144" t="s">
        <v>88</v>
      </c>
      <c r="H339" s="145">
        <v>1</v>
      </c>
      <c r="I339" s="146"/>
      <c r="L339" s="142"/>
      <c r="M339" s="147"/>
      <c r="T339" s="148"/>
      <c r="AT339" s="143" t="s">
        <v>190</v>
      </c>
      <c r="AU339" s="143" t="s">
        <v>88</v>
      </c>
      <c r="AV339" s="12" t="s">
        <v>90</v>
      </c>
      <c r="AW339" s="12" t="s">
        <v>41</v>
      </c>
      <c r="AX339" s="12" t="s">
        <v>80</v>
      </c>
      <c r="AY339" s="143" t="s">
        <v>184</v>
      </c>
    </row>
    <row r="340" spans="2:65" s="11" customFormat="1" ht="22.5">
      <c r="B340" s="135"/>
      <c r="D340" s="136" t="s">
        <v>190</v>
      </c>
      <c r="E340" s="137" t="s">
        <v>3</v>
      </c>
      <c r="F340" s="138" t="s">
        <v>1958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88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1959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2" customFormat="1" ht="11.25">
      <c r="B342" s="142"/>
      <c r="D342" s="136" t="s">
        <v>190</v>
      </c>
      <c r="E342" s="143" t="s">
        <v>3</v>
      </c>
      <c r="F342" s="144" t="s">
        <v>88</v>
      </c>
      <c r="H342" s="145">
        <v>1</v>
      </c>
      <c r="I342" s="146"/>
      <c r="L342" s="142"/>
      <c r="M342" s="147"/>
      <c r="T342" s="148"/>
      <c r="AT342" s="143" t="s">
        <v>190</v>
      </c>
      <c r="AU342" s="143" t="s">
        <v>88</v>
      </c>
      <c r="AV342" s="12" t="s">
        <v>90</v>
      </c>
      <c r="AW342" s="12" t="s">
        <v>41</v>
      </c>
      <c r="AX342" s="12" t="s">
        <v>80</v>
      </c>
      <c r="AY342" s="143" t="s">
        <v>184</v>
      </c>
    </row>
    <row r="343" spans="2:65" s="13" customFormat="1" ht="11.25">
      <c r="B343" s="149"/>
      <c r="D343" s="136" t="s">
        <v>190</v>
      </c>
      <c r="E343" s="150" t="s">
        <v>3</v>
      </c>
      <c r="F343" s="151" t="s">
        <v>202</v>
      </c>
      <c r="H343" s="152">
        <v>2</v>
      </c>
      <c r="I343" s="153"/>
      <c r="L343" s="149"/>
      <c r="M343" s="154"/>
      <c r="T343" s="155"/>
      <c r="AT343" s="150" t="s">
        <v>190</v>
      </c>
      <c r="AU343" s="150" t="s">
        <v>88</v>
      </c>
      <c r="AV343" s="13" t="s">
        <v>203</v>
      </c>
      <c r="AW343" s="13" t="s">
        <v>41</v>
      </c>
      <c r="AX343" s="13" t="s">
        <v>88</v>
      </c>
      <c r="AY343" s="150" t="s">
        <v>184</v>
      </c>
    </row>
    <row r="344" spans="2:65" s="1" customFormat="1" ht="24.2" customHeight="1">
      <c r="B344" s="121"/>
      <c r="C344" s="122" t="s">
        <v>482</v>
      </c>
      <c r="D344" s="122" t="s">
        <v>185</v>
      </c>
      <c r="E344" s="123" t="s">
        <v>1960</v>
      </c>
      <c r="F344" s="124" t="s">
        <v>1961</v>
      </c>
      <c r="G344" s="125" t="s">
        <v>213</v>
      </c>
      <c r="H344" s="126">
        <v>2</v>
      </c>
      <c r="I344" s="127"/>
      <c r="J344" s="128">
        <f>ROUND(I344*H344,2)</f>
        <v>0</v>
      </c>
      <c r="K344" s="124" t="s">
        <v>189</v>
      </c>
      <c r="L344" s="32"/>
      <c r="M344" s="129" t="s">
        <v>3</v>
      </c>
      <c r="N344" s="130" t="s">
        <v>51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88</v>
      </c>
      <c r="AT344" s="133" t="s">
        <v>185</v>
      </c>
      <c r="AU344" s="133" t="s">
        <v>88</v>
      </c>
      <c r="AY344" s="16" t="s">
        <v>184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6" t="s">
        <v>88</v>
      </c>
      <c r="BK344" s="134">
        <f>ROUND(I344*H344,2)</f>
        <v>0</v>
      </c>
      <c r="BL344" s="16" t="s">
        <v>88</v>
      </c>
      <c r="BM344" s="133" t="s">
        <v>488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1924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1" customFormat="1" ht="22.5">
      <c r="B346" s="135"/>
      <c r="D346" s="136" t="s">
        <v>190</v>
      </c>
      <c r="E346" s="137" t="s">
        <v>3</v>
      </c>
      <c r="F346" s="138" t="s">
        <v>1918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88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1962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88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2" customFormat="1" ht="11.25">
      <c r="B348" s="142"/>
      <c r="D348" s="136" t="s">
        <v>190</v>
      </c>
      <c r="E348" s="143" t="s">
        <v>3</v>
      </c>
      <c r="F348" s="144" t="s">
        <v>88</v>
      </c>
      <c r="H348" s="145">
        <v>1</v>
      </c>
      <c r="I348" s="146"/>
      <c r="L348" s="142"/>
      <c r="M348" s="147"/>
      <c r="T348" s="148"/>
      <c r="AT348" s="143" t="s">
        <v>190</v>
      </c>
      <c r="AU348" s="143" t="s">
        <v>88</v>
      </c>
      <c r="AV348" s="12" t="s">
        <v>90</v>
      </c>
      <c r="AW348" s="12" t="s">
        <v>41</v>
      </c>
      <c r="AX348" s="12" t="s">
        <v>80</v>
      </c>
      <c r="AY348" s="143" t="s">
        <v>184</v>
      </c>
    </row>
    <row r="349" spans="2:65" s="11" customFormat="1" ht="22.5">
      <c r="B349" s="135"/>
      <c r="D349" s="136" t="s">
        <v>190</v>
      </c>
      <c r="E349" s="137" t="s">
        <v>3</v>
      </c>
      <c r="F349" s="138" t="s">
        <v>1958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1" customFormat="1" ht="11.25">
      <c r="B350" s="135"/>
      <c r="D350" s="136" t="s">
        <v>190</v>
      </c>
      <c r="E350" s="137" t="s">
        <v>3</v>
      </c>
      <c r="F350" s="138" t="s">
        <v>1963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88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2" customFormat="1" ht="11.25">
      <c r="B351" s="142"/>
      <c r="D351" s="136" t="s">
        <v>190</v>
      </c>
      <c r="E351" s="143" t="s">
        <v>3</v>
      </c>
      <c r="F351" s="144" t="s">
        <v>88</v>
      </c>
      <c r="H351" s="145">
        <v>1</v>
      </c>
      <c r="I351" s="146"/>
      <c r="L351" s="142"/>
      <c r="M351" s="147"/>
      <c r="T351" s="148"/>
      <c r="AT351" s="143" t="s">
        <v>190</v>
      </c>
      <c r="AU351" s="143" t="s">
        <v>88</v>
      </c>
      <c r="AV351" s="12" t="s">
        <v>90</v>
      </c>
      <c r="AW351" s="12" t="s">
        <v>41</v>
      </c>
      <c r="AX351" s="12" t="s">
        <v>80</v>
      </c>
      <c r="AY351" s="143" t="s">
        <v>184</v>
      </c>
    </row>
    <row r="352" spans="2:65" s="13" customFormat="1" ht="11.25">
      <c r="B352" s="149"/>
      <c r="D352" s="136" t="s">
        <v>190</v>
      </c>
      <c r="E352" s="150" t="s">
        <v>3</v>
      </c>
      <c r="F352" s="151" t="s">
        <v>202</v>
      </c>
      <c r="H352" s="152">
        <v>2</v>
      </c>
      <c r="I352" s="153"/>
      <c r="L352" s="149"/>
      <c r="M352" s="154"/>
      <c r="T352" s="155"/>
      <c r="AT352" s="150" t="s">
        <v>190</v>
      </c>
      <c r="AU352" s="150" t="s">
        <v>88</v>
      </c>
      <c r="AV352" s="13" t="s">
        <v>203</v>
      </c>
      <c r="AW352" s="13" t="s">
        <v>41</v>
      </c>
      <c r="AX352" s="13" t="s">
        <v>88</v>
      </c>
      <c r="AY352" s="150" t="s">
        <v>184</v>
      </c>
    </row>
    <row r="353" spans="2:65" s="10" customFormat="1" ht="25.9" customHeight="1">
      <c r="B353" s="111"/>
      <c r="D353" s="112" t="s">
        <v>79</v>
      </c>
      <c r="E353" s="113" t="s">
        <v>241</v>
      </c>
      <c r="F353" s="113" t="s">
        <v>1964</v>
      </c>
      <c r="I353" s="114"/>
      <c r="J353" s="115">
        <f>BK353</f>
        <v>0</v>
      </c>
      <c r="L353" s="111"/>
      <c r="M353" s="116"/>
      <c r="P353" s="117">
        <f>SUM(P354:P359)</f>
        <v>0</v>
      </c>
      <c r="R353" s="117">
        <f>SUM(R354:R359)</f>
        <v>0</v>
      </c>
      <c r="T353" s="118">
        <f>SUM(T354:T359)</f>
        <v>0</v>
      </c>
      <c r="AR353" s="112" t="s">
        <v>88</v>
      </c>
      <c r="AT353" s="119" t="s">
        <v>79</v>
      </c>
      <c r="AU353" s="119" t="s">
        <v>80</v>
      </c>
      <c r="AY353" s="112" t="s">
        <v>184</v>
      </c>
      <c r="BK353" s="120">
        <f>SUM(BK354:BK359)</f>
        <v>0</v>
      </c>
    </row>
    <row r="354" spans="2:65" s="1" customFormat="1" ht="16.5" customHeight="1">
      <c r="B354" s="121"/>
      <c r="C354" s="122" t="s">
        <v>368</v>
      </c>
      <c r="D354" s="122" t="s">
        <v>185</v>
      </c>
      <c r="E354" s="123" t="s">
        <v>1965</v>
      </c>
      <c r="F354" s="124" t="s">
        <v>1966</v>
      </c>
      <c r="G354" s="125" t="s">
        <v>348</v>
      </c>
      <c r="H354" s="126">
        <v>2</v>
      </c>
      <c r="I354" s="127"/>
      <c r="J354" s="128">
        <f>ROUND(I354*H354,2)</f>
        <v>0</v>
      </c>
      <c r="K354" s="124" t="s">
        <v>189</v>
      </c>
      <c r="L354" s="32"/>
      <c r="M354" s="129" t="s">
        <v>3</v>
      </c>
      <c r="N354" s="130" t="s">
        <v>51</v>
      </c>
      <c r="P354" s="131">
        <f>O354*H354</f>
        <v>0</v>
      </c>
      <c r="Q354" s="131">
        <v>0</v>
      </c>
      <c r="R354" s="131">
        <f>Q354*H354</f>
        <v>0</v>
      </c>
      <c r="S354" s="131">
        <v>0</v>
      </c>
      <c r="T354" s="132">
        <f>S354*H354</f>
        <v>0</v>
      </c>
      <c r="AR354" s="133" t="s">
        <v>88</v>
      </c>
      <c r="AT354" s="133" t="s">
        <v>185</v>
      </c>
      <c r="AU354" s="133" t="s">
        <v>88</v>
      </c>
      <c r="AY354" s="16" t="s">
        <v>184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6" t="s">
        <v>88</v>
      </c>
      <c r="BK354" s="134">
        <f>ROUND(I354*H354,2)</f>
        <v>0</v>
      </c>
      <c r="BL354" s="16" t="s">
        <v>88</v>
      </c>
      <c r="BM354" s="133" t="s">
        <v>497</v>
      </c>
    </row>
    <row r="355" spans="2:65" s="11" customFormat="1" ht="11.25">
      <c r="B355" s="135"/>
      <c r="D355" s="136" t="s">
        <v>190</v>
      </c>
      <c r="E355" s="137" t="s">
        <v>3</v>
      </c>
      <c r="F355" s="138" t="s">
        <v>1967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88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1" customFormat="1" ht="22.5">
      <c r="B356" s="135"/>
      <c r="D356" s="136" t="s">
        <v>190</v>
      </c>
      <c r="E356" s="137" t="s">
        <v>3</v>
      </c>
      <c r="F356" s="138" t="s">
        <v>1968</v>
      </c>
      <c r="H356" s="137" t="s">
        <v>3</v>
      </c>
      <c r="I356" s="139"/>
      <c r="L356" s="135"/>
      <c r="M356" s="140"/>
      <c r="T356" s="141"/>
      <c r="AT356" s="137" t="s">
        <v>190</v>
      </c>
      <c r="AU356" s="137" t="s">
        <v>88</v>
      </c>
      <c r="AV356" s="11" t="s">
        <v>88</v>
      </c>
      <c r="AW356" s="11" t="s">
        <v>41</v>
      </c>
      <c r="AX356" s="11" t="s">
        <v>80</v>
      </c>
      <c r="AY356" s="137" t="s">
        <v>184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1969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2" customFormat="1" ht="11.25">
      <c r="B358" s="142"/>
      <c r="D358" s="136" t="s">
        <v>190</v>
      </c>
      <c r="E358" s="143" t="s">
        <v>3</v>
      </c>
      <c r="F358" s="144" t="s">
        <v>90</v>
      </c>
      <c r="H358" s="145">
        <v>2</v>
      </c>
      <c r="I358" s="146"/>
      <c r="L358" s="142"/>
      <c r="M358" s="147"/>
      <c r="T358" s="148"/>
      <c r="AT358" s="143" t="s">
        <v>190</v>
      </c>
      <c r="AU358" s="143" t="s">
        <v>88</v>
      </c>
      <c r="AV358" s="12" t="s">
        <v>90</v>
      </c>
      <c r="AW358" s="12" t="s">
        <v>41</v>
      </c>
      <c r="AX358" s="12" t="s">
        <v>80</v>
      </c>
      <c r="AY358" s="143" t="s">
        <v>184</v>
      </c>
    </row>
    <row r="359" spans="2:65" s="13" customFormat="1" ht="11.25">
      <c r="B359" s="149"/>
      <c r="D359" s="136" t="s">
        <v>190</v>
      </c>
      <c r="E359" s="150" t="s">
        <v>3</v>
      </c>
      <c r="F359" s="151" t="s">
        <v>202</v>
      </c>
      <c r="H359" s="152">
        <v>2</v>
      </c>
      <c r="I359" s="153"/>
      <c r="L359" s="149"/>
      <c r="M359" s="156"/>
      <c r="N359" s="157"/>
      <c r="O359" s="157"/>
      <c r="P359" s="157"/>
      <c r="Q359" s="157"/>
      <c r="R359" s="157"/>
      <c r="S359" s="157"/>
      <c r="T359" s="158"/>
      <c r="AT359" s="150" t="s">
        <v>190</v>
      </c>
      <c r="AU359" s="150" t="s">
        <v>88</v>
      </c>
      <c r="AV359" s="13" t="s">
        <v>203</v>
      </c>
      <c r="AW359" s="13" t="s">
        <v>41</v>
      </c>
      <c r="AX359" s="13" t="s">
        <v>88</v>
      </c>
      <c r="AY359" s="150" t="s">
        <v>184</v>
      </c>
    </row>
    <row r="360" spans="2:65" s="1" customFormat="1" ht="6.95" customHeight="1">
      <c r="B360" s="41"/>
      <c r="C360" s="42"/>
      <c r="D360" s="42"/>
      <c r="E360" s="42"/>
      <c r="F360" s="42"/>
      <c r="G360" s="42"/>
      <c r="H360" s="42"/>
      <c r="I360" s="42"/>
      <c r="J360" s="42"/>
      <c r="K360" s="42"/>
      <c r="L360" s="32"/>
    </row>
  </sheetData>
  <autoFilter ref="C83:K359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6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117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1970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ROUND((SUM(BE85:BE659)),  2)</f>
        <v>0</v>
      </c>
      <c r="I33" s="89">
        <v>0.21</v>
      </c>
      <c r="J33" s="88">
        <f>ROUND(((SUM(BE85:BE659))*I33),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ROUND((SUM(BF85:BF659)),  2)</f>
        <v>0</v>
      </c>
      <c r="I34" s="89">
        <v>0.15</v>
      </c>
      <c r="J34" s="88">
        <f>ROUND(((SUM(BF85:BF659))*I34),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ROUND((SUM(BG85:BG659)),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ROUND((SUM(BH85:BH659)),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ROUND((SUM(BI85:BI659)),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PS474 - Úprava SSZ 5.13 Provazníkova - Kohoutova - v rámci 3., 4. A 5. etapy ZOV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J109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J146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J172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J634</f>
        <v>0</v>
      </c>
      <c r="L64" s="99"/>
    </row>
    <row r="65" spans="2:12" s="8" customFormat="1" ht="24.95" customHeight="1">
      <c r="B65" s="99"/>
      <c r="D65" s="100" t="s">
        <v>1917</v>
      </c>
      <c r="E65" s="101"/>
      <c r="F65" s="101"/>
      <c r="G65" s="101"/>
      <c r="H65" s="101"/>
      <c r="I65" s="101"/>
      <c r="J65" s="102">
        <f>J647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30" customHeight="1">
      <c r="B77" s="32"/>
      <c r="E77" s="209" t="str">
        <f>E9</f>
        <v>PS474 - Úprava SSZ 5.13 Provazníkova - Kohoutova - v rámci 3., 4. A 5. etapy ZOV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Husovice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P86+P109+P146+P172+P634+P647</f>
        <v>0</v>
      </c>
      <c r="Q85" s="50"/>
      <c r="R85" s="108">
        <f>R86+R109+R146+R172+R634+R647</f>
        <v>0</v>
      </c>
      <c r="S85" s="50"/>
      <c r="T85" s="109">
        <f>T86+T109+T146+T172+T634+T647</f>
        <v>0</v>
      </c>
      <c r="AT85" s="16" t="s">
        <v>79</v>
      </c>
      <c r="AU85" s="16" t="s">
        <v>163</v>
      </c>
      <c r="BK85" s="110">
        <f>BK86+BK109+BK146+BK172+BK634+BK647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SUM(P87:P108)</f>
        <v>0</v>
      </c>
      <c r="R86" s="117">
        <f>SUM(R87:R108)</f>
        <v>0</v>
      </c>
      <c r="T86" s="118">
        <f>SUM(T87:T108)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SUM(BK87:BK108)</f>
        <v>0</v>
      </c>
    </row>
    <row r="87" spans="2:65" s="1" customFormat="1" ht="21.75" customHeight="1">
      <c r="B87" s="121"/>
      <c r="C87" s="122" t="s">
        <v>88</v>
      </c>
      <c r="D87" s="122" t="s">
        <v>185</v>
      </c>
      <c r="E87" s="123" t="s">
        <v>186</v>
      </c>
      <c r="F87" s="124" t="s">
        <v>187</v>
      </c>
      <c r="G87" s="125" t="s">
        <v>188</v>
      </c>
      <c r="H87" s="126">
        <v>13.54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1971</v>
      </c>
    </row>
    <row r="88" spans="2:65" s="11" customFormat="1" ht="22.5">
      <c r="B88" s="135"/>
      <c r="D88" s="136" t="s">
        <v>190</v>
      </c>
      <c r="E88" s="137" t="s">
        <v>3</v>
      </c>
      <c r="F88" s="138" t="s">
        <v>1968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2" customFormat="1" ht="11.25">
      <c r="B90" s="142"/>
      <c r="D90" s="136" t="s">
        <v>190</v>
      </c>
      <c r="E90" s="143" t="s">
        <v>3</v>
      </c>
      <c r="F90" s="144" t="s">
        <v>1972</v>
      </c>
      <c r="H90" s="145">
        <v>11.2</v>
      </c>
      <c r="I90" s="146"/>
      <c r="L90" s="142"/>
      <c r="M90" s="147"/>
      <c r="T90" s="148"/>
      <c r="AT90" s="143" t="s">
        <v>190</v>
      </c>
      <c r="AU90" s="143" t="s">
        <v>88</v>
      </c>
      <c r="AV90" s="12" t="s">
        <v>90</v>
      </c>
      <c r="AW90" s="12" t="s">
        <v>41</v>
      </c>
      <c r="AX90" s="12" t="s">
        <v>80</v>
      </c>
      <c r="AY90" s="143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1553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1973</v>
      </c>
      <c r="H92" s="145">
        <v>2.34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3" customFormat="1" ht="11.25">
      <c r="B93" s="149"/>
      <c r="D93" s="136" t="s">
        <v>190</v>
      </c>
      <c r="E93" s="150" t="s">
        <v>3</v>
      </c>
      <c r="F93" s="151" t="s">
        <v>202</v>
      </c>
      <c r="H93" s="152">
        <v>13.54</v>
      </c>
      <c r="I93" s="153"/>
      <c r="L93" s="149"/>
      <c r="M93" s="154"/>
      <c r="T93" s="155"/>
      <c r="AT93" s="150" t="s">
        <v>190</v>
      </c>
      <c r="AU93" s="150" t="s">
        <v>88</v>
      </c>
      <c r="AV93" s="13" t="s">
        <v>203</v>
      </c>
      <c r="AW93" s="13" t="s">
        <v>41</v>
      </c>
      <c r="AX93" s="13" t="s">
        <v>88</v>
      </c>
      <c r="AY93" s="150" t="s">
        <v>184</v>
      </c>
    </row>
    <row r="94" spans="2:65" s="1" customFormat="1" ht="24.2" customHeight="1">
      <c r="B94" s="121"/>
      <c r="C94" s="122" t="s">
        <v>90</v>
      </c>
      <c r="D94" s="122" t="s">
        <v>185</v>
      </c>
      <c r="E94" s="123" t="s">
        <v>1218</v>
      </c>
      <c r="F94" s="124" t="s">
        <v>1219</v>
      </c>
      <c r="G94" s="125" t="s">
        <v>213</v>
      </c>
      <c r="H94" s="126">
        <v>1</v>
      </c>
      <c r="I94" s="127"/>
      <c r="J94" s="128">
        <f>ROUND(I94*H94,2)</f>
        <v>0</v>
      </c>
      <c r="K94" s="124" t="s">
        <v>189</v>
      </c>
      <c r="L94" s="32"/>
      <c r="M94" s="129" t="s">
        <v>3</v>
      </c>
      <c r="N94" s="130" t="s">
        <v>51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88</v>
      </c>
      <c r="AT94" s="133" t="s">
        <v>185</v>
      </c>
      <c r="AU94" s="133" t="s">
        <v>88</v>
      </c>
      <c r="AY94" s="16" t="s">
        <v>184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6" t="s">
        <v>88</v>
      </c>
      <c r="BK94" s="134">
        <f>ROUND(I94*H94,2)</f>
        <v>0</v>
      </c>
      <c r="BL94" s="16" t="s">
        <v>88</v>
      </c>
      <c r="BM94" s="133" t="s">
        <v>1974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1967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1" customFormat="1" ht="22.5">
      <c r="B96" s="135"/>
      <c r="D96" s="136" t="s">
        <v>190</v>
      </c>
      <c r="E96" s="137" t="s">
        <v>3</v>
      </c>
      <c r="F96" s="138" t="s">
        <v>1975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2" customFormat="1" ht="11.25">
      <c r="B97" s="142"/>
      <c r="D97" s="136" t="s">
        <v>190</v>
      </c>
      <c r="E97" s="143" t="s">
        <v>3</v>
      </c>
      <c r="F97" s="144" t="s">
        <v>88</v>
      </c>
      <c r="H97" s="145">
        <v>1</v>
      </c>
      <c r="I97" s="146"/>
      <c r="L97" s="142"/>
      <c r="M97" s="147"/>
      <c r="T97" s="148"/>
      <c r="AT97" s="143" t="s">
        <v>190</v>
      </c>
      <c r="AU97" s="143" t="s">
        <v>88</v>
      </c>
      <c r="AV97" s="12" t="s">
        <v>90</v>
      </c>
      <c r="AW97" s="12" t="s">
        <v>41</v>
      </c>
      <c r="AX97" s="12" t="s">
        <v>80</v>
      </c>
      <c r="AY97" s="143" t="s">
        <v>184</v>
      </c>
    </row>
    <row r="98" spans="2:65" s="13" customFormat="1" ht="11.25">
      <c r="B98" s="149"/>
      <c r="D98" s="136" t="s">
        <v>190</v>
      </c>
      <c r="E98" s="150" t="s">
        <v>3</v>
      </c>
      <c r="F98" s="151" t="s">
        <v>202</v>
      </c>
      <c r="H98" s="152">
        <v>1</v>
      </c>
      <c r="I98" s="153"/>
      <c r="L98" s="149"/>
      <c r="M98" s="154"/>
      <c r="T98" s="155"/>
      <c r="AT98" s="150" t="s">
        <v>190</v>
      </c>
      <c r="AU98" s="150" t="s">
        <v>88</v>
      </c>
      <c r="AV98" s="13" t="s">
        <v>203</v>
      </c>
      <c r="AW98" s="13" t="s">
        <v>41</v>
      </c>
      <c r="AX98" s="13" t="s">
        <v>88</v>
      </c>
      <c r="AY98" s="150" t="s">
        <v>184</v>
      </c>
    </row>
    <row r="99" spans="2:65" s="1" customFormat="1" ht="21.75" customHeight="1">
      <c r="B99" s="121"/>
      <c r="C99" s="122" t="s">
        <v>210</v>
      </c>
      <c r="D99" s="122" t="s">
        <v>185</v>
      </c>
      <c r="E99" s="123" t="s">
        <v>217</v>
      </c>
      <c r="F99" s="124" t="s">
        <v>218</v>
      </c>
      <c r="G99" s="125" t="s">
        <v>213</v>
      </c>
      <c r="H99" s="126">
        <v>1</v>
      </c>
      <c r="I99" s="127"/>
      <c r="J99" s="128">
        <f>ROUND(I99*H99,2)</f>
        <v>0</v>
      </c>
      <c r="K99" s="124" t="s">
        <v>189</v>
      </c>
      <c r="L99" s="32"/>
      <c r="M99" s="129" t="s">
        <v>3</v>
      </c>
      <c r="N99" s="130" t="s">
        <v>51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88</v>
      </c>
      <c r="AT99" s="133" t="s">
        <v>185</v>
      </c>
      <c r="AU99" s="133" t="s">
        <v>88</v>
      </c>
      <c r="AY99" s="16" t="s">
        <v>184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6" t="s">
        <v>88</v>
      </c>
      <c r="BK99" s="134">
        <f>ROUND(I99*H99,2)</f>
        <v>0</v>
      </c>
      <c r="BL99" s="16" t="s">
        <v>88</v>
      </c>
      <c r="BM99" s="133" t="s">
        <v>1976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1967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88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1977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88</v>
      </c>
      <c r="H102" s="145">
        <v>1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88</v>
      </c>
      <c r="AY102" s="143" t="s">
        <v>184</v>
      </c>
    </row>
    <row r="103" spans="2:65" s="1" customFormat="1" ht="16.5" customHeight="1">
      <c r="B103" s="121"/>
      <c r="C103" s="122" t="s">
        <v>203</v>
      </c>
      <c r="D103" s="122" t="s">
        <v>185</v>
      </c>
      <c r="E103" s="123" t="s">
        <v>1225</v>
      </c>
      <c r="F103" s="124" t="s">
        <v>1226</v>
      </c>
      <c r="G103" s="125" t="s">
        <v>348</v>
      </c>
      <c r="H103" s="126">
        <v>2</v>
      </c>
      <c r="I103" s="127"/>
      <c r="J103" s="128">
        <f>ROUND(I103*H103,2)</f>
        <v>0</v>
      </c>
      <c r="K103" s="124" t="s">
        <v>189</v>
      </c>
      <c r="L103" s="32"/>
      <c r="M103" s="129" t="s">
        <v>3</v>
      </c>
      <c r="N103" s="130" t="s">
        <v>51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88</v>
      </c>
      <c r="AT103" s="133" t="s">
        <v>185</v>
      </c>
      <c r="AU103" s="133" t="s">
        <v>88</v>
      </c>
      <c r="AY103" s="16" t="s">
        <v>184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88</v>
      </c>
      <c r="BK103" s="134">
        <f>ROUND(I103*H103,2)</f>
        <v>0</v>
      </c>
      <c r="BL103" s="16" t="s">
        <v>88</v>
      </c>
      <c r="BM103" s="133" t="s">
        <v>1978</v>
      </c>
    </row>
    <row r="104" spans="2:65" s="11" customFormat="1" ht="11.25">
      <c r="B104" s="135"/>
      <c r="D104" s="136" t="s">
        <v>190</v>
      </c>
      <c r="E104" s="137" t="s">
        <v>3</v>
      </c>
      <c r="F104" s="138" t="s">
        <v>1967</v>
      </c>
      <c r="H104" s="137" t="s">
        <v>3</v>
      </c>
      <c r="I104" s="139"/>
      <c r="L104" s="135"/>
      <c r="M104" s="140"/>
      <c r="T104" s="141"/>
      <c r="AT104" s="137" t="s">
        <v>190</v>
      </c>
      <c r="AU104" s="137" t="s">
        <v>88</v>
      </c>
      <c r="AV104" s="11" t="s">
        <v>88</v>
      </c>
      <c r="AW104" s="11" t="s">
        <v>41</v>
      </c>
      <c r="AX104" s="11" t="s">
        <v>80</v>
      </c>
      <c r="AY104" s="137" t="s">
        <v>184</v>
      </c>
    </row>
    <row r="105" spans="2:65" s="11" customFormat="1" ht="22.5">
      <c r="B105" s="135"/>
      <c r="D105" s="136" t="s">
        <v>190</v>
      </c>
      <c r="E105" s="137" t="s">
        <v>3</v>
      </c>
      <c r="F105" s="138" t="s">
        <v>1968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1979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90</v>
      </c>
      <c r="H107" s="145">
        <v>2</v>
      </c>
      <c r="I107" s="146"/>
      <c r="L107" s="142"/>
      <c r="M107" s="147"/>
      <c r="T107" s="148"/>
      <c r="AT107" s="143" t="s">
        <v>190</v>
      </c>
      <c r="AU107" s="143" t="s">
        <v>88</v>
      </c>
      <c r="AV107" s="12" t="s">
        <v>90</v>
      </c>
      <c r="AW107" s="12" t="s">
        <v>41</v>
      </c>
      <c r="AX107" s="12" t="s">
        <v>80</v>
      </c>
      <c r="AY107" s="143" t="s">
        <v>184</v>
      </c>
    </row>
    <row r="108" spans="2:65" s="13" customFormat="1" ht="11.25">
      <c r="B108" s="149"/>
      <c r="D108" s="136" t="s">
        <v>190</v>
      </c>
      <c r="E108" s="150" t="s">
        <v>3</v>
      </c>
      <c r="F108" s="151" t="s">
        <v>202</v>
      </c>
      <c r="H108" s="152">
        <v>2</v>
      </c>
      <c r="I108" s="153"/>
      <c r="L108" s="149"/>
      <c r="M108" s="154"/>
      <c r="T108" s="155"/>
      <c r="AT108" s="150" t="s">
        <v>190</v>
      </c>
      <c r="AU108" s="150" t="s">
        <v>88</v>
      </c>
      <c r="AV108" s="13" t="s">
        <v>203</v>
      </c>
      <c r="AW108" s="13" t="s">
        <v>41</v>
      </c>
      <c r="AX108" s="13" t="s">
        <v>88</v>
      </c>
      <c r="AY108" s="150" t="s">
        <v>184</v>
      </c>
    </row>
    <row r="109" spans="2:65" s="10" customFormat="1" ht="25.9" customHeight="1">
      <c r="B109" s="111"/>
      <c r="D109" s="112" t="s">
        <v>79</v>
      </c>
      <c r="E109" s="113" t="s">
        <v>88</v>
      </c>
      <c r="F109" s="113" t="s">
        <v>229</v>
      </c>
      <c r="I109" s="114"/>
      <c r="J109" s="115">
        <f>BK109</f>
        <v>0</v>
      </c>
      <c r="L109" s="111"/>
      <c r="M109" s="116"/>
      <c r="P109" s="117">
        <f>SUM(P110:P145)</f>
        <v>0</v>
      </c>
      <c r="R109" s="117">
        <f>SUM(R110:R145)</f>
        <v>0</v>
      </c>
      <c r="T109" s="118">
        <f>SUM(T110:T145)</f>
        <v>0</v>
      </c>
      <c r="AR109" s="112" t="s">
        <v>88</v>
      </c>
      <c r="AT109" s="119" t="s">
        <v>79</v>
      </c>
      <c r="AU109" s="119" t="s">
        <v>80</v>
      </c>
      <c r="AY109" s="112" t="s">
        <v>184</v>
      </c>
      <c r="BK109" s="120">
        <f>SUM(BK110:BK145)</f>
        <v>0</v>
      </c>
    </row>
    <row r="110" spans="2:65" s="1" customFormat="1" ht="24.2" customHeight="1">
      <c r="B110" s="121"/>
      <c r="C110" s="122" t="s">
        <v>221</v>
      </c>
      <c r="D110" s="122" t="s">
        <v>185</v>
      </c>
      <c r="E110" s="123" t="s">
        <v>231</v>
      </c>
      <c r="F110" s="124" t="s">
        <v>232</v>
      </c>
      <c r="G110" s="125" t="s">
        <v>188</v>
      </c>
      <c r="H110" s="126">
        <v>86</v>
      </c>
      <c r="I110" s="127"/>
      <c r="J110" s="128">
        <f>ROUND(I110*H110,2)</f>
        <v>0</v>
      </c>
      <c r="K110" s="124" t="s">
        <v>189</v>
      </c>
      <c r="L110" s="32"/>
      <c r="M110" s="129" t="s">
        <v>3</v>
      </c>
      <c r="N110" s="130" t="s">
        <v>51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88</v>
      </c>
      <c r="AT110" s="133" t="s">
        <v>185</v>
      </c>
      <c r="AU110" s="133" t="s">
        <v>88</v>
      </c>
      <c r="AY110" s="16" t="s">
        <v>184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6" t="s">
        <v>88</v>
      </c>
      <c r="BK110" s="134">
        <f>ROUND(I110*H110,2)</f>
        <v>0</v>
      </c>
      <c r="BL110" s="16" t="s">
        <v>88</v>
      </c>
      <c r="BM110" s="133" t="s">
        <v>1980</v>
      </c>
    </row>
    <row r="111" spans="2:65" s="11" customFormat="1" ht="22.5">
      <c r="B111" s="135"/>
      <c r="D111" s="136" t="s">
        <v>190</v>
      </c>
      <c r="E111" s="137" t="s">
        <v>3</v>
      </c>
      <c r="F111" s="138" t="s">
        <v>1968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1" customFormat="1" ht="11.25">
      <c r="B112" s="135"/>
      <c r="D112" s="136" t="s">
        <v>190</v>
      </c>
      <c r="E112" s="137" t="s">
        <v>3</v>
      </c>
      <c r="F112" s="138" t="s">
        <v>234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2" customFormat="1" ht="11.25">
      <c r="B113" s="142"/>
      <c r="D113" s="136" t="s">
        <v>190</v>
      </c>
      <c r="E113" s="143" t="s">
        <v>3</v>
      </c>
      <c r="F113" s="144" t="s">
        <v>1981</v>
      </c>
      <c r="H113" s="145">
        <v>86</v>
      </c>
      <c r="I113" s="146"/>
      <c r="L113" s="142"/>
      <c r="M113" s="147"/>
      <c r="T113" s="148"/>
      <c r="AT113" s="143" t="s">
        <v>190</v>
      </c>
      <c r="AU113" s="143" t="s">
        <v>88</v>
      </c>
      <c r="AV113" s="12" t="s">
        <v>90</v>
      </c>
      <c r="AW113" s="12" t="s">
        <v>41</v>
      </c>
      <c r="AX113" s="12" t="s">
        <v>88</v>
      </c>
      <c r="AY113" s="143" t="s">
        <v>184</v>
      </c>
    </row>
    <row r="114" spans="2:65" s="1" customFormat="1" ht="24.2" customHeight="1">
      <c r="B114" s="121"/>
      <c r="C114" s="122" t="s">
        <v>224</v>
      </c>
      <c r="D114" s="122" t="s">
        <v>185</v>
      </c>
      <c r="E114" s="123" t="s">
        <v>236</v>
      </c>
      <c r="F114" s="124" t="s">
        <v>237</v>
      </c>
      <c r="G114" s="125" t="s">
        <v>238</v>
      </c>
      <c r="H114" s="126">
        <v>1462</v>
      </c>
      <c r="I114" s="127"/>
      <c r="J114" s="128">
        <f>ROUND(I114*H114,2)</f>
        <v>0</v>
      </c>
      <c r="K114" s="124" t="s">
        <v>189</v>
      </c>
      <c r="L114" s="32"/>
      <c r="M114" s="129" t="s">
        <v>3</v>
      </c>
      <c r="N114" s="130" t="s">
        <v>51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88</v>
      </c>
      <c r="AT114" s="133" t="s">
        <v>185</v>
      </c>
      <c r="AU114" s="133" t="s">
        <v>88</v>
      </c>
      <c r="AY114" s="16" t="s">
        <v>184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6" t="s">
        <v>88</v>
      </c>
      <c r="BK114" s="134">
        <f>ROUND(I114*H114,2)</f>
        <v>0</v>
      </c>
      <c r="BL114" s="16" t="s">
        <v>88</v>
      </c>
      <c r="BM114" s="133" t="s">
        <v>1982</v>
      </c>
    </row>
    <row r="115" spans="2:65" s="11" customFormat="1" ht="22.5">
      <c r="B115" s="135"/>
      <c r="D115" s="136" t="s">
        <v>190</v>
      </c>
      <c r="E115" s="137" t="s">
        <v>3</v>
      </c>
      <c r="F115" s="138" t="s">
        <v>1968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1" customFormat="1" ht="11.25">
      <c r="B116" s="135"/>
      <c r="D116" s="136" t="s">
        <v>190</v>
      </c>
      <c r="E116" s="137" t="s">
        <v>3</v>
      </c>
      <c r="F116" s="138" t="s">
        <v>234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88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2" customFormat="1" ht="11.25">
      <c r="B117" s="142"/>
      <c r="D117" s="136" t="s">
        <v>190</v>
      </c>
      <c r="E117" s="143" t="s">
        <v>3</v>
      </c>
      <c r="F117" s="144" t="s">
        <v>1983</v>
      </c>
      <c r="H117" s="145">
        <v>1462</v>
      </c>
      <c r="I117" s="146"/>
      <c r="L117" s="142"/>
      <c r="M117" s="147"/>
      <c r="T117" s="148"/>
      <c r="AT117" s="143" t="s">
        <v>190</v>
      </c>
      <c r="AU117" s="143" t="s">
        <v>88</v>
      </c>
      <c r="AV117" s="12" t="s">
        <v>90</v>
      </c>
      <c r="AW117" s="12" t="s">
        <v>41</v>
      </c>
      <c r="AX117" s="12" t="s">
        <v>88</v>
      </c>
      <c r="AY117" s="143" t="s">
        <v>184</v>
      </c>
    </row>
    <row r="118" spans="2:65" s="1" customFormat="1" ht="21.75" customHeight="1">
      <c r="B118" s="121"/>
      <c r="C118" s="122" t="s">
        <v>230</v>
      </c>
      <c r="D118" s="122" t="s">
        <v>185</v>
      </c>
      <c r="E118" s="123" t="s">
        <v>254</v>
      </c>
      <c r="F118" s="124" t="s">
        <v>255</v>
      </c>
      <c r="G118" s="125" t="s">
        <v>188</v>
      </c>
      <c r="H118" s="126">
        <v>42.96</v>
      </c>
      <c r="I118" s="127"/>
      <c r="J118" s="128">
        <f>ROUND(I118*H118,2)</f>
        <v>0</v>
      </c>
      <c r="K118" s="124" t="s">
        <v>189</v>
      </c>
      <c r="L118" s="32"/>
      <c r="M118" s="129" t="s">
        <v>3</v>
      </c>
      <c r="N118" s="130" t="s">
        <v>51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88</v>
      </c>
      <c r="AT118" s="133" t="s">
        <v>185</v>
      </c>
      <c r="AU118" s="133" t="s">
        <v>88</v>
      </c>
      <c r="AY118" s="16" t="s">
        <v>184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88</v>
      </c>
      <c r="BK118" s="134">
        <f>ROUND(I118*H118,2)</f>
        <v>0</v>
      </c>
      <c r="BL118" s="16" t="s">
        <v>88</v>
      </c>
      <c r="BM118" s="133" t="s">
        <v>1984</v>
      </c>
    </row>
    <row r="119" spans="2:65" s="11" customFormat="1" ht="22.5">
      <c r="B119" s="135"/>
      <c r="D119" s="136" t="s">
        <v>190</v>
      </c>
      <c r="E119" s="137" t="s">
        <v>3</v>
      </c>
      <c r="F119" s="138" t="s">
        <v>1968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257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258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2" customFormat="1" ht="11.25">
      <c r="B122" s="142"/>
      <c r="D122" s="136" t="s">
        <v>190</v>
      </c>
      <c r="E122" s="143" t="s">
        <v>3</v>
      </c>
      <c r="F122" s="144" t="s">
        <v>1985</v>
      </c>
      <c r="H122" s="145">
        <v>33.6</v>
      </c>
      <c r="I122" s="146"/>
      <c r="L122" s="142"/>
      <c r="M122" s="147"/>
      <c r="T122" s="148"/>
      <c r="AT122" s="143" t="s">
        <v>190</v>
      </c>
      <c r="AU122" s="143" t="s">
        <v>88</v>
      </c>
      <c r="AV122" s="12" t="s">
        <v>90</v>
      </c>
      <c r="AW122" s="12" t="s">
        <v>41</v>
      </c>
      <c r="AX122" s="12" t="s">
        <v>80</v>
      </c>
      <c r="AY122" s="143" t="s">
        <v>184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1582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2" customFormat="1" ht="11.25">
      <c r="B124" s="142"/>
      <c r="D124" s="136" t="s">
        <v>190</v>
      </c>
      <c r="E124" s="143" t="s">
        <v>3</v>
      </c>
      <c r="F124" s="144" t="s">
        <v>1986</v>
      </c>
      <c r="H124" s="145">
        <v>9.36</v>
      </c>
      <c r="I124" s="146"/>
      <c r="L124" s="142"/>
      <c r="M124" s="147"/>
      <c r="T124" s="148"/>
      <c r="AT124" s="143" t="s">
        <v>190</v>
      </c>
      <c r="AU124" s="143" t="s">
        <v>88</v>
      </c>
      <c r="AV124" s="12" t="s">
        <v>90</v>
      </c>
      <c r="AW124" s="12" t="s">
        <v>41</v>
      </c>
      <c r="AX124" s="12" t="s">
        <v>80</v>
      </c>
      <c r="AY124" s="143" t="s">
        <v>184</v>
      </c>
    </row>
    <row r="125" spans="2:65" s="13" customFormat="1" ht="11.25">
      <c r="B125" s="149"/>
      <c r="D125" s="136" t="s">
        <v>190</v>
      </c>
      <c r="E125" s="150" t="s">
        <v>3</v>
      </c>
      <c r="F125" s="151" t="s">
        <v>202</v>
      </c>
      <c r="H125" s="152">
        <v>42.96</v>
      </c>
      <c r="I125" s="153"/>
      <c r="L125" s="149"/>
      <c r="M125" s="154"/>
      <c r="T125" s="155"/>
      <c r="AT125" s="150" t="s">
        <v>190</v>
      </c>
      <c r="AU125" s="150" t="s">
        <v>88</v>
      </c>
      <c r="AV125" s="13" t="s">
        <v>203</v>
      </c>
      <c r="AW125" s="13" t="s">
        <v>41</v>
      </c>
      <c r="AX125" s="13" t="s">
        <v>88</v>
      </c>
      <c r="AY125" s="150" t="s">
        <v>184</v>
      </c>
    </row>
    <row r="126" spans="2:65" s="1" customFormat="1" ht="21.75" customHeight="1">
      <c r="B126" s="121"/>
      <c r="C126" s="122" t="s">
        <v>228</v>
      </c>
      <c r="D126" s="122" t="s">
        <v>185</v>
      </c>
      <c r="E126" s="123" t="s">
        <v>266</v>
      </c>
      <c r="F126" s="124" t="s">
        <v>267</v>
      </c>
      <c r="G126" s="125" t="s">
        <v>250</v>
      </c>
      <c r="H126" s="126">
        <v>135.4</v>
      </c>
      <c r="I126" s="127"/>
      <c r="J126" s="128">
        <f>ROUND(I126*H126,2)</f>
        <v>0</v>
      </c>
      <c r="K126" s="124" t="s">
        <v>189</v>
      </c>
      <c r="L126" s="32"/>
      <c r="M126" s="129" t="s">
        <v>3</v>
      </c>
      <c r="N126" s="130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88</v>
      </c>
      <c r="AT126" s="133" t="s">
        <v>185</v>
      </c>
      <c r="AU126" s="133" t="s">
        <v>88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1987</v>
      </c>
    </row>
    <row r="127" spans="2:65" s="11" customFormat="1" ht="22.5">
      <c r="B127" s="135"/>
      <c r="D127" s="136" t="s">
        <v>190</v>
      </c>
      <c r="E127" s="137" t="s">
        <v>3</v>
      </c>
      <c r="F127" s="138" t="s">
        <v>1968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22.5">
      <c r="B128" s="135"/>
      <c r="D128" s="136" t="s">
        <v>190</v>
      </c>
      <c r="E128" s="137" t="s">
        <v>3</v>
      </c>
      <c r="F128" s="138" t="s">
        <v>269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194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2" customFormat="1" ht="11.25">
      <c r="B130" s="142"/>
      <c r="D130" s="136" t="s">
        <v>190</v>
      </c>
      <c r="E130" s="143" t="s">
        <v>3</v>
      </c>
      <c r="F130" s="144" t="s">
        <v>1988</v>
      </c>
      <c r="H130" s="145">
        <v>112</v>
      </c>
      <c r="I130" s="146"/>
      <c r="L130" s="142"/>
      <c r="M130" s="147"/>
      <c r="T130" s="148"/>
      <c r="AT130" s="143" t="s">
        <v>190</v>
      </c>
      <c r="AU130" s="143" t="s">
        <v>88</v>
      </c>
      <c r="AV130" s="12" t="s">
        <v>90</v>
      </c>
      <c r="AW130" s="12" t="s">
        <v>41</v>
      </c>
      <c r="AX130" s="12" t="s">
        <v>80</v>
      </c>
      <c r="AY130" s="143" t="s">
        <v>184</v>
      </c>
    </row>
    <row r="131" spans="2:65" s="11" customFormat="1" ht="11.25">
      <c r="B131" s="135"/>
      <c r="D131" s="136" t="s">
        <v>190</v>
      </c>
      <c r="E131" s="137" t="s">
        <v>3</v>
      </c>
      <c r="F131" s="138" t="s">
        <v>1553</v>
      </c>
      <c r="H131" s="137" t="s">
        <v>3</v>
      </c>
      <c r="I131" s="139"/>
      <c r="L131" s="135"/>
      <c r="M131" s="140"/>
      <c r="T131" s="141"/>
      <c r="AT131" s="137" t="s">
        <v>190</v>
      </c>
      <c r="AU131" s="137" t="s">
        <v>88</v>
      </c>
      <c r="AV131" s="11" t="s">
        <v>88</v>
      </c>
      <c r="AW131" s="11" t="s">
        <v>41</v>
      </c>
      <c r="AX131" s="11" t="s">
        <v>80</v>
      </c>
      <c r="AY131" s="137" t="s">
        <v>184</v>
      </c>
    </row>
    <row r="132" spans="2:65" s="12" customFormat="1" ht="11.25">
      <c r="B132" s="142"/>
      <c r="D132" s="136" t="s">
        <v>190</v>
      </c>
      <c r="E132" s="143" t="s">
        <v>3</v>
      </c>
      <c r="F132" s="144" t="s">
        <v>1989</v>
      </c>
      <c r="H132" s="145">
        <v>23.4</v>
      </c>
      <c r="I132" s="146"/>
      <c r="L132" s="142"/>
      <c r="M132" s="147"/>
      <c r="T132" s="148"/>
      <c r="AT132" s="143" t="s">
        <v>190</v>
      </c>
      <c r="AU132" s="143" t="s">
        <v>88</v>
      </c>
      <c r="AV132" s="12" t="s">
        <v>90</v>
      </c>
      <c r="AW132" s="12" t="s">
        <v>41</v>
      </c>
      <c r="AX132" s="12" t="s">
        <v>80</v>
      </c>
      <c r="AY132" s="143" t="s">
        <v>184</v>
      </c>
    </row>
    <row r="133" spans="2:65" s="13" customFormat="1" ht="11.25">
      <c r="B133" s="149"/>
      <c r="D133" s="136" t="s">
        <v>190</v>
      </c>
      <c r="E133" s="150" t="s">
        <v>3</v>
      </c>
      <c r="F133" s="151" t="s">
        <v>202</v>
      </c>
      <c r="H133" s="152">
        <v>135.4</v>
      </c>
      <c r="I133" s="153"/>
      <c r="L133" s="149"/>
      <c r="M133" s="154"/>
      <c r="T133" s="155"/>
      <c r="AT133" s="150" t="s">
        <v>190</v>
      </c>
      <c r="AU133" s="150" t="s">
        <v>88</v>
      </c>
      <c r="AV133" s="13" t="s">
        <v>203</v>
      </c>
      <c r="AW133" s="13" t="s">
        <v>41</v>
      </c>
      <c r="AX133" s="13" t="s">
        <v>88</v>
      </c>
      <c r="AY133" s="150" t="s">
        <v>184</v>
      </c>
    </row>
    <row r="134" spans="2:65" s="1" customFormat="1" ht="24.2" customHeight="1">
      <c r="B134" s="121"/>
      <c r="C134" s="122" t="s">
        <v>241</v>
      </c>
      <c r="D134" s="122" t="s">
        <v>185</v>
      </c>
      <c r="E134" s="123" t="s">
        <v>294</v>
      </c>
      <c r="F134" s="124" t="s">
        <v>295</v>
      </c>
      <c r="G134" s="125" t="s">
        <v>296</v>
      </c>
      <c r="H134" s="126">
        <v>73.031999999999996</v>
      </c>
      <c r="I134" s="127"/>
      <c r="J134" s="128">
        <f>ROUND(I134*H134,2)</f>
        <v>0</v>
      </c>
      <c r="K134" s="124" t="s">
        <v>189</v>
      </c>
      <c r="L134" s="32"/>
      <c r="M134" s="129" t="s">
        <v>3</v>
      </c>
      <c r="N134" s="130" t="s">
        <v>51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88</v>
      </c>
      <c r="AT134" s="133" t="s">
        <v>185</v>
      </c>
      <c r="AU134" s="133" t="s">
        <v>88</v>
      </c>
      <c r="AY134" s="16" t="s">
        <v>184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6" t="s">
        <v>88</v>
      </c>
      <c r="BK134" s="134">
        <f>ROUND(I134*H134,2)</f>
        <v>0</v>
      </c>
      <c r="BL134" s="16" t="s">
        <v>88</v>
      </c>
      <c r="BM134" s="133" t="s">
        <v>1990</v>
      </c>
    </row>
    <row r="135" spans="2:65" s="11" customFormat="1" ht="22.5">
      <c r="B135" s="135"/>
      <c r="D135" s="136" t="s">
        <v>190</v>
      </c>
      <c r="E135" s="137" t="s">
        <v>3</v>
      </c>
      <c r="F135" s="138" t="s">
        <v>1968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843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2" customFormat="1" ht="11.25">
      <c r="B137" s="142"/>
      <c r="D137" s="136" t="s">
        <v>190</v>
      </c>
      <c r="E137" s="143" t="s">
        <v>3</v>
      </c>
      <c r="F137" s="144" t="s">
        <v>1991</v>
      </c>
      <c r="H137" s="145">
        <v>73.031999999999996</v>
      </c>
      <c r="I137" s="146"/>
      <c r="L137" s="142"/>
      <c r="M137" s="147"/>
      <c r="T137" s="148"/>
      <c r="AT137" s="143" t="s">
        <v>190</v>
      </c>
      <c r="AU137" s="143" t="s">
        <v>88</v>
      </c>
      <c r="AV137" s="12" t="s">
        <v>90</v>
      </c>
      <c r="AW137" s="12" t="s">
        <v>41</v>
      </c>
      <c r="AX137" s="12" t="s">
        <v>88</v>
      </c>
      <c r="AY137" s="143" t="s">
        <v>184</v>
      </c>
    </row>
    <row r="138" spans="2:65" s="1" customFormat="1" ht="16.5" customHeight="1">
      <c r="B138" s="121"/>
      <c r="C138" s="122" t="s">
        <v>247</v>
      </c>
      <c r="D138" s="122" t="s">
        <v>185</v>
      </c>
      <c r="E138" s="123" t="s">
        <v>301</v>
      </c>
      <c r="F138" s="124" t="s">
        <v>302</v>
      </c>
      <c r="G138" s="125" t="s">
        <v>188</v>
      </c>
      <c r="H138" s="126">
        <v>29.42</v>
      </c>
      <c r="I138" s="127"/>
      <c r="J138" s="128">
        <f>ROUND(I138*H138,2)</f>
        <v>0</v>
      </c>
      <c r="K138" s="124" t="s">
        <v>189</v>
      </c>
      <c r="L138" s="32"/>
      <c r="M138" s="129" t="s">
        <v>3</v>
      </c>
      <c r="N138" s="130" t="s">
        <v>51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88</v>
      </c>
      <c r="AT138" s="133" t="s">
        <v>185</v>
      </c>
      <c r="AU138" s="133" t="s">
        <v>88</v>
      </c>
      <c r="AY138" s="16" t="s">
        <v>184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88</v>
      </c>
      <c r="BK138" s="134">
        <f>ROUND(I138*H138,2)</f>
        <v>0</v>
      </c>
      <c r="BL138" s="16" t="s">
        <v>88</v>
      </c>
      <c r="BM138" s="133" t="s">
        <v>1992</v>
      </c>
    </row>
    <row r="139" spans="2:65" s="11" customFormat="1" ht="22.5">
      <c r="B139" s="135"/>
      <c r="D139" s="136" t="s">
        <v>190</v>
      </c>
      <c r="E139" s="137" t="s">
        <v>3</v>
      </c>
      <c r="F139" s="138" t="s">
        <v>1968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1" customFormat="1" ht="11.25">
      <c r="B140" s="135"/>
      <c r="D140" s="136" t="s">
        <v>190</v>
      </c>
      <c r="E140" s="137" t="s">
        <v>3</v>
      </c>
      <c r="F140" s="138" t="s">
        <v>304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1" customFormat="1" ht="22.5">
      <c r="B141" s="135"/>
      <c r="D141" s="136" t="s">
        <v>190</v>
      </c>
      <c r="E141" s="137" t="s">
        <v>3</v>
      </c>
      <c r="F141" s="138" t="s">
        <v>305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2" customFormat="1" ht="11.25">
      <c r="B142" s="142"/>
      <c r="D142" s="136" t="s">
        <v>190</v>
      </c>
      <c r="E142" s="143" t="s">
        <v>3</v>
      </c>
      <c r="F142" s="144" t="s">
        <v>1993</v>
      </c>
      <c r="H142" s="145">
        <v>42.96</v>
      </c>
      <c r="I142" s="146"/>
      <c r="L142" s="142"/>
      <c r="M142" s="147"/>
      <c r="T142" s="148"/>
      <c r="AT142" s="143" t="s">
        <v>190</v>
      </c>
      <c r="AU142" s="143" t="s">
        <v>88</v>
      </c>
      <c r="AV142" s="12" t="s">
        <v>90</v>
      </c>
      <c r="AW142" s="12" t="s">
        <v>41</v>
      </c>
      <c r="AX142" s="12" t="s">
        <v>80</v>
      </c>
      <c r="AY142" s="143" t="s">
        <v>184</v>
      </c>
    </row>
    <row r="143" spans="2:65" s="11" customFormat="1" ht="22.5">
      <c r="B143" s="135"/>
      <c r="D143" s="136" t="s">
        <v>190</v>
      </c>
      <c r="E143" s="137" t="s">
        <v>3</v>
      </c>
      <c r="F143" s="138" t="s">
        <v>307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2" customFormat="1" ht="11.25">
      <c r="B144" s="142"/>
      <c r="D144" s="136" t="s">
        <v>190</v>
      </c>
      <c r="E144" s="143" t="s">
        <v>3</v>
      </c>
      <c r="F144" s="144" t="s">
        <v>1994</v>
      </c>
      <c r="H144" s="145">
        <v>-13.54</v>
      </c>
      <c r="I144" s="146"/>
      <c r="L144" s="142"/>
      <c r="M144" s="147"/>
      <c r="T144" s="148"/>
      <c r="AT144" s="143" t="s">
        <v>190</v>
      </c>
      <c r="AU144" s="143" t="s">
        <v>88</v>
      </c>
      <c r="AV144" s="12" t="s">
        <v>90</v>
      </c>
      <c r="AW144" s="12" t="s">
        <v>41</v>
      </c>
      <c r="AX144" s="12" t="s">
        <v>80</v>
      </c>
      <c r="AY144" s="143" t="s">
        <v>184</v>
      </c>
    </row>
    <row r="145" spans="2:65" s="13" customFormat="1" ht="11.25">
      <c r="B145" s="149"/>
      <c r="D145" s="136" t="s">
        <v>190</v>
      </c>
      <c r="E145" s="150" t="s">
        <v>3</v>
      </c>
      <c r="F145" s="151" t="s">
        <v>202</v>
      </c>
      <c r="H145" s="152">
        <v>29.42</v>
      </c>
      <c r="I145" s="153"/>
      <c r="L145" s="149"/>
      <c r="M145" s="154"/>
      <c r="T145" s="155"/>
      <c r="AT145" s="150" t="s">
        <v>190</v>
      </c>
      <c r="AU145" s="150" t="s">
        <v>88</v>
      </c>
      <c r="AV145" s="13" t="s">
        <v>203</v>
      </c>
      <c r="AW145" s="13" t="s">
        <v>41</v>
      </c>
      <c r="AX145" s="13" t="s">
        <v>88</v>
      </c>
      <c r="AY145" s="150" t="s">
        <v>184</v>
      </c>
    </row>
    <row r="146" spans="2:65" s="10" customFormat="1" ht="25.9" customHeight="1">
      <c r="B146" s="111"/>
      <c r="D146" s="112" t="s">
        <v>79</v>
      </c>
      <c r="E146" s="113" t="s">
        <v>90</v>
      </c>
      <c r="F146" s="113" t="s">
        <v>313</v>
      </c>
      <c r="I146" s="114"/>
      <c r="J146" s="115">
        <f>BK146</f>
        <v>0</v>
      </c>
      <c r="L146" s="111"/>
      <c r="M146" s="116"/>
      <c r="P146" s="117">
        <f>SUM(P147:P171)</f>
        <v>0</v>
      </c>
      <c r="R146" s="117">
        <f>SUM(R147:R171)</f>
        <v>0</v>
      </c>
      <c r="T146" s="118">
        <f>SUM(T147:T171)</f>
        <v>0</v>
      </c>
      <c r="AR146" s="112" t="s">
        <v>88</v>
      </c>
      <c r="AT146" s="119" t="s">
        <v>79</v>
      </c>
      <c r="AU146" s="119" t="s">
        <v>80</v>
      </c>
      <c r="AY146" s="112" t="s">
        <v>184</v>
      </c>
      <c r="BK146" s="120">
        <f>SUM(BK147:BK171)</f>
        <v>0</v>
      </c>
    </row>
    <row r="147" spans="2:65" s="1" customFormat="1" ht="16.5" customHeight="1">
      <c r="B147" s="121"/>
      <c r="C147" s="122" t="s">
        <v>253</v>
      </c>
      <c r="D147" s="122" t="s">
        <v>185</v>
      </c>
      <c r="E147" s="123" t="s">
        <v>315</v>
      </c>
      <c r="F147" s="124" t="s">
        <v>316</v>
      </c>
      <c r="G147" s="125" t="s">
        <v>188</v>
      </c>
      <c r="H147" s="126">
        <v>1.2</v>
      </c>
      <c r="I147" s="127"/>
      <c r="J147" s="128">
        <f>ROUND(I147*H147,2)</f>
        <v>0</v>
      </c>
      <c r="K147" s="124" t="s">
        <v>189</v>
      </c>
      <c r="L147" s="32"/>
      <c r="M147" s="129" t="s">
        <v>3</v>
      </c>
      <c r="N147" s="130" t="s">
        <v>51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88</v>
      </c>
      <c r="AT147" s="133" t="s">
        <v>185</v>
      </c>
      <c r="AU147" s="133" t="s">
        <v>88</v>
      </c>
      <c r="AY147" s="16" t="s">
        <v>184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6" t="s">
        <v>88</v>
      </c>
      <c r="BK147" s="134">
        <f>ROUND(I147*H147,2)</f>
        <v>0</v>
      </c>
      <c r="BL147" s="16" t="s">
        <v>88</v>
      </c>
      <c r="BM147" s="133" t="s">
        <v>1995</v>
      </c>
    </row>
    <row r="148" spans="2:65" s="11" customFormat="1" ht="22.5">
      <c r="B148" s="135"/>
      <c r="D148" s="136" t="s">
        <v>190</v>
      </c>
      <c r="E148" s="137" t="s">
        <v>3</v>
      </c>
      <c r="F148" s="138" t="s">
        <v>1968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1996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319</v>
      </c>
      <c r="H150" s="145">
        <v>1.2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80</v>
      </c>
      <c r="AY150" s="143" t="s">
        <v>184</v>
      </c>
    </row>
    <row r="151" spans="2:65" s="13" customFormat="1" ht="11.25">
      <c r="B151" s="149"/>
      <c r="D151" s="136" t="s">
        <v>190</v>
      </c>
      <c r="E151" s="150" t="s">
        <v>3</v>
      </c>
      <c r="F151" s="151" t="s">
        <v>202</v>
      </c>
      <c r="H151" s="152">
        <v>1.2</v>
      </c>
      <c r="I151" s="153"/>
      <c r="L151" s="149"/>
      <c r="M151" s="154"/>
      <c r="T151" s="155"/>
      <c r="AT151" s="150" t="s">
        <v>190</v>
      </c>
      <c r="AU151" s="150" t="s">
        <v>88</v>
      </c>
      <c r="AV151" s="13" t="s">
        <v>203</v>
      </c>
      <c r="AW151" s="13" t="s">
        <v>41</v>
      </c>
      <c r="AX151" s="13" t="s">
        <v>88</v>
      </c>
      <c r="AY151" s="150" t="s">
        <v>184</v>
      </c>
    </row>
    <row r="152" spans="2:65" s="1" customFormat="1" ht="16.5" customHeight="1">
      <c r="B152" s="121"/>
      <c r="C152" s="122" t="s">
        <v>265</v>
      </c>
      <c r="D152" s="122" t="s">
        <v>185</v>
      </c>
      <c r="E152" s="123" t="s">
        <v>315</v>
      </c>
      <c r="F152" s="124" t="s">
        <v>316</v>
      </c>
      <c r="G152" s="125" t="s">
        <v>188</v>
      </c>
      <c r="H152" s="126">
        <v>2.3639999999999999</v>
      </c>
      <c r="I152" s="127"/>
      <c r="J152" s="128">
        <f>ROUND(I152*H152,2)</f>
        <v>0</v>
      </c>
      <c r="K152" s="124" t="s">
        <v>189</v>
      </c>
      <c r="L152" s="32"/>
      <c r="M152" s="129" t="s">
        <v>3</v>
      </c>
      <c r="N152" s="130" t="s">
        <v>51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88</v>
      </c>
      <c r="AT152" s="133" t="s">
        <v>185</v>
      </c>
      <c r="AU152" s="133" t="s">
        <v>88</v>
      </c>
      <c r="AY152" s="16" t="s">
        <v>184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88</v>
      </c>
      <c r="BK152" s="134">
        <f>ROUND(I152*H152,2)</f>
        <v>0</v>
      </c>
      <c r="BL152" s="16" t="s">
        <v>88</v>
      </c>
      <c r="BM152" s="133" t="s">
        <v>1997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1550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1600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2" customFormat="1" ht="11.25">
      <c r="B155" s="142"/>
      <c r="D155" s="136" t="s">
        <v>190</v>
      </c>
      <c r="E155" s="143" t="s">
        <v>3</v>
      </c>
      <c r="F155" s="144" t="s">
        <v>1601</v>
      </c>
      <c r="H155" s="145">
        <v>0.86399999999999999</v>
      </c>
      <c r="I155" s="146"/>
      <c r="L155" s="142"/>
      <c r="M155" s="147"/>
      <c r="T155" s="148"/>
      <c r="AT155" s="143" t="s">
        <v>190</v>
      </c>
      <c r="AU155" s="143" t="s">
        <v>88</v>
      </c>
      <c r="AV155" s="12" t="s">
        <v>90</v>
      </c>
      <c r="AW155" s="12" t="s">
        <v>41</v>
      </c>
      <c r="AX155" s="12" t="s">
        <v>80</v>
      </c>
      <c r="AY155" s="143" t="s">
        <v>184</v>
      </c>
    </row>
    <row r="156" spans="2:65" s="11" customFormat="1" ht="22.5">
      <c r="B156" s="135"/>
      <c r="D156" s="136" t="s">
        <v>190</v>
      </c>
      <c r="E156" s="137" t="s">
        <v>3</v>
      </c>
      <c r="F156" s="138" t="s">
        <v>1548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1602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2" customFormat="1" ht="11.25">
      <c r="B158" s="142"/>
      <c r="D158" s="136" t="s">
        <v>190</v>
      </c>
      <c r="E158" s="143" t="s">
        <v>3</v>
      </c>
      <c r="F158" s="144" t="s">
        <v>319</v>
      </c>
      <c r="H158" s="145">
        <v>1.2</v>
      </c>
      <c r="I158" s="146"/>
      <c r="L158" s="142"/>
      <c r="M158" s="147"/>
      <c r="T158" s="148"/>
      <c r="AT158" s="143" t="s">
        <v>190</v>
      </c>
      <c r="AU158" s="143" t="s">
        <v>88</v>
      </c>
      <c r="AV158" s="12" t="s">
        <v>90</v>
      </c>
      <c r="AW158" s="12" t="s">
        <v>41</v>
      </c>
      <c r="AX158" s="12" t="s">
        <v>80</v>
      </c>
      <c r="AY158" s="143" t="s">
        <v>184</v>
      </c>
    </row>
    <row r="159" spans="2:65" s="11" customFormat="1" ht="11.25">
      <c r="B159" s="135"/>
      <c r="D159" s="136" t="s">
        <v>190</v>
      </c>
      <c r="E159" s="137" t="s">
        <v>3</v>
      </c>
      <c r="F159" s="138" t="s">
        <v>1252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2" customFormat="1" ht="11.25">
      <c r="B160" s="142"/>
      <c r="D160" s="136" t="s">
        <v>190</v>
      </c>
      <c r="E160" s="143" t="s">
        <v>3</v>
      </c>
      <c r="F160" s="144" t="s">
        <v>1253</v>
      </c>
      <c r="H160" s="145">
        <v>0.3</v>
      </c>
      <c r="I160" s="146"/>
      <c r="L160" s="142"/>
      <c r="M160" s="147"/>
      <c r="T160" s="148"/>
      <c r="AT160" s="143" t="s">
        <v>190</v>
      </c>
      <c r="AU160" s="143" t="s">
        <v>88</v>
      </c>
      <c r="AV160" s="12" t="s">
        <v>90</v>
      </c>
      <c r="AW160" s="12" t="s">
        <v>41</v>
      </c>
      <c r="AX160" s="12" t="s">
        <v>80</v>
      </c>
      <c r="AY160" s="143" t="s">
        <v>184</v>
      </c>
    </row>
    <row r="161" spans="2:65" s="13" customFormat="1" ht="11.25">
      <c r="B161" s="149"/>
      <c r="D161" s="136" t="s">
        <v>190</v>
      </c>
      <c r="E161" s="150" t="s">
        <v>3</v>
      </c>
      <c r="F161" s="151" t="s">
        <v>202</v>
      </c>
      <c r="H161" s="152">
        <v>2.3639999999999999</v>
      </c>
      <c r="I161" s="153"/>
      <c r="L161" s="149"/>
      <c r="M161" s="154"/>
      <c r="T161" s="155"/>
      <c r="AT161" s="150" t="s">
        <v>190</v>
      </c>
      <c r="AU161" s="150" t="s">
        <v>88</v>
      </c>
      <c r="AV161" s="13" t="s">
        <v>203</v>
      </c>
      <c r="AW161" s="13" t="s">
        <v>41</v>
      </c>
      <c r="AX161" s="13" t="s">
        <v>88</v>
      </c>
      <c r="AY161" s="150" t="s">
        <v>184</v>
      </c>
    </row>
    <row r="162" spans="2:65" s="1" customFormat="1" ht="16.5" customHeight="1">
      <c r="B162" s="121"/>
      <c r="C162" s="122" t="s">
        <v>274</v>
      </c>
      <c r="D162" s="122" t="s">
        <v>185</v>
      </c>
      <c r="E162" s="123" t="s">
        <v>1603</v>
      </c>
      <c r="F162" s="124" t="s">
        <v>1604</v>
      </c>
      <c r="G162" s="125" t="s">
        <v>188</v>
      </c>
      <c r="H162" s="126">
        <v>3.4</v>
      </c>
      <c r="I162" s="127"/>
      <c r="J162" s="128">
        <f>ROUND(I162*H162,2)</f>
        <v>0</v>
      </c>
      <c r="K162" s="124" t="s">
        <v>189</v>
      </c>
      <c r="L162" s="32"/>
      <c r="M162" s="129" t="s">
        <v>3</v>
      </c>
      <c r="N162" s="130" t="s">
        <v>51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88</v>
      </c>
      <c r="AT162" s="133" t="s">
        <v>185</v>
      </c>
      <c r="AU162" s="133" t="s">
        <v>88</v>
      </c>
      <c r="AY162" s="16" t="s">
        <v>184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6" t="s">
        <v>88</v>
      </c>
      <c r="BK162" s="134">
        <f>ROUND(I162*H162,2)</f>
        <v>0</v>
      </c>
      <c r="BL162" s="16" t="s">
        <v>88</v>
      </c>
      <c r="BM162" s="133" t="s">
        <v>1998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1550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1606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1607</v>
      </c>
      <c r="H165" s="145">
        <v>3.4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80</v>
      </c>
      <c r="AY165" s="143" t="s">
        <v>184</v>
      </c>
    </row>
    <row r="166" spans="2:65" s="13" customFormat="1" ht="11.25">
      <c r="B166" s="149"/>
      <c r="D166" s="136" t="s">
        <v>190</v>
      </c>
      <c r="E166" s="150" t="s">
        <v>3</v>
      </c>
      <c r="F166" s="151" t="s">
        <v>202</v>
      </c>
      <c r="H166" s="152">
        <v>3.4</v>
      </c>
      <c r="I166" s="153"/>
      <c r="L166" s="149"/>
      <c r="M166" s="154"/>
      <c r="T166" s="155"/>
      <c r="AT166" s="150" t="s">
        <v>190</v>
      </c>
      <c r="AU166" s="150" t="s">
        <v>88</v>
      </c>
      <c r="AV166" s="13" t="s">
        <v>203</v>
      </c>
      <c r="AW166" s="13" t="s">
        <v>41</v>
      </c>
      <c r="AX166" s="13" t="s">
        <v>88</v>
      </c>
      <c r="AY166" s="150" t="s">
        <v>184</v>
      </c>
    </row>
    <row r="167" spans="2:65" s="1" customFormat="1" ht="16.5" customHeight="1">
      <c r="B167" s="121"/>
      <c r="C167" s="122" t="s">
        <v>256</v>
      </c>
      <c r="D167" s="122" t="s">
        <v>185</v>
      </c>
      <c r="E167" s="123" t="s">
        <v>1608</v>
      </c>
      <c r="F167" s="124" t="s">
        <v>1609</v>
      </c>
      <c r="G167" s="125" t="s">
        <v>296</v>
      </c>
      <c r="H167" s="126">
        <v>0.01</v>
      </c>
      <c r="I167" s="127"/>
      <c r="J167" s="128">
        <f>ROUND(I167*H167,2)</f>
        <v>0</v>
      </c>
      <c r="K167" s="124" t="s">
        <v>189</v>
      </c>
      <c r="L167" s="32"/>
      <c r="M167" s="129" t="s">
        <v>3</v>
      </c>
      <c r="N167" s="130" t="s">
        <v>51</v>
      </c>
      <c r="P167" s="131">
        <f>O167*H167</f>
        <v>0</v>
      </c>
      <c r="Q167" s="131">
        <v>0</v>
      </c>
      <c r="R167" s="131">
        <f>Q167*H167</f>
        <v>0</v>
      </c>
      <c r="S167" s="131">
        <v>0</v>
      </c>
      <c r="T167" s="132">
        <f>S167*H167</f>
        <v>0</v>
      </c>
      <c r="AR167" s="133" t="s">
        <v>88</v>
      </c>
      <c r="AT167" s="133" t="s">
        <v>185</v>
      </c>
      <c r="AU167" s="133" t="s">
        <v>88</v>
      </c>
      <c r="AY167" s="16" t="s">
        <v>184</v>
      </c>
      <c r="BE167" s="134">
        <f>IF(N167="základní",J167,0)</f>
        <v>0</v>
      </c>
      <c r="BF167" s="134">
        <f>IF(N167="snížená",J167,0)</f>
        <v>0</v>
      </c>
      <c r="BG167" s="134">
        <f>IF(N167="zákl. přenesená",J167,0)</f>
        <v>0</v>
      </c>
      <c r="BH167" s="134">
        <f>IF(N167="sníž. přenesená",J167,0)</f>
        <v>0</v>
      </c>
      <c r="BI167" s="134">
        <f>IF(N167="nulová",J167,0)</f>
        <v>0</v>
      </c>
      <c r="BJ167" s="16" t="s">
        <v>88</v>
      </c>
      <c r="BK167" s="134">
        <f>ROUND(I167*H167,2)</f>
        <v>0</v>
      </c>
      <c r="BL167" s="16" t="s">
        <v>88</v>
      </c>
      <c r="BM167" s="133" t="s">
        <v>1999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1550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33.75">
      <c r="B169" s="135"/>
      <c r="D169" s="136" t="s">
        <v>190</v>
      </c>
      <c r="E169" s="137" t="s">
        <v>3</v>
      </c>
      <c r="F169" s="138" t="s">
        <v>1611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1612</v>
      </c>
      <c r="H170" s="145">
        <v>0.01</v>
      </c>
      <c r="I170" s="146"/>
      <c r="L170" s="142"/>
      <c r="M170" s="147"/>
      <c r="T170" s="148"/>
      <c r="AT170" s="143" t="s">
        <v>190</v>
      </c>
      <c r="AU170" s="143" t="s">
        <v>88</v>
      </c>
      <c r="AV170" s="12" t="s">
        <v>90</v>
      </c>
      <c r="AW170" s="12" t="s">
        <v>41</v>
      </c>
      <c r="AX170" s="12" t="s">
        <v>80</v>
      </c>
      <c r="AY170" s="143" t="s">
        <v>184</v>
      </c>
    </row>
    <row r="171" spans="2:65" s="13" customFormat="1" ht="11.25">
      <c r="B171" s="149"/>
      <c r="D171" s="136" t="s">
        <v>190</v>
      </c>
      <c r="E171" s="150" t="s">
        <v>3</v>
      </c>
      <c r="F171" s="151" t="s">
        <v>202</v>
      </c>
      <c r="H171" s="152">
        <v>0.01</v>
      </c>
      <c r="I171" s="153"/>
      <c r="L171" s="149"/>
      <c r="M171" s="154"/>
      <c r="T171" s="155"/>
      <c r="AT171" s="150" t="s">
        <v>190</v>
      </c>
      <c r="AU171" s="150" t="s">
        <v>88</v>
      </c>
      <c r="AV171" s="13" t="s">
        <v>203</v>
      </c>
      <c r="AW171" s="13" t="s">
        <v>41</v>
      </c>
      <c r="AX171" s="13" t="s">
        <v>88</v>
      </c>
      <c r="AY171" s="150" t="s">
        <v>184</v>
      </c>
    </row>
    <row r="172" spans="2:65" s="10" customFormat="1" ht="25.9" customHeight="1">
      <c r="B172" s="111"/>
      <c r="D172" s="112" t="s">
        <v>79</v>
      </c>
      <c r="E172" s="113" t="s">
        <v>230</v>
      </c>
      <c r="F172" s="113" t="s">
        <v>333</v>
      </c>
      <c r="I172" s="114"/>
      <c r="J172" s="115">
        <f>BK172</f>
        <v>0</v>
      </c>
      <c r="L172" s="111"/>
      <c r="M172" s="116"/>
      <c r="P172" s="117">
        <f>SUM(P173:P633)</f>
        <v>0</v>
      </c>
      <c r="R172" s="117">
        <f>SUM(R173:R633)</f>
        <v>0</v>
      </c>
      <c r="T172" s="118">
        <f>SUM(T173:T633)</f>
        <v>0</v>
      </c>
      <c r="AR172" s="112" t="s">
        <v>88</v>
      </c>
      <c r="AT172" s="119" t="s">
        <v>79</v>
      </c>
      <c r="AU172" s="119" t="s">
        <v>80</v>
      </c>
      <c r="AY172" s="112" t="s">
        <v>184</v>
      </c>
      <c r="BK172" s="120">
        <f>SUM(BK173:BK633)</f>
        <v>0</v>
      </c>
    </row>
    <row r="173" spans="2:65" s="1" customFormat="1" ht="21.75" customHeight="1">
      <c r="B173" s="121"/>
      <c r="C173" s="122" t="s">
        <v>9</v>
      </c>
      <c r="D173" s="122" t="s">
        <v>185</v>
      </c>
      <c r="E173" s="123" t="s">
        <v>334</v>
      </c>
      <c r="F173" s="124" t="s">
        <v>335</v>
      </c>
      <c r="G173" s="125" t="s">
        <v>324</v>
      </c>
      <c r="H173" s="126">
        <v>160</v>
      </c>
      <c r="I173" s="127"/>
      <c r="J173" s="128">
        <f>ROUND(I173*H173,2)</f>
        <v>0</v>
      </c>
      <c r="K173" s="124" t="s">
        <v>189</v>
      </c>
      <c r="L173" s="32"/>
      <c r="M173" s="129" t="s">
        <v>3</v>
      </c>
      <c r="N173" s="130" t="s">
        <v>51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88</v>
      </c>
      <c r="AT173" s="133" t="s">
        <v>185</v>
      </c>
      <c r="AU173" s="133" t="s">
        <v>88</v>
      </c>
      <c r="AY173" s="16" t="s">
        <v>184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88</v>
      </c>
      <c r="BK173" s="134">
        <f>ROUND(I173*H173,2)</f>
        <v>0</v>
      </c>
      <c r="BL173" s="16" t="s">
        <v>88</v>
      </c>
      <c r="BM173" s="133" t="s">
        <v>2000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1967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22.5">
      <c r="B175" s="135"/>
      <c r="D175" s="136" t="s">
        <v>190</v>
      </c>
      <c r="E175" s="137" t="s">
        <v>3</v>
      </c>
      <c r="F175" s="138" t="s">
        <v>1968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337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684</v>
      </c>
      <c r="H177" s="145">
        <v>160</v>
      </c>
      <c r="I177" s="146"/>
      <c r="L177" s="142"/>
      <c r="M177" s="147"/>
      <c r="T177" s="148"/>
      <c r="AT177" s="143" t="s">
        <v>190</v>
      </c>
      <c r="AU177" s="143" t="s">
        <v>88</v>
      </c>
      <c r="AV177" s="12" t="s">
        <v>90</v>
      </c>
      <c r="AW177" s="12" t="s">
        <v>41</v>
      </c>
      <c r="AX177" s="12" t="s">
        <v>80</v>
      </c>
      <c r="AY177" s="143" t="s">
        <v>184</v>
      </c>
    </row>
    <row r="178" spans="2:65" s="13" customFormat="1" ht="11.25">
      <c r="B178" s="149"/>
      <c r="D178" s="136" t="s">
        <v>190</v>
      </c>
      <c r="E178" s="150" t="s">
        <v>3</v>
      </c>
      <c r="F178" s="151" t="s">
        <v>202</v>
      </c>
      <c r="H178" s="152">
        <v>160</v>
      </c>
      <c r="I178" s="153"/>
      <c r="L178" s="149"/>
      <c r="M178" s="154"/>
      <c r="T178" s="155"/>
      <c r="AT178" s="150" t="s">
        <v>190</v>
      </c>
      <c r="AU178" s="150" t="s">
        <v>88</v>
      </c>
      <c r="AV178" s="13" t="s">
        <v>203</v>
      </c>
      <c r="AW178" s="13" t="s">
        <v>41</v>
      </c>
      <c r="AX178" s="13" t="s">
        <v>88</v>
      </c>
      <c r="AY178" s="150" t="s">
        <v>184</v>
      </c>
    </row>
    <row r="179" spans="2:65" s="1" customFormat="1" ht="21.75" customHeight="1">
      <c r="B179" s="121"/>
      <c r="C179" s="122" t="s">
        <v>268</v>
      </c>
      <c r="D179" s="122" t="s">
        <v>185</v>
      </c>
      <c r="E179" s="123" t="s">
        <v>334</v>
      </c>
      <c r="F179" s="124" t="s">
        <v>335</v>
      </c>
      <c r="G179" s="125" t="s">
        <v>324</v>
      </c>
      <c r="H179" s="126">
        <v>312</v>
      </c>
      <c r="I179" s="127"/>
      <c r="J179" s="128">
        <f>ROUND(I179*H179,2)</f>
        <v>0</v>
      </c>
      <c r="K179" s="124" t="s">
        <v>189</v>
      </c>
      <c r="L179" s="32"/>
      <c r="M179" s="129" t="s">
        <v>3</v>
      </c>
      <c r="N179" s="130" t="s">
        <v>51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88</v>
      </c>
      <c r="AT179" s="133" t="s">
        <v>185</v>
      </c>
      <c r="AU179" s="133" t="s">
        <v>88</v>
      </c>
      <c r="AY179" s="16" t="s">
        <v>184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88</v>
      </c>
      <c r="BK179" s="134">
        <f>ROUND(I179*H179,2)</f>
        <v>0</v>
      </c>
      <c r="BL179" s="16" t="s">
        <v>88</v>
      </c>
      <c r="BM179" s="133" t="s">
        <v>2001</v>
      </c>
    </row>
    <row r="180" spans="2:65" s="11" customFormat="1" ht="22.5">
      <c r="B180" s="135"/>
      <c r="D180" s="136" t="s">
        <v>190</v>
      </c>
      <c r="E180" s="137" t="s">
        <v>3</v>
      </c>
      <c r="F180" s="138" t="s">
        <v>1548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22.5">
      <c r="B181" s="135"/>
      <c r="D181" s="136" t="s">
        <v>190</v>
      </c>
      <c r="E181" s="137" t="s">
        <v>3</v>
      </c>
      <c r="F181" s="138" t="s">
        <v>1549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1550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337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1614</v>
      </c>
      <c r="H184" s="145">
        <v>312</v>
      </c>
      <c r="I184" s="146"/>
      <c r="L184" s="142"/>
      <c r="M184" s="147"/>
      <c r="T184" s="148"/>
      <c r="AT184" s="143" t="s">
        <v>190</v>
      </c>
      <c r="AU184" s="143" t="s">
        <v>88</v>
      </c>
      <c r="AV184" s="12" t="s">
        <v>90</v>
      </c>
      <c r="AW184" s="12" t="s">
        <v>41</v>
      </c>
      <c r="AX184" s="12" t="s">
        <v>80</v>
      </c>
      <c r="AY184" s="143" t="s">
        <v>184</v>
      </c>
    </row>
    <row r="185" spans="2:65" s="13" customFormat="1" ht="11.25">
      <c r="B185" s="149"/>
      <c r="D185" s="136" t="s">
        <v>190</v>
      </c>
      <c r="E185" s="150" t="s">
        <v>3</v>
      </c>
      <c r="F185" s="151" t="s">
        <v>202</v>
      </c>
      <c r="H185" s="152">
        <v>312</v>
      </c>
      <c r="I185" s="153"/>
      <c r="L185" s="149"/>
      <c r="M185" s="154"/>
      <c r="T185" s="155"/>
      <c r="AT185" s="150" t="s">
        <v>190</v>
      </c>
      <c r="AU185" s="150" t="s">
        <v>88</v>
      </c>
      <c r="AV185" s="13" t="s">
        <v>203</v>
      </c>
      <c r="AW185" s="13" t="s">
        <v>41</v>
      </c>
      <c r="AX185" s="13" t="s">
        <v>88</v>
      </c>
      <c r="AY185" s="150" t="s">
        <v>184</v>
      </c>
    </row>
    <row r="186" spans="2:65" s="1" customFormat="1" ht="21.75" customHeight="1">
      <c r="B186" s="121"/>
      <c r="C186" s="122" t="s">
        <v>293</v>
      </c>
      <c r="D186" s="122" t="s">
        <v>185</v>
      </c>
      <c r="E186" s="123" t="s">
        <v>340</v>
      </c>
      <c r="F186" s="124" t="s">
        <v>341</v>
      </c>
      <c r="G186" s="125" t="s">
        <v>324</v>
      </c>
      <c r="H186" s="126">
        <v>160</v>
      </c>
      <c r="I186" s="127"/>
      <c r="J186" s="128">
        <f>ROUND(I186*H186,2)</f>
        <v>0</v>
      </c>
      <c r="K186" s="124" t="s">
        <v>189</v>
      </c>
      <c r="L186" s="32"/>
      <c r="M186" s="129" t="s">
        <v>3</v>
      </c>
      <c r="N186" s="130" t="s">
        <v>51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88</v>
      </c>
      <c r="AT186" s="133" t="s">
        <v>185</v>
      </c>
      <c r="AU186" s="133" t="s">
        <v>88</v>
      </c>
      <c r="AY186" s="16" t="s">
        <v>184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6" t="s">
        <v>88</v>
      </c>
      <c r="BK186" s="134">
        <f>ROUND(I186*H186,2)</f>
        <v>0</v>
      </c>
      <c r="BL186" s="16" t="s">
        <v>88</v>
      </c>
      <c r="BM186" s="133" t="s">
        <v>2002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1967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1" customFormat="1" ht="22.5">
      <c r="B188" s="135"/>
      <c r="D188" s="136" t="s">
        <v>190</v>
      </c>
      <c r="E188" s="137" t="s">
        <v>3</v>
      </c>
      <c r="F188" s="138" t="s">
        <v>1968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343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2" customFormat="1" ht="11.25">
      <c r="B190" s="142"/>
      <c r="D190" s="136" t="s">
        <v>190</v>
      </c>
      <c r="E190" s="143" t="s">
        <v>3</v>
      </c>
      <c r="F190" s="144" t="s">
        <v>684</v>
      </c>
      <c r="H190" s="145">
        <v>160</v>
      </c>
      <c r="I190" s="146"/>
      <c r="L190" s="142"/>
      <c r="M190" s="147"/>
      <c r="T190" s="148"/>
      <c r="AT190" s="143" t="s">
        <v>190</v>
      </c>
      <c r="AU190" s="143" t="s">
        <v>88</v>
      </c>
      <c r="AV190" s="12" t="s">
        <v>90</v>
      </c>
      <c r="AW190" s="12" t="s">
        <v>41</v>
      </c>
      <c r="AX190" s="12" t="s">
        <v>80</v>
      </c>
      <c r="AY190" s="143" t="s">
        <v>184</v>
      </c>
    </row>
    <row r="191" spans="2:65" s="13" customFormat="1" ht="11.25">
      <c r="B191" s="149"/>
      <c r="D191" s="136" t="s">
        <v>190</v>
      </c>
      <c r="E191" s="150" t="s">
        <v>3</v>
      </c>
      <c r="F191" s="151" t="s">
        <v>202</v>
      </c>
      <c r="H191" s="152">
        <v>160</v>
      </c>
      <c r="I191" s="153"/>
      <c r="L191" s="149"/>
      <c r="M191" s="154"/>
      <c r="T191" s="155"/>
      <c r="AT191" s="150" t="s">
        <v>190</v>
      </c>
      <c r="AU191" s="150" t="s">
        <v>88</v>
      </c>
      <c r="AV191" s="13" t="s">
        <v>203</v>
      </c>
      <c r="AW191" s="13" t="s">
        <v>41</v>
      </c>
      <c r="AX191" s="13" t="s">
        <v>88</v>
      </c>
      <c r="AY191" s="150" t="s">
        <v>184</v>
      </c>
    </row>
    <row r="192" spans="2:65" s="1" customFormat="1" ht="21.75" customHeight="1">
      <c r="B192" s="121"/>
      <c r="C192" s="122" t="s">
        <v>300</v>
      </c>
      <c r="D192" s="122" t="s">
        <v>185</v>
      </c>
      <c r="E192" s="123" t="s">
        <v>340</v>
      </c>
      <c r="F192" s="124" t="s">
        <v>341</v>
      </c>
      <c r="G192" s="125" t="s">
        <v>324</v>
      </c>
      <c r="H192" s="126">
        <v>260</v>
      </c>
      <c r="I192" s="127"/>
      <c r="J192" s="128">
        <f>ROUND(I192*H192,2)</f>
        <v>0</v>
      </c>
      <c r="K192" s="124" t="s">
        <v>189</v>
      </c>
      <c r="L192" s="32"/>
      <c r="M192" s="129" t="s">
        <v>3</v>
      </c>
      <c r="N192" s="130" t="s">
        <v>51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88</v>
      </c>
      <c r="AT192" s="133" t="s">
        <v>185</v>
      </c>
      <c r="AU192" s="133" t="s">
        <v>88</v>
      </c>
      <c r="AY192" s="16" t="s">
        <v>184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6" t="s">
        <v>88</v>
      </c>
      <c r="BK192" s="134">
        <f>ROUND(I192*H192,2)</f>
        <v>0</v>
      </c>
      <c r="BL192" s="16" t="s">
        <v>88</v>
      </c>
      <c r="BM192" s="133" t="s">
        <v>2003</v>
      </c>
    </row>
    <row r="193" spans="2:65" s="11" customFormat="1" ht="22.5">
      <c r="B193" s="135"/>
      <c r="D193" s="136" t="s">
        <v>190</v>
      </c>
      <c r="E193" s="137" t="s">
        <v>3</v>
      </c>
      <c r="F193" s="138" t="s">
        <v>1548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1" customFormat="1" ht="22.5">
      <c r="B194" s="135"/>
      <c r="D194" s="136" t="s">
        <v>190</v>
      </c>
      <c r="E194" s="137" t="s">
        <v>3</v>
      </c>
      <c r="F194" s="138" t="s">
        <v>1549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1550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343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1616</v>
      </c>
      <c r="H197" s="145">
        <v>260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80</v>
      </c>
      <c r="AY197" s="143" t="s">
        <v>184</v>
      </c>
    </row>
    <row r="198" spans="2:65" s="13" customFormat="1" ht="11.25">
      <c r="B198" s="149"/>
      <c r="D198" s="136" t="s">
        <v>190</v>
      </c>
      <c r="E198" s="150" t="s">
        <v>3</v>
      </c>
      <c r="F198" s="151" t="s">
        <v>202</v>
      </c>
      <c r="H198" s="152">
        <v>260</v>
      </c>
      <c r="I198" s="153"/>
      <c r="L198" s="149"/>
      <c r="M198" s="154"/>
      <c r="T198" s="155"/>
      <c r="AT198" s="150" t="s">
        <v>190</v>
      </c>
      <c r="AU198" s="150" t="s">
        <v>88</v>
      </c>
      <c r="AV198" s="13" t="s">
        <v>203</v>
      </c>
      <c r="AW198" s="13" t="s">
        <v>41</v>
      </c>
      <c r="AX198" s="13" t="s">
        <v>88</v>
      </c>
      <c r="AY198" s="150" t="s">
        <v>184</v>
      </c>
    </row>
    <row r="199" spans="2:65" s="1" customFormat="1" ht="33" customHeight="1">
      <c r="B199" s="121"/>
      <c r="C199" s="122" t="s">
        <v>314</v>
      </c>
      <c r="D199" s="122" t="s">
        <v>185</v>
      </c>
      <c r="E199" s="123" t="s">
        <v>1261</v>
      </c>
      <c r="F199" s="124" t="s">
        <v>1262</v>
      </c>
      <c r="G199" s="125" t="s">
        <v>324</v>
      </c>
      <c r="H199" s="126">
        <v>3.5</v>
      </c>
      <c r="I199" s="127"/>
      <c r="J199" s="128">
        <f>ROUND(I199*H199,2)</f>
        <v>0</v>
      </c>
      <c r="K199" s="124" t="s">
        <v>189</v>
      </c>
      <c r="L199" s="32"/>
      <c r="M199" s="129" t="s">
        <v>3</v>
      </c>
      <c r="N199" s="130" t="s">
        <v>51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88</v>
      </c>
      <c r="AT199" s="133" t="s">
        <v>185</v>
      </c>
      <c r="AU199" s="133" t="s">
        <v>88</v>
      </c>
      <c r="AY199" s="16" t="s">
        <v>184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88</v>
      </c>
      <c r="BK199" s="134">
        <f>ROUND(I199*H199,2)</f>
        <v>0</v>
      </c>
      <c r="BL199" s="16" t="s">
        <v>88</v>
      </c>
      <c r="BM199" s="133" t="s">
        <v>2004</v>
      </c>
    </row>
    <row r="200" spans="2:65" s="11" customFormat="1" ht="22.5">
      <c r="B200" s="135"/>
      <c r="D200" s="136" t="s">
        <v>190</v>
      </c>
      <c r="E200" s="137" t="s">
        <v>3</v>
      </c>
      <c r="F200" s="138" t="s">
        <v>1968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22.5">
      <c r="B201" s="135"/>
      <c r="D201" s="136" t="s">
        <v>190</v>
      </c>
      <c r="E201" s="137" t="s">
        <v>3</v>
      </c>
      <c r="F201" s="138" t="s">
        <v>1264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2" customFormat="1" ht="11.25">
      <c r="B202" s="142"/>
      <c r="D202" s="136" t="s">
        <v>190</v>
      </c>
      <c r="E202" s="143" t="s">
        <v>3</v>
      </c>
      <c r="F202" s="144" t="s">
        <v>2005</v>
      </c>
      <c r="H202" s="145">
        <v>3.5</v>
      </c>
      <c r="I202" s="146"/>
      <c r="L202" s="142"/>
      <c r="M202" s="147"/>
      <c r="T202" s="148"/>
      <c r="AT202" s="143" t="s">
        <v>190</v>
      </c>
      <c r="AU202" s="143" t="s">
        <v>88</v>
      </c>
      <c r="AV202" s="12" t="s">
        <v>90</v>
      </c>
      <c r="AW202" s="12" t="s">
        <v>41</v>
      </c>
      <c r="AX202" s="12" t="s">
        <v>80</v>
      </c>
      <c r="AY202" s="143" t="s">
        <v>184</v>
      </c>
    </row>
    <row r="203" spans="2:65" s="13" customFormat="1" ht="11.25">
      <c r="B203" s="149"/>
      <c r="D203" s="136" t="s">
        <v>190</v>
      </c>
      <c r="E203" s="150" t="s">
        <v>3</v>
      </c>
      <c r="F203" s="151" t="s">
        <v>202</v>
      </c>
      <c r="H203" s="152">
        <v>3.5</v>
      </c>
      <c r="I203" s="153"/>
      <c r="L203" s="149"/>
      <c r="M203" s="154"/>
      <c r="T203" s="155"/>
      <c r="AT203" s="150" t="s">
        <v>190</v>
      </c>
      <c r="AU203" s="150" t="s">
        <v>88</v>
      </c>
      <c r="AV203" s="13" t="s">
        <v>203</v>
      </c>
      <c r="AW203" s="13" t="s">
        <v>41</v>
      </c>
      <c r="AX203" s="13" t="s">
        <v>88</v>
      </c>
      <c r="AY203" s="150" t="s">
        <v>184</v>
      </c>
    </row>
    <row r="204" spans="2:65" s="1" customFormat="1" ht="16.5" customHeight="1">
      <c r="B204" s="121"/>
      <c r="C204" s="122" t="s">
        <v>321</v>
      </c>
      <c r="D204" s="122" t="s">
        <v>185</v>
      </c>
      <c r="E204" s="123" t="s">
        <v>1266</v>
      </c>
      <c r="F204" s="124" t="s">
        <v>1267</v>
      </c>
      <c r="G204" s="125" t="s">
        <v>324</v>
      </c>
      <c r="H204" s="126">
        <v>85</v>
      </c>
      <c r="I204" s="127"/>
      <c r="J204" s="128">
        <f>ROUND(I204*H204,2)</f>
        <v>0</v>
      </c>
      <c r="K204" s="124" t="s">
        <v>189</v>
      </c>
      <c r="L204" s="32"/>
      <c r="M204" s="129" t="s">
        <v>3</v>
      </c>
      <c r="N204" s="130" t="s">
        <v>51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88</v>
      </c>
      <c r="AT204" s="133" t="s">
        <v>185</v>
      </c>
      <c r="AU204" s="133" t="s">
        <v>88</v>
      </c>
      <c r="AY204" s="16" t="s">
        <v>184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88</v>
      </c>
      <c r="BK204" s="134">
        <f>ROUND(I204*H204,2)</f>
        <v>0</v>
      </c>
      <c r="BL204" s="16" t="s">
        <v>88</v>
      </c>
      <c r="BM204" s="133" t="s">
        <v>2006</v>
      </c>
    </row>
    <row r="205" spans="2:65" s="11" customFormat="1" ht="22.5">
      <c r="B205" s="135"/>
      <c r="D205" s="136" t="s">
        <v>190</v>
      </c>
      <c r="E205" s="137" t="s">
        <v>3</v>
      </c>
      <c r="F205" s="138" t="s">
        <v>1968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22.5">
      <c r="B206" s="135"/>
      <c r="D206" s="136" t="s">
        <v>190</v>
      </c>
      <c r="E206" s="137" t="s">
        <v>3</v>
      </c>
      <c r="F206" s="138" t="s">
        <v>1269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2" customFormat="1" ht="11.25">
      <c r="B207" s="142"/>
      <c r="D207" s="136" t="s">
        <v>190</v>
      </c>
      <c r="E207" s="143" t="s">
        <v>3</v>
      </c>
      <c r="F207" s="144" t="s">
        <v>2007</v>
      </c>
      <c r="H207" s="145">
        <v>85</v>
      </c>
      <c r="I207" s="146"/>
      <c r="L207" s="142"/>
      <c r="M207" s="147"/>
      <c r="T207" s="148"/>
      <c r="AT207" s="143" t="s">
        <v>190</v>
      </c>
      <c r="AU207" s="143" t="s">
        <v>88</v>
      </c>
      <c r="AV207" s="12" t="s">
        <v>90</v>
      </c>
      <c r="AW207" s="12" t="s">
        <v>41</v>
      </c>
      <c r="AX207" s="12" t="s">
        <v>80</v>
      </c>
      <c r="AY207" s="143" t="s">
        <v>184</v>
      </c>
    </row>
    <row r="208" spans="2:65" s="13" customFormat="1" ht="11.25">
      <c r="B208" s="149"/>
      <c r="D208" s="136" t="s">
        <v>190</v>
      </c>
      <c r="E208" s="150" t="s">
        <v>3</v>
      </c>
      <c r="F208" s="151" t="s">
        <v>202</v>
      </c>
      <c r="H208" s="152">
        <v>85</v>
      </c>
      <c r="I208" s="153"/>
      <c r="L208" s="149"/>
      <c r="M208" s="154"/>
      <c r="T208" s="155"/>
      <c r="AT208" s="150" t="s">
        <v>190</v>
      </c>
      <c r="AU208" s="150" t="s">
        <v>88</v>
      </c>
      <c r="AV208" s="13" t="s">
        <v>203</v>
      </c>
      <c r="AW208" s="13" t="s">
        <v>41</v>
      </c>
      <c r="AX208" s="13" t="s">
        <v>88</v>
      </c>
      <c r="AY208" s="150" t="s">
        <v>184</v>
      </c>
    </row>
    <row r="209" spans="2:65" s="1" customFormat="1" ht="16.5" customHeight="1">
      <c r="B209" s="121"/>
      <c r="C209" s="122" t="s">
        <v>8</v>
      </c>
      <c r="D209" s="122" t="s">
        <v>185</v>
      </c>
      <c r="E209" s="123" t="s">
        <v>1271</v>
      </c>
      <c r="F209" s="124" t="s">
        <v>1272</v>
      </c>
      <c r="G209" s="125" t="s">
        <v>348</v>
      </c>
      <c r="H209" s="126">
        <v>8</v>
      </c>
      <c r="I209" s="127"/>
      <c r="J209" s="128">
        <f>ROUND(I209*H209,2)</f>
        <v>0</v>
      </c>
      <c r="K209" s="124" t="s">
        <v>189</v>
      </c>
      <c r="L209" s="32"/>
      <c r="M209" s="129" t="s">
        <v>3</v>
      </c>
      <c r="N209" s="130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88</v>
      </c>
      <c r="AT209" s="133" t="s">
        <v>185</v>
      </c>
      <c r="AU209" s="133" t="s">
        <v>88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2008</v>
      </c>
    </row>
    <row r="210" spans="2:65" s="11" customFormat="1" ht="22.5">
      <c r="B210" s="135"/>
      <c r="D210" s="136" t="s">
        <v>190</v>
      </c>
      <c r="E210" s="137" t="s">
        <v>3</v>
      </c>
      <c r="F210" s="138" t="s">
        <v>1968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2" customFormat="1" ht="11.25">
      <c r="B211" s="142"/>
      <c r="D211" s="136" t="s">
        <v>190</v>
      </c>
      <c r="E211" s="143" t="s">
        <v>3</v>
      </c>
      <c r="F211" s="144" t="s">
        <v>2009</v>
      </c>
      <c r="H211" s="145">
        <v>8</v>
      </c>
      <c r="I211" s="146"/>
      <c r="L211" s="142"/>
      <c r="M211" s="147"/>
      <c r="T211" s="148"/>
      <c r="AT211" s="143" t="s">
        <v>190</v>
      </c>
      <c r="AU211" s="143" t="s">
        <v>88</v>
      </c>
      <c r="AV211" s="12" t="s">
        <v>90</v>
      </c>
      <c r="AW211" s="12" t="s">
        <v>41</v>
      </c>
      <c r="AX211" s="12" t="s">
        <v>80</v>
      </c>
      <c r="AY211" s="143" t="s">
        <v>184</v>
      </c>
    </row>
    <row r="212" spans="2:65" s="13" customFormat="1" ht="11.25">
      <c r="B212" s="149"/>
      <c r="D212" s="136" t="s">
        <v>190</v>
      </c>
      <c r="E212" s="150" t="s">
        <v>3</v>
      </c>
      <c r="F212" s="151" t="s">
        <v>202</v>
      </c>
      <c r="H212" s="152">
        <v>8</v>
      </c>
      <c r="I212" s="153"/>
      <c r="L212" s="149"/>
      <c r="M212" s="154"/>
      <c r="T212" s="155"/>
      <c r="AT212" s="150" t="s">
        <v>190</v>
      </c>
      <c r="AU212" s="150" t="s">
        <v>88</v>
      </c>
      <c r="AV212" s="13" t="s">
        <v>203</v>
      </c>
      <c r="AW212" s="13" t="s">
        <v>41</v>
      </c>
      <c r="AX212" s="13" t="s">
        <v>88</v>
      </c>
      <c r="AY212" s="150" t="s">
        <v>184</v>
      </c>
    </row>
    <row r="213" spans="2:65" s="1" customFormat="1" ht="16.5" customHeight="1">
      <c r="B213" s="121"/>
      <c r="C213" s="122" t="s">
        <v>339</v>
      </c>
      <c r="D213" s="122" t="s">
        <v>185</v>
      </c>
      <c r="E213" s="123" t="s">
        <v>1275</v>
      </c>
      <c r="F213" s="124" t="s">
        <v>1276</v>
      </c>
      <c r="G213" s="125" t="s">
        <v>348</v>
      </c>
      <c r="H213" s="126">
        <v>6</v>
      </c>
      <c r="I213" s="127"/>
      <c r="J213" s="128">
        <f>ROUND(I213*H213,2)</f>
        <v>0</v>
      </c>
      <c r="K213" s="124" t="s">
        <v>189</v>
      </c>
      <c r="L213" s="32"/>
      <c r="M213" s="129" t="s">
        <v>3</v>
      </c>
      <c r="N213" s="130" t="s">
        <v>51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88</v>
      </c>
      <c r="AT213" s="133" t="s">
        <v>185</v>
      </c>
      <c r="AU213" s="133" t="s">
        <v>88</v>
      </c>
      <c r="AY213" s="16" t="s">
        <v>184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88</v>
      </c>
      <c r="BK213" s="134">
        <f>ROUND(I213*H213,2)</f>
        <v>0</v>
      </c>
      <c r="BL213" s="16" t="s">
        <v>88</v>
      </c>
      <c r="BM213" s="133" t="s">
        <v>2010</v>
      </c>
    </row>
    <row r="214" spans="2:65" s="11" customFormat="1" ht="22.5">
      <c r="B214" s="135"/>
      <c r="D214" s="136" t="s">
        <v>190</v>
      </c>
      <c r="E214" s="137" t="s">
        <v>3</v>
      </c>
      <c r="F214" s="138" t="s">
        <v>1968</v>
      </c>
      <c r="H214" s="137" t="s">
        <v>3</v>
      </c>
      <c r="I214" s="139"/>
      <c r="L214" s="135"/>
      <c r="M214" s="140"/>
      <c r="T214" s="141"/>
      <c r="AT214" s="137" t="s">
        <v>190</v>
      </c>
      <c r="AU214" s="137" t="s">
        <v>88</v>
      </c>
      <c r="AV214" s="11" t="s">
        <v>88</v>
      </c>
      <c r="AW214" s="11" t="s">
        <v>41</v>
      </c>
      <c r="AX214" s="11" t="s">
        <v>80</v>
      </c>
      <c r="AY214" s="137" t="s">
        <v>184</v>
      </c>
    </row>
    <row r="215" spans="2:65" s="12" customFormat="1" ht="11.25">
      <c r="B215" s="142"/>
      <c r="D215" s="136" t="s">
        <v>190</v>
      </c>
      <c r="E215" s="143" t="s">
        <v>3</v>
      </c>
      <c r="F215" s="144" t="s">
        <v>2011</v>
      </c>
      <c r="H215" s="145">
        <v>6</v>
      </c>
      <c r="I215" s="146"/>
      <c r="L215" s="142"/>
      <c r="M215" s="147"/>
      <c r="T215" s="148"/>
      <c r="AT215" s="143" t="s">
        <v>190</v>
      </c>
      <c r="AU215" s="143" t="s">
        <v>88</v>
      </c>
      <c r="AV215" s="12" t="s">
        <v>90</v>
      </c>
      <c r="AW215" s="12" t="s">
        <v>41</v>
      </c>
      <c r="AX215" s="12" t="s">
        <v>80</v>
      </c>
      <c r="AY215" s="143" t="s">
        <v>184</v>
      </c>
    </row>
    <row r="216" spans="2:65" s="13" customFormat="1" ht="11.25">
      <c r="B216" s="149"/>
      <c r="D216" s="136" t="s">
        <v>190</v>
      </c>
      <c r="E216" s="150" t="s">
        <v>3</v>
      </c>
      <c r="F216" s="151" t="s">
        <v>202</v>
      </c>
      <c r="H216" s="152">
        <v>6</v>
      </c>
      <c r="I216" s="153"/>
      <c r="L216" s="149"/>
      <c r="M216" s="154"/>
      <c r="T216" s="155"/>
      <c r="AT216" s="150" t="s">
        <v>190</v>
      </c>
      <c r="AU216" s="150" t="s">
        <v>88</v>
      </c>
      <c r="AV216" s="13" t="s">
        <v>203</v>
      </c>
      <c r="AW216" s="13" t="s">
        <v>41</v>
      </c>
      <c r="AX216" s="13" t="s">
        <v>88</v>
      </c>
      <c r="AY216" s="150" t="s">
        <v>184</v>
      </c>
    </row>
    <row r="217" spans="2:65" s="1" customFormat="1" ht="24.2" customHeight="1">
      <c r="B217" s="121"/>
      <c r="C217" s="122" t="s">
        <v>345</v>
      </c>
      <c r="D217" s="122" t="s">
        <v>185</v>
      </c>
      <c r="E217" s="123" t="s">
        <v>1279</v>
      </c>
      <c r="F217" s="124" t="s">
        <v>1280</v>
      </c>
      <c r="G217" s="125" t="s">
        <v>348</v>
      </c>
      <c r="H217" s="126">
        <v>2</v>
      </c>
      <c r="I217" s="127"/>
      <c r="J217" s="128">
        <f>ROUND(I217*H217,2)</f>
        <v>0</v>
      </c>
      <c r="K217" s="124" t="s">
        <v>189</v>
      </c>
      <c r="L217" s="32"/>
      <c r="M217" s="129" t="s">
        <v>3</v>
      </c>
      <c r="N217" s="130" t="s">
        <v>51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88</v>
      </c>
      <c r="AT217" s="133" t="s">
        <v>185</v>
      </c>
      <c r="AU217" s="133" t="s">
        <v>88</v>
      </c>
      <c r="AY217" s="16" t="s">
        <v>184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6" t="s">
        <v>88</v>
      </c>
      <c r="BK217" s="134">
        <f>ROUND(I217*H217,2)</f>
        <v>0</v>
      </c>
      <c r="BL217" s="16" t="s">
        <v>88</v>
      </c>
      <c r="BM217" s="133" t="s">
        <v>2012</v>
      </c>
    </row>
    <row r="218" spans="2:65" s="11" customFormat="1" ht="22.5">
      <c r="B218" s="135"/>
      <c r="D218" s="136" t="s">
        <v>190</v>
      </c>
      <c r="E218" s="137" t="s">
        <v>3</v>
      </c>
      <c r="F218" s="138" t="s">
        <v>1968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2" customFormat="1" ht="11.25">
      <c r="B219" s="142"/>
      <c r="D219" s="136" t="s">
        <v>190</v>
      </c>
      <c r="E219" s="143" t="s">
        <v>3</v>
      </c>
      <c r="F219" s="144" t="s">
        <v>90</v>
      </c>
      <c r="H219" s="145">
        <v>2</v>
      </c>
      <c r="I219" s="146"/>
      <c r="L219" s="142"/>
      <c r="M219" s="147"/>
      <c r="T219" s="148"/>
      <c r="AT219" s="143" t="s">
        <v>190</v>
      </c>
      <c r="AU219" s="143" t="s">
        <v>88</v>
      </c>
      <c r="AV219" s="12" t="s">
        <v>90</v>
      </c>
      <c r="AW219" s="12" t="s">
        <v>41</v>
      </c>
      <c r="AX219" s="12" t="s">
        <v>80</v>
      </c>
      <c r="AY219" s="143" t="s">
        <v>184</v>
      </c>
    </row>
    <row r="220" spans="2:65" s="13" customFormat="1" ht="11.25">
      <c r="B220" s="149"/>
      <c r="D220" s="136" t="s">
        <v>190</v>
      </c>
      <c r="E220" s="150" t="s">
        <v>3</v>
      </c>
      <c r="F220" s="151" t="s">
        <v>202</v>
      </c>
      <c r="H220" s="152">
        <v>2</v>
      </c>
      <c r="I220" s="153"/>
      <c r="L220" s="149"/>
      <c r="M220" s="154"/>
      <c r="T220" s="155"/>
      <c r="AT220" s="150" t="s">
        <v>190</v>
      </c>
      <c r="AU220" s="150" t="s">
        <v>88</v>
      </c>
      <c r="AV220" s="13" t="s">
        <v>203</v>
      </c>
      <c r="AW220" s="13" t="s">
        <v>41</v>
      </c>
      <c r="AX220" s="13" t="s">
        <v>88</v>
      </c>
      <c r="AY220" s="150" t="s">
        <v>184</v>
      </c>
    </row>
    <row r="221" spans="2:65" s="1" customFormat="1" ht="24.2" customHeight="1">
      <c r="B221" s="121"/>
      <c r="C221" s="122" t="s">
        <v>350</v>
      </c>
      <c r="D221" s="122" t="s">
        <v>185</v>
      </c>
      <c r="E221" s="123" t="s">
        <v>2013</v>
      </c>
      <c r="F221" s="124" t="s">
        <v>2014</v>
      </c>
      <c r="G221" s="125" t="s">
        <v>324</v>
      </c>
      <c r="H221" s="126">
        <v>170</v>
      </c>
      <c r="I221" s="127"/>
      <c r="J221" s="128">
        <f>ROUND(I221*H221,2)</f>
        <v>0</v>
      </c>
      <c r="K221" s="124" t="s">
        <v>189</v>
      </c>
      <c r="L221" s="32"/>
      <c r="M221" s="129" t="s">
        <v>3</v>
      </c>
      <c r="N221" s="130" t="s">
        <v>51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88</v>
      </c>
      <c r="AT221" s="133" t="s">
        <v>185</v>
      </c>
      <c r="AU221" s="133" t="s">
        <v>88</v>
      </c>
      <c r="AY221" s="16" t="s">
        <v>184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88</v>
      </c>
      <c r="BK221" s="134">
        <f>ROUND(I221*H221,2)</f>
        <v>0</v>
      </c>
      <c r="BL221" s="16" t="s">
        <v>88</v>
      </c>
      <c r="BM221" s="133" t="s">
        <v>2015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1967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22.5">
      <c r="B223" s="135"/>
      <c r="D223" s="136" t="s">
        <v>190</v>
      </c>
      <c r="E223" s="137" t="s">
        <v>3</v>
      </c>
      <c r="F223" s="138" t="s">
        <v>1968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22.5">
      <c r="B224" s="135"/>
      <c r="D224" s="136" t="s">
        <v>190</v>
      </c>
      <c r="E224" s="137" t="s">
        <v>3</v>
      </c>
      <c r="F224" s="138" t="s">
        <v>2016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9</v>
      </c>
      <c r="H225" s="145">
        <v>15</v>
      </c>
      <c r="I225" s="146"/>
      <c r="L225" s="142"/>
      <c r="M225" s="147"/>
      <c r="T225" s="148"/>
      <c r="AT225" s="143" t="s">
        <v>190</v>
      </c>
      <c r="AU225" s="143" t="s">
        <v>88</v>
      </c>
      <c r="AV225" s="12" t="s">
        <v>90</v>
      </c>
      <c r="AW225" s="12" t="s">
        <v>41</v>
      </c>
      <c r="AX225" s="12" t="s">
        <v>80</v>
      </c>
      <c r="AY225" s="143" t="s">
        <v>184</v>
      </c>
    </row>
    <row r="226" spans="2:65" s="11" customFormat="1" ht="22.5">
      <c r="B226" s="135"/>
      <c r="D226" s="136" t="s">
        <v>190</v>
      </c>
      <c r="E226" s="137" t="s">
        <v>3</v>
      </c>
      <c r="F226" s="138" t="s">
        <v>2017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2" customFormat="1" ht="11.25">
      <c r="B227" s="142"/>
      <c r="D227" s="136" t="s">
        <v>190</v>
      </c>
      <c r="E227" s="143" t="s">
        <v>3</v>
      </c>
      <c r="F227" s="144" t="s">
        <v>2018</v>
      </c>
      <c r="H227" s="145">
        <v>85</v>
      </c>
      <c r="I227" s="146"/>
      <c r="L227" s="142"/>
      <c r="M227" s="147"/>
      <c r="T227" s="148"/>
      <c r="AT227" s="143" t="s">
        <v>190</v>
      </c>
      <c r="AU227" s="143" t="s">
        <v>88</v>
      </c>
      <c r="AV227" s="12" t="s">
        <v>90</v>
      </c>
      <c r="AW227" s="12" t="s">
        <v>41</v>
      </c>
      <c r="AX227" s="12" t="s">
        <v>80</v>
      </c>
      <c r="AY227" s="143" t="s">
        <v>184</v>
      </c>
    </row>
    <row r="228" spans="2:65" s="11" customFormat="1" ht="22.5">
      <c r="B228" s="135"/>
      <c r="D228" s="136" t="s">
        <v>190</v>
      </c>
      <c r="E228" s="137" t="s">
        <v>3</v>
      </c>
      <c r="F228" s="138" t="s">
        <v>2019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2" customFormat="1" ht="11.25">
      <c r="B229" s="142"/>
      <c r="D229" s="136" t="s">
        <v>190</v>
      </c>
      <c r="E229" s="143" t="s">
        <v>3</v>
      </c>
      <c r="F229" s="144" t="s">
        <v>2020</v>
      </c>
      <c r="H229" s="145">
        <v>70</v>
      </c>
      <c r="I229" s="146"/>
      <c r="L229" s="142"/>
      <c r="M229" s="147"/>
      <c r="T229" s="148"/>
      <c r="AT229" s="143" t="s">
        <v>190</v>
      </c>
      <c r="AU229" s="143" t="s">
        <v>88</v>
      </c>
      <c r="AV229" s="12" t="s">
        <v>90</v>
      </c>
      <c r="AW229" s="12" t="s">
        <v>41</v>
      </c>
      <c r="AX229" s="12" t="s">
        <v>80</v>
      </c>
      <c r="AY229" s="143" t="s">
        <v>184</v>
      </c>
    </row>
    <row r="230" spans="2:65" s="13" customFormat="1" ht="11.25">
      <c r="B230" s="149"/>
      <c r="D230" s="136" t="s">
        <v>190</v>
      </c>
      <c r="E230" s="150" t="s">
        <v>3</v>
      </c>
      <c r="F230" s="151" t="s">
        <v>202</v>
      </c>
      <c r="H230" s="152">
        <v>170</v>
      </c>
      <c r="I230" s="153"/>
      <c r="L230" s="149"/>
      <c r="M230" s="154"/>
      <c r="T230" s="155"/>
      <c r="AT230" s="150" t="s">
        <v>190</v>
      </c>
      <c r="AU230" s="150" t="s">
        <v>88</v>
      </c>
      <c r="AV230" s="13" t="s">
        <v>203</v>
      </c>
      <c r="AW230" s="13" t="s">
        <v>41</v>
      </c>
      <c r="AX230" s="13" t="s">
        <v>88</v>
      </c>
      <c r="AY230" s="150" t="s">
        <v>184</v>
      </c>
    </row>
    <row r="231" spans="2:65" s="1" customFormat="1" ht="33" customHeight="1">
      <c r="B231" s="121"/>
      <c r="C231" s="122" t="s">
        <v>332</v>
      </c>
      <c r="D231" s="122" t="s">
        <v>185</v>
      </c>
      <c r="E231" s="123" t="s">
        <v>1282</v>
      </c>
      <c r="F231" s="124" t="s">
        <v>1283</v>
      </c>
      <c r="G231" s="125" t="s">
        <v>324</v>
      </c>
      <c r="H231" s="126">
        <v>10</v>
      </c>
      <c r="I231" s="127"/>
      <c r="J231" s="128">
        <f>ROUND(I231*H231,2)</f>
        <v>0</v>
      </c>
      <c r="K231" s="124" t="s">
        <v>189</v>
      </c>
      <c r="L231" s="32"/>
      <c r="M231" s="129" t="s">
        <v>3</v>
      </c>
      <c r="N231" s="130" t="s">
        <v>51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88</v>
      </c>
      <c r="AT231" s="133" t="s">
        <v>185</v>
      </c>
      <c r="AU231" s="133" t="s">
        <v>88</v>
      </c>
      <c r="AY231" s="16" t="s">
        <v>184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88</v>
      </c>
      <c r="BK231" s="134">
        <f>ROUND(I231*H231,2)</f>
        <v>0</v>
      </c>
      <c r="BL231" s="16" t="s">
        <v>88</v>
      </c>
      <c r="BM231" s="133" t="s">
        <v>2021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1967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1" customFormat="1" ht="22.5">
      <c r="B233" s="135"/>
      <c r="D233" s="136" t="s">
        <v>190</v>
      </c>
      <c r="E233" s="137" t="s">
        <v>3</v>
      </c>
      <c r="F233" s="138" t="s">
        <v>1968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2022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2" customFormat="1" ht="11.25">
      <c r="B235" s="142"/>
      <c r="D235" s="136" t="s">
        <v>190</v>
      </c>
      <c r="E235" s="143" t="s">
        <v>3</v>
      </c>
      <c r="F235" s="144" t="s">
        <v>247</v>
      </c>
      <c r="H235" s="145">
        <v>10</v>
      </c>
      <c r="I235" s="146"/>
      <c r="L235" s="142"/>
      <c r="M235" s="147"/>
      <c r="T235" s="148"/>
      <c r="AT235" s="143" t="s">
        <v>190</v>
      </c>
      <c r="AU235" s="143" t="s">
        <v>88</v>
      </c>
      <c r="AV235" s="12" t="s">
        <v>90</v>
      </c>
      <c r="AW235" s="12" t="s">
        <v>41</v>
      </c>
      <c r="AX235" s="12" t="s">
        <v>80</v>
      </c>
      <c r="AY235" s="143" t="s">
        <v>184</v>
      </c>
    </row>
    <row r="236" spans="2:65" s="13" customFormat="1" ht="11.25">
      <c r="B236" s="149"/>
      <c r="D236" s="136" t="s">
        <v>190</v>
      </c>
      <c r="E236" s="150" t="s">
        <v>3</v>
      </c>
      <c r="F236" s="151" t="s">
        <v>202</v>
      </c>
      <c r="H236" s="152">
        <v>10</v>
      </c>
      <c r="I236" s="153"/>
      <c r="L236" s="149"/>
      <c r="M236" s="154"/>
      <c r="T236" s="155"/>
      <c r="AT236" s="150" t="s">
        <v>190</v>
      </c>
      <c r="AU236" s="150" t="s">
        <v>88</v>
      </c>
      <c r="AV236" s="13" t="s">
        <v>203</v>
      </c>
      <c r="AW236" s="13" t="s">
        <v>41</v>
      </c>
      <c r="AX236" s="13" t="s">
        <v>88</v>
      </c>
      <c r="AY236" s="150" t="s">
        <v>184</v>
      </c>
    </row>
    <row r="237" spans="2:65" s="1" customFormat="1" ht="24.2" customHeight="1">
      <c r="B237" s="121"/>
      <c r="C237" s="122" t="s">
        <v>365</v>
      </c>
      <c r="D237" s="122" t="s">
        <v>185</v>
      </c>
      <c r="E237" s="123" t="s">
        <v>2023</v>
      </c>
      <c r="F237" s="124" t="s">
        <v>2024</v>
      </c>
      <c r="G237" s="125" t="s">
        <v>324</v>
      </c>
      <c r="H237" s="126">
        <v>325</v>
      </c>
      <c r="I237" s="127"/>
      <c r="J237" s="128">
        <f>ROUND(I237*H237,2)</f>
        <v>0</v>
      </c>
      <c r="K237" s="124" t="s">
        <v>189</v>
      </c>
      <c r="L237" s="32"/>
      <c r="M237" s="129" t="s">
        <v>3</v>
      </c>
      <c r="N237" s="130" t="s">
        <v>51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88</v>
      </c>
      <c r="AT237" s="133" t="s">
        <v>185</v>
      </c>
      <c r="AU237" s="133" t="s">
        <v>88</v>
      </c>
      <c r="AY237" s="16" t="s">
        <v>184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6" t="s">
        <v>88</v>
      </c>
      <c r="BK237" s="134">
        <f>ROUND(I237*H237,2)</f>
        <v>0</v>
      </c>
      <c r="BL237" s="16" t="s">
        <v>88</v>
      </c>
      <c r="BM237" s="133" t="s">
        <v>2025</v>
      </c>
    </row>
    <row r="238" spans="2:65" s="11" customFormat="1" ht="11.25">
      <c r="B238" s="135"/>
      <c r="D238" s="136" t="s">
        <v>190</v>
      </c>
      <c r="E238" s="137" t="s">
        <v>3</v>
      </c>
      <c r="F238" s="138" t="s">
        <v>1967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88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1" customFormat="1" ht="22.5">
      <c r="B239" s="135"/>
      <c r="D239" s="136" t="s">
        <v>190</v>
      </c>
      <c r="E239" s="137" t="s">
        <v>3</v>
      </c>
      <c r="F239" s="138" t="s">
        <v>1968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88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1" customFormat="1" ht="22.5">
      <c r="B240" s="135"/>
      <c r="D240" s="136" t="s">
        <v>190</v>
      </c>
      <c r="E240" s="137" t="s">
        <v>3</v>
      </c>
      <c r="F240" s="138" t="s">
        <v>2026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2" customFormat="1" ht="11.25">
      <c r="B241" s="142"/>
      <c r="D241" s="136" t="s">
        <v>190</v>
      </c>
      <c r="E241" s="143" t="s">
        <v>3</v>
      </c>
      <c r="F241" s="144" t="s">
        <v>2027</v>
      </c>
      <c r="H241" s="145">
        <v>325</v>
      </c>
      <c r="I241" s="146"/>
      <c r="L241" s="142"/>
      <c r="M241" s="147"/>
      <c r="T241" s="148"/>
      <c r="AT241" s="143" t="s">
        <v>190</v>
      </c>
      <c r="AU241" s="143" t="s">
        <v>88</v>
      </c>
      <c r="AV241" s="12" t="s">
        <v>90</v>
      </c>
      <c r="AW241" s="12" t="s">
        <v>41</v>
      </c>
      <c r="AX241" s="12" t="s">
        <v>80</v>
      </c>
      <c r="AY241" s="143" t="s">
        <v>184</v>
      </c>
    </row>
    <row r="242" spans="2:65" s="13" customFormat="1" ht="11.25">
      <c r="B242" s="149"/>
      <c r="D242" s="136" t="s">
        <v>190</v>
      </c>
      <c r="E242" s="150" t="s">
        <v>3</v>
      </c>
      <c r="F242" s="151" t="s">
        <v>202</v>
      </c>
      <c r="H242" s="152">
        <v>325</v>
      </c>
      <c r="I242" s="153"/>
      <c r="L242" s="149"/>
      <c r="M242" s="154"/>
      <c r="T242" s="155"/>
      <c r="AT242" s="150" t="s">
        <v>190</v>
      </c>
      <c r="AU242" s="150" t="s">
        <v>88</v>
      </c>
      <c r="AV242" s="13" t="s">
        <v>203</v>
      </c>
      <c r="AW242" s="13" t="s">
        <v>41</v>
      </c>
      <c r="AX242" s="13" t="s">
        <v>88</v>
      </c>
      <c r="AY242" s="150" t="s">
        <v>184</v>
      </c>
    </row>
    <row r="243" spans="2:65" s="1" customFormat="1" ht="24.2" customHeight="1">
      <c r="B243" s="121"/>
      <c r="C243" s="122" t="s">
        <v>370</v>
      </c>
      <c r="D243" s="122" t="s">
        <v>185</v>
      </c>
      <c r="E243" s="123" t="s">
        <v>2028</v>
      </c>
      <c r="F243" s="124" t="s">
        <v>2029</v>
      </c>
      <c r="G243" s="125" t="s">
        <v>324</v>
      </c>
      <c r="H243" s="126">
        <v>155</v>
      </c>
      <c r="I243" s="127"/>
      <c r="J243" s="128">
        <f>ROUND(I243*H243,2)</f>
        <v>0</v>
      </c>
      <c r="K243" s="124" t="s">
        <v>189</v>
      </c>
      <c r="L243" s="32"/>
      <c r="M243" s="129" t="s">
        <v>3</v>
      </c>
      <c r="N243" s="130" t="s">
        <v>51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88</v>
      </c>
      <c r="AT243" s="133" t="s">
        <v>185</v>
      </c>
      <c r="AU243" s="133" t="s">
        <v>88</v>
      </c>
      <c r="AY243" s="16" t="s">
        <v>184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6" t="s">
        <v>88</v>
      </c>
      <c r="BK243" s="134">
        <f>ROUND(I243*H243,2)</f>
        <v>0</v>
      </c>
      <c r="BL243" s="16" t="s">
        <v>88</v>
      </c>
      <c r="BM243" s="133" t="s">
        <v>2030</v>
      </c>
    </row>
    <row r="244" spans="2:65" s="11" customFormat="1" ht="11.25">
      <c r="B244" s="135"/>
      <c r="D244" s="136" t="s">
        <v>190</v>
      </c>
      <c r="E244" s="137" t="s">
        <v>3</v>
      </c>
      <c r="F244" s="138" t="s">
        <v>1967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88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1" customFormat="1" ht="22.5">
      <c r="B245" s="135"/>
      <c r="D245" s="136" t="s">
        <v>190</v>
      </c>
      <c r="E245" s="137" t="s">
        <v>3</v>
      </c>
      <c r="F245" s="138" t="s">
        <v>1968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2031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2" customFormat="1" ht="11.25">
      <c r="B247" s="142"/>
      <c r="D247" s="136" t="s">
        <v>190</v>
      </c>
      <c r="E247" s="143" t="s">
        <v>3</v>
      </c>
      <c r="F247" s="144" t="s">
        <v>2032</v>
      </c>
      <c r="H247" s="145">
        <v>155</v>
      </c>
      <c r="I247" s="146"/>
      <c r="L247" s="142"/>
      <c r="M247" s="147"/>
      <c r="T247" s="148"/>
      <c r="AT247" s="143" t="s">
        <v>190</v>
      </c>
      <c r="AU247" s="143" t="s">
        <v>88</v>
      </c>
      <c r="AV247" s="12" t="s">
        <v>90</v>
      </c>
      <c r="AW247" s="12" t="s">
        <v>41</v>
      </c>
      <c r="AX247" s="12" t="s">
        <v>80</v>
      </c>
      <c r="AY247" s="143" t="s">
        <v>184</v>
      </c>
    </row>
    <row r="248" spans="2:65" s="13" customFormat="1" ht="11.25">
      <c r="B248" s="149"/>
      <c r="D248" s="136" t="s">
        <v>190</v>
      </c>
      <c r="E248" s="150" t="s">
        <v>3</v>
      </c>
      <c r="F248" s="151" t="s">
        <v>202</v>
      </c>
      <c r="H248" s="152">
        <v>155</v>
      </c>
      <c r="I248" s="153"/>
      <c r="L248" s="149"/>
      <c r="M248" s="154"/>
      <c r="T248" s="155"/>
      <c r="AT248" s="150" t="s">
        <v>190</v>
      </c>
      <c r="AU248" s="150" t="s">
        <v>88</v>
      </c>
      <c r="AV248" s="13" t="s">
        <v>203</v>
      </c>
      <c r="AW248" s="13" t="s">
        <v>41</v>
      </c>
      <c r="AX248" s="13" t="s">
        <v>88</v>
      </c>
      <c r="AY248" s="150" t="s">
        <v>184</v>
      </c>
    </row>
    <row r="249" spans="2:65" s="1" customFormat="1" ht="24.2" customHeight="1">
      <c r="B249" s="121"/>
      <c r="C249" s="122" t="s">
        <v>303</v>
      </c>
      <c r="D249" s="122" t="s">
        <v>185</v>
      </c>
      <c r="E249" s="123" t="s">
        <v>1291</v>
      </c>
      <c r="F249" s="124" t="s">
        <v>1292</v>
      </c>
      <c r="G249" s="125" t="s">
        <v>324</v>
      </c>
      <c r="H249" s="126">
        <v>20</v>
      </c>
      <c r="I249" s="127"/>
      <c r="J249" s="128">
        <f>ROUND(I249*H249,2)</f>
        <v>0</v>
      </c>
      <c r="K249" s="124" t="s">
        <v>189</v>
      </c>
      <c r="L249" s="32"/>
      <c r="M249" s="129" t="s">
        <v>3</v>
      </c>
      <c r="N249" s="130" t="s">
        <v>51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88</v>
      </c>
      <c r="AT249" s="133" t="s">
        <v>185</v>
      </c>
      <c r="AU249" s="133" t="s">
        <v>88</v>
      </c>
      <c r="AY249" s="16" t="s">
        <v>184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88</v>
      </c>
      <c r="BK249" s="134">
        <f>ROUND(I249*H249,2)</f>
        <v>0</v>
      </c>
      <c r="BL249" s="16" t="s">
        <v>88</v>
      </c>
      <c r="BM249" s="133" t="s">
        <v>2033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1967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1" customFormat="1" ht="22.5">
      <c r="B251" s="135"/>
      <c r="D251" s="136" t="s">
        <v>190</v>
      </c>
      <c r="E251" s="137" t="s">
        <v>3</v>
      </c>
      <c r="F251" s="138" t="s">
        <v>1968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1" customFormat="1" ht="22.5">
      <c r="B252" s="135"/>
      <c r="D252" s="136" t="s">
        <v>190</v>
      </c>
      <c r="E252" s="137" t="s">
        <v>3</v>
      </c>
      <c r="F252" s="138" t="s">
        <v>1294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1299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2" customFormat="1" ht="11.25">
      <c r="B254" s="142"/>
      <c r="D254" s="136" t="s">
        <v>190</v>
      </c>
      <c r="E254" s="143" t="s">
        <v>3</v>
      </c>
      <c r="F254" s="144" t="s">
        <v>1296</v>
      </c>
      <c r="H254" s="145">
        <v>20</v>
      </c>
      <c r="I254" s="146"/>
      <c r="L254" s="142"/>
      <c r="M254" s="147"/>
      <c r="T254" s="148"/>
      <c r="AT254" s="143" t="s">
        <v>190</v>
      </c>
      <c r="AU254" s="143" t="s">
        <v>88</v>
      </c>
      <c r="AV254" s="12" t="s">
        <v>90</v>
      </c>
      <c r="AW254" s="12" t="s">
        <v>41</v>
      </c>
      <c r="AX254" s="12" t="s">
        <v>80</v>
      </c>
      <c r="AY254" s="143" t="s">
        <v>184</v>
      </c>
    </row>
    <row r="255" spans="2:65" s="13" customFormat="1" ht="11.25">
      <c r="B255" s="149"/>
      <c r="D255" s="136" t="s">
        <v>190</v>
      </c>
      <c r="E255" s="150" t="s">
        <v>3</v>
      </c>
      <c r="F255" s="151" t="s">
        <v>202</v>
      </c>
      <c r="H255" s="152">
        <v>20</v>
      </c>
      <c r="I255" s="153"/>
      <c r="L255" s="149"/>
      <c r="M255" s="154"/>
      <c r="T255" s="155"/>
      <c r="AT255" s="150" t="s">
        <v>190</v>
      </c>
      <c r="AU255" s="150" t="s">
        <v>88</v>
      </c>
      <c r="AV255" s="13" t="s">
        <v>203</v>
      </c>
      <c r="AW255" s="13" t="s">
        <v>41</v>
      </c>
      <c r="AX255" s="13" t="s">
        <v>88</v>
      </c>
      <c r="AY255" s="150" t="s">
        <v>184</v>
      </c>
    </row>
    <row r="256" spans="2:65" s="1" customFormat="1" ht="24.2" customHeight="1">
      <c r="B256" s="121"/>
      <c r="C256" s="122" t="s">
        <v>383</v>
      </c>
      <c r="D256" s="122" t="s">
        <v>185</v>
      </c>
      <c r="E256" s="123" t="s">
        <v>1303</v>
      </c>
      <c r="F256" s="124" t="s">
        <v>1304</v>
      </c>
      <c r="G256" s="125" t="s">
        <v>324</v>
      </c>
      <c r="H256" s="126">
        <v>50</v>
      </c>
      <c r="I256" s="127"/>
      <c r="J256" s="128">
        <f>ROUND(I256*H256,2)</f>
        <v>0</v>
      </c>
      <c r="K256" s="124" t="s">
        <v>189</v>
      </c>
      <c r="L256" s="32"/>
      <c r="M256" s="129" t="s">
        <v>3</v>
      </c>
      <c r="N256" s="130" t="s">
        <v>51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88</v>
      </c>
      <c r="AT256" s="133" t="s">
        <v>185</v>
      </c>
      <c r="AU256" s="133" t="s">
        <v>88</v>
      </c>
      <c r="AY256" s="16" t="s">
        <v>184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88</v>
      </c>
      <c r="BK256" s="134">
        <f>ROUND(I256*H256,2)</f>
        <v>0</v>
      </c>
      <c r="BL256" s="16" t="s">
        <v>88</v>
      </c>
      <c r="BM256" s="133" t="s">
        <v>2034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1967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22.5">
      <c r="B258" s="135"/>
      <c r="D258" s="136" t="s">
        <v>190</v>
      </c>
      <c r="E258" s="137" t="s">
        <v>3</v>
      </c>
      <c r="F258" s="138" t="s">
        <v>1968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22.5">
      <c r="B259" s="135"/>
      <c r="D259" s="136" t="s">
        <v>190</v>
      </c>
      <c r="E259" s="137" t="s">
        <v>3</v>
      </c>
      <c r="F259" s="138" t="s">
        <v>1306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1295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2" customFormat="1" ht="11.25">
      <c r="B261" s="142"/>
      <c r="D261" s="136" t="s">
        <v>190</v>
      </c>
      <c r="E261" s="143" t="s">
        <v>3</v>
      </c>
      <c r="F261" s="144" t="s">
        <v>1307</v>
      </c>
      <c r="H261" s="145">
        <v>15</v>
      </c>
      <c r="I261" s="146"/>
      <c r="L261" s="142"/>
      <c r="M261" s="147"/>
      <c r="T261" s="148"/>
      <c r="AT261" s="143" t="s">
        <v>190</v>
      </c>
      <c r="AU261" s="143" t="s">
        <v>88</v>
      </c>
      <c r="AV261" s="12" t="s">
        <v>90</v>
      </c>
      <c r="AW261" s="12" t="s">
        <v>41</v>
      </c>
      <c r="AX261" s="12" t="s">
        <v>80</v>
      </c>
      <c r="AY261" s="143" t="s">
        <v>184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1297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2" customFormat="1" ht="11.25">
      <c r="B263" s="142"/>
      <c r="D263" s="136" t="s">
        <v>190</v>
      </c>
      <c r="E263" s="143" t="s">
        <v>3</v>
      </c>
      <c r="F263" s="144" t="s">
        <v>1308</v>
      </c>
      <c r="H263" s="145">
        <v>5</v>
      </c>
      <c r="I263" s="146"/>
      <c r="L263" s="142"/>
      <c r="M263" s="147"/>
      <c r="T263" s="148"/>
      <c r="AT263" s="143" t="s">
        <v>190</v>
      </c>
      <c r="AU263" s="143" t="s">
        <v>88</v>
      </c>
      <c r="AV263" s="12" t="s">
        <v>90</v>
      </c>
      <c r="AW263" s="12" t="s">
        <v>41</v>
      </c>
      <c r="AX263" s="12" t="s">
        <v>80</v>
      </c>
      <c r="AY263" s="143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1299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2" customFormat="1" ht="11.25">
      <c r="B265" s="142"/>
      <c r="D265" s="136" t="s">
        <v>190</v>
      </c>
      <c r="E265" s="143" t="s">
        <v>3</v>
      </c>
      <c r="F265" s="144" t="s">
        <v>1307</v>
      </c>
      <c r="H265" s="145">
        <v>15</v>
      </c>
      <c r="I265" s="146"/>
      <c r="L265" s="142"/>
      <c r="M265" s="147"/>
      <c r="T265" s="148"/>
      <c r="AT265" s="143" t="s">
        <v>190</v>
      </c>
      <c r="AU265" s="143" t="s">
        <v>88</v>
      </c>
      <c r="AV265" s="12" t="s">
        <v>90</v>
      </c>
      <c r="AW265" s="12" t="s">
        <v>41</v>
      </c>
      <c r="AX265" s="12" t="s">
        <v>80</v>
      </c>
      <c r="AY265" s="143" t="s">
        <v>184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1301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88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2" customFormat="1" ht="11.25">
      <c r="B267" s="142"/>
      <c r="D267" s="136" t="s">
        <v>190</v>
      </c>
      <c r="E267" s="143" t="s">
        <v>3</v>
      </c>
      <c r="F267" s="144" t="s">
        <v>1307</v>
      </c>
      <c r="H267" s="145">
        <v>15</v>
      </c>
      <c r="I267" s="146"/>
      <c r="L267" s="142"/>
      <c r="M267" s="147"/>
      <c r="T267" s="148"/>
      <c r="AT267" s="143" t="s">
        <v>190</v>
      </c>
      <c r="AU267" s="143" t="s">
        <v>88</v>
      </c>
      <c r="AV267" s="12" t="s">
        <v>90</v>
      </c>
      <c r="AW267" s="12" t="s">
        <v>41</v>
      </c>
      <c r="AX267" s="12" t="s">
        <v>80</v>
      </c>
      <c r="AY267" s="143" t="s">
        <v>184</v>
      </c>
    </row>
    <row r="268" spans="2:65" s="13" customFormat="1" ht="11.25">
      <c r="B268" s="149"/>
      <c r="D268" s="136" t="s">
        <v>190</v>
      </c>
      <c r="E268" s="150" t="s">
        <v>3</v>
      </c>
      <c r="F268" s="151" t="s">
        <v>202</v>
      </c>
      <c r="H268" s="152">
        <v>50</v>
      </c>
      <c r="I268" s="153"/>
      <c r="L268" s="149"/>
      <c r="M268" s="154"/>
      <c r="T268" s="155"/>
      <c r="AT268" s="150" t="s">
        <v>190</v>
      </c>
      <c r="AU268" s="150" t="s">
        <v>88</v>
      </c>
      <c r="AV268" s="13" t="s">
        <v>203</v>
      </c>
      <c r="AW268" s="13" t="s">
        <v>41</v>
      </c>
      <c r="AX268" s="13" t="s">
        <v>88</v>
      </c>
      <c r="AY268" s="150" t="s">
        <v>184</v>
      </c>
    </row>
    <row r="269" spans="2:65" s="1" customFormat="1" ht="24.2" customHeight="1">
      <c r="B269" s="121"/>
      <c r="C269" s="122" t="s">
        <v>387</v>
      </c>
      <c r="D269" s="122" t="s">
        <v>185</v>
      </c>
      <c r="E269" s="123" t="s">
        <v>2035</v>
      </c>
      <c r="F269" s="124" t="s">
        <v>2036</v>
      </c>
      <c r="G269" s="125" t="s">
        <v>324</v>
      </c>
      <c r="H269" s="126">
        <v>15</v>
      </c>
      <c r="I269" s="127"/>
      <c r="J269" s="128">
        <f>ROUND(I269*H269,2)</f>
        <v>0</v>
      </c>
      <c r="K269" s="124" t="s">
        <v>189</v>
      </c>
      <c r="L269" s="32"/>
      <c r="M269" s="129" t="s">
        <v>3</v>
      </c>
      <c r="N269" s="130" t="s">
        <v>51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88</v>
      </c>
      <c r="AT269" s="133" t="s">
        <v>185</v>
      </c>
      <c r="AU269" s="133" t="s">
        <v>88</v>
      </c>
      <c r="AY269" s="16" t="s">
        <v>184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88</v>
      </c>
      <c r="BK269" s="134">
        <f>ROUND(I269*H269,2)</f>
        <v>0</v>
      </c>
      <c r="BL269" s="16" t="s">
        <v>88</v>
      </c>
      <c r="BM269" s="133" t="s">
        <v>2037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1967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1" customFormat="1" ht="22.5">
      <c r="B271" s="135"/>
      <c r="D271" s="136" t="s">
        <v>190</v>
      </c>
      <c r="E271" s="137" t="s">
        <v>3</v>
      </c>
      <c r="F271" s="138" t="s">
        <v>1968</v>
      </c>
      <c r="H271" s="137" t="s">
        <v>3</v>
      </c>
      <c r="I271" s="139"/>
      <c r="L271" s="135"/>
      <c r="M271" s="140"/>
      <c r="T271" s="141"/>
      <c r="AT271" s="137" t="s">
        <v>190</v>
      </c>
      <c r="AU271" s="137" t="s">
        <v>88</v>
      </c>
      <c r="AV271" s="11" t="s">
        <v>88</v>
      </c>
      <c r="AW271" s="11" t="s">
        <v>41</v>
      </c>
      <c r="AX271" s="11" t="s">
        <v>80</v>
      </c>
      <c r="AY271" s="137" t="s">
        <v>184</v>
      </c>
    </row>
    <row r="272" spans="2:65" s="11" customFormat="1" ht="22.5">
      <c r="B272" s="135"/>
      <c r="D272" s="136" t="s">
        <v>190</v>
      </c>
      <c r="E272" s="137" t="s">
        <v>3</v>
      </c>
      <c r="F272" s="138" t="s">
        <v>2038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2" customFormat="1" ht="11.25">
      <c r="B273" s="142"/>
      <c r="D273" s="136" t="s">
        <v>190</v>
      </c>
      <c r="E273" s="143" t="s">
        <v>3</v>
      </c>
      <c r="F273" s="144" t="s">
        <v>9</v>
      </c>
      <c r="H273" s="145">
        <v>15</v>
      </c>
      <c r="I273" s="146"/>
      <c r="L273" s="142"/>
      <c r="M273" s="147"/>
      <c r="T273" s="148"/>
      <c r="AT273" s="143" t="s">
        <v>190</v>
      </c>
      <c r="AU273" s="143" t="s">
        <v>88</v>
      </c>
      <c r="AV273" s="12" t="s">
        <v>90</v>
      </c>
      <c r="AW273" s="12" t="s">
        <v>41</v>
      </c>
      <c r="AX273" s="12" t="s">
        <v>80</v>
      </c>
      <c r="AY273" s="143" t="s">
        <v>184</v>
      </c>
    </row>
    <row r="274" spans="2:65" s="13" customFormat="1" ht="11.25">
      <c r="B274" s="149"/>
      <c r="D274" s="136" t="s">
        <v>190</v>
      </c>
      <c r="E274" s="150" t="s">
        <v>3</v>
      </c>
      <c r="F274" s="151" t="s">
        <v>202</v>
      </c>
      <c r="H274" s="152">
        <v>15</v>
      </c>
      <c r="I274" s="153"/>
      <c r="L274" s="149"/>
      <c r="M274" s="154"/>
      <c r="T274" s="155"/>
      <c r="AT274" s="150" t="s">
        <v>190</v>
      </c>
      <c r="AU274" s="150" t="s">
        <v>88</v>
      </c>
      <c r="AV274" s="13" t="s">
        <v>203</v>
      </c>
      <c r="AW274" s="13" t="s">
        <v>41</v>
      </c>
      <c r="AX274" s="13" t="s">
        <v>88</v>
      </c>
      <c r="AY274" s="150" t="s">
        <v>184</v>
      </c>
    </row>
    <row r="275" spans="2:65" s="1" customFormat="1" ht="24.2" customHeight="1">
      <c r="B275" s="121"/>
      <c r="C275" s="122" t="s">
        <v>394</v>
      </c>
      <c r="D275" s="122" t="s">
        <v>185</v>
      </c>
      <c r="E275" s="123" t="s">
        <v>1648</v>
      </c>
      <c r="F275" s="124" t="s">
        <v>1649</v>
      </c>
      <c r="G275" s="125" t="s">
        <v>324</v>
      </c>
      <c r="H275" s="126">
        <v>85</v>
      </c>
      <c r="I275" s="127"/>
      <c r="J275" s="128">
        <f>ROUND(I275*H275,2)</f>
        <v>0</v>
      </c>
      <c r="K275" s="124" t="s">
        <v>189</v>
      </c>
      <c r="L275" s="32"/>
      <c r="M275" s="129" t="s">
        <v>3</v>
      </c>
      <c r="N275" s="130" t="s">
        <v>51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88</v>
      </c>
      <c r="AT275" s="133" t="s">
        <v>185</v>
      </c>
      <c r="AU275" s="133" t="s">
        <v>88</v>
      </c>
      <c r="AY275" s="16" t="s">
        <v>184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88</v>
      </c>
      <c r="BK275" s="134">
        <f>ROUND(I275*H275,2)</f>
        <v>0</v>
      </c>
      <c r="BL275" s="16" t="s">
        <v>88</v>
      </c>
      <c r="BM275" s="133" t="s">
        <v>2039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1967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88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1" customFormat="1" ht="22.5">
      <c r="B277" s="135"/>
      <c r="D277" s="136" t="s">
        <v>190</v>
      </c>
      <c r="E277" s="137" t="s">
        <v>3</v>
      </c>
      <c r="F277" s="138" t="s">
        <v>1968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88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1" customFormat="1" ht="22.5">
      <c r="B278" s="135"/>
      <c r="D278" s="136" t="s">
        <v>190</v>
      </c>
      <c r="E278" s="137" t="s">
        <v>3</v>
      </c>
      <c r="F278" s="138" t="s">
        <v>2040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2" customFormat="1" ht="11.25">
      <c r="B279" s="142"/>
      <c r="D279" s="136" t="s">
        <v>190</v>
      </c>
      <c r="E279" s="143" t="s">
        <v>3</v>
      </c>
      <c r="F279" s="144" t="s">
        <v>2018</v>
      </c>
      <c r="H279" s="145">
        <v>85</v>
      </c>
      <c r="I279" s="146"/>
      <c r="L279" s="142"/>
      <c r="M279" s="147"/>
      <c r="T279" s="148"/>
      <c r="AT279" s="143" t="s">
        <v>190</v>
      </c>
      <c r="AU279" s="143" t="s">
        <v>88</v>
      </c>
      <c r="AV279" s="12" t="s">
        <v>90</v>
      </c>
      <c r="AW279" s="12" t="s">
        <v>41</v>
      </c>
      <c r="AX279" s="12" t="s">
        <v>80</v>
      </c>
      <c r="AY279" s="143" t="s">
        <v>184</v>
      </c>
    </row>
    <row r="280" spans="2:65" s="13" customFormat="1" ht="11.25">
      <c r="B280" s="149"/>
      <c r="D280" s="136" t="s">
        <v>190</v>
      </c>
      <c r="E280" s="150" t="s">
        <v>3</v>
      </c>
      <c r="F280" s="151" t="s">
        <v>202</v>
      </c>
      <c r="H280" s="152">
        <v>85</v>
      </c>
      <c r="I280" s="153"/>
      <c r="L280" s="149"/>
      <c r="M280" s="154"/>
      <c r="T280" s="155"/>
      <c r="AT280" s="150" t="s">
        <v>190</v>
      </c>
      <c r="AU280" s="150" t="s">
        <v>88</v>
      </c>
      <c r="AV280" s="13" t="s">
        <v>203</v>
      </c>
      <c r="AW280" s="13" t="s">
        <v>41</v>
      </c>
      <c r="AX280" s="13" t="s">
        <v>88</v>
      </c>
      <c r="AY280" s="150" t="s">
        <v>184</v>
      </c>
    </row>
    <row r="281" spans="2:65" s="1" customFormat="1" ht="24.2" customHeight="1">
      <c r="B281" s="121"/>
      <c r="C281" s="122" t="s">
        <v>317</v>
      </c>
      <c r="D281" s="122" t="s">
        <v>185</v>
      </c>
      <c r="E281" s="123" t="s">
        <v>1309</v>
      </c>
      <c r="F281" s="124" t="s">
        <v>1310</v>
      </c>
      <c r="G281" s="125" t="s">
        <v>324</v>
      </c>
      <c r="H281" s="126">
        <v>70</v>
      </c>
      <c r="I281" s="127"/>
      <c r="J281" s="128">
        <f>ROUND(I281*H281,2)</f>
        <v>0</v>
      </c>
      <c r="K281" s="124" t="s">
        <v>189</v>
      </c>
      <c r="L281" s="32"/>
      <c r="M281" s="129" t="s">
        <v>3</v>
      </c>
      <c r="N281" s="130" t="s">
        <v>51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88</v>
      </c>
      <c r="AT281" s="133" t="s">
        <v>185</v>
      </c>
      <c r="AU281" s="133" t="s">
        <v>88</v>
      </c>
      <c r="AY281" s="16" t="s">
        <v>184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6" t="s">
        <v>88</v>
      </c>
      <c r="BK281" s="134">
        <f>ROUND(I281*H281,2)</f>
        <v>0</v>
      </c>
      <c r="BL281" s="16" t="s">
        <v>88</v>
      </c>
      <c r="BM281" s="133" t="s">
        <v>2041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1967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88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1" customFormat="1" ht="22.5">
      <c r="B283" s="135"/>
      <c r="D283" s="136" t="s">
        <v>190</v>
      </c>
      <c r="E283" s="137" t="s">
        <v>3</v>
      </c>
      <c r="F283" s="138" t="s">
        <v>1968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1" customFormat="1" ht="22.5">
      <c r="B284" s="135"/>
      <c r="D284" s="136" t="s">
        <v>190</v>
      </c>
      <c r="E284" s="137" t="s">
        <v>3</v>
      </c>
      <c r="F284" s="138" t="s">
        <v>2042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2" customFormat="1" ht="11.25">
      <c r="B285" s="142"/>
      <c r="D285" s="136" t="s">
        <v>190</v>
      </c>
      <c r="E285" s="143" t="s">
        <v>3</v>
      </c>
      <c r="F285" s="144" t="s">
        <v>2020</v>
      </c>
      <c r="H285" s="145">
        <v>70</v>
      </c>
      <c r="I285" s="146"/>
      <c r="L285" s="142"/>
      <c r="M285" s="147"/>
      <c r="T285" s="148"/>
      <c r="AT285" s="143" t="s">
        <v>190</v>
      </c>
      <c r="AU285" s="143" t="s">
        <v>88</v>
      </c>
      <c r="AV285" s="12" t="s">
        <v>90</v>
      </c>
      <c r="AW285" s="12" t="s">
        <v>41</v>
      </c>
      <c r="AX285" s="12" t="s">
        <v>80</v>
      </c>
      <c r="AY285" s="143" t="s">
        <v>184</v>
      </c>
    </row>
    <row r="286" spans="2:65" s="13" customFormat="1" ht="11.25">
      <c r="B286" s="149"/>
      <c r="D286" s="136" t="s">
        <v>190</v>
      </c>
      <c r="E286" s="150" t="s">
        <v>3</v>
      </c>
      <c r="F286" s="151" t="s">
        <v>202</v>
      </c>
      <c r="H286" s="152">
        <v>70</v>
      </c>
      <c r="I286" s="153"/>
      <c r="L286" s="149"/>
      <c r="M286" s="154"/>
      <c r="T286" s="155"/>
      <c r="AT286" s="150" t="s">
        <v>190</v>
      </c>
      <c r="AU286" s="150" t="s">
        <v>88</v>
      </c>
      <c r="AV286" s="13" t="s">
        <v>203</v>
      </c>
      <c r="AW286" s="13" t="s">
        <v>41</v>
      </c>
      <c r="AX286" s="13" t="s">
        <v>88</v>
      </c>
      <c r="AY286" s="150" t="s">
        <v>184</v>
      </c>
    </row>
    <row r="287" spans="2:65" s="1" customFormat="1" ht="44.25" customHeight="1">
      <c r="B287" s="121"/>
      <c r="C287" s="122" t="s">
        <v>405</v>
      </c>
      <c r="D287" s="122" t="s">
        <v>185</v>
      </c>
      <c r="E287" s="123" t="s">
        <v>366</v>
      </c>
      <c r="F287" s="124" t="s">
        <v>367</v>
      </c>
      <c r="G287" s="125" t="s">
        <v>324</v>
      </c>
      <c r="H287" s="126">
        <v>2</v>
      </c>
      <c r="I287" s="127"/>
      <c r="J287" s="128">
        <f>ROUND(I287*H287,2)</f>
        <v>0</v>
      </c>
      <c r="K287" s="124" t="s">
        <v>189</v>
      </c>
      <c r="L287" s="32"/>
      <c r="M287" s="129" t="s">
        <v>3</v>
      </c>
      <c r="N287" s="130" t="s">
        <v>51</v>
      </c>
      <c r="P287" s="131">
        <f>O287*H287</f>
        <v>0</v>
      </c>
      <c r="Q287" s="131">
        <v>0</v>
      </c>
      <c r="R287" s="131">
        <f>Q287*H287</f>
        <v>0</v>
      </c>
      <c r="S287" s="131">
        <v>0</v>
      </c>
      <c r="T287" s="132">
        <f>S287*H287</f>
        <v>0</v>
      </c>
      <c r="AR287" s="133" t="s">
        <v>88</v>
      </c>
      <c r="AT287" s="133" t="s">
        <v>185</v>
      </c>
      <c r="AU287" s="133" t="s">
        <v>88</v>
      </c>
      <c r="AY287" s="16" t="s">
        <v>184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6" t="s">
        <v>88</v>
      </c>
      <c r="BK287" s="134">
        <f>ROUND(I287*H287,2)</f>
        <v>0</v>
      </c>
      <c r="BL287" s="16" t="s">
        <v>88</v>
      </c>
      <c r="BM287" s="133" t="s">
        <v>2043</v>
      </c>
    </row>
    <row r="288" spans="2:65" s="11" customFormat="1" ht="11.25">
      <c r="B288" s="135"/>
      <c r="D288" s="136" t="s">
        <v>190</v>
      </c>
      <c r="E288" s="137" t="s">
        <v>3</v>
      </c>
      <c r="F288" s="138" t="s">
        <v>1967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88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1" customFormat="1" ht="22.5">
      <c r="B289" s="135"/>
      <c r="D289" s="136" t="s">
        <v>190</v>
      </c>
      <c r="E289" s="137" t="s">
        <v>3</v>
      </c>
      <c r="F289" s="138" t="s">
        <v>1968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2044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90</v>
      </c>
      <c r="H291" s="145">
        <v>2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3" customFormat="1" ht="11.25">
      <c r="B292" s="149"/>
      <c r="D292" s="136" t="s">
        <v>190</v>
      </c>
      <c r="E292" s="150" t="s">
        <v>3</v>
      </c>
      <c r="F292" s="151" t="s">
        <v>202</v>
      </c>
      <c r="H292" s="152">
        <v>2</v>
      </c>
      <c r="I292" s="153"/>
      <c r="L292" s="149"/>
      <c r="M292" s="154"/>
      <c r="T292" s="155"/>
      <c r="AT292" s="150" t="s">
        <v>190</v>
      </c>
      <c r="AU292" s="150" t="s">
        <v>88</v>
      </c>
      <c r="AV292" s="13" t="s">
        <v>203</v>
      </c>
      <c r="AW292" s="13" t="s">
        <v>41</v>
      </c>
      <c r="AX292" s="13" t="s">
        <v>88</v>
      </c>
      <c r="AY292" s="150" t="s">
        <v>184</v>
      </c>
    </row>
    <row r="293" spans="2:65" s="1" customFormat="1" ht="44.25" customHeight="1">
      <c r="B293" s="121"/>
      <c r="C293" s="122" t="s">
        <v>410</v>
      </c>
      <c r="D293" s="122" t="s">
        <v>185</v>
      </c>
      <c r="E293" s="123" t="s">
        <v>2045</v>
      </c>
      <c r="F293" s="124" t="s">
        <v>2046</v>
      </c>
      <c r="G293" s="125" t="s">
        <v>324</v>
      </c>
      <c r="H293" s="126">
        <v>4</v>
      </c>
      <c r="I293" s="127"/>
      <c r="J293" s="128">
        <f>ROUND(I293*H293,2)</f>
        <v>0</v>
      </c>
      <c r="K293" s="124" t="s">
        <v>189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88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2047</v>
      </c>
    </row>
    <row r="294" spans="2:65" s="11" customFormat="1" ht="11.25">
      <c r="B294" s="135"/>
      <c r="D294" s="136" t="s">
        <v>190</v>
      </c>
      <c r="E294" s="137" t="s">
        <v>3</v>
      </c>
      <c r="F294" s="138" t="s">
        <v>1967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1" customFormat="1" ht="22.5">
      <c r="B295" s="135"/>
      <c r="D295" s="136" t="s">
        <v>190</v>
      </c>
      <c r="E295" s="137" t="s">
        <v>3</v>
      </c>
      <c r="F295" s="138" t="s">
        <v>1968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2048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895</v>
      </c>
      <c r="H297" s="145">
        <v>4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4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44.25" customHeight="1">
      <c r="B299" s="121"/>
      <c r="C299" s="122" t="s">
        <v>419</v>
      </c>
      <c r="D299" s="122" t="s">
        <v>185</v>
      </c>
      <c r="E299" s="123" t="s">
        <v>2049</v>
      </c>
      <c r="F299" s="124" t="s">
        <v>2050</v>
      </c>
      <c r="G299" s="125" t="s">
        <v>324</v>
      </c>
      <c r="H299" s="126">
        <v>2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2051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1967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22.5">
      <c r="B301" s="135"/>
      <c r="D301" s="136" t="s">
        <v>190</v>
      </c>
      <c r="E301" s="137" t="s">
        <v>3</v>
      </c>
      <c r="F301" s="138" t="s">
        <v>1968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2044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88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90</v>
      </c>
      <c r="H303" s="145">
        <v>2</v>
      </c>
      <c r="I303" s="146"/>
      <c r="L303" s="142"/>
      <c r="M303" s="147"/>
      <c r="T303" s="148"/>
      <c r="AT303" s="143" t="s">
        <v>190</v>
      </c>
      <c r="AU303" s="143" t="s">
        <v>88</v>
      </c>
      <c r="AV303" s="12" t="s">
        <v>90</v>
      </c>
      <c r="AW303" s="12" t="s">
        <v>41</v>
      </c>
      <c r="AX303" s="12" t="s">
        <v>80</v>
      </c>
      <c r="AY303" s="143" t="s">
        <v>184</v>
      </c>
    </row>
    <row r="304" spans="2:65" s="13" customFormat="1" ht="11.25">
      <c r="B304" s="149"/>
      <c r="D304" s="136" t="s">
        <v>190</v>
      </c>
      <c r="E304" s="150" t="s">
        <v>3</v>
      </c>
      <c r="F304" s="151" t="s">
        <v>202</v>
      </c>
      <c r="H304" s="152">
        <v>2</v>
      </c>
      <c r="I304" s="153"/>
      <c r="L304" s="149"/>
      <c r="M304" s="154"/>
      <c r="T304" s="155"/>
      <c r="AT304" s="150" t="s">
        <v>190</v>
      </c>
      <c r="AU304" s="150" t="s">
        <v>88</v>
      </c>
      <c r="AV304" s="13" t="s">
        <v>203</v>
      </c>
      <c r="AW304" s="13" t="s">
        <v>41</v>
      </c>
      <c r="AX304" s="13" t="s">
        <v>88</v>
      </c>
      <c r="AY304" s="150" t="s">
        <v>184</v>
      </c>
    </row>
    <row r="305" spans="2:65" s="1" customFormat="1" ht="37.9" customHeight="1">
      <c r="B305" s="121"/>
      <c r="C305" s="122" t="s">
        <v>336</v>
      </c>
      <c r="D305" s="122" t="s">
        <v>185</v>
      </c>
      <c r="E305" s="123" t="s">
        <v>2052</v>
      </c>
      <c r="F305" s="124" t="s">
        <v>2053</v>
      </c>
      <c r="G305" s="125" t="s">
        <v>324</v>
      </c>
      <c r="H305" s="126">
        <v>2</v>
      </c>
      <c r="I305" s="127"/>
      <c r="J305" s="128">
        <f>ROUND(I305*H305,2)</f>
        <v>0</v>
      </c>
      <c r="K305" s="124" t="s">
        <v>189</v>
      </c>
      <c r="L305" s="32"/>
      <c r="M305" s="129" t="s">
        <v>3</v>
      </c>
      <c r="N305" s="130" t="s">
        <v>51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88</v>
      </c>
      <c r="AT305" s="133" t="s">
        <v>185</v>
      </c>
      <c r="AU305" s="133" t="s">
        <v>88</v>
      </c>
      <c r="AY305" s="16" t="s">
        <v>184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88</v>
      </c>
      <c r="BK305" s="134">
        <f>ROUND(I305*H305,2)</f>
        <v>0</v>
      </c>
      <c r="BL305" s="16" t="s">
        <v>88</v>
      </c>
      <c r="BM305" s="133" t="s">
        <v>2054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1967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22.5">
      <c r="B307" s="135"/>
      <c r="D307" s="136" t="s">
        <v>190</v>
      </c>
      <c r="E307" s="137" t="s">
        <v>3</v>
      </c>
      <c r="F307" s="138" t="s">
        <v>1968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22.5">
      <c r="B308" s="135"/>
      <c r="D308" s="136" t="s">
        <v>190</v>
      </c>
      <c r="E308" s="137" t="s">
        <v>3</v>
      </c>
      <c r="F308" s="138" t="s">
        <v>2055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2" customFormat="1" ht="11.25">
      <c r="B309" s="142"/>
      <c r="D309" s="136" t="s">
        <v>190</v>
      </c>
      <c r="E309" s="143" t="s">
        <v>3</v>
      </c>
      <c r="F309" s="144" t="s">
        <v>90</v>
      </c>
      <c r="H309" s="145">
        <v>2</v>
      </c>
      <c r="I309" s="146"/>
      <c r="L309" s="142"/>
      <c r="M309" s="147"/>
      <c r="T309" s="148"/>
      <c r="AT309" s="143" t="s">
        <v>190</v>
      </c>
      <c r="AU309" s="143" t="s">
        <v>88</v>
      </c>
      <c r="AV309" s="12" t="s">
        <v>90</v>
      </c>
      <c r="AW309" s="12" t="s">
        <v>41</v>
      </c>
      <c r="AX309" s="12" t="s">
        <v>80</v>
      </c>
      <c r="AY309" s="143" t="s">
        <v>184</v>
      </c>
    </row>
    <row r="310" spans="2:65" s="13" customFormat="1" ht="11.25">
      <c r="B310" s="149"/>
      <c r="D310" s="136" t="s">
        <v>190</v>
      </c>
      <c r="E310" s="150" t="s">
        <v>3</v>
      </c>
      <c r="F310" s="151" t="s">
        <v>202</v>
      </c>
      <c r="H310" s="152">
        <v>2</v>
      </c>
      <c r="I310" s="153"/>
      <c r="L310" s="149"/>
      <c r="M310" s="154"/>
      <c r="T310" s="155"/>
      <c r="AT310" s="150" t="s">
        <v>190</v>
      </c>
      <c r="AU310" s="150" t="s">
        <v>88</v>
      </c>
      <c r="AV310" s="13" t="s">
        <v>203</v>
      </c>
      <c r="AW310" s="13" t="s">
        <v>41</v>
      </c>
      <c r="AX310" s="13" t="s">
        <v>88</v>
      </c>
      <c r="AY310" s="150" t="s">
        <v>184</v>
      </c>
    </row>
    <row r="311" spans="2:65" s="1" customFormat="1" ht="37.9" customHeight="1">
      <c r="B311" s="121"/>
      <c r="C311" s="122" t="s">
        <v>441</v>
      </c>
      <c r="D311" s="122" t="s">
        <v>185</v>
      </c>
      <c r="E311" s="123" t="s">
        <v>2056</v>
      </c>
      <c r="F311" s="124" t="s">
        <v>2057</v>
      </c>
      <c r="G311" s="125" t="s">
        <v>324</v>
      </c>
      <c r="H311" s="126">
        <v>1</v>
      </c>
      <c r="I311" s="127"/>
      <c r="J311" s="128">
        <f>ROUND(I311*H311,2)</f>
        <v>0</v>
      </c>
      <c r="K311" s="124" t="s">
        <v>189</v>
      </c>
      <c r="L311" s="32"/>
      <c r="M311" s="129" t="s">
        <v>3</v>
      </c>
      <c r="N311" s="130" t="s">
        <v>51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88</v>
      </c>
      <c r="AT311" s="133" t="s">
        <v>185</v>
      </c>
      <c r="AU311" s="133" t="s">
        <v>88</v>
      </c>
      <c r="AY311" s="16" t="s">
        <v>184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6" t="s">
        <v>88</v>
      </c>
      <c r="BK311" s="134">
        <f>ROUND(I311*H311,2)</f>
        <v>0</v>
      </c>
      <c r="BL311" s="16" t="s">
        <v>88</v>
      </c>
      <c r="BM311" s="133" t="s">
        <v>2058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1967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22.5">
      <c r="B313" s="135"/>
      <c r="D313" s="136" t="s">
        <v>190</v>
      </c>
      <c r="E313" s="137" t="s">
        <v>3</v>
      </c>
      <c r="F313" s="138" t="s">
        <v>1968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1" customFormat="1" ht="22.5">
      <c r="B314" s="135"/>
      <c r="D314" s="136" t="s">
        <v>190</v>
      </c>
      <c r="E314" s="137" t="s">
        <v>3</v>
      </c>
      <c r="F314" s="138" t="s">
        <v>2059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2" customFormat="1" ht="11.25">
      <c r="B315" s="142"/>
      <c r="D315" s="136" t="s">
        <v>190</v>
      </c>
      <c r="E315" s="143" t="s">
        <v>3</v>
      </c>
      <c r="F315" s="144" t="s">
        <v>88</v>
      </c>
      <c r="H315" s="145">
        <v>1</v>
      </c>
      <c r="I315" s="146"/>
      <c r="L315" s="142"/>
      <c r="M315" s="147"/>
      <c r="T315" s="148"/>
      <c r="AT315" s="143" t="s">
        <v>190</v>
      </c>
      <c r="AU315" s="143" t="s">
        <v>88</v>
      </c>
      <c r="AV315" s="12" t="s">
        <v>90</v>
      </c>
      <c r="AW315" s="12" t="s">
        <v>41</v>
      </c>
      <c r="AX315" s="12" t="s">
        <v>80</v>
      </c>
      <c r="AY315" s="143" t="s">
        <v>184</v>
      </c>
    </row>
    <row r="316" spans="2:65" s="13" customFormat="1" ht="11.25">
      <c r="B316" s="149"/>
      <c r="D316" s="136" t="s">
        <v>190</v>
      </c>
      <c r="E316" s="150" t="s">
        <v>3</v>
      </c>
      <c r="F316" s="151" t="s">
        <v>202</v>
      </c>
      <c r="H316" s="152">
        <v>1</v>
      </c>
      <c r="I316" s="153"/>
      <c r="L316" s="149"/>
      <c r="M316" s="154"/>
      <c r="T316" s="155"/>
      <c r="AT316" s="150" t="s">
        <v>190</v>
      </c>
      <c r="AU316" s="150" t="s">
        <v>88</v>
      </c>
      <c r="AV316" s="13" t="s">
        <v>203</v>
      </c>
      <c r="AW316" s="13" t="s">
        <v>41</v>
      </c>
      <c r="AX316" s="13" t="s">
        <v>88</v>
      </c>
      <c r="AY316" s="150" t="s">
        <v>184</v>
      </c>
    </row>
    <row r="317" spans="2:65" s="1" customFormat="1" ht="37.9" customHeight="1">
      <c r="B317" s="121"/>
      <c r="C317" s="122" t="s">
        <v>342</v>
      </c>
      <c r="D317" s="122" t="s">
        <v>185</v>
      </c>
      <c r="E317" s="123" t="s">
        <v>1323</v>
      </c>
      <c r="F317" s="124" t="s">
        <v>1324</v>
      </c>
      <c r="G317" s="125" t="s">
        <v>324</v>
      </c>
      <c r="H317" s="126">
        <v>10</v>
      </c>
      <c r="I317" s="127"/>
      <c r="J317" s="128">
        <f>ROUND(I317*H317,2)</f>
        <v>0</v>
      </c>
      <c r="K317" s="124" t="s">
        <v>189</v>
      </c>
      <c r="L317" s="32"/>
      <c r="M317" s="129" t="s">
        <v>3</v>
      </c>
      <c r="N317" s="130" t="s">
        <v>51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88</v>
      </c>
      <c r="AT317" s="133" t="s">
        <v>185</v>
      </c>
      <c r="AU317" s="133" t="s">
        <v>88</v>
      </c>
      <c r="AY317" s="16" t="s">
        <v>184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6" t="s">
        <v>88</v>
      </c>
      <c r="BK317" s="134">
        <f>ROUND(I317*H317,2)</f>
        <v>0</v>
      </c>
      <c r="BL317" s="16" t="s">
        <v>88</v>
      </c>
      <c r="BM317" s="133" t="s">
        <v>2060</v>
      </c>
    </row>
    <row r="318" spans="2:65" s="11" customFormat="1" ht="11.25">
      <c r="B318" s="135"/>
      <c r="D318" s="136" t="s">
        <v>190</v>
      </c>
      <c r="E318" s="137" t="s">
        <v>3</v>
      </c>
      <c r="F318" s="138" t="s">
        <v>1967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22.5">
      <c r="B319" s="135"/>
      <c r="D319" s="136" t="s">
        <v>190</v>
      </c>
      <c r="E319" s="137" t="s">
        <v>3</v>
      </c>
      <c r="F319" s="138" t="s">
        <v>1968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1326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2" customFormat="1" ht="11.25">
      <c r="B321" s="142"/>
      <c r="D321" s="136" t="s">
        <v>190</v>
      </c>
      <c r="E321" s="143" t="s">
        <v>3</v>
      </c>
      <c r="F321" s="144" t="s">
        <v>2061</v>
      </c>
      <c r="H321" s="145">
        <v>10</v>
      </c>
      <c r="I321" s="146"/>
      <c r="L321" s="142"/>
      <c r="M321" s="147"/>
      <c r="T321" s="148"/>
      <c r="AT321" s="143" t="s">
        <v>190</v>
      </c>
      <c r="AU321" s="143" t="s">
        <v>88</v>
      </c>
      <c r="AV321" s="12" t="s">
        <v>90</v>
      </c>
      <c r="AW321" s="12" t="s">
        <v>41</v>
      </c>
      <c r="AX321" s="12" t="s">
        <v>80</v>
      </c>
      <c r="AY321" s="143" t="s">
        <v>184</v>
      </c>
    </row>
    <row r="322" spans="2:65" s="13" customFormat="1" ht="11.25">
      <c r="B322" s="149"/>
      <c r="D322" s="136" t="s">
        <v>190</v>
      </c>
      <c r="E322" s="150" t="s">
        <v>3</v>
      </c>
      <c r="F322" s="151" t="s">
        <v>202</v>
      </c>
      <c r="H322" s="152">
        <v>10</v>
      </c>
      <c r="I322" s="153"/>
      <c r="L322" s="149"/>
      <c r="M322" s="154"/>
      <c r="T322" s="155"/>
      <c r="AT322" s="150" t="s">
        <v>190</v>
      </c>
      <c r="AU322" s="150" t="s">
        <v>88</v>
      </c>
      <c r="AV322" s="13" t="s">
        <v>203</v>
      </c>
      <c r="AW322" s="13" t="s">
        <v>41</v>
      </c>
      <c r="AX322" s="13" t="s">
        <v>88</v>
      </c>
      <c r="AY322" s="150" t="s">
        <v>184</v>
      </c>
    </row>
    <row r="323" spans="2:65" s="1" customFormat="1" ht="21.75" customHeight="1">
      <c r="B323" s="121"/>
      <c r="C323" s="122" t="s">
        <v>456</v>
      </c>
      <c r="D323" s="122" t="s">
        <v>185</v>
      </c>
      <c r="E323" s="123" t="s">
        <v>371</v>
      </c>
      <c r="F323" s="124" t="s">
        <v>372</v>
      </c>
      <c r="G323" s="125" t="s">
        <v>324</v>
      </c>
      <c r="H323" s="126">
        <v>160</v>
      </c>
      <c r="I323" s="127"/>
      <c r="J323" s="128">
        <f>ROUND(I323*H323,2)</f>
        <v>0</v>
      </c>
      <c r="K323" s="124" t="s">
        <v>189</v>
      </c>
      <c r="L323" s="32"/>
      <c r="M323" s="129" t="s">
        <v>3</v>
      </c>
      <c r="N323" s="130" t="s">
        <v>51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88</v>
      </c>
      <c r="AT323" s="133" t="s">
        <v>185</v>
      </c>
      <c r="AU323" s="133" t="s">
        <v>88</v>
      </c>
      <c r="AY323" s="16" t="s">
        <v>184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88</v>
      </c>
      <c r="BK323" s="134">
        <f>ROUND(I323*H323,2)</f>
        <v>0</v>
      </c>
      <c r="BL323" s="16" t="s">
        <v>88</v>
      </c>
      <c r="BM323" s="133" t="s">
        <v>2062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1967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1" customFormat="1" ht="22.5">
      <c r="B325" s="135"/>
      <c r="D325" s="136" t="s">
        <v>190</v>
      </c>
      <c r="E325" s="137" t="s">
        <v>3</v>
      </c>
      <c r="F325" s="138" t="s">
        <v>1968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337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88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2" customFormat="1" ht="11.25">
      <c r="B327" s="142"/>
      <c r="D327" s="136" t="s">
        <v>190</v>
      </c>
      <c r="E327" s="143" t="s">
        <v>3</v>
      </c>
      <c r="F327" s="144" t="s">
        <v>684</v>
      </c>
      <c r="H327" s="145">
        <v>160</v>
      </c>
      <c r="I327" s="146"/>
      <c r="L327" s="142"/>
      <c r="M327" s="147"/>
      <c r="T327" s="148"/>
      <c r="AT327" s="143" t="s">
        <v>190</v>
      </c>
      <c r="AU327" s="143" t="s">
        <v>88</v>
      </c>
      <c r="AV327" s="12" t="s">
        <v>90</v>
      </c>
      <c r="AW327" s="12" t="s">
        <v>41</v>
      </c>
      <c r="AX327" s="12" t="s">
        <v>80</v>
      </c>
      <c r="AY327" s="143" t="s">
        <v>184</v>
      </c>
    </row>
    <row r="328" spans="2:65" s="13" customFormat="1" ht="11.25">
      <c r="B328" s="149"/>
      <c r="D328" s="136" t="s">
        <v>190</v>
      </c>
      <c r="E328" s="150" t="s">
        <v>3</v>
      </c>
      <c r="F328" s="151" t="s">
        <v>202</v>
      </c>
      <c r="H328" s="152">
        <v>160</v>
      </c>
      <c r="I328" s="153"/>
      <c r="L328" s="149"/>
      <c r="M328" s="154"/>
      <c r="T328" s="155"/>
      <c r="AT328" s="150" t="s">
        <v>190</v>
      </c>
      <c r="AU328" s="150" t="s">
        <v>88</v>
      </c>
      <c r="AV328" s="13" t="s">
        <v>203</v>
      </c>
      <c r="AW328" s="13" t="s">
        <v>41</v>
      </c>
      <c r="AX328" s="13" t="s">
        <v>88</v>
      </c>
      <c r="AY328" s="150" t="s">
        <v>184</v>
      </c>
    </row>
    <row r="329" spans="2:65" s="1" customFormat="1" ht="16.5" customHeight="1">
      <c r="B329" s="121"/>
      <c r="C329" s="122" t="s">
        <v>353</v>
      </c>
      <c r="D329" s="122" t="s">
        <v>185</v>
      </c>
      <c r="E329" s="123" t="s">
        <v>377</v>
      </c>
      <c r="F329" s="124" t="s">
        <v>378</v>
      </c>
      <c r="G329" s="125" t="s">
        <v>348</v>
      </c>
      <c r="H329" s="126">
        <v>16</v>
      </c>
      <c r="I329" s="127"/>
      <c r="J329" s="128">
        <f>ROUND(I329*H329,2)</f>
        <v>0</v>
      </c>
      <c r="K329" s="124" t="s">
        <v>189</v>
      </c>
      <c r="L329" s="32"/>
      <c r="M329" s="129" t="s">
        <v>3</v>
      </c>
      <c r="N329" s="130" t="s">
        <v>51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88</v>
      </c>
      <c r="AT329" s="133" t="s">
        <v>185</v>
      </c>
      <c r="AU329" s="133" t="s">
        <v>88</v>
      </c>
      <c r="AY329" s="16" t="s">
        <v>184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6" t="s">
        <v>88</v>
      </c>
      <c r="BK329" s="134">
        <f>ROUND(I329*H329,2)</f>
        <v>0</v>
      </c>
      <c r="BL329" s="16" t="s">
        <v>88</v>
      </c>
      <c r="BM329" s="133" t="s">
        <v>2063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1967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88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1" customFormat="1" ht="22.5">
      <c r="B331" s="135"/>
      <c r="D331" s="136" t="s">
        <v>190</v>
      </c>
      <c r="E331" s="137" t="s">
        <v>3</v>
      </c>
      <c r="F331" s="138" t="s">
        <v>1968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88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380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88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2" customFormat="1" ht="11.25">
      <c r="B333" s="142"/>
      <c r="D333" s="136" t="s">
        <v>190</v>
      </c>
      <c r="E333" s="143" t="s">
        <v>3</v>
      </c>
      <c r="F333" s="144" t="s">
        <v>2064</v>
      </c>
      <c r="H333" s="145">
        <v>16</v>
      </c>
      <c r="I333" s="146"/>
      <c r="L333" s="142"/>
      <c r="M333" s="147"/>
      <c r="T333" s="148"/>
      <c r="AT333" s="143" t="s">
        <v>190</v>
      </c>
      <c r="AU333" s="143" t="s">
        <v>88</v>
      </c>
      <c r="AV333" s="12" t="s">
        <v>90</v>
      </c>
      <c r="AW333" s="12" t="s">
        <v>41</v>
      </c>
      <c r="AX333" s="12" t="s">
        <v>80</v>
      </c>
      <c r="AY333" s="143" t="s">
        <v>184</v>
      </c>
    </row>
    <row r="334" spans="2:65" s="13" customFormat="1" ht="11.25">
      <c r="B334" s="149"/>
      <c r="D334" s="136" t="s">
        <v>190</v>
      </c>
      <c r="E334" s="150" t="s">
        <v>3</v>
      </c>
      <c r="F334" s="151" t="s">
        <v>202</v>
      </c>
      <c r="H334" s="152">
        <v>16</v>
      </c>
      <c r="I334" s="153"/>
      <c r="L334" s="149"/>
      <c r="M334" s="154"/>
      <c r="T334" s="155"/>
      <c r="AT334" s="150" t="s">
        <v>190</v>
      </c>
      <c r="AU334" s="150" t="s">
        <v>88</v>
      </c>
      <c r="AV334" s="13" t="s">
        <v>203</v>
      </c>
      <c r="AW334" s="13" t="s">
        <v>41</v>
      </c>
      <c r="AX334" s="13" t="s">
        <v>88</v>
      </c>
      <c r="AY334" s="150" t="s">
        <v>184</v>
      </c>
    </row>
    <row r="335" spans="2:65" s="1" customFormat="1" ht="24.2" customHeight="1">
      <c r="B335" s="121"/>
      <c r="C335" s="122" t="s">
        <v>465</v>
      </c>
      <c r="D335" s="122" t="s">
        <v>185</v>
      </c>
      <c r="E335" s="123" t="s">
        <v>2065</v>
      </c>
      <c r="F335" s="124" t="s">
        <v>2066</v>
      </c>
      <c r="G335" s="125" t="s">
        <v>348</v>
      </c>
      <c r="H335" s="126">
        <v>5</v>
      </c>
      <c r="I335" s="127"/>
      <c r="J335" s="128">
        <f>ROUND(I335*H335,2)</f>
        <v>0</v>
      </c>
      <c r="K335" s="124" t="s">
        <v>189</v>
      </c>
      <c r="L335" s="32"/>
      <c r="M335" s="129" t="s">
        <v>3</v>
      </c>
      <c r="N335" s="130" t="s">
        <v>51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88</v>
      </c>
      <c r="AT335" s="133" t="s">
        <v>185</v>
      </c>
      <c r="AU335" s="133" t="s">
        <v>88</v>
      </c>
      <c r="AY335" s="16" t="s">
        <v>184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6" t="s">
        <v>88</v>
      </c>
      <c r="BK335" s="134">
        <f>ROUND(I335*H335,2)</f>
        <v>0</v>
      </c>
      <c r="BL335" s="16" t="s">
        <v>88</v>
      </c>
      <c r="BM335" s="133" t="s">
        <v>2067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1967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88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1" customFormat="1" ht="22.5">
      <c r="B337" s="135"/>
      <c r="D337" s="136" t="s">
        <v>190</v>
      </c>
      <c r="E337" s="137" t="s">
        <v>3</v>
      </c>
      <c r="F337" s="138" t="s">
        <v>1968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1" customFormat="1" ht="22.5">
      <c r="B338" s="135"/>
      <c r="D338" s="136" t="s">
        <v>190</v>
      </c>
      <c r="E338" s="137" t="s">
        <v>3</v>
      </c>
      <c r="F338" s="138" t="s">
        <v>2068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88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65" s="12" customFormat="1" ht="11.25">
      <c r="B339" s="142"/>
      <c r="D339" s="136" t="s">
        <v>190</v>
      </c>
      <c r="E339" s="143" t="s">
        <v>3</v>
      </c>
      <c r="F339" s="144" t="s">
        <v>221</v>
      </c>
      <c r="H339" s="145">
        <v>5</v>
      </c>
      <c r="I339" s="146"/>
      <c r="L339" s="142"/>
      <c r="M339" s="147"/>
      <c r="T339" s="148"/>
      <c r="AT339" s="143" t="s">
        <v>190</v>
      </c>
      <c r="AU339" s="143" t="s">
        <v>88</v>
      </c>
      <c r="AV339" s="12" t="s">
        <v>90</v>
      </c>
      <c r="AW339" s="12" t="s">
        <v>41</v>
      </c>
      <c r="AX339" s="12" t="s">
        <v>80</v>
      </c>
      <c r="AY339" s="143" t="s">
        <v>184</v>
      </c>
    </row>
    <row r="340" spans="2:65" s="13" customFormat="1" ht="11.25">
      <c r="B340" s="149"/>
      <c r="D340" s="136" t="s">
        <v>190</v>
      </c>
      <c r="E340" s="150" t="s">
        <v>3</v>
      </c>
      <c r="F340" s="151" t="s">
        <v>202</v>
      </c>
      <c r="H340" s="152">
        <v>5</v>
      </c>
      <c r="I340" s="153"/>
      <c r="L340" s="149"/>
      <c r="M340" s="154"/>
      <c r="T340" s="155"/>
      <c r="AT340" s="150" t="s">
        <v>190</v>
      </c>
      <c r="AU340" s="150" t="s">
        <v>88</v>
      </c>
      <c r="AV340" s="13" t="s">
        <v>203</v>
      </c>
      <c r="AW340" s="13" t="s">
        <v>41</v>
      </c>
      <c r="AX340" s="13" t="s">
        <v>88</v>
      </c>
      <c r="AY340" s="150" t="s">
        <v>184</v>
      </c>
    </row>
    <row r="341" spans="2:65" s="1" customFormat="1" ht="33" customHeight="1">
      <c r="B341" s="121"/>
      <c r="C341" s="122" t="s">
        <v>361</v>
      </c>
      <c r="D341" s="122" t="s">
        <v>185</v>
      </c>
      <c r="E341" s="123" t="s">
        <v>2069</v>
      </c>
      <c r="F341" s="124" t="s">
        <v>2070</v>
      </c>
      <c r="G341" s="125" t="s">
        <v>348</v>
      </c>
      <c r="H341" s="126">
        <v>2</v>
      </c>
      <c r="I341" s="127"/>
      <c r="J341" s="128">
        <f>ROUND(I341*H341,2)</f>
        <v>0</v>
      </c>
      <c r="K341" s="124" t="s">
        <v>189</v>
      </c>
      <c r="L341" s="32"/>
      <c r="M341" s="129" t="s">
        <v>3</v>
      </c>
      <c r="N341" s="130" t="s">
        <v>51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88</v>
      </c>
      <c r="AT341" s="133" t="s">
        <v>185</v>
      </c>
      <c r="AU341" s="133" t="s">
        <v>88</v>
      </c>
      <c r="AY341" s="16" t="s">
        <v>184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6" t="s">
        <v>88</v>
      </c>
      <c r="BK341" s="134">
        <f>ROUND(I341*H341,2)</f>
        <v>0</v>
      </c>
      <c r="BL341" s="16" t="s">
        <v>88</v>
      </c>
      <c r="BM341" s="133" t="s">
        <v>2071</v>
      </c>
    </row>
    <row r="342" spans="2:65" s="11" customFormat="1" ht="11.25">
      <c r="B342" s="135"/>
      <c r="D342" s="136" t="s">
        <v>190</v>
      </c>
      <c r="E342" s="137" t="s">
        <v>3</v>
      </c>
      <c r="F342" s="138" t="s">
        <v>1967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88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1" customFormat="1" ht="22.5">
      <c r="B343" s="135"/>
      <c r="D343" s="136" t="s">
        <v>190</v>
      </c>
      <c r="E343" s="137" t="s">
        <v>3</v>
      </c>
      <c r="F343" s="138" t="s">
        <v>1968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1" customFormat="1" ht="22.5">
      <c r="B344" s="135"/>
      <c r="D344" s="136" t="s">
        <v>190</v>
      </c>
      <c r="E344" s="137" t="s">
        <v>3</v>
      </c>
      <c r="F344" s="138" t="s">
        <v>2072</v>
      </c>
      <c r="H344" s="137" t="s">
        <v>3</v>
      </c>
      <c r="I344" s="139"/>
      <c r="L344" s="135"/>
      <c r="M344" s="140"/>
      <c r="T344" s="141"/>
      <c r="AT344" s="137" t="s">
        <v>190</v>
      </c>
      <c r="AU344" s="137" t="s">
        <v>88</v>
      </c>
      <c r="AV344" s="11" t="s">
        <v>88</v>
      </c>
      <c r="AW344" s="11" t="s">
        <v>41</v>
      </c>
      <c r="AX344" s="11" t="s">
        <v>80</v>
      </c>
      <c r="AY344" s="137" t="s">
        <v>184</v>
      </c>
    </row>
    <row r="345" spans="2:65" s="12" customFormat="1" ht="11.25">
      <c r="B345" s="142"/>
      <c r="D345" s="136" t="s">
        <v>190</v>
      </c>
      <c r="E345" s="143" t="s">
        <v>3</v>
      </c>
      <c r="F345" s="144" t="s">
        <v>90</v>
      </c>
      <c r="H345" s="145">
        <v>2</v>
      </c>
      <c r="I345" s="146"/>
      <c r="L345" s="142"/>
      <c r="M345" s="147"/>
      <c r="T345" s="148"/>
      <c r="AT345" s="143" t="s">
        <v>190</v>
      </c>
      <c r="AU345" s="143" t="s">
        <v>88</v>
      </c>
      <c r="AV345" s="12" t="s">
        <v>90</v>
      </c>
      <c r="AW345" s="12" t="s">
        <v>41</v>
      </c>
      <c r="AX345" s="12" t="s">
        <v>80</v>
      </c>
      <c r="AY345" s="143" t="s">
        <v>184</v>
      </c>
    </row>
    <row r="346" spans="2:65" s="13" customFormat="1" ht="11.25">
      <c r="B346" s="149"/>
      <c r="D346" s="136" t="s">
        <v>190</v>
      </c>
      <c r="E346" s="150" t="s">
        <v>3</v>
      </c>
      <c r="F346" s="151" t="s">
        <v>202</v>
      </c>
      <c r="H346" s="152">
        <v>2</v>
      </c>
      <c r="I346" s="153"/>
      <c r="L346" s="149"/>
      <c r="M346" s="154"/>
      <c r="T346" s="155"/>
      <c r="AT346" s="150" t="s">
        <v>190</v>
      </c>
      <c r="AU346" s="150" t="s">
        <v>88</v>
      </c>
      <c r="AV346" s="13" t="s">
        <v>203</v>
      </c>
      <c r="AW346" s="13" t="s">
        <v>41</v>
      </c>
      <c r="AX346" s="13" t="s">
        <v>88</v>
      </c>
      <c r="AY346" s="150" t="s">
        <v>184</v>
      </c>
    </row>
    <row r="347" spans="2:65" s="1" customFormat="1" ht="16.5" customHeight="1">
      <c r="B347" s="121"/>
      <c r="C347" s="122" t="s">
        <v>482</v>
      </c>
      <c r="D347" s="122" t="s">
        <v>185</v>
      </c>
      <c r="E347" s="123" t="s">
        <v>384</v>
      </c>
      <c r="F347" s="124" t="s">
        <v>385</v>
      </c>
      <c r="G347" s="125" t="s">
        <v>348</v>
      </c>
      <c r="H347" s="126">
        <v>16</v>
      </c>
      <c r="I347" s="127"/>
      <c r="J347" s="128">
        <f>ROUND(I347*H347,2)</f>
        <v>0</v>
      </c>
      <c r="K347" s="124" t="s">
        <v>189</v>
      </c>
      <c r="L347" s="32"/>
      <c r="M347" s="129" t="s">
        <v>3</v>
      </c>
      <c r="N347" s="130" t="s">
        <v>51</v>
      </c>
      <c r="P347" s="131">
        <f>O347*H347</f>
        <v>0</v>
      </c>
      <c r="Q347" s="131">
        <v>0</v>
      </c>
      <c r="R347" s="131">
        <f>Q347*H347</f>
        <v>0</v>
      </c>
      <c r="S347" s="131">
        <v>0</v>
      </c>
      <c r="T347" s="132">
        <f>S347*H347</f>
        <v>0</v>
      </c>
      <c r="AR347" s="133" t="s">
        <v>88</v>
      </c>
      <c r="AT347" s="133" t="s">
        <v>185</v>
      </c>
      <c r="AU347" s="133" t="s">
        <v>88</v>
      </c>
      <c r="AY347" s="16" t="s">
        <v>184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6" t="s">
        <v>88</v>
      </c>
      <c r="BK347" s="134">
        <f>ROUND(I347*H347,2)</f>
        <v>0</v>
      </c>
      <c r="BL347" s="16" t="s">
        <v>88</v>
      </c>
      <c r="BM347" s="133" t="s">
        <v>2073</v>
      </c>
    </row>
    <row r="348" spans="2:65" s="11" customFormat="1" ht="22.5">
      <c r="B348" s="135"/>
      <c r="D348" s="136" t="s">
        <v>190</v>
      </c>
      <c r="E348" s="137" t="s">
        <v>3</v>
      </c>
      <c r="F348" s="138" t="s">
        <v>1968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88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380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2" customFormat="1" ht="11.25">
      <c r="B350" s="142"/>
      <c r="D350" s="136" t="s">
        <v>190</v>
      </c>
      <c r="E350" s="143" t="s">
        <v>3</v>
      </c>
      <c r="F350" s="144" t="s">
        <v>2064</v>
      </c>
      <c r="H350" s="145">
        <v>16</v>
      </c>
      <c r="I350" s="146"/>
      <c r="L350" s="142"/>
      <c r="M350" s="147"/>
      <c r="T350" s="148"/>
      <c r="AT350" s="143" t="s">
        <v>190</v>
      </c>
      <c r="AU350" s="143" t="s">
        <v>88</v>
      </c>
      <c r="AV350" s="12" t="s">
        <v>90</v>
      </c>
      <c r="AW350" s="12" t="s">
        <v>41</v>
      </c>
      <c r="AX350" s="12" t="s">
        <v>80</v>
      </c>
      <c r="AY350" s="143" t="s">
        <v>184</v>
      </c>
    </row>
    <row r="351" spans="2:65" s="13" customFormat="1" ht="11.25">
      <c r="B351" s="149"/>
      <c r="D351" s="136" t="s">
        <v>190</v>
      </c>
      <c r="E351" s="150" t="s">
        <v>3</v>
      </c>
      <c r="F351" s="151" t="s">
        <v>202</v>
      </c>
      <c r="H351" s="152">
        <v>16</v>
      </c>
      <c r="I351" s="153"/>
      <c r="L351" s="149"/>
      <c r="M351" s="154"/>
      <c r="T351" s="155"/>
      <c r="AT351" s="150" t="s">
        <v>190</v>
      </c>
      <c r="AU351" s="150" t="s">
        <v>88</v>
      </c>
      <c r="AV351" s="13" t="s">
        <v>203</v>
      </c>
      <c r="AW351" s="13" t="s">
        <v>41</v>
      </c>
      <c r="AX351" s="13" t="s">
        <v>88</v>
      </c>
      <c r="AY351" s="150" t="s">
        <v>184</v>
      </c>
    </row>
    <row r="352" spans="2:65" s="1" customFormat="1" ht="33" customHeight="1">
      <c r="B352" s="121"/>
      <c r="C352" s="122" t="s">
        <v>368</v>
      </c>
      <c r="D352" s="122" t="s">
        <v>185</v>
      </c>
      <c r="E352" s="123" t="s">
        <v>388</v>
      </c>
      <c r="F352" s="124" t="s">
        <v>389</v>
      </c>
      <c r="G352" s="125" t="s">
        <v>390</v>
      </c>
      <c r="H352" s="126">
        <v>0.97499999999999998</v>
      </c>
      <c r="I352" s="127"/>
      <c r="J352" s="128">
        <f>ROUND(I352*H352,2)</f>
        <v>0</v>
      </c>
      <c r="K352" s="124" t="s">
        <v>189</v>
      </c>
      <c r="L352" s="32"/>
      <c r="M352" s="129" t="s">
        <v>3</v>
      </c>
      <c r="N352" s="130" t="s">
        <v>51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88</v>
      </c>
      <c r="AT352" s="133" t="s">
        <v>185</v>
      </c>
      <c r="AU352" s="133" t="s">
        <v>88</v>
      </c>
      <c r="AY352" s="16" t="s">
        <v>184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6" t="s">
        <v>88</v>
      </c>
      <c r="BK352" s="134">
        <f>ROUND(I352*H352,2)</f>
        <v>0</v>
      </c>
      <c r="BL352" s="16" t="s">
        <v>88</v>
      </c>
      <c r="BM352" s="133" t="s">
        <v>2074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1967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1" customFormat="1" ht="22.5">
      <c r="B354" s="135"/>
      <c r="D354" s="136" t="s">
        <v>190</v>
      </c>
      <c r="E354" s="137" t="s">
        <v>3</v>
      </c>
      <c r="F354" s="138" t="s">
        <v>1968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88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1" customFormat="1" ht="22.5">
      <c r="B355" s="135"/>
      <c r="D355" s="136" t="s">
        <v>190</v>
      </c>
      <c r="E355" s="137" t="s">
        <v>3</v>
      </c>
      <c r="F355" s="138" t="s">
        <v>2075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88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2" customFormat="1" ht="11.25">
      <c r="B356" s="142"/>
      <c r="D356" s="136" t="s">
        <v>190</v>
      </c>
      <c r="E356" s="143" t="s">
        <v>3</v>
      </c>
      <c r="F356" s="144" t="s">
        <v>2076</v>
      </c>
      <c r="H356" s="145">
        <v>0.97499999999999998</v>
      </c>
      <c r="I356" s="146"/>
      <c r="L356" s="142"/>
      <c r="M356" s="147"/>
      <c r="T356" s="148"/>
      <c r="AT356" s="143" t="s">
        <v>190</v>
      </c>
      <c r="AU356" s="143" t="s">
        <v>88</v>
      </c>
      <c r="AV356" s="12" t="s">
        <v>90</v>
      </c>
      <c r="AW356" s="12" t="s">
        <v>41</v>
      </c>
      <c r="AX356" s="12" t="s">
        <v>80</v>
      </c>
      <c r="AY356" s="143" t="s">
        <v>184</v>
      </c>
    </row>
    <row r="357" spans="2:65" s="13" customFormat="1" ht="11.25">
      <c r="B357" s="149"/>
      <c r="D357" s="136" t="s">
        <v>190</v>
      </c>
      <c r="E357" s="150" t="s">
        <v>3</v>
      </c>
      <c r="F357" s="151" t="s">
        <v>202</v>
      </c>
      <c r="H357" s="152">
        <v>0.97499999999999998</v>
      </c>
      <c r="I357" s="153"/>
      <c r="L357" s="149"/>
      <c r="M357" s="154"/>
      <c r="T357" s="155"/>
      <c r="AT357" s="150" t="s">
        <v>190</v>
      </c>
      <c r="AU357" s="150" t="s">
        <v>88</v>
      </c>
      <c r="AV357" s="13" t="s">
        <v>203</v>
      </c>
      <c r="AW357" s="13" t="s">
        <v>41</v>
      </c>
      <c r="AX357" s="13" t="s">
        <v>88</v>
      </c>
      <c r="AY357" s="150" t="s">
        <v>184</v>
      </c>
    </row>
    <row r="358" spans="2:65" s="1" customFormat="1" ht="24.2" customHeight="1">
      <c r="B358" s="121"/>
      <c r="C358" s="122" t="s">
        <v>493</v>
      </c>
      <c r="D358" s="122" t="s">
        <v>185</v>
      </c>
      <c r="E358" s="123" t="s">
        <v>406</v>
      </c>
      <c r="F358" s="124" t="s">
        <v>407</v>
      </c>
      <c r="G358" s="125" t="s">
        <v>324</v>
      </c>
      <c r="H358" s="126">
        <v>325</v>
      </c>
      <c r="I358" s="127"/>
      <c r="J358" s="128">
        <f>ROUND(I358*H358,2)</f>
        <v>0</v>
      </c>
      <c r="K358" s="124" t="s">
        <v>189</v>
      </c>
      <c r="L358" s="32"/>
      <c r="M358" s="129" t="s">
        <v>3</v>
      </c>
      <c r="N358" s="130" t="s">
        <v>51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88</v>
      </c>
      <c r="AT358" s="133" t="s">
        <v>185</v>
      </c>
      <c r="AU358" s="133" t="s">
        <v>88</v>
      </c>
      <c r="AY358" s="16" t="s">
        <v>184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6" t="s">
        <v>88</v>
      </c>
      <c r="BK358" s="134">
        <f>ROUND(I358*H358,2)</f>
        <v>0</v>
      </c>
      <c r="BL358" s="16" t="s">
        <v>88</v>
      </c>
      <c r="BM358" s="133" t="s">
        <v>2077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1967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1" customFormat="1" ht="22.5">
      <c r="B360" s="135"/>
      <c r="D360" s="136" t="s">
        <v>190</v>
      </c>
      <c r="E360" s="137" t="s">
        <v>3</v>
      </c>
      <c r="F360" s="138" t="s">
        <v>1968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1" customFormat="1" ht="22.5">
      <c r="B361" s="135"/>
      <c r="D361" s="136" t="s">
        <v>190</v>
      </c>
      <c r="E361" s="137" t="s">
        <v>3</v>
      </c>
      <c r="F361" s="138" t="s">
        <v>2078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88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2" customFormat="1" ht="11.25">
      <c r="B362" s="142"/>
      <c r="D362" s="136" t="s">
        <v>190</v>
      </c>
      <c r="E362" s="143" t="s">
        <v>3</v>
      </c>
      <c r="F362" s="144" t="s">
        <v>2027</v>
      </c>
      <c r="H362" s="145">
        <v>325</v>
      </c>
      <c r="I362" s="146"/>
      <c r="L362" s="142"/>
      <c r="M362" s="147"/>
      <c r="T362" s="148"/>
      <c r="AT362" s="143" t="s">
        <v>190</v>
      </c>
      <c r="AU362" s="143" t="s">
        <v>88</v>
      </c>
      <c r="AV362" s="12" t="s">
        <v>90</v>
      </c>
      <c r="AW362" s="12" t="s">
        <v>41</v>
      </c>
      <c r="AX362" s="12" t="s">
        <v>80</v>
      </c>
      <c r="AY362" s="143" t="s">
        <v>184</v>
      </c>
    </row>
    <row r="363" spans="2:65" s="13" customFormat="1" ht="11.25">
      <c r="B363" s="149"/>
      <c r="D363" s="136" t="s">
        <v>190</v>
      </c>
      <c r="E363" s="150" t="s">
        <v>3</v>
      </c>
      <c r="F363" s="151" t="s">
        <v>202</v>
      </c>
      <c r="H363" s="152">
        <v>325</v>
      </c>
      <c r="I363" s="153"/>
      <c r="L363" s="149"/>
      <c r="M363" s="154"/>
      <c r="T363" s="155"/>
      <c r="AT363" s="150" t="s">
        <v>190</v>
      </c>
      <c r="AU363" s="150" t="s">
        <v>88</v>
      </c>
      <c r="AV363" s="13" t="s">
        <v>203</v>
      </c>
      <c r="AW363" s="13" t="s">
        <v>41</v>
      </c>
      <c r="AX363" s="13" t="s">
        <v>88</v>
      </c>
      <c r="AY363" s="150" t="s">
        <v>184</v>
      </c>
    </row>
    <row r="364" spans="2:65" s="1" customFormat="1" ht="24.2" customHeight="1">
      <c r="B364" s="121"/>
      <c r="C364" s="122" t="s">
        <v>373</v>
      </c>
      <c r="D364" s="122" t="s">
        <v>185</v>
      </c>
      <c r="E364" s="123" t="s">
        <v>1359</v>
      </c>
      <c r="F364" s="124" t="s">
        <v>1360</v>
      </c>
      <c r="G364" s="125" t="s">
        <v>348</v>
      </c>
      <c r="H364" s="126">
        <v>16</v>
      </c>
      <c r="I364" s="127"/>
      <c r="J364" s="128">
        <f>ROUND(I364*H364,2)</f>
        <v>0</v>
      </c>
      <c r="K364" s="124" t="s">
        <v>189</v>
      </c>
      <c r="L364" s="32"/>
      <c r="M364" s="129" t="s">
        <v>3</v>
      </c>
      <c r="N364" s="130" t="s">
        <v>51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88</v>
      </c>
      <c r="AT364" s="133" t="s">
        <v>185</v>
      </c>
      <c r="AU364" s="133" t="s">
        <v>88</v>
      </c>
      <c r="AY364" s="16" t="s">
        <v>184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6" t="s">
        <v>88</v>
      </c>
      <c r="BK364" s="134">
        <f>ROUND(I364*H364,2)</f>
        <v>0</v>
      </c>
      <c r="BL364" s="16" t="s">
        <v>88</v>
      </c>
      <c r="BM364" s="133" t="s">
        <v>2079</v>
      </c>
    </row>
    <row r="365" spans="2:65" s="11" customFormat="1" ht="22.5">
      <c r="B365" s="135"/>
      <c r="D365" s="136" t="s">
        <v>190</v>
      </c>
      <c r="E365" s="137" t="s">
        <v>3</v>
      </c>
      <c r="F365" s="138" t="s">
        <v>1968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1" customFormat="1" ht="22.5">
      <c r="B366" s="135"/>
      <c r="D366" s="136" t="s">
        <v>190</v>
      </c>
      <c r="E366" s="137" t="s">
        <v>3</v>
      </c>
      <c r="F366" s="138" t="s">
        <v>1294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88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1" customFormat="1" ht="11.25">
      <c r="B367" s="135"/>
      <c r="D367" s="136" t="s">
        <v>190</v>
      </c>
      <c r="E367" s="137" t="s">
        <v>3</v>
      </c>
      <c r="F367" s="138" t="s">
        <v>1295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88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2" customFormat="1" ht="11.25">
      <c r="B368" s="142"/>
      <c r="D368" s="136" t="s">
        <v>190</v>
      </c>
      <c r="E368" s="143" t="s">
        <v>3</v>
      </c>
      <c r="F368" s="144" t="s">
        <v>895</v>
      </c>
      <c r="H368" s="145">
        <v>4</v>
      </c>
      <c r="I368" s="146"/>
      <c r="L368" s="142"/>
      <c r="M368" s="147"/>
      <c r="T368" s="148"/>
      <c r="AT368" s="143" t="s">
        <v>190</v>
      </c>
      <c r="AU368" s="143" t="s">
        <v>88</v>
      </c>
      <c r="AV368" s="12" t="s">
        <v>90</v>
      </c>
      <c r="AW368" s="12" t="s">
        <v>41</v>
      </c>
      <c r="AX368" s="12" t="s">
        <v>80</v>
      </c>
      <c r="AY368" s="143" t="s">
        <v>184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1297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2" customFormat="1" ht="11.25">
      <c r="B370" s="142"/>
      <c r="D370" s="136" t="s">
        <v>190</v>
      </c>
      <c r="E370" s="143" t="s">
        <v>3</v>
      </c>
      <c r="F370" s="144" t="s">
        <v>1112</v>
      </c>
      <c r="H370" s="145">
        <v>2</v>
      </c>
      <c r="I370" s="146"/>
      <c r="L370" s="142"/>
      <c r="M370" s="147"/>
      <c r="T370" s="148"/>
      <c r="AT370" s="143" t="s">
        <v>190</v>
      </c>
      <c r="AU370" s="143" t="s">
        <v>88</v>
      </c>
      <c r="AV370" s="12" t="s">
        <v>90</v>
      </c>
      <c r="AW370" s="12" t="s">
        <v>41</v>
      </c>
      <c r="AX370" s="12" t="s">
        <v>80</v>
      </c>
      <c r="AY370" s="143" t="s">
        <v>184</v>
      </c>
    </row>
    <row r="371" spans="2:65" s="11" customFormat="1" ht="11.25">
      <c r="B371" s="135"/>
      <c r="D371" s="136" t="s">
        <v>190</v>
      </c>
      <c r="E371" s="137" t="s">
        <v>3</v>
      </c>
      <c r="F371" s="138" t="s">
        <v>1299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88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2" customFormat="1" ht="11.25">
      <c r="B372" s="142"/>
      <c r="D372" s="136" t="s">
        <v>190</v>
      </c>
      <c r="E372" s="143" t="s">
        <v>3</v>
      </c>
      <c r="F372" s="144" t="s">
        <v>895</v>
      </c>
      <c r="H372" s="145">
        <v>4</v>
      </c>
      <c r="I372" s="146"/>
      <c r="L372" s="142"/>
      <c r="M372" s="147"/>
      <c r="T372" s="148"/>
      <c r="AT372" s="143" t="s">
        <v>190</v>
      </c>
      <c r="AU372" s="143" t="s">
        <v>88</v>
      </c>
      <c r="AV372" s="12" t="s">
        <v>90</v>
      </c>
      <c r="AW372" s="12" t="s">
        <v>41</v>
      </c>
      <c r="AX372" s="12" t="s">
        <v>80</v>
      </c>
      <c r="AY372" s="143" t="s">
        <v>184</v>
      </c>
    </row>
    <row r="373" spans="2:65" s="11" customFormat="1" ht="11.25">
      <c r="B373" s="135"/>
      <c r="D373" s="136" t="s">
        <v>190</v>
      </c>
      <c r="E373" s="137" t="s">
        <v>3</v>
      </c>
      <c r="F373" s="138" t="s">
        <v>1300</v>
      </c>
      <c r="H373" s="137" t="s">
        <v>3</v>
      </c>
      <c r="I373" s="139"/>
      <c r="L373" s="135"/>
      <c r="M373" s="140"/>
      <c r="T373" s="141"/>
      <c r="AT373" s="137" t="s">
        <v>190</v>
      </c>
      <c r="AU373" s="137" t="s">
        <v>88</v>
      </c>
      <c r="AV373" s="11" t="s">
        <v>88</v>
      </c>
      <c r="AW373" s="11" t="s">
        <v>41</v>
      </c>
      <c r="AX373" s="11" t="s">
        <v>80</v>
      </c>
      <c r="AY373" s="137" t="s">
        <v>184</v>
      </c>
    </row>
    <row r="374" spans="2:65" s="12" customFormat="1" ht="11.25">
      <c r="B374" s="142"/>
      <c r="D374" s="136" t="s">
        <v>190</v>
      </c>
      <c r="E374" s="143" t="s">
        <v>3</v>
      </c>
      <c r="F374" s="144" t="s">
        <v>1112</v>
      </c>
      <c r="H374" s="145">
        <v>2</v>
      </c>
      <c r="I374" s="146"/>
      <c r="L374" s="142"/>
      <c r="M374" s="147"/>
      <c r="T374" s="148"/>
      <c r="AT374" s="143" t="s">
        <v>190</v>
      </c>
      <c r="AU374" s="143" t="s">
        <v>88</v>
      </c>
      <c r="AV374" s="12" t="s">
        <v>90</v>
      </c>
      <c r="AW374" s="12" t="s">
        <v>41</v>
      </c>
      <c r="AX374" s="12" t="s">
        <v>80</v>
      </c>
      <c r="AY374" s="143" t="s">
        <v>184</v>
      </c>
    </row>
    <row r="375" spans="2:65" s="11" customFormat="1" ht="11.25">
      <c r="B375" s="135"/>
      <c r="D375" s="136" t="s">
        <v>190</v>
      </c>
      <c r="E375" s="137" t="s">
        <v>3</v>
      </c>
      <c r="F375" s="138" t="s">
        <v>1301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895</v>
      </c>
      <c r="H376" s="145">
        <v>4</v>
      </c>
      <c r="I376" s="146"/>
      <c r="L376" s="142"/>
      <c r="M376" s="147"/>
      <c r="T376" s="148"/>
      <c r="AT376" s="143" t="s">
        <v>190</v>
      </c>
      <c r="AU376" s="143" t="s">
        <v>88</v>
      </c>
      <c r="AV376" s="12" t="s">
        <v>90</v>
      </c>
      <c r="AW376" s="12" t="s">
        <v>41</v>
      </c>
      <c r="AX376" s="12" t="s">
        <v>80</v>
      </c>
      <c r="AY376" s="143" t="s">
        <v>184</v>
      </c>
    </row>
    <row r="377" spans="2:65" s="13" customFormat="1" ht="11.25">
      <c r="B377" s="149"/>
      <c r="D377" s="136" t="s">
        <v>190</v>
      </c>
      <c r="E377" s="150" t="s">
        <v>3</v>
      </c>
      <c r="F377" s="151" t="s">
        <v>202</v>
      </c>
      <c r="H377" s="152">
        <v>16</v>
      </c>
      <c r="I377" s="153"/>
      <c r="L377" s="149"/>
      <c r="M377" s="154"/>
      <c r="T377" s="155"/>
      <c r="AT377" s="150" t="s">
        <v>190</v>
      </c>
      <c r="AU377" s="150" t="s">
        <v>88</v>
      </c>
      <c r="AV377" s="13" t="s">
        <v>203</v>
      </c>
      <c r="AW377" s="13" t="s">
        <v>41</v>
      </c>
      <c r="AX377" s="13" t="s">
        <v>88</v>
      </c>
      <c r="AY377" s="150" t="s">
        <v>184</v>
      </c>
    </row>
    <row r="378" spans="2:65" s="1" customFormat="1" ht="24.2" customHeight="1">
      <c r="B378" s="121"/>
      <c r="C378" s="122" t="s">
        <v>509</v>
      </c>
      <c r="D378" s="122" t="s">
        <v>185</v>
      </c>
      <c r="E378" s="123" t="s">
        <v>1364</v>
      </c>
      <c r="F378" s="124" t="s">
        <v>1365</v>
      </c>
      <c r="G378" s="125" t="s">
        <v>348</v>
      </c>
      <c r="H378" s="126">
        <v>8</v>
      </c>
      <c r="I378" s="127"/>
      <c r="J378" s="128">
        <f>ROUND(I378*H378,2)</f>
        <v>0</v>
      </c>
      <c r="K378" s="124" t="s">
        <v>189</v>
      </c>
      <c r="L378" s="32"/>
      <c r="M378" s="129" t="s">
        <v>3</v>
      </c>
      <c r="N378" s="130" t="s">
        <v>51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88</v>
      </c>
      <c r="AT378" s="133" t="s">
        <v>185</v>
      </c>
      <c r="AU378" s="133" t="s">
        <v>88</v>
      </c>
      <c r="AY378" s="16" t="s">
        <v>184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88</v>
      </c>
      <c r="BK378" s="134">
        <f>ROUND(I378*H378,2)</f>
        <v>0</v>
      </c>
      <c r="BL378" s="16" t="s">
        <v>88</v>
      </c>
      <c r="BM378" s="133" t="s">
        <v>2080</v>
      </c>
    </row>
    <row r="379" spans="2:65" s="11" customFormat="1" ht="22.5">
      <c r="B379" s="135"/>
      <c r="D379" s="136" t="s">
        <v>190</v>
      </c>
      <c r="E379" s="137" t="s">
        <v>3</v>
      </c>
      <c r="F379" s="138" t="s">
        <v>1968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1" customFormat="1" ht="22.5">
      <c r="B380" s="135"/>
      <c r="D380" s="136" t="s">
        <v>190</v>
      </c>
      <c r="E380" s="137" t="s">
        <v>3</v>
      </c>
      <c r="F380" s="138" t="s">
        <v>1306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1" customFormat="1" ht="11.25">
      <c r="B381" s="135"/>
      <c r="D381" s="136" t="s">
        <v>190</v>
      </c>
      <c r="E381" s="137" t="s">
        <v>3</v>
      </c>
      <c r="F381" s="138" t="s">
        <v>1295</v>
      </c>
      <c r="H381" s="137" t="s">
        <v>3</v>
      </c>
      <c r="I381" s="139"/>
      <c r="L381" s="135"/>
      <c r="M381" s="140"/>
      <c r="T381" s="141"/>
      <c r="AT381" s="137" t="s">
        <v>190</v>
      </c>
      <c r="AU381" s="137" t="s">
        <v>88</v>
      </c>
      <c r="AV381" s="11" t="s">
        <v>88</v>
      </c>
      <c r="AW381" s="11" t="s">
        <v>41</v>
      </c>
      <c r="AX381" s="11" t="s">
        <v>80</v>
      </c>
      <c r="AY381" s="137" t="s">
        <v>184</v>
      </c>
    </row>
    <row r="382" spans="2:65" s="12" customFormat="1" ht="11.25">
      <c r="B382" s="142"/>
      <c r="D382" s="136" t="s">
        <v>190</v>
      </c>
      <c r="E382" s="143" t="s">
        <v>3</v>
      </c>
      <c r="F382" s="144" t="s">
        <v>1112</v>
      </c>
      <c r="H382" s="145">
        <v>2</v>
      </c>
      <c r="I382" s="146"/>
      <c r="L382" s="142"/>
      <c r="M382" s="147"/>
      <c r="T382" s="148"/>
      <c r="AT382" s="143" t="s">
        <v>190</v>
      </c>
      <c r="AU382" s="143" t="s">
        <v>88</v>
      </c>
      <c r="AV382" s="12" t="s">
        <v>90</v>
      </c>
      <c r="AW382" s="12" t="s">
        <v>41</v>
      </c>
      <c r="AX382" s="12" t="s">
        <v>80</v>
      </c>
      <c r="AY382" s="143" t="s">
        <v>184</v>
      </c>
    </row>
    <row r="383" spans="2:65" s="11" customFormat="1" ht="11.25">
      <c r="B383" s="135"/>
      <c r="D383" s="136" t="s">
        <v>190</v>
      </c>
      <c r="E383" s="137" t="s">
        <v>3</v>
      </c>
      <c r="F383" s="138" t="s">
        <v>1297</v>
      </c>
      <c r="H383" s="137" t="s">
        <v>3</v>
      </c>
      <c r="I383" s="139"/>
      <c r="L383" s="135"/>
      <c r="M383" s="140"/>
      <c r="T383" s="141"/>
      <c r="AT383" s="137" t="s">
        <v>190</v>
      </c>
      <c r="AU383" s="137" t="s">
        <v>88</v>
      </c>
      <c r="AV383" s="11" t="s">
        <v>88</v>
      </c>
      <c r="AW383" s="11" t="s">
        <v>41</v>
      </c>
      <c r="AX383" s="11" t="s">
        <v>80</v>
      </c>
      <c r="AY383" s="137" t="s">
        <v>184</v>
      </c>
    </row>
    <row r="384" spans="2:65" s="12" customFormat="1" ht="11.25">
      <c r="B384" s="142"/>
      <c r="D384" s="136" t="s">
        <v>190</v>
      </c>
      <c r="E384" s="143" t="s">
        <v>3</v>
      </c>
      <c r="F384" s="144" t="s">
        <v>1112</v>
      </c>
      <c r="H384" s="145">
        <v>2</v>
      </c>
      <c r="I384" s="146"/>
      <c r="L384" s="142"/>
      <c r="M384" s="147"/>
      <c r="T384" s="148"/>
      <c r="AT384" s="143" t="s">
        <v>190</v>
      </c>
      <c r="AU384" s="143" t="s">
        <v>88</v>
      </c>
      <c r="AV384" s="12" t="s">
        <v>90</v>
      </c>
      <c r="AW384" s="12" t="s">
        <v>41</v>
      </c>
      <c r="AX384" s="12" t="s">
        <v>80</v>
      </c>
      <c r="AY384" s="143" t="s">
        <v>184</v>
      </c>
    </row>
    <row r="385" spans="2:65" s="11" customFormat="1" ht="11.25">
      <c r="B385" s="135"/>
      <c r="D385" s="136" t="s">
        <v>190</v>
      </c>
      <c r="E385" s="137" t="s">
        <v>3</v>
      </c>
      <c r="F385" s="138" t="s">
        <v>1299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2" customFormat="1" ht="11.25">
      <c r="B386" s="142"/>
      <c r="D386" s="136" t="s">
        <v>190</v>
      </c>
      <c r="E386" s="143" t="s">
        <v>3</v>
      </c>
      <c r="F386" s="144" t="s">
        <v>1112</v>
      </c>
      <c r="H386" s="145">
        <v>2</v>
      </c>
      <c r="I386" s="146"/>
      <c r="L386" s="142"/>
      <c r="M386" s="147"/>
      <c r="T386" s="148"/>
      <c r="AT386" s="143" t="s">
        <v>190</v>
      </c>
      <c r="AU386" s="143" t="s">
        <v>88</v>
      </c>
      <c r="AV386" s="12" t="s">
        <v>90</v>
      </c>
      <c r="AW386" s="12" t="s">
        <v>41</v>
      </c>
      <c r="AX386" s="12" t="s">
        <v>80</v>
      </c>
      <c r="AY386" s="143" t="s">
        <v>184</v>
      </c>
    </row>
    <row r="387" spans="2:65" s="11" customFormat="1" ht="11.25">
      <c r="B387" s="135"/>
      <c r="D387" s="136" t="s">
        <v>190</v>
      </c>
      <c r="E387" s="137" t="s">
        <v>3</v>
      </c>
      <c r="F387" s="138" t="s">
        <v>1301</v>
      </c>
      <c r="H387" s="137" t="s">
        <v>3</v>
      </c>
      <c r="I387" s="139"/>
      <c r="L387" s="135"/>
      <c r="M387" s="140"/>
      <c r="T387" s="141"/>
      <c r="AT387" s="137" t="s">
        <v>190</v>
      </c>
      <c r="AU387" s="137" t="s">
        <v>88</v>
      </c>
      <c r="AV387" s="11" t="s">
        <v>88</v>
      </c>
      <c r="AW387" s="11" t="s">
        <v>41</v>
      </c>
      <c r="AX387" s="11" t="s">
        <v>80</v>
      </c>
      <c r="AY387" s="137" t="s">
        <v>184</v>
      </c>
    </row>
    <row r="388" spans="2:65" s="12" customFormat="1" ht="11.25">
      <c r="B388" s="142"/>
      <c r="D388" s="136" t="s">
        <v>190</v>
      </c>
      <c r="E388" s="143" t="s">
        <v>3</v>
      </c>
      <c r="F388" s="144" t="s">
        <v>1112</v>
      </c>
      <c r="H388" s="145">
        <v>2</v>
      </c>
      <c r="I388" s="146"/>
      <c r="L388" s="142"/>
      <c r="M388" s="147"/>
      <c r="T388" s="148"/>
      <c r="AT388" s="143" t="s">
        <v>190</v>
      </c>
      <c r="AU388" s="143" t="s">
        <v>88</v>
      </c>
      <c r="AV388" s="12" t="s">
        <v>90</v>
      </c>
      <c r="AW388" s="12" t="s">
        <v>41</v>
      </c>
      <c r="AX388" s="12" t="s">
        <v>80</v>
      </c>
      <c r="AY388" s="143" t="s">
        <v>184</v>
      </c>
    </row>
    <row r="389" spans="2:65" s="13" customFormat="1" ht="11.25">
      <c r="B389" s="149"/>
      <c r="D389" s="136" t="s">
        <v>190</v>
      </c>
      <c r="E389" s="150" t="s">
        <v>3</v>
      </c>
      <c r="F389" s="151" t="s">
        <v>202</v>
      </c>
      <c r="H389" s="152">
        <v>8</v>
      </c>
      <c r="I389" s="153"/>
      <c r="L389" s="149"/>
      <c r="M389" s="154"/>
      <c r="T389" s="155"/>
      <c r="AT389" s="150" t="s">
        <v>190</v>
      </c>
      <c r="AU389" s="150" t="s">
        <v>88</v>
      </c>
      <c r="AV389" s="13" t="s">
        <v>203</v>
      </c>
      <c r="AW389" s="13" t="s">
        <v>41</v>
      </c>
      <c r="AX389" s="13" t="s">
        <v>88</v>
      </c>
      <c r="AY389" s="150" t="s">
        <v>184</v>
      </c>
    </row>
    <row r="390" spans="2:65" s="1" customFormat="1" ht="24.2" customHeight="1">
      <c r="B390" s="121"/>
      <c r="C390" s="122" t="s">
        <v>379</v>
      </c>
      <c r="D390" s="122" t="s">
        <v>185</v>
      </c>
      <c r="E390" s="123" t="s">
        <v>2081</v>
      </c>
      <c r="F390" s="124" t="s">
        <v>2082</v>
      </c>
      <c r="G390" s="125" t="s">
        <v>348</v>
      </c>
      <c r="H390" s="126">
        <v>2</v>
      </c>
      <c r="I390" s="127"/>
      <c r="J390" s="128">
        <f>ROUND(I390*H390,2)</f>
        <v>0</v>
      </c>
      <c r="K390" s="124" t="s">
        <v>189</v>
      </c>
      <c r="L390" s="32"/>
      <c r="M390" s="129" t="s">
        <v>3</v>
      </c>
      <c r="N390" s="130" t="s">
        <v>51</v>
      </c>
      <c r="P390" s="131">
        <f>O390*H390</f>
        <v>0</v>
      </c>
      <c r="Q390" s="131">
        <v>0</v>
      </c>
      <c r="R390" s="131">
        <f>Q390*H390</f>
        <v>0</v>
      </c>
      <c r="S390" s="131">
        <v>0</v>
      </c>
      <c r="T390" s="132">
        <f>S390*H390</f>
        <v>0</v>
      </c>
      <c r="AR390" s="133" t="s">
        <v>88</v>
      </c>
      <c r="AT390" s="133" t="s">
        <v>185</v>
      </c>
      <c r="AU390" s="133" t="s">
        <v>88</v>
      </c>
      <c r="AY390" s="16" t="s">
        <v>184</v>
      </c>
      <c r="BE390" s="134">
        <f>IF(N390="základní",J390,0)</f>
        <v>0</v>
      </c>
      <c r="BF390" s="134">
        <f>IF(N390="snížená",J390,0)</f>
        <v>0</v>
      </c>
      <c r="BG390" s="134">
        <f>IF(N390="zákl. přenesená",J390,0)</f>
        <v>0</v>
      </c>
      <c r="BH390" s="134">
        <f>IF(N390="sníž. přenesená",J390,0)</f>
        <v>0</v>
      </c>
      <c r="BI390" s="134">
        <f>IF(N390="nulová",J390,0)</f>
        <v>0</v>
      </c>
      <c r="BJ390" s="16" t="s">
        <v>88</v>
      </c>
      <c r="BK390" s="134">
        <f>ROUND(I390*H390,2)</f>
        <v>0</v>
      </c>
      <c r="BL390" s="16" t="s">
        <v>88</v>
      </c>
      <c r="BM390" s="133" t="s">
        <v>2083</v>
      </c>
    </row>
    <row r="391" spans="2:65" s="11" customFormat="1" ht="22.5">
      <c r="B391" s="135"/>
      <c r="D391" s="136" t="s">
        <v>190</v>
      </c>
      <c r="E391" s="137" t="s">
        <v>3</v>
      </c>
      <c r="F391" s="138" t="s">
        <v>1968</v>
      </c>
      <c r="H391" s="137" t="s">
        <v>3</v>
      </c>
      <c r="I391" s="139"/>
      <c r="L391" s="135"/>
      <c r="M391" s="140"/>
      <c r="T391" s="141"/>
      <c r="AT391" s="137" t="s">
        <v>190</v>
      </c>
      <c r="AU391" s="137" t="s">
        <v>88</v>
      </c>
      <c r="AV391" s="11" t="s">
        <v>88</v>
      </c>
      <c r="AW391" s="11" t="s">
        <v>41</v>
      </c>
      <c r="AX391" s="11" t="s">
        <v>80</v>
      </c>
      <c r="AY391" s="137" t="s">
        <v>184</v>
      </c>
    </row>
    <row r="392" spans="2:65" s="11" customFormat="1" ht="11.25">
      <c r="B392" s="135"/>
      <c r="D392" s="136" t="s">
        <v>190</v>
      </c>
      <c r="E392" s="137" t="s">
        <v>3</v>
      </c>
      <c r="F392" s="138" t="s">
        <v>2084</v>
      </c>
      <c r="H392" s="137" t="s">
        <v>3</v>
      </c>
      <c r="I392" s="139"/>
      <c r="L392" s="135"/>
      <c r="M392" s="140"/>
      <c r="T392" s="141"/>
      <c r="AT392" s="137" t="s">
        <v>190</v>
      </c>
      <c r="AU392" s="137" t="s">
        <v>88</v>
      </c>
      <c r="AV392" s="11" t="s">
        <v>88</v>
      </c>
      <c r="AW392" s="11" t="s">
        <v>41</v>
      </c>
      <c r="AX392" s="11" t="s">
        <v>80</v>
      </c>
      <c r="AY392" s="137" t="s">
        <v>184</v>
      </c>
    </row>
    <row r="393" spans="2:65" s="12" customFormat="1" ht="11.25">
      <c r="B393" s="142"/>
      <c r="D393" s="136" t="s">
        <v>190</v>
      </c>
      <c r="E393" s="143" t="s">
        <v>3</v>
      </c>
      <c r="F393" s="144" t="s">
        <v>90</v>
      </c>
      <c r="H393" s="145">
        <v>2</v>
      </c>
      <c r="I393" s="146"/>
      <c r="L393" s="142"/>
      <c r="M393" s="147"/>
      <c r="T393" s="148"/>
      <c r="AT393" s="143" t="s">
        <v>190</v>
      </c>
      <c r="AU393" s="143" t="s">
        <v>88</v>
      </c>
      <c r="AV393" s="12" t="s">
        <v>90</v>
      </c>
      <c r="AW393" s="12" t="s">
        <v>41</v>
      </c>
      <c r="AX393" s="12" t="s">
        <v>80</v>
      </c>
      <c r="AY393" s="143" t="s">
        <v>184</v>
      </c>
    </row>
    <row r="394" spans="2:65" s="13" customFormat="1" ht="11.25">
      <c r="B394" s="149"/>
      <c r="D394" s="136" t="s">
        <v>190</v>
      </c>
      <c r="E394" s="150" t="s">
        <v>3</v>
      </c>
      <c r="F394" s="151" t="s">
        <v>202</v>
      </c>
      <c r="H394" s="152">
        <v>2</v>
      </c>
      <c r="I394" s="153"/>
      <c r="L394" s="149"/>
      <c r="M394" s="154"/>
      <c r="T394" s="155"/>
      <c r="AT394" s="150" t="s">
        <v>190</v>
      </c>
      <c r="AU394" s="150" t="s">
        <v>88</v>
      </c>
      <c r="AV394" s="13" t="s">
        <v>203</v>
      </c>
      <c r="AW394" s="13" t="s">
        <v>41</v>
      </c>
      <c r="AX394" s="13" t="s">
        <v>88</v>
      </c>
      <c r="AY394" s="150" t="s">
        <v>184</v>
      </c>
    </row>
    <row r="395" spans="2:65" s="1" customFormat="1" ht="24.2" customHeight="1">
      <c r="B395" s="121"/>
      <c r="C395" s="122" t="s">
        <v>521</v>
      </c>
      <c r="D395" s="122" t="s">
        <v>185</v>
      </c>
      <c r="E395" s="123" t="s">
        <v>1730</v>
      </c>
      <c r="F395" s="124" t="s">
        <v>1731</v>
      </c>
      <c r="G395" s="125" t="s">
        <v>348</v>
      </c>
      <c r="H395" s="126">
        <v>8</v>
      </c>
      <c r="I395" s="127"/>
      <c r="J395" s="128">
        <f>ROUND(I395*H395,2)</f>
        <v>0</v>
      </c>
      <c r="K395" s="124" t="s">
        <v>189</v>
      </c>
      <c r="L395" s="32"/>
      <c r="M395" s="129" t="s">
        <v>3</v>
      </c>
      <c r="N395" s="130" t="s">
        <v>51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88</v>
      </c>
      <c r="AT395" s="133" t="s">
        <v>185</v>
      </c>
      <c r="AU395" s="133" t="s">
        <v>88</v>
      </c>
      <c r="AY395" s="16" t="s">
        <v>184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6" t="s">
        <v>88</v>
      </c>
      <c r="BK395" s="134">
        <f>ROUND(I395*H395,2)</f>
        <v>0</v>
      </c>
      <c r="BL395" s="16" t="s">
        <v>88</v>
      </c>
      <c r="BM395" s="133" t="s">
        <v>2085</v>
      </c>
    </row>
    <row r="396" spans="2:65" s="11" customFormat="1" ht="22.5">
      <c r="B396" s="135"/>
      <c r="D396" s="136" t="s">
        <v>190</v>
      </c>
      <c r="E396" s="137" t="s">
        <v>3</v>
      </c>
      <c r="F396" s="138" t="s">
        <v>1968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88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1" customFormat="1" ht="11.25">
      <c r="B397" s="135"/>
      <c r="D397" s="136" t="s">
        <v>190</v>
      </c>
      <c r="E397" s="137" t="s">
        <v>3</v>
      </c>
      <c r="F397" s="138" t="s">
        <v>1674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2" customFormat="1" ht="11.25">
      <c r="B398" s="142"/>
      <c r="D398" s="136" t="s">
        <v>190</v>
      </c>
      <c r="E398" s="143" t="s">
        <v>3</v>
      </c>
      <c r="F398" s="144" t="s">
        <v>1331</v>
      </c>
      <c r="H398" s="145">
        <v>8</v>
      </c>
      <c r="I398" s="146"/>
      <c r="L398" s="142"/>
      <c r="M398" s="147"/>
      <c r="T398" s="148"/>
      <c r="AT398" s="143" t="s">
        <v>190</v>
      </c>
      <c r="AU398" s="143" t="s">
        <v>88</v>
      </c>
      <c r="AV398" s="12" t="s">
        <v>90</v>
      </c>
      <c r="AW398" s="12" t="s">
        <v>41</v>
      </c>
      <c r="AX398" s="12" t="s">
        <v>80</v>
      </c>
      <c r="AY398" s="143" t="s">
        <v>184</v>
      </c>
    </row>
    <row r="399" spans="2:65" s="13" customFormat="1" ht="11.25">
      <c r="B399" s="149"/>
      <c r="D399" s="136" t="s">
        <v>190</v>
      </c>
      <c r="E399" s="150" t="s">
        <v>3</v>
      </c>
      <c r="F399" s="151" t="s">
        <v>202</v>
      </c>
      <c r="H399" s="152">
        <v>8</v>
      </c>
      <c r="I399" s="153"/>
      <c r="L399" s="149"/>
      <c r="M399" s="154"/>
      <c r="T399" s="155"/>
      <c r="AT399" s="150" t="s">
        <v>190</v>
      </c>
      <c r="AU399" s="150" t="s">
        <v>88</v>
      </c>
      <c r="AV399" s="13" t="s">
        <v>203</v>
      </c>
      <c r="AW399" s="13" t="s">
        <v>41</v>
      </c>
      <c r="AX399" s="13" t="s">
        <v>88</v>
      </c>
      <c r="AY399" s="150" t="s">
        <v>184</v>
      </c>
    </row>
    <row r="400" spans="2:65" s="1" customFormat="1" ht="24.2" customHeight="1">
      <c r="B400" s="121"/>
      <c r="C400" s="122" t="s">
        <v>386</v>
      </c>
      <c r="D400" s="122" t="s">
        <v>185</v>
      </c>
      <c r="E400" s="123" t="s">
        <v>1367</v>
      </c>
      <c r="F400" s="124" t="s">
        <v>1368</v>
      </c>
      <c r="G400" s="125" t="s">
        <v>348</v>
      </c>
      <c r="H400" s="126">
        <v>4</v>
      </c>
      <c r="I400" s="127"/>
      <c r="J400" s="128">
        <f>ROUND(I400*H400,2)</f>
        <v>0</v>
      </c>
      <c r="K400" s="124" t="s">
        <v>189</v>
      </c>
      <c r="L400" s="32"/>
      <c r="M400" s="129" t="s">
        <v>3</v>
      </c>
      <c r="N400" s="130" t="s">
        <v>51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88</v>
      </c>
      <c r="AT400" s="133" t="s">
        <v>185</v>
      </c>
      <c r="AU400" s="133" t="s">
        <v>88</v>
      </c>
      <c r="AY400" s="16" t="s">
        <v>184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6" t="s">
        <v>88</v>
      </c>
      <c r="BK400" s="134">
        <f>ROUND(I400*H400,2)</f>
        <v>0</v>
      </c>
      <c r="BL400" s="16" t="s">
        <v>88</v>
      </c>
      <c r="BM400" s="133" t="s">
        <v>2086</v>
      </c>
    </row>
    <row r="401" spans="2:65" s="11" customFormat="1" ht="22.5">
      <c r="B401" s="135"/>
      <c r="D401" s="136" t="s">
        <v>190</v>
      </c>
      <c r="E401" s="137" t="s">
        <v>3</v>
      </c>
      <c r="F401" s="138" t="s">
        <v>1968</v>
      </c>
      <c r="H401" s="137" t="s">
        <v>3</v>
      </c>
      <c r="I401" s="139"/>
      <c r="L401" s="135"/>
      <c r="M401" s="140"/>
      <c r="T401" s="141"/>
      <c r="AT401" s="137" t="s">
        <v>190</v>
      </c>
      <c r="AU401" s="137" t="s">
        <v>88</v>
      </c>
      <c r="AV401" s="11" t="s">
        <v>88</v>
      </c>
      <c r="AW401" s="11" t="s">
        <v>41</v>
      </c>
      <c r="AX401" s="11" t="s">
        <v>80</v>
      </c>
      <c r="AY401" s="137" t="s">
        <v>184</v>
      </c>
    </row>
    <row r="402" spans="2:65" s="11" customFormat="1" ht="11.25">
      <c r="B402" s="135"/>
      <c r="D402" s="136" t="s">
        <v>190</v>
      </c>
      <c r="E402" s="137" t="s">
        <v>3</v>
      </c>
      <c r="F402" s="138" t="s">
        <v>1677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88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65" s="12" customFormat="1" ht="11.25">
      <c r="B403" s="142"/>
      <c r="D403" s="136" t="s">
        <v>190</v>
      </c>
      <c r="E403" s="143" t="s">
        <v>3</v>
      </c>
      <c r="F403" s="144" t="s">
        <v>1125</v>
      </c>
      <c r="H403" s="145">
        <v>4</v>
      </c>
      <c r="I403" s="146"/>
      <c r="L403" s="142"/>
      <c r="M403" s="147"/>
      <c r="T403" s="148"/>
      <c r="AT403" s="143" t="s">
        <v>190</v>
      </c>
      <c r="AU403" s="143" t="s">
        <v>88</v>
      </c>
      <c r="AV403" s="12" t="s">
        <v>90</v>
      </c>
      <c r="AW403" s="12" t="s">
        <v>41</v>
      </c>
      <c r="AX403" s="12" t="s">
        <v>80</v>
      </c>
      <c r="AY403" s="143" t="s">
        <v>184</v>
      </c>
    </row>
    <row r="404" spans="2:65" s="13" customFormat="1" ht="11.25">
      <c r="B404" s="149"/>
      <c r="D404" s="136" t="s">
        <v>190</v>
      </c>
      <c r="E404" s="150" t="s">
        <v>3</v>
      </c>
      <c r="F404" s="151" t="s">
        <v>202</v>
      </c>
      <c r="H404" s="152">
        <v>4</v>
      </c>
      <c r="I404" s="153"/>
      <c r="L404" s="149"/>
      <c r="M404" s="154"/>
      <c r="T404" s="155"/>
      <c r="AT404" s="150" t="s">
        <v>190</v>
      </c>
      <c r="AU404" s="150" t="s">
        <v>88</v>
      </c>
      <c r="AV404" s="13" t="s">
        <v>203</v>
      </c>
      <c r="AW404" s="13" t="s">
        <v>41</v>
      </c>
      <c r="AX404" s="13" t="s">
        <v>88</v>
      </c>
      <c r="AY404" s="150" t="s">
        <v>184</v>
      </c>
    </row>
    <row r="405" spans="2:65" s="1" customFormat="1" ht="24.2" customHeight="1">
      <c r="B405" s="121"/>
      <c r="C405" s="122" t="s">
        <v>531</v>
      </c>
      <c r="D405" s="122" t="s">
        <v>185</v>
      </c>
      <c r="E405" s="123" t="s">
        <v>1373</v>
      </c>
      <c r="F405" s="124" t="s">
        <v>1374</v>
      </c>
      <c r="G405" s="125" t="s">
        <v>1343</v>
      </c>
      <c r="H405" s="126">
        <v>0.04</v>
      </c>
      <c r="I405" s="127"/>
      <c r="J405" s="128">
        <f>ROUND(I405*H405,2)</f>
        <v>0</v>
      </c>
      <c r="K405" s="124" t="s">
        <v>189</v>
      </c>
      <c r="L405" s="32"/>
      <c r="M405" s="129" t="s">
        <v>3</v>
      </c>
      <c r="N405" s="130" t="s">
        <v>51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88</v>
      </c>
      <c r="AT405" s="133" t="s">
        <v>185</v>
      </c>
      <c r="AU405" s="133" t="s">
        <v>88</v>
      </c>
      <c r="AY405" s="16" t="s">
        <v>184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6" t="s">
        <v>88</v>
      </c>
      <c r="BK405" s="134">
        <f>ROUND(I405*H405,2)</f>
        <v>0</v>
      </c>
      <c r="BL405" s="16" t="s">
        <v>88</v>
      </c>
      <c r="BM405" s="133" t="s">
        <v>2087</v>
      </c>
    </row>
    <row r="406" spans="2:65" s="11" customFormat="1" ht="11.25">
      <c r="B406" s="135"/>
      <c r="D406" s="136" t="s">
        <v>190</v>
      </c>
      <c r="E406" s="137" t="s">
        <v>3</v>
      </c>
      <c r="F406" s="138" t="s">
        <v>1967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1" customFormat="1" ht="22.5">
      <c r="B407" s="135"/>
      <c r="D407" s="136" t="s">
        <v>190</v>
      </c>
      <c r="E407" s="137" t="s">
        <v>3</v>
      </c>
      <c r="F407" s="138" t="s">
        <v>1968</v>
      </c>
      <c r="H407" s="137" t="s">
        <v>3</v>
      </c>
      <c r="I407" s="139"/>
      <c r="L407" s="135"/>
      <c r="M407" s="140"/>
      <c r="T407" s="141"/>
      <c r="AT407" s="137" t="s">
        <v>190</v>
      </c>
      <c r="AU407" s="137" t="s">
        <v>88</v>
      </c>
      <c r="AV407" s="11" t="s">
        <v>88</v>
      </c>
      <c r="AW407" s="11" t="s">
        <v>41</v>
      </c>
      <c r="AX407" s="11" t="s">
        <v>80</v>
      </c>
      <c r="AY407" s="137" t="s">
        <v>184</v>
      </c>
    </row>
    <row r="408" spans="2:65" s="11" customFormat="1" ht="22.5">
      <c r="B408" s="135"/>
      <c r="D408" s="136" t="s">
        <v>190</v>
      </c>
      <c r="E408" s="137" t="s">
        <v>3</v>
      </c>
      <c r="F408" s="138" t="s">
        <v>2088</v>
      </c>
      <c r="H408" s="137" t="s">
        <v>3</v>
      </c>
      <c r="I408" s="139"/>
      <c r="L408" s="135"/>
      <c r="M408" s="140"/>
      <c r="T408" s="141"/>
      <c r="AT408" s="137" t="s">
        <v>190</v>
      </c>
      <c r="AU408" s="137" t="s">
        <v>88</v>
      </c>
      <c r="AV408" s="11" t="s">
        <v>88</v>
      </c>
      <c r="AW408" s="11" t="s">
        <v>41</v>
      </c>
      <c r="AX408" s="11" t="s">
        <v>80</v>
      </c>
      <c r="AY408" s="137" t="s">
        <v>184</v>
      </c>
    </row>
    <row r="409" spans="2:65" s="12" customFormat="1" ht="11.25">
      <c r="B409" s="142"/>
      <c r="D409" s="136" t="s">
        <v>190</v>
      </c>
      <c r="E409" s="143" t="s">
        <v>3</v>
      </c>
      <c r="F409" s="144" t="s">
        <v>1377</v>
      </c>
      <c r="H409" s="145">
        <v>0.04</v>
      </c>
      <c r="I409" s="146"/>
      <c r="L409" s="142"/>
      <c r="M409" s="147"/>
      <c r="T409" s="148"/>
      <c r="AT409" s="143" t="s">
        <v>190</v>
      </c>
      <c r="AU409" s="143" t="s">
        <v>88</v>
      </c>
      <c r="AV409" s="12" t="s">
        <v>90</v>
      </c>
      <c r="AW409" s="12" t="s">
        <v>41</v>
      </c>
      <c r="AX409" s="12" t="s">
        <v>80</v>
      </c>
      <c r="AY409" s="143" t="s">
        <v>184</v>
      </c>
    </row>
    <row r="410" spans="2:65" s="13" customFormat="1" ht="11.25">
      <c r="B410" s="149"/>
      <c r="D410" s="136" t="s">
        <v>190</v>
      </c>
      <c r="E410" s="150" t="s">
        <v>3</v>
      </c>
      <c r="F410" s="151" t="s">
        <v>202</v>
      </c>
      <c r="H410" s="152">
        <v>0.04</v>
      </c>
      <c r="I410" s="153"/>
      <c r="L410" s="149"/>
      <c r="M410" s="154"/>
      <c r="T410" s="155"/>
      <c r="AT410" s="150" t="s">
        <v>190</v>
      </c>
      <c r="AU410" s="150" t="s">
        <v>88</v>
      </c>
      <c r="AV410" s="13" t="s">
        <v>203</v>
      </c>
      <c r="AW410" s="13" t="s">
        <v>41</v>
      </c>
      <c r="AX410" s="13" t="s">
        <v>88</v>
      </c>
      <c r="AY410" s="150" t="s">
        <v>184</v>
      </c>
    </row>
    <row r="411" spans="2:65" s="1" customFormat="1" ht="24.2" customHeight="1">
      <c r="B411" s="121"/>
      <c r="C411" s="122" t="s">
        <v>391</v>
      </c>
      <c r="D411" s="122" t="s">
        <v>185</v>
      </c>
      <c r="E411" s="123" t="s">
        <v>1378</v>
      </c>
      <c r="F411" s="124" t="s">
        <v>1379</v>
      </c>
      <c r="G411" s="125" t="s">
        <v>1343</v>
      </c>
      <c r="H411" s="126">
        <v>0.04</v>
      </c>
      <c r="I411" s="127"/>
      <c r="J411" s="128">
        <f>ROUND(I411*H411,2)</f>
        <v>0</v>
      </c>
      <c r="K411" s="124" t="s">
        <v>189</v>
      </c>
      <c r="L411" s="32"/>
      <c r="M411" s="129" t="s">
        <v>3</v>
      </c>
      <c r="N411" s="130" t="s">
        <v>51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88</v>
      </c>
      <c r="AT411" s="133" t="s">
        <v>185</v>
      </c>
      <c r="AU411" s="133" t="s">
        <v>88</v>
      </c>
      <c r="AY411" s="16" t="s">
        <v>184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6" t="s">
        <v>88</v>
      </c>
      <c r="BK411" s="134">
        <f>ROUND(I411*H411,2)</f>
        <v>0</v>
      </c>
      <c r="BL411" s="16" t="s">
        <v>88</v>
      </c>
      <c r="BM411" s="133" t="s">
        <v>2089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1967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1" customFormat="1" ht="22.5">
      <c r="B413" s="135"/>
      <c r="D413" s="136" t="s">
        <v>190</v>
      </c>
      <c r="E413" s="137" t="s">
        <v>3</v>
      </c>
      <c r="F413" s="138" t="s">
        <v>1968</v>
      </c>
      <c r="H413" s="137" t="s">
        <v>3</v>
      </c>
      <c r="I413" s="139"/>
      <c r="L413" s="135"/>
      <c r="M413" s="140"/>
      <c r="T413" s="141"/>
      <c r="AT413" s="137" t="s">
        <v>190</v>
      </c>
      <c r="AU413" s="137" t="s">
        <v>88</v>
      </c>
      <c r="AV413" s="11" t="s">
        <v>88</v>
      </c>
      <c r="AW413" s="11" t="s">
        <v>41</v>
      </c>
      <c r="AX413" s="11" t="s">
        <v>80</v>
      </c>
      <c r="AY413" s="137" t="s">
        <v>184</v>
      </c>
    </row>
    <row r="414" spans="2:65" s="11" customFormat="1" ht="22.5">
      <c r="B414" s="135"/>
      <c r="D414" s="136" t="s">
        <v>190</v>
      </c>
      <c r="E414" s="137" t="s">
        <v>3</v>
      </c>
      <c r="F414" s="138" t="s">
        <v>2090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65" s="12" customFormat="1" ht="11.25">
      <c r="B415" s="142"/>
      <c r="D415" s="136" t="s">
        <v>190</v>
      </c>
      <c r="E415" s="143" t="s">
        <v>3</v>
      </c>
      <c r="F415" s="144" t="s">
        <v>1377</v>
      </c>
      <c r="H415" s="145">
        <v>0.04</v>
      </c>
      <c r="I415" s="146"/>
      <c r="L415" s="142"/>
      <c r="M415" s="147"/>
      <c r="T415" s="148"/>
      <c r="AT415" s="143" t="s">
        <v>190</v>
      </c>
      <c r="AU415" s="143" t="s">
        <v>88</v>
      </c>
      <c r="AV415" s="12" t="s">
        <v>90</v>
      </c>
      <c r="AW415" s="12" t="s">
        <v>41</v>
      </c>
      <c r="AX415" s="12" t="s">
        <v>80</v>
      </c>
      <c r="AY415" s="143" t="s">
        <v>184</v>
      </c>
    </row>
    <row r="416" spans="2:65" s="13" customFormat="1" ht="11.25">
      <c r="B416" s="149"/>
      <c r="D416" s="136" t="s">
        <v>190</v>
      </c>
      <c r="E416" s="150" t="s">
        <v>3</v>
      </c>
      <c r="F416" s="151" t="s">
        <v>202</v>
      </c>
      <c r="H416" s="152">
        <v>0.04</v>
      </c>
      <c r="I416" s="153"/>
      <c r="L416" s="149"/>
      <c r="M416" s="154"/>
      <c r="T416" s="155"/>
      <c r="AT416" s="150" t="s">
        <v>190</v>
      </c>
      <c r="AU416" s="150" t="s">
        <v>88</v>
      </c>
      <c r="AV416" s="13" t="s">
        <v>203</v>
      </c>
      <c r="AW416" s="13" t="s">
        <v>41</v>
      </c>
      <c r="AX416" s="13" t="s">
        <v>88</v>
      </c>
      <c r="AY416" s="150" t="s">
        <v>184</v>
      </c>
    </row>
    <row r="417" spans="2:65" s="1" customFormat="1" ht="24.2" customHeight="1">
      <c r="B417" s="121"/>
      <c r="C417" s="122" t="s">
        <v>540</v>
      </c>
      <c r="D417" s="122" t="s">
        <v>185</v>
      </c>
      <c r="E417" s="123" t="s">
        <v>2091</v>
      </c>
      <c r="F417" s="124" t="s">
        <v>2092</v>
      </c>
      <c r="G417" s="125" t="s">
        <v>1343</v>
      </c>
      <c r="H417" s="126">
        <v>0.04</v>
      </c>
      <c r="I417" s="127"/>
      <c r="J417" s="128">
        <f>ROUND(I417*H417,2)</f>
        <v>0</v>
      </c>
      <c r="K417" s="124" t="s">
        <v>189</v>
      </c>
      <c r="L417" s="32"/>
      <c r="M417" s="129" t="s">
        <v>3</v>
      </c>
      <c r="N417" s="130" t="s">
        <v>51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88</v>
      </c>
      <c r="AT417" s="133" t="s">
        <v>185</v>
      </c>
      <c r="AU417" s="133" t="s">
        <v>88</v>
      </c>
      <c r="AY417" s="16" t="s">
        <v>184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6" t="s">
        <v>88</v>
      </c>
      <c r="BK417" s="134">
        <f>ROUND(I417*H417,2)</f>
        <v>0</v>
      </c>
      <c r="BL417" s="16" t="s">
        <v>88</v>
      </c>
      <c r="BM417" s="133" t="s">
        <v>2093</v>
      </c>
    </row>
    <row r="418" spans="2:65" s="11" customFormat="1" ht="11.25">
      <c r="B418" s="135"/>
      <c r="D418" s="136" t="s">
        <v>190</v>
      </c>
      <c r="E418" s="137" t="s">
        <v>3</v>
      </c>
      <c r="F418" s="138" t="s">
        <v>1967</v>
      </c>
      <c r="H418" s="137" t="s">
        <v>3</v>
      </c>
      <c r="I418" s="139"/>
      <c r="L418" s="135"/>
      <c r="M418" s="140"/>
      <c r="T418" s="141"/>
      <c r="AT418" s="137" t="s">
        <v>190</v>
      </c>
      <c r="AU418" s="137" t="s">
        <v>88</v>
      </c>
      <c r="AV418" s="11" t="s">
        <v>88</v>
      </c>
      <c r="AW418" s="11" t="s">
        <v>41</v>
      </c>
      <c r="AX418" s="11" t="s">
        <v>80</v>
      </c>
      <c r="AY418" s="137" t="s">
        <v>184</v>
      </c>
    </row>
    <row r="419" spans="2:65" s="11" customFormat="1" ht="22.5">
      <c r="B419" s="135"/>
      <c r="D419" s="136" t="s">
        <v>190</v>
      </c>
      <c r="E419" s="137" t="s">
        <v>3</v>
      </c>
      <c r="F419" s="138" t="s">
        <v>1968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1" customFormat="1" ht="11.25">
      <c r="B420" s="135"/>
      <c r="D420" s="136" t="s">
        <v>190</v>
      </c>
      <c r="E420" s="137" t="s">
        <v>3</v>
      </c>
      <c r="F420" s="138" t="s">
        <v>2094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2" customFormat="1" ht="11.25">
      <c r="B421" s="142"/>
      <c r="D421" s="136" t="s">
        <v>190</v>
      </c>
      <c r="E421" s="143" t="s">
        <v>3</v>
      </c>
      <c r="F421" s="144" t="s">
        <v>1377</v>
      </c>
      <c r="H421" s="145">
        <v>0.04</v>
      </c>
      <c r="I421" s="146"/>
      <c r="L421" s="142"/>
      <c r="M421" s="147"/>
      <c r="T421" s="148"/>
      <c r="AT421" s="143" t="s">
        <v>190</v>
      </c>
      <c r="AU421" s="143" t="s">
        <v>88</v>
      </c>
      <c r="AV421" s="12" t="s">
        <v>90</v>
      </c>
      <c r="AW421" s="12" t="s">
        <v>41</v>
      </c>
      <c r="AX421" s="12" t="s">
        <v>80</v>
      </c>
      <c r="AY421" s="143" t="s">
        <v>184</v>
      </c>
    </row>
    <row r="422" spans="2:65" s="13" customFormat="1" ht="11.25">
      <c r="B422" s="149"/>
      <c r="D422" s="136" t="s">
        <v>190</v>
      </c>
      <c r="E422" s="150" t="s">
        <v>3</v>
      </c>
      <c r="F422" s="151" t="s">
        <v>202</v>
      </c>
      <c r="H422" s="152">
        <v>0.04</v>
      </c>
      <c r="I422" s="153"/>
      <c r="L422" s="149"/>
      <c r="M422" s="154"/>
      <c r="T422" s="155"/>
      <c r="AT422" s="150" t="s">
        <v>190</v>
      </c>
      <c r="AU422" s="150" t="s">
        <v>88</v>
      </c>
      <c r="AV422" s="13" t="s">
        <v>203</v>
      </c>
      <c r="AW422" s="13" t="s">
        <v>41</v>
      </c>
      <c r="AX422" s="13" t="s">
        <v>88</v>
      </c>
      <c r="AY422" s="150" t="s">
        <v>184</v>
      </c>
    </row>
    <row r="423" spans="2:65" s="1" customFormat="1" ht="37.9" customHeight="1">
      <c r="B423" s="121"/>
      <c r="C423" s="122" t="s">
        <v>397</v>
      </c>
      <c r="D423" s="122" t="s">
        <v>185</v>
      </c>
      <c r="E423" s="123" t="s">
        <v>1936</v>
      </c>
      <c r="F423" s="124" t="s">
        <v>1383</v>
      </c>
      <c r="G423" s="125" t="s">
        <v>213</v>
      </c>
      <c r="H423" s="126">
        <v>136</v>
      </c>
      <c r="I423" s="127"/>
      <c r="J423" s="128">
        <f>ROUND(I423*H423,2)</f>
        <v>0</v>
      </c>
      <c r="K423" s="124" t="s">
        <v>189</v>
      </c>
      <c r="L423" s="32"/>
      <c r="M423" s="129" t="s">
        <v>3</v>
      </c>
      <c r="N423" s="130" t="s">
        <v>51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88</v>
      </c>
      <c r="AT423" s="133" t="s">
        <v>185</v>
      </c>
      <c r="AU423" s="133" t="s">
        <v>88</v>
      </c>
      <c r="AY423" s="16" t="s">
        <v>184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6" t="s">
        <v>88</v>
      </c>
      <c r="BK423" s="134">
        <f>ROUND(I423*H423,2)</f>
        <v>0</v>
      </c>
      <c r="BL423" s="16" t="s">
        <v>88</v>
      </c>
      <c r="BM423" s="133" t="s">
        <v>2095</v>
      </c>
    </row>
    <row r="424" spans="2:65" s="11" customFormat="1" ht="22.5">
      <c r="B424" s="135"/>
      <c r="D424" s="136" t="s">
        <v>190</v>
      </c>
      <c r="E424" s="137" t="s">
        <v>3</v>
      </c>
      <c r="F424" s="138" t="s">
        <v>1968</v>
      </c>
      <c r="H424" s="137" t="s">
        <v>3</v>
      </c>
      <c r="I424" s="139"/>
      <c r="L424" s="135"/>
      <c r="M424" s="140"/>
      <c r="T424" s="141"/>
      <c r="AT424" s="137" t="s">
        <v>190</v>
      </c>
      <c r="AU424" s="137" t="s">
        <v>88</v>
      </c>
      <c r="AV424" s="11" t="s">
        <v>88</v>
      </c>
      <c r="AW424" s="11" t="s">
        <v>41</v>
      </c>
      <c r="AX424" s="11" t="s">
        <v>80</v>
      </c>
      <c r="AY424" s="137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1295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2" customFormat="1" ht="11.25">
      <c r="B426" s="142"/>
      <c r="D426" s="136" t="s">
        <v>190</v>
      </c>
      <c r="E426" s="143" t="s">
        <v>3</v>
      </c>
      <c r="F426" s="144" t="s">
        <v>1387</v>
      </c>
      <c r="H426" s="145">
        <v>34</v>
      </c>
      <c r="I426" s="146"/>
      <c r="L426" s="142"/>
      <c r="M426" s="147"/>
      <c r="T426" s="148"/>
      <c r="AT426" s="143" t="s">
        <v>190</v>
      </c>
      <c r="AU426" s="143" t="s">
        <v>88</v>
      </c>
      <c r="AV426" s="12" t="s">
        <v>90</v>
      </c>
      <c r="AW426" s="12" t="s">
        <v>41</v>
      </c>
      <c r="AX426" s="12" t="s">
        <v>80</v>
      </c>
      <c r="AY426" s="143" t="s">
        <v>184</v>
      </c>
    </row>
    <row r="427" spans="2:65" s="11" customFormat="1" ht="11.25">
      <c r="B427" s="135"/>
      <c r="D427" s="136" t="s">
        <v>190</v>
      </c>
      <c r="E427" s="137" t="s">
        <v>3</v>
      </c>
      <c r="F427" s="138" t="s">
        <v>1297</v>
      </c>
      <c r="H427" s="137" t="s">
        <v>3</v>
      </c>
      <c r="I427" s="139"/>
      <c r="L427" s="135"/>
      <c r="M427" s="140"/>
      <c r="T427" s="141"/>
      <c r="AT427" s="137" t="s">
        <v>190</v>
      </c>
      <c r="AU427" s="137" t="s">
        <v>88</v>
      </c>
      <c r="AV427" s="11" t="s">
        <v>88</v>
      </c>
      <c r="AW427" s="11" t="s">
        <v>41</v>
      </c>
      <c r="AX427" s="11" t="s">
        <v>80</v>
      </c>
      <c r="AY427" s="137" t="s">
        <v>184</v>
      </c>
    </row>
    <row r="428" spans="2:65" s="12" customFormat="1" ht="11.25">
      <c r="B428" s="142"/>
      <c r="D428" s="136" t="s">
        <v>190</v>
      </c>
      <c r="E428" s="143" t="s">
        <v>3</v>
      </c>
      <c r="F428" s="144" t="s">
        <v>1385</v>
      </c>
      <c r="H428" s="145">
        <v>24</v>
      </c>
      <c r="I428" s="146"/>
      <c r="L428" s="142"/>
      <c r="M428" s="147"/>
      <c r="T428" s="148"/>
      <c r="AT428" s="143" t="s">
        <v>190</v>
      </c>
      <c r="AU428" s="143" t="s">
        <v>88</v>
      </c>
      <c r="AV428" s="12" t="s">
        <v>90</v>
      </c>
      <c r="AW428" s="12" t="s">
        <v>41</v>
      </c>
      <c r="AX428" s="12" t="s">
        <v>80</v>
      </c>
      <c r="AY428" s="143" t="s">
        <v>184</v>
      </c>
    </row>
    <row r="429" spans="2:65" s="11" customFormat="1" ht="11.25">
      <c r="B429" s="135"/>
      <c r="D429" s="136" t="s">
        <v>190</v>
      </c>
      <c r="E429" s="137" t="s">
        <v>3</v>
      </c>
      <c r="F429" s="138" t="s">
        <v>1299</v>
      </c>
      <c r="H429" s="137" t="s">
        <v>3</v>
      </c>
      <c r="I429" s="139"/>
      <c r="L429" s="135"/>
      <c r="M429" s="140"/>
      <c r="T429" s="141"/>
      <c r="AT429" s="137" t="s">
        <v>190</v>
      </c>
      <c r="AU429" s="137" t="s">
        <v>88</v>
      </c>
      <c r="AV429" s="11" t="s">
        <v>88</v>
      </c>
      <c r="AW429" s="11" t="s">
        <v>41</v>
      </c>
      <c r="AX429" s="11" t="s">
        <v>80</v>
      </c>
      <c r="AY429" s="137" t="s">
        <v>184</v>
      </c>
    </row>
    <row r="430" spans="2:65" s="12" customFormat="1" ht="11.25">
      <c r="B430" s="142"/>
      <c r="D430" s="136" t="s">
        <v>190</v>
      </c>
      <c r="E430" s="143" t="s">
        <v>3</v>
      </c>
      <c r="F430" s="144" t="s">
        <v>1387</v>
      </c>
      <c r="H430" s="145">
        <v>34</v>
      </c>
      <c r="I430" s="146"/>
      <c r="L430" s="142"/>
      <c r="M430" s="147"/>
      <c r="T430" s="148"/>
      <c r="AT430" s="143" t="s">
        <v>190</v>
      </c>
      <c r="AU430" s="143" t="s">
        <v>88</v>
      </c>
      <c r="AV430" s="12" t="s">
        <v>90</v>
      </c>
      <c r="AW430" s="12" t="s">
        <v>41</v>
      </c>
      <c r="AX430" s="12" t="s">
        <v>80</v>
      </c>
      <c r="AY430" s="143" t="s">
        <v>184</v>
      </c>
    </row>
    <row r="431" spans="2:65" s="11" customFormat="1" ht="11.25">
      <c r="B431" s="135"/>
      <c r="D431" s="136" t="s">
        <v>190</v>
      </c>
      <c r="E431" s="137" t="s">
        <v>3</v>
      </c>
      <c r="F431" s="138" t="s">
        <v>1300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2" customFormat="1" ht="11.25">
      <c r="B432" s="142"/>
      <c r="D432" s="136" t="s">
        <v>190</v>
      </c>
      <c r="E432" s="143" t="s">
        <v>3</v>
      </c>
      <c r="F432" s="144" t="s">
        <v>1278</v>
      </c>
      <c r="H432" s="145">
        <v>10</v>
      </c>
      <c r="I432" s="146"/>
      <c r="L432" s="142"/>
      <c r="M432" s="147"/>
      <c r="T432" s="148"/>
      <c r="AT432" s="143" t="s">
        <v>190</v>
      </c>
      <c r="AU432" s="143" t="s">
        <v>88</v>
      </c>
      <c r="AV432" s="12" t="s">
        <v>90</v>
      </c>
      <c r="AW432" s="12" t="s">
        <v>41</v>
      </c>
      <c r="AX432" s="12" t="s">
        <v>80</v>
      </c>
      <c r="AY432" s="143" t="s">
        <v>184</v>
      </c>
    </row>
    <row r="433" spans="2:65" s="11" customFormat="1" ht="11.25">
      <c r="B433" s="135"/>
      <c r="D433" s="136" t="s">
        <v>190</v>
      </c>
      <c r="E433" s="137" t="s">
        <v>3</v>
      </c>
      <c r="F433" s="138" t="s">
        <v>1301</v>
      </c>
      <c r="H433" s="137" t="s">
        <v>3</v>
      </c>
      <c r="I433" s="139"/>
      <c r="L433" s="135"/>
      <c r="M433" s="140"/>
      <c r="T433" s="141"/>
      <c r="AT433" s="137" t="s">
        <v>190</v>
      </c>
      <c r="AU433" s="137" t="s">
        <v>88</v>
      </c>
      <c r="AV433" s="11" t="s">
        <v>88</v>
      </c>
      <c r="AW433" s="11" t="s">
        <v>41</v>
      </c>
      <c r="AX433" s="11" t="s">
        <v>80</v>
      </c>
      <c r="AY433" s="137" t="s">
        <v>184</v>
      </c>
    </row>
    <row r="434" spans="2:65" s="12" customFormat="1" ht="11.25">
      <c r="B434" s="142"/>
      <c r="D434" s="136" t="s">
        <v>190</v>
      </c>
      <c r="E434" s="143" t="s">
        <v>3</v>
      </c>
      <c r="F434" s="144" t="s">
        <v>1387</v>
      </c>
      <c r="H434" s="145">
        <v>34</v>
      </c>
      <c r="I434" s="146"/>
      <c r="L434" s="142"/>
      <c r="M434" s="147"/>
      <c r="T434" s="148"/>
      <c r="AT434" s="143" t="s">
        <v>190</v>
      </c>
      <c r="AU434" s="143" t="s">
        <v>88</v>
      </c>
      <c r="AV434" s="12" t="s">
        <v>90</v>
      </c>
      <c r="AW434" s="12" t="s">
        <v>41</v>
      </c>
      <c r="AX434" s="12" t="s">
        <v>80</v>
      </c>
      <c r="AY434" s="143" t="s">
        <v>184</v>
      </c>
    </row>
    <row r="435" spans="2:65" s="13" customFormat="1" ht="11.25">
      <c r="B435" s="149"/>
      <c r="D435" s="136" t="s">
        <v>190</v>
      </c>
      <c r="E435" s="150" t="s">
        <v>3</v>
      </c>
      <c r="F435" s="151" t="s">
        <v>202</v>
      </c>
      <c r="H435" s="152">
        <v>136</v>
      </c>
      <c r="I435" s="153"/>
      <c r="L435" s="149"/>
      <c r="M435" s="154"/>
      <c r="T435" s="155"/>
      <c r="AT435" s="150" t="s">
        <v>190</v>
      </c>
      <c r="AU435" s="150" t="s">
        <v>88</v>
      </c>
      <c r="AV435" s="13" t="s">
        <v>203</v>
      </c>
      <c r="AW435" s="13" t="s">
        <v>41</v>
      </c>
      <c r="AX435" s="13" t="s">
        <v>88</v>
      </c>
      <c r="AY435" s="150" t="s">
        <v>184</v>
      </c>
    </row>
    <row r="436" spans="2:65" s="1" customFormat="1" ht="33" customHeight="1">
      <c r="B436" s="121"/>
      <c r="C436" s="122" t="s">
        <v>550</v>
      </c>
      <c r="D436" s="122" t="s">
        <v>185</v>
      </c>
      <c r="E436" s="123" t="s">
        <v>1768</v>
      </c>
      <c r="F436" s="124" t="s">
        <v>1769</v>
      </c>
      <c r="G436" s="125" t="s">
        <v>213</v>
      </c>
      <c r="H436" s="126">
        <v>5</v>
      </c>
      <c r="I436" s="127"/>
      <c r="J436" s="128">
        <f>ROUND(I436*H436,2)</f>
        <v>0</v>
      </c>
      <c r="K436" s="124" t="s">
        <v>189</v>
      </c>
      <c r="L436" s="32"/>
      <c r="M436" s="129" t="s">
        <v>3</v>
      </c>
      <c r="N436" s="130" t="s">
        <v>51</v>
      </c>
      <c r="P436" s="131">
        <f>O436*H436</f>
        <v>0</v>
      </c>
      <c r="Q436" s="131">
        <v>0</v>
      </c>
      <c r="R436" s="131">
        <f>Q436*H436</f>
        <v>0</v>
      </c>
      <c r="S436" s="131">
        <v>0</v>
      </c>
      <c r="T436" s="132">
        <f>S436*H436</f>
        <v>0</v>
      </c>
      <c r="AR436" s="133" t="s">
        <v>88</v>
      </c>
      <c r="AT436" s="133" t="s">
        <v>185</v>
      </c>
      <c r="AU436" s="133" t="s">
        <v>88</v>
      </c>
      <c r="AY436" s="16" t="s">
        <v>184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6" t="s">
        <v>88</v>
      </c>
      <c r="BK436" s="134">
        <f>ROUND(I436*H436,2)</f>
        <v>0</v>
      </c>
      <c r="BL436" s="16" t="s">
        <v>88</v>
      </c>
      <c r="BM436" s="133" t="s">
        <v>2096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1967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1" customFormat="1" ht="22.5">
      <c r="B438" s="135"/>
      <c r="D438" s="136" t="s">
        <v>190</v>
      </c>
      <c r="E438" s="137" t="s">
        <v>3</v>
      </c>
      <c r="F438" s="138" t="s">
        <v>1968</v>
      </c>
      <c r="H438" s="137" t="s">
        <v>3</v>
      </c>
      <c r="I438" s="139"/>
      <c r="L438" s="135"/>
      <c r="M438" s="140"/>
      <c r="T438" s="141"/>
      <c r="AT438" s="137" t="s">
        <v>190</v>
      </c>
      <c r="AU438" s="137" t="s">
        <v>88</v>
      </c>
      <c r="AV438" s="11" t="s">
        <v>88</v>
      </c>
      <c r="AW438" s="11" t="s">
        <v>41</v>
      </c>
      <c r="AX438" s="11" t="s">
        <v>80</v>
      </c>
      <c r="AY438" s="137" t="s">
        <v>184</v>
      </c>
    </row>
    <row r="439" spans="2:65" s="11" customFormat="1" ht="22.5">
      <c r="B439" s="135"/>
      <c r="D439" s="136" t="s">
        <v>190</v>
      </c>
      <c r="E439" s="137" t="s">
        <v>3</v>
      </c>
      <c r="F439" s="138" t="s">
        <v>2097</v>
      </c>
      <c r="H439" s="137" t="s">
        <v>3</v>
      </c>
      <c r="I439" s="139"/>
      <c r="L439" s="135"/>
      <c r="M439" s="140"/>
      <c r="T439" s="141"/>
      <c r="AT439" s="137" t="s">
        <v>190</v>
      </c>
      <c r="AU439" s="137" t="s">
        <v>88</v>
      </c>
      <c r="AV439" s="11" t="s">
        <v>88</v>
      </c>
      <c r="AW439" s="11" t="s">
        <v>41</v>
      </c>
      <c r="AX439" s="11" t="s">
        <v>80</v>
      </c>
      <c r="AY439" s="137" t="s">
        <v>184</v>
      </c>
    </row>
    <row r="440" spans="2:65" s="12" customFormat="1" ht="11.25">
      <c r="B440" s="142"/>
      <c r="D440" s="136" t="s">
        <v>190</v>
      </c>
      <c r="E440" s="143" t="s">
        <v>3</v>
      </c>
      <c r="F440" s="144" t="s">
        <v>221</v>
      </c>
      <c r="H440" s="145">
        <v>5</v>
      </c>
      <c r="I440" s="146"/>
      <c r="L440" s="142"/>
      <c r="M440" s="147"/>
      <c r="T440" s="148"/>
      <c r="AT440" s="143" t="s">
        <v>190</v>
      </c>
      <c r="AU440" s="143" t="s">
        <v>88</v>
      </c>
      <c r="AV440" s="12" t="s">
        <v>90</v>
      </c>
      <c r="AW440" s="12" t="s">
        <v>41</v>
      </c>
      <c r="AX440" s="12" t="s">
        <v>80</v>
      </c>
      <c r="AY440" s="143" t="s">
        <v>184</v>
      </c>
    </row>
    <row r="441" spans="2:65" s="13" customFormat="1" ht="11.25">
      <c r="B441" s="149"/>
      <c r="D441" s="136" t="s">
        <v>190</v>
      </c>
      <c r="E441" s="150" t="s">
        <v>3</v>
      </c>
      <c r="F441" s="151" t="s">
        <v>202</v>
      </c>
      <c r="H441" s="152">
        <v>5</v>
      </c>
      <c r="I441" s="153"/>
      <c r="L441" s="149"/>
      <c r="M441" s="154"/>
      <c r="T441" s="155"/>
      <c r="AT441" s="150" t="s">
        <v>190</v>
      </c>
      <c r="AU441" s="150" t="s">
        <v>88</v>
      </c>
      <c r="AV441" s="13" t="s">
        <v>203</v>
      </c>
      <c r="AW441" s="13" t="s">
        <v>41</v>
      </c>
      <c r="AX441" s="13" t="s">
        <v>88</v>
      </c>
      <c r="AY441" s="150" t="s">
        <v>184</v>
      </c>
    </row>
    <row r="442" spans="2:65" s="1" customFormat="1" ht="55.5" customHeight="1">
      <c r="B442" s="121"/>
      <c r="C442" s="122" t="s">
        <v>402</v>
      </c>
      <c r="D442" s="122" t="s">
        <v>185</v>
      </c>
      <c r="E442" s="123" t="s">
        <v>1777</v>
      </c>
      <c r="F442" s="124" t="s">
        <v>1778</v>
      </c>
      <c r="G442" s="125" t="s">
        <v>213</v>
      </c>
      <c r="H442" s="126">
        <v>1</v>
      </c>
      <c r="I442" s="127"/>
      <c r="J442" s="128">
        <f>ROUND(I442*H442,2)</f>
        <v>0</v>
      </c>
      <c r="K442" s="124" t="s">
        <v>189</v>
      </c>
      <c r="L442" s="32"/>
      <c r="M442" s="129" t="s">
        <v>3</v>
      </c>
      <c r="N442" s="130" t="s">
        <v>51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88</v>
      </c>
      <c r="AT442" s="133" t="s">
        <v>185</v>
      </c>
      <c r="AU442" s="133" t="s">
        <v>88</v>
      </c>
      <c r="AY442" s="16" t="s">
        <v>184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6" t="s">
        <v>88</v>
      </c>
      <c r="BK442" s="134">
        <f>ROUND(I442*H442,2)</f>
        <v>0</v>
      </c>
      <c r="BL442" s="16" t="s">
        <v>88</v>
      </c>
      <c r="BM442" s="133" t="s">
        <v>2098</v>
      </c>
    </row>
    <row r="443" spans="2:65" s="11" customFormat="1" ht="11.25">
      <c r="B443" s="135"/>
      <c r="D443" s="136" t="s">
        <v>190</v>
      </c>
      <c r="E443" s="137" t="s">
        <v>3</v>
      </c>
      <c r="F443" s="138" t="s">
        <v>1967</v>
      </c>
      <c r="H443" s="137" t="s">
        <v>3</v>
      </c>
      <c r="I443" s="139"/>
      <c r="L443" s="135"/>
      <c r="M443" s="140"/>
      <c r="T443" s="141"/>
      <c r="AT443" s="137" t="s">
        <v>190</v>
      </c>
      <c r="AU443" s="137" t="s">
        <v>88</v>
      </c>
      <c r="AV443" s="11" t="s">
        <v>88</v>
      </c>
      <c r="AW443" s="11" t="s">
        <v>41</v>
      </c>
      <c r="AX443" s="11" t="s">
        <v>80</v>
      </c>
      <c r="AY443" s="137" t="s">
        <v>184</v>
      </c>
    </row>
    <row r="444" spans="2:65" s="11" customFormat="1" ht="22.5">
      <c r="B444" s="135"/>
      <c r="D444" s="136" t="s">
        <v>190</v>
      </c>
      <c r="E444" s="137" t="s">
        <v>3</v>
      </c>
      <c r="F444" s="138" t="s">
        <v>1968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1" customFormat="1" ht="22.5">
      <c r="B445" s="135"/>
      <c r="D445" s="136" t="s">
        <v>190</v>
      </c>
      <c r="E445" s="137" t="s">
        <v>3</v>
      </c>
      <c r="F445" s="138" t="s">
        <v>1780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2" customFormat="1" ht="11.25">
      <c r="B446" s="142"/>
      <c r="D446" s="136" t="s">
        <v>190</v>
      </c>
      <c r="E446" s="143" t="s">
        <v>3</v>
      </c>
      <c r="F446" s="144" t="s">
        <v>88</v>
      </c>
      <c r="H446" s="145">
        <v>1</v>
      </c>
      <c r="I446" s="146"/>
      <c r="L446" s="142"/>
      <c r="M446" s="147"/>
      <c r="T446" s="148"/>
      <c r="AT446" s="143" t="s">
        <v>190</v>
      </c>
      <c r="AU446" s="143" t="s">
        <v>88</v>
      </c>
      <c r="AV446" s="12" t="s">
        <v>90</v>
      </c>
      <c r="AW446" s="12" t="s">
        <v>41</v>
      </c>
      <c r="AX446" s="12" t="s">
        <v>80</v>
      </c>
      <c r="AY446" s="143" t="s">
        <v>184</v>
      </c>
    </row>
    <row r="447" spans="2:65" s="13" customFormat="1" ht="11.25">
      <c r="B447" s="149"/>
      <c r="D447" s="136" t="s">
        <v>190</v>
      </c>
      <c r="E447" s="150" t="s">
        <v>3</v>
      </c>
      <c r="F447" s="151" t="s">
        <v>202</v>
      </c>
      <c r="H447" s="152">
        <v>1</v>
      </c>
      <c r="I447" s="153"/>
      <c r="L447" s="149"/>
      <c r="M447" s="154"/>
      <c r="T447" s="155"/>
      <c r="AT447" s="150" t="s">
        <v>190</v>
      </c>
      <c r="AU447" s="150" t="s">
        <v>88</v>
      </c>
      <c r="AV447" s="13" t="s">
        <v>203</v>
      </c>
      <c r="AW447" s="13" t="s">
        <v>41</v>
      </c>
      <c r="AX447" s="13" t="s">
        <v>88</v>
      </c>
      <c r="AY447" s="150" t="s">
        <v>184</v>
      </c>
    </row>
    <row r="448" spans="2:65" s="1" customFormat="1" ht="37.9" customHeight="1">
      <c r="B448" s="121"/>
      <c r="C448" s="122" t="s">
        <v>559</v>
      </c>
      <c r="D448" s="122" t="s">
        <v>185</v>
      </c>
      <c r="E448" s="123" t="s">
        <v>2099</v>
      </c>
      <c r="F448" s="124" t="s">
        <v>2100</v>
      </c>
      <c r="G448" s="125" t="s">
        <v>213</v>
      </c>
      <c r="H448" s="126">
        <v>4</v>
      </c>
      <c r="I448" s="127"/>
      <c r="J448" s="128">
        <f>ROUND(I448*H448,2)</f>
        <v>0</v>
      </c>
      <c r="K448" s="124" t="s">
        <v>189</v>
      </c>
      <c r="L448" s="32"/>
      <c r="M448" s="129" t="s">
        <v>3</v>
      </c>
      <c r="N448" s="130" t="s">
        <v>51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88</v>
      </c>
      <c r="AT448" s="133" t="s">
        <v>185</v>
      </c>
      <c r="AU448" s="133" t="s">
        <v>88</v>
      </c>
      <c r="AY448" s="16" t="s">
        <v>184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6" t="s">
        <v>88</v>
      </c>
      <c r="BK448" s="134">
        <f>ROUND(I448*H448,2)</f>
        <v>0</v>
      </c>
      <c r="BL448" s="16" t="s">
        <v>88</v>
      </c>
      <c r="BM448" s="133" t="s">
        <v>2101</v>
      </c>
    </row>
    <row r="449" spans="2:65" s="11" customFormat="1" ht="11.25">
      <c r="B449" s="135"/>
      <c r="D449" s="136" t="s">
        <v>190</v>
      </c>
      <c r="E449" s="137" t="s">
        <v>3</v>
      </c>
      <c r="F449" s="138" t="s">
        <v>1967</v>
      </c>
      <c r="H449" s="137" t="s">
        <v>3</v>
      </c>
      <c r="I449" s="139"/>
      <c r="L449" s="135"/>
      <c r="M449" s="140"/>
      <c r="T449" s="141"/>
      <c r="AT449" s="137" t="s">
        <v>190</v>
      </c>
      <c r="AU449" s="137" t="s">
        <v>88</v>
      </c>
      <c r="AV449" s="11" t="s">
        <v>88</v>
      </c>
      <c r="AW449" s="11" t="s">
        <v>41</v>
      </c>
      <c r="AX449" s="11" t="s">
        <v>80</v>
      </c>
      <c r="AY449" s="137" t="s">
        <v>184</v>
      </c>
    </row>
    <row r="450" spans="2:65" s="11" customFormat="1" ht="22.5">
      <c r="B450" s="135"/>
      <c r="D450" s="136" t="s">
        <v>190</v>
      </c>
      <c r="E450" s="137" t="s">
        <v>3</v>
      </c>
      <c r="F450" s="138" t="s">
        <v>1968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1" customFormat="1" ht="11.25">
      <c r="B451" s="135"/>
      <c r="D451" s="136" t="s">
        <v>190</v>
      </c>
      <c r="E451" s="137" t="s">
        <v>3</v>
      </c>
      <c r="F451" s="138" t="s">
        <v>2102</v>
      </c>
      <c r="H451" s="137" t="s">
        <v>3</v>
      </c>
      <c r="I451" s="139"/>
      <c r="L451" s="135"/>
      <c r="M451" s="140"/>
      <c r="T451" s="141"/>
      <c r="AT451" s="137" t="s">
        <v>190</v>
      </c>
      <c r="AU451" s="137" t="s">
        <v>88</v>
      </c>
      <c r="AV451" s="11" t="s">
        <v>88</v>
      </c>
      <c r="AW451" s="11" t="s">
        <v>41</v>
      </c>
      <c r="AX451" s="11" t="s">
        <v>80</v>
      </c>
      <c r="AY451" s="137" t="s">
        <v>184</v>
      </c>
    </row>
    <row r="452" spans="2:65" s="12" customFormat="1" ht="11.25">
      <c r="B452" s="142"/>
      <c r="D452" s="136" t="s">
        <v>190</v>
      </c>
      <c r="E452" s="143" t="s">
        <v>3</v>
      </c>
      <c r="F452" s="144" t="s">
        <v>203</v>
      </c>
      <c r="H452" s="145">
        <v>4</v>
      </c>
      <c r="I452" s="146"/>
      <c r="L452" s="142"/>
      <c r="M452" s="147"/>
      <c r="T452" s="148"/>
      <c r="AT452" s="143" t="s">
        <v>190</v>
      </c>
      <c r="AU452" s="143" t="s">
        <v>88</v>
      </c>
      <c r="AV452" s="12" t="s">
        <v>90</v>
      </c>
      <c r="AW452" s="12" t="s">
        <v>41</v>
      </c>
      <c r="AX452" s="12" t="s">
        <v>80</v>
      </c>
      <c r="AY452" s="143" t="s">
        <v>184</v>
      </c>
    </row>
    <row r="453" spans="2:65" s="13" customFormat="1" ht="11.25">
      <c r="B453" s="149"/>
      <c r="D453" s="136" t="s">
        <v>190</v>
      </c>
      <c r="E453" s="150" t="s">
        <v>3</v>
      </c>
      <c r="F453" s="151" t="s">
        <v>202</v>
      </c>
      <c r="H453" s="152">
        <v>4</v>
      </c>
      <c r="I453" s="153"/>
      <c r="L453" s="149"/>
      <c r="M453" s="154"/>
      <c r="T453" s="155"/>
      <c r="AT453" s="150" t="s">
        <v>190</v>
      </c>
      <c r="AU453" s="150" t="s">
        <v>88</v>
      </c>
      <c r="AV453" s="13" t="s">
        <v>203</v>
      </c>
      <c r="AW453" s="13" t="s">
        <v>41</v>
      </c>
      <c r="AX453" s="13" t="s">
        <v>88</v>
      </c>
      <c r="AY453" s="150" t="s">
        <v>184</v>
      </c>
    </row>
    <row r="454" spans="2:65" s="1" customFormat="1" ht="76.349999999999994" customHeight="1">
      <c r="B454" s="121"/>
      <c r="C454" s="122" t="s">
        <v>408</v>
      </c>
      <c r="D454" s="122" t="s">
        <v>185</v>
      </c>
      <c r="E454" s="123" t="s">
        <v>1781</v>
      </c>
      <c r="F454" s="124" t="s">
        <v>1782</v>
      </c>
      <c r="G454" s="125" t="s">
        <v>213</v>
      </c>
      <c r="H454" s="126">
        <v>1</v>
      </c>
      <c r="I454" s="127"/>
      <c r="J454" s="128">
        <f>ROUND(I454*H454,2)</f>
        <v>0</v>
      </c>
      <c r="K454" s="124" t="s">
        <v>189</v>
      </c>
      <c r="L454" s="32"/>
      <c r="M454" s="129" t="s">
        <v>3</v>
      </c>
      <c r="N454" s="130" t="s">
        <v>51</v>
      </c>
      <c r="P454" s="131">
        <f>O454*H454</f>
        <v>0</v>
      </c>
      <c r="Q454" s="131">
        <v>0</v>
      </c>
      <c r="R454" s="131">
        <f>Q454*H454</f>
        <v>0</v>
      </c>
      <c r="S454" s="131">
        <v>0</v>
      </c>
      <c r="T454" s="132">
        <f>S454*H454</f>
        <v>0</v>
      </c>
      <c r="AR454" s="133" t="s">
        <v>88</v>
      </c>
      <c r="AT454" s="133" t="s">
        <v>185</v>
      </c>
      <c r="AU454" s="133" t="s">
        <v>88</v>
      </c>
      <c r="AY454" s="16" t="s">
        <v>184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6" t="s">
        <v>88</v>
      </c>
      <c r="BK454" s="134">
        <f>ROUND(I454*H454,2)</f>
        <v>0</v>
      </c>
      <c r="BL454" s="16" t="s">
        <v>88</v>
      </c>
      <c r="BM454" s="133" t="s">
        <v>2103</v>
      </c>
    </row>
    <row r="455" spans="2:65" s="11" customFormat="1" ht="11.25">
      <c r="B455" s="135"/>
      <c r="D455" s="136" t="s">
        <v>190</v>
      </c>
      <c r="E455" s="137" t="s">
        <v>3</v>
      </c>
      <c r="F455" s="138" t="s">
        <v>1967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1" customFormat="1" ht="22.5">
      <c r="B456" s="135"/>
      <c r="D456" s="136" t="s">
        <v>190</v>
      </c>
      <c r="E456" s="137" t="s">
        <v>3</v>
      </c>
      <c r="F456" s="138" t="s">
        <v>1968</v>
      </c>
      <c r="H456" s="137" t="s">
        <v>3</v>
      </c>
      <c r="I456" s="139"/>
      <c r="L456" s="135"/>
      <c r="M456" s="140"/>
      <c r="T456" s="141"/>
      <c r="AT456" s="137" t="s">
        <v>190</v>
      </c>
      <c r="AU456" s="137" t="s">
        <v>88</v>
      </c>
      <c r="AV456" s="11" t="s">
        <v>88</v>
      </c>
      <c r="AW456" s="11" t="s">
        <v>41</v>
      </c>
      <c r="AX456" s="11" t="s">
        <v>80</v>
      </c>
      <c r="AY456" s="137" t="s">
        <v>184</v>
      </c>
    </row>
    <row r="457" spans="2:65" s="11" customFormat="1" ht="22.5">
      <c r="B457" s="135"/>
      <c r="D457" s="136" t="s">
        <v>190</v>
      </c>
      <c r="E457" s="137" t="s">
        <v>3</v>
      </c>
      <c r="F457" s="138" t="s">
        <v>1784</v>
      </c>
      <c r="H457" s="137" t="s">
        <v>3</v>
      </c>
      <c r="I457" s="139"/>
      <c r="L457" s="135"/>
      <c r="M457" s="140"/>
      <c r="T457" s="141"/>
      <c r="AT457" s="137" t="s">
        <v>190</v>
      </c>
      <c r="AU457" s="137" t="s">
        <v>88</v>
      </c>
      <c r="AV457" s="11" t="s">
        <v>88</v>
      </c>
      <c r="AW457" s="11" t="s">
        <v>41</v>
      </c>
      <c r="AX457" s="11" t="s">
        <v>80</v>
      </c>
      <c r="AY457" s="137" t="s">
        <v>184</v>
      </c>
    </row>
    <row r="458" spans="2:65" s="12" customFormat="1" ht="11.25">
      <c r="B458" s="142"/>
      <c r="D458" s="136" t="s">
        <v>190</v>
      </c>
      <c r="E458" s="143" t="s">
        <v>3</v>
      </c>
      <c r="F458" s="144" t="s">
        <v>88</v>
      </c>
      <c r="H458" s="145">
        <v>1</v>
      </c>
      <c r="I458" s="146"/>
      <c r="L458" s="142"/>
      <c r="M458" s="147"/>
      <c r="T458" s="148"/>
      <c r="AT458" s="143" t="s">
        <v>190</v>
      </c>
      <c r="AU458" s="143" t="s">
        <v>88</v>
      </c>
      <c r="AV458" s="12" t="s">
        <v>90</v>
      </c>
      <c r="AW458" s="12" t="s">
        <v>41</v>
      </c>
      <c r="AX458" s="12" t="s">
        <v>80</v>
      </c>
      <c r="AY458" s="143" t="s">
        <v>184</v>
      </c>
    </row>
    <row r="459" spans="2:65" s="13" customFormat="1" ht="11.25">
      <c r="B459" s="149"/>
      <c r="D459" s="136" t="s">
        <v>190</v>
      </c>
      <c r="E459" s="150" t="s">
        <v>3</v>
      </c>
      <c r="F459" s="151" t="s">
        <v>202</v>
      </c>
      <c r="H459" s="152">
        <v>1</v>
      </c>
      <c r="I459" s="153"/>
      <c r="L459" s="149"/>
      <c r="M459" s="154"/>
      <c r="T459" s="155"/>
      <c r="AT459" s="150" t="s">
        <v>190</v>
      </c>
      <c r="AU459" s="150" t="s">
        <v>88</v>
      </c>
      <c r="AV459" s="13" t="s">
        <v>203</v>
      </c>
      <c r="AW459" s="13" t="s">
        <v>41</v>
      </c>
      <c r="AX459" s="13" t="s">
        <v>88</v>
      </c>
      <c r="AY459" s="150" t="s">
        <v>184</v>
      </c>
    </row>
    <row r="460" spans="2:65" s="1" customFormat="1" ht="37.9" customHeight="1">
      <c r="B460" s="121"/>
      <c r="C460" s="122" t="s">
        <v>568</v>
      </c>
      <c r="D460" s="122" t="s">
        <v>185</v>
      </c>
      <c r="E460" s="123" t="s">
        <v>2104</v>
      </c>
      <c r="F460" s="124" t="s">
        <v>2105</v>
      </c>
      <c r="G460" s="125" t="s">
        <v>213</v>
      </c>
      <c r="H460" s="126">
        <v>2</v>
      </c>
      <c r="I460" s="127"/>
      <c r="J460" s="128">
        <f>ROUND(I460*H460,2)</f>
        <v>0</v>
      </c>
      <c r="K460" s="124" t="s">
        <v>189</v>
      </c>
      <c r="L460" s="32"/>
      <c r="M460" s="129" t="s">
        <v>3</v>
      </c>
      <c r="N460" s="130" t="s">
        <v>51</v>
      </c>
      <c r="P460" s="131">
        <f>O460*H460</f>
        <v>0</v>
      </c>
      <c r="Q460" s="131">
        <v>0</v>
      </c>
      <c r="R460" s="131">
        <f>Q460*H460</f>
        <v>0</v>
      </c>
      <c r="S460" s="131">
        <v>0</v>
      </c>
      <c r="T460" s="132">
        <f>S460*H460</f>
        <v>0</v>
      </c>
      <c r="AR460" s="133" t="s">
        <v>88</v>
      </c>
      <c r="AT460" s="133" t="s">
        <v>185</v>
      </c>
      <c r="AU460" s="133" t="s">
        <v>88</v>
      </c>
      <c r="AY460" s="16" t="s">
        <v>184</v>
      </c>
      <c r="BE460" s="134">
        <f>IF(N460="základní",J460,0)</f>
        <v>0</v>
      </c>
      <c r="BF460" s="134">
        <f>IF(N460="snížená",J460,0)</f>
        <v>0</v>
      </c>
      <c r="BG460" s="134">
        <f>IF(N460="zákl. přenesená",J460,0)</f>
        <v>0</v>
      </c>
      <c r="BH460" s="134">
        <f>IF(N460="sníž. přenesená",J460,0)</f>
        <v>0</v>
      </c>
      <c r="BI460" s="134">
        <f>IF(N460="nulová",J460,0)</f>
        <v>0</v>
      </c>
      <c r="BJ460" s="16" t="s">
        <v>88</v>
      </c>
      <c r="BK460" s="134">
        <f>ROUND(I460*H460,2)</f>
        <v>0</v>
      </c>
      <c r="BL460" s="16" t="s">
        <v>88</v>
      </c>
      <c r="BM460" s="133" t="s">
        <v>2106</v>
      </c>
    </row>
    <row r="461" spans="2:65" s="11" customFormat="1" ht="11.25">
      <c r="B461" s="135"/>
      <c r="D461" s="136" t="s">
        <v>190</v>
      </c>
      <c r="E461" s="137" t="s">
        <v>3</v>
      </c>
      <c r="F461" s="138" t="s">
        <v>1967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1" customFormat="1" ht="22.5">
      <c r="B462" s="135"/>
      <c r="D462" s="136" t="s">
        <v>190</v>
      </c>
      <c r="E462" s="137" t="s">
        <v>3</v>
      </c>
      <c r="F462" s="138" t="s">
        <v>1968</v>
      </c>
      <c r="H462" s="137" t="s">
        <v>3</v>
      </c>
      <c r="I462" s="139"/>
      <c r="L462" s="135"/>
      <c r="M462" s="140"/>
      <c r="T462" s="141"/>
      <c r="AT462" s="137" t="s">
        <v>190</v>
      </c>
      <c r="AU462" s="137" t="s">
        <v>88</v>
      </c>
      <c r="AV462" s="11" t="s">
        <v>88</v>
      </c>
      <c r="AW462" s="11" t="s">
        <v>41</v>
      </c>
      <c r="AX462" s="11" t="s">
        <v>80</v>
      </c>
      <c r="AY462" s="137" t="s">
        <v>184</v>
      </c>
    </row>
    <row r="463" spans="2:65" s="11" customFormat="1" ht="11.25">
      <c r="B463" s="135"/>
      <c r="D463" s="136" t="s">
        <v>190</v>
      </c>
      <c r="E463" s="137" t="s">
        <v>3</v>
      </c>
      <c r="F463" s="138" t="s">
        <v>2102</v>
      </c>
      <c r="H463" s="137" t="s">
        <v>3</v>
      </c>
      <c r="I463" s="139"/>
      <c r="L463" s="135"/>
      <c r="M463" s="140"/>
      <c r="T463" s="141"/>
      <c r="AT463" s="137" t="s">
        <v>190</v>
      </c>
      <c r="AU463" s="137" t="s">
        <v>88</v>
      </c>
      <c r="AV463" s="11" t="s">
        <v>88</v>
      </c>
      <c r="AW463" s="11" t="s">
        <v>41</v>
      </c>
      <c r="AX463" s="11" t="s">
        <v>80</v>
      </c>
      <c r="AY463" s="137" t="s">
        <v>184</v>
      </c>
    </row>
    <row r="464" spans="2:65" s="12" customFormat="1" ht="11.25">
      <c r="B464" s="142"/>
      <c r="D464" s="136" t="s">
        <v>190</v>
      </c>
      <c r="E464" s="143" t="s">
        <v>3</v>
      </c>
      <c r="F464" s="144" t="s">
        <v>90</v>
      </c>
      <c r="H464" s="145">
        <v>2</v>
      </c>
      <c r="I464" s="146"/>
      <c r="L464" s="142"/>
      <c r="M464" s="147"/>
      <c r="T464" s="148"/>
      <c r="AT464" s="143" t="s">
        <v>190</v>
      </c>
      <c r="AU464" s="143" t="s">
        <v>88</v>
      </c>
      <c r="AV464" s="12" t="s">
        <v>90</v>
      </c>
      <c r="AW464" s="12" t="s">
        <v>41</v>
      </c>
      <c r="AX464" s="12" t="s">
        <v>80</v>
      </c>
      <c r="AY464" s="143" t="s">
        <v>184</v>
      </c>
    </row>
    <row r="465" spans="2:65" s="13" customFormat="1" ht="11.25">
      <c r="B465" s="149"/>
      <c r="D465" s="136" t="s">
        <v>190</v>
      </c>
      <c r="E465" s="150" t="s">
        <v>3</v>
      </c>
      <c r="F465" s="151" t="s">
        <v>202</v>
      </c>
      <c r="H465" s="152">
        <v>2</v>
      </c>
      <c r="I465" s="153"/>
      <c r="L465" s="149"/>
      <c r="M465" s="154"/>
      <c r="T465" s="155"/>
      <c r="AT465" s="150" t="s">
        <v>190</v>
      </c>
      <c r="AU465" s="150" t="s">
        <v>88</v>
      </c>
      <c r="AV465" s="13" t="s">
        <v>203</v>
      </c>
      <c r="AW465" s="13" t="s">
        <v>41</v>
      </c>
      <c r="AX465" s="13" t="s">
        <v>88</v>
      </c>
      <c r="AY465" s="150" t="s">
        <v>184</v>
      </c>
    </row>
    <row r="466" spans="2:65" s="1" customFormat="1" ht="62.65" customHeight="1">
      <c r="B466" s="121"/>
      <c r="C466" s="122" t="s">
        <v>413</v>
      </c>
      <c r="D466" s="122" t="s">
        <v>185</v>
      </c>
      <c r="E466" s="123" t="s">
        <v>1789</v>
      </c>
      <c r="F466" s="124" t="s">
        <v>1790</v>
      </c>
      <c r="G466" s="125" t="s">
        <v>213</v>
      </c>
      <c r="H466" s="126">
        <v>1</v>
      </c>
      <c r="I466" s="127"/>
      <c r="J466" s="128">
        <f>ROUND(I466*H466,2)</f>
        <v>0</v>
      </c>
      <c r="K466" s="124" t="s">
        <v>189</v>
      </c>
      <c r="L466" s="32"/>
      <c r="M466" s="129" t="s">
        <v>3</v>
      </c>
      <c r="N466" s="130" t="s">
        <v>51</v>
      </c>
      <c r="P466" s="131">
        <f>O466*H466</f>
        <v>0</v>
      </c>
      <c r="Q466" s="131">
        <v>0</v>
      </c>
      <c r="R466" s="131">
        <f>Q466*H466</f>
        <v>0</v>
      </c>
      <c r="S466" s="131">
        <v>0</v>
      </c>
      <c r="T466" s="132">
        <f>S466*H466</f>
        <v>0</v>
      </c>
      <c r="AR466" s="133" t="s">
        <v>88</v>
      </c>
      <c r="AT466" s="133" t="s">
        <v>185</v>
      </c>
      <c r="AU466" s="133" t="s">
        <v>88</v>
      </c>
      <c r="AY466" s="16" t="s">
        <v>184</v>
      </c>
      <c r="BE466" s="134">
        <f>IF(N466="základní",J466,0)</f>
        <v>0</v>
      </c>
      <c r="BF466" s="134">
        <f>IF(N466="snížená",J466,0)</f>
        <v>0</v>
      </c>
      <c r="BG466" s="134">
        <f>IF(N466="zákl. přenesená",J466,0)</f>
        <v>0</v>
      </c>
      <c r="BH466" s="134">
        <f>IF(N466="sníž. přenesená",J466,0)</f>
        <v>0</v>
      </c>
      <c r="BI466" s="134">
        <f>IF(N466="nulová",J466,0)</f>
        <v>0</v>
      </c>
      <c r="BJ466" s="16" t="s">
        <v>88</v>
      </c>
      <c r="BK466" s="134">
        <f>ROUND(I466*H466,2)</f>
        <v>0</v>
      </c>
      <c r="BL466" s="16" t="s">
        <v>88</v>
      </c>
      <c r="BM466" s="133" t="s">
        <v>2107</v>
      </c>
    </row>
    <row r="467" spans="2:65" s="11" customFormat="1" ht="11.25">
      <c r="B467" s="135"/>
      <c r="D467" s="136" t="s">
        <v>190</v>
      </c>
      <c r="E467" s="137" t="s">
        <v>3</v>
      </c>
      <c r="F467" s="138" t="s">
        <v>1967</v>
      </c>
      <c r="H467" s="137" t="s">
        <v>3</v>
      </c>
      <c r="I467" s="139"/>
      <c r="L467" s="135"/>
      <c r="M467" s="140"/>
      <c r="T467" s="141"/>
      <c r="AT467" s="137" t="s">
        <v>190</v>
      </c>
      <c r="AU467" s="137" t="s">
        <v>88</v>
      </c>
      <c r="AV467" s="11" t="s">
        <v>88</v>
      </c>
      <c r="AW467" s="11" t="s">
        <v>41</v>
      </c>
      <c r="AX467" s="11" t="s">
        <v>80</v>
      </c>
      <c r="AY467" s="137" t="s">
        <v>184</v>
      </c>
    </row>
    <row r="468" spans="2:65" s="11" customFormat="1" ht="22.5">
      <c r="B468" s="135"/>
      <c r="D468" s="136" t="s">
        <v>190</v>
      </c>
      <c r="E468" s="137" t="s">
        <v>3</v>
      </c>
      <c r="F468" s="138" t="s">
        <v>1968</v>
      </c>
      <c r="H468" s="137" t="s">
        <v>3</v>
      </c>
      <c r="I468" s="139"/>
      <c r="L468" s="135"/>
      <c r="M468" s="140"/>
      <c r="T468" s="141"/>
      <c r="AT468" s="137" t="s">
        <v>190</v>
      </c>
      <c r="AU468" s="137" t="s">
        <v>88</v>
      </c>
      <c r="AV468" s="11" t="s">
        <v>88</v>
      </c>
      <c r="AW468" s="11" t="s">
        <v>41</v>
      </c>
      <c r="AX468" s="11" t="s">
        <v>80</v>
      </c>
      <c r="AY468" s="137" t="s">
        <v>184</v>
      </c>
    </row>
    <row r="469" spans="2:65" s="11" customFormat="1" ht="22.5">
      <c r="B469" s="135"/>
      <c r="D469" s="136" t="s">
        <v>190</v>
      </c>
      <c r="E469" s="137" t="s">
        <v>3</v>
      </c>
      <c r="F469" s="138" t="s">
        <v>2108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65" s="11" customFormat="1" ht="11.25">
      <c r="B470" s="135"/>
      <c r="D470" s="136" t="s">
        <v>190</v>
      </c>
      <c r="E470" s="137" t="s">
        <v>3</v>
      </c>
      <c r="F470" s="138" t="s">
        <v>1297</v>
      </c>
      <c r="H470" s="137" t="s">
        <v>3</v>
      </c>
      <c r="I470" s="139"/>
      <c r="L470" s="135"/>
      <c r="M470" s="140"/>
      <c r="T470" s="141"/>
      <c r="AT470" s="137" t="s">
        <v>190</v>
      </c>
      <c r="AU470" s="137" t="s">
        <v>88</v>
      </c>
      <c r="AV470" s="11" t="s">
        <v>88</v>
      </c>
      <c r="AW470" s="11" t="s">
        <v>41</v>
      </c>
      <c r="AX470" s="11" t="s">
        <v>80</v>
      </c>
      <c r="AY470" s="137" t="s">
        <v>184</v>
      </c>
    </row>
    <row r="471" spans="2:65" s="12" customFormat="1" ht="11.25">
      <c r="B471" s="142"/>
      <c r="D471" s="136" t="s">
        <v>190</v>
      </c>
      <c r="E471" s="143" t="s">
        <v>3</v>
      </c>
      <c r="F471" s="144" t="s">
        <v>88</v>
      </c>
      <c r="H471" s="145">
        <v>1</v>
      </c>
      <c r="I471" s="146"/>
      <c r="L471" s="142"/>
      <c r="M471" s="147"/>
      <c r="T471" s="148"/>
      <c r="AT471" s="143" t="s">
        <v>190</v>
      </c>
      <c r="AU471" s="143" t="s">
        <v>88</v>
      </c>
      <c r="AV471" s="12" t="s">
        <v>90</v>
      </c>
      <c r="AW471" s="12" t="s">
        <v>41</v>
      </c>
      <c r="AX471" s="12" t="s">
        <v>80</v>
      </c>
      <c r="AY471" s="143" t="s">
        <v>184</v>
      </c>
    </row>
    <row r="472" spans="2:65" s="13" customFormat="1" ht="11.25">
      <c r="B472" s="149"/>
      <c r="D472" s="136" t="s">
        <v>190</v>
      </c>
      <c r="E472" s="150" t="s">
        <v>3</v>
      </c>
      <c r="F472" s="151" t="s">
        <v>202</v>
      </c>
      <c r="H472" s="152">
        <v>1</v>
      </c>
      <c r="I472" s="153"/>
      <c r="L472" s="149"/>
      <c r="M472" s="154"/>
      <c r="T472" s="155"/>
      <c r="AT472" s="150" t="s">
        <v>190</v>
      </c>
      <c r="AU472" s="150" t="s">
        <v>88</v>
      </c>
      <c r="AV472" s="13" t="s">
        <v>203</v>
      </c>
      <c r="AW472" s="13" t="s">
        <v>41</v>
      </c>
      <c r="AX472" s="13" t="s">
        <v>88</v>
      </c>
      <c r="AY472" s="150" t="s">
        <v>184</v>
      </c>
    </row>
    <row r="473" spans="2:65" s="1" customFormat="1" ht="62.65" customHeight="1">
      <c r="B473" s="121"/>
      <c r="C473" s="122" t="s">
        <v>577</v>
      </c>
      <c r="D473" s="122" t="s">
        <v>185</v>
      </c>
      <c r="E473" s="123" t="s">
        <v>1417</v>
      </c>
      <c r="F473" s="124" t="s">
        <v>1418</v>
      </c>
      <c r="G473" s="125" t="s">
        <v>213</v>
      </c>
      <c r="H473" s="126">
        <v>3</v>
      </c>
      <c r="I473" s="127"/>
      <c r="J473" s="128">
        <f>ROUND(I473*H473,2)</f>
        <v>0</v>
      </c>
      <c r="K473" s="124" t="s">
        <v>189</v>
      </c>
      <c r="L473" s="32"/>
      <c r="M473" s="129" t="s">
        <v>3</v>
      </c>
      <c r="N473" s="130" t="s">
        <v>51</v>
      </c>
      <c r="P473" s="131">
        <f>O473*H473</f>
        <v>0</v>
      </c>
      <c r="Q473" s="131">
        <v>0</v>
      </c>
      <c r="R473" s="131">
        <f>Q473*H473</f>
        <v>0</v>
      </c>
      <c r="S473" s="131">
        <v>0</v>
      </c>
      <c r="T473" s="132">
        <f>S473*H473</f>
        <v>0</v>
      </c>
      <c r="AR473" s="133" t="s">
        <v>88</v>
      </c>
      <c r="AT473" s="133" t="s">
        <v>185</v>
      </c>
      <c r="AU473" s="133" t="s">
        <v>88</v>
      </c>
      <c r="AY473" s="16" t="s">
        <v>184</v>
      </c>
      <c r="BE473" s="134">
        <f>IF(N473="základní",J473,0)</f>
        <v>0</v>
      </c>
      <c r="BF473" s="134">
        <f>IF(N473="snížená",J473,0)</f>
        <v>0</v>
      </c>
      <c r="BG473" s="134">
        <f>IF(N473="zákl. přenesená",J473,0)</f>
        <v>0</v>
      </c>
      <c r="BH473" s="134">
        <f>IF(N473="sníž. přenesená",J473,0)</f>
        <v>0</v>
      </c>
      <c r="BI473" s="134">
        <f>IF(N473="nulová",J473,0)</f>
        <v>0</v>
      </c>
      <c r="BJ473" s="16" t="s">
        <v>88</v>
      </c>
      <c r="BK473" s="134">
        <f>ROUND(I473*H473,2)</f>
        <v>0</v>
      </c>
      <c r="BL473" s="16" t="s">
        <v>88</v>
      </c>
      <c r="BM473" s="133" t="s">
        <v>2109</v>
      </c>
    </row>
    <row r="474" spans="2:65" s="11" customFormat="1" ht="11.25">
      <c r="B474" s="135"/>
      <c r="D474" s="136" t="s">
        <v>190</v>
      </c>
      <c r="E474" s="137" t="s">
        <v>3</v>
      </c>
      <c r="F474" s="138" t="s">
        <v>1967</v>
      </c>
      <c r="H474" s="137" t="s">
        <v>3</v>
      </c>
      <c r="I474" s="139"/>
      <c r="L474" s="135"/>
      <c r="M474" s="140"/>
      <c r="T474" s="141"/>
      <c r="AT474" s="137" t="s">
        <v>190</v>
      </c>
      <c r="AU474" s="137" t="s">
        <v>88</v>
      </c>
      <c r="AV474" s="11" t="s">
        <v>88</v>
      </c>
      <c r="AW474" s="11" t="s">
        <v>41</v>
      </c>
      <c r="AX474" s="11" t="s">
        <v>80</v>
      </c>
      <c r="AY474" s="137" t="s">
        <v>184</v>
      </c>
    </row>
    <row r="475" spans="2:65" s="11" customFormat="1" ht="22.5">
      <c r="B475" s="135"/>
      <c r="D475" s="136" t="s">
        <v>190</v>
      </c>
      <c r="E475" s="137" t="s">
        <v>3</v>
      </c>
      <c r="F475" s="138" t="s">
        <v>1968</v>
      </c>
      <c r="H475" s="137" t="s">
        <v>3</v>
      </c>
      <c r="I475" s="139"/>
      <c r="L475" s="135"/>
      <c r="M475" s="140"/>
      <c r="T475" s="141"/>
      <c r="AT475" s="137" t="s">
        <v>190</v>
      </c>
      <c r="AU475" s="137" t="s">
        <v>88</v>
      </c>
      <c r="AV475" s="11" t="s">
        <v>88</v>
      </c>
      <c r="AW475" s="11" t="s">
        <v>41</v>
      </c>
      <c r="AX475" s="11" t="s">
        <v>80</v>
      </c>
      <c r="AY475" s="137" t="s">
        <v>184</v>
      </c>
    </row>
    <row r="476" spans="2:65" s="11" customFormat="1" ht="22.5">
      <c r="B476" s="135"/>
      <c r="D476" s="136" t="s">
        <v>190</v>
      </c>
      <c r="E476" s="137" t="s">
        <v>3</v>
      </c>
      <c r="F476" s="138" t="s">
        <v>2108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65" s="11" customFormat="1" ht="11.25">
      <c r="B477" s="135"/>
      <c r="D477" s="136" t="s">
        <v>190</v>
      </c>
      <c r="E477" s="137" t="s">
        <v>3</v>
      </c>
      <c r="F477" s="138" t="s">
        <v>1295</v>
      </c>
      <c r="H477" s="137" t="s">
        <v>3</v>
      </c>
      <c r="I477" s="139"/>
      <c r="L477" s="135"/>
      <c r="M477" s="140"/>
      <c r="T477" s="141"/>
      <c r="AT477" s="137" t="s">
        <v>190</v>
      </c>
      <c r="AU477" s="137" t="s">
        <v>88</v>
      </c>
      <c r="AV477" s="11" t="s">
        <v>88</v>
      </c>
      <c r="AW477" s="11" t="s">
        <v>41</v>
      </c>
      <c r="AX477" s="11" t="s">
        <v>80</v>
      </c>
      <c r="AY477" s="137" t="s">
        <v>184</v>
      </c>
    </row>
    <row r="478" spans="2:65" s="12" customFormat="1" ht="11.25">
      <c r="B478" s="142"/>
      <c r="D478" s="136" t="s">
        <v>190</v>
      </c>
      <c r="E478" s="143" t="s">
        <v>3</v>
      </c>
      <c r="F478" s="144" t="s">
        <v>88</v>
      </c>
      <c r="H478" s="145">
        <v>1</v>
      </c>
      <c r="I478" s="146"/>
      <c r="L478" s="142"/>
      <c r="M478" s="147"/>
      <c r="T478" s="148"/>
      <c r="AT478" s="143" t="s">
        <v>190</v>
      </c>
      <c r="AU478" s="143" t="s">
        <v>88</v>
      </c>
      <c r="AV478" s="12" t="s">
        <v>90</v>
      </c>
      <c r="AW478" s="12" t="s">
        <v>41</v>
      </c>
      <c r="AX478" s="12" t="s">
        <v>80</v>
      </c>
      <c r="AY478" s="143" t="s">
        <v>184</v>
      </c>
    </row>
    <row r="479" spans="2:65" s="11" customFormat="1" ht="11.25">
      <c r="B479" s="135"/>
      <c r="D479" s="136" t="s">
        <v>190</v>
      </c>
      <c r="E479" s="137" t="s">
        <v>3</v>
      </c>
      <c r="F479" s="138" t="s">
        <v>1299</v>
      </c>
      <c r="H479" s="137" t="s">
        <v>3</v>
      </c>
      <c r="I479" s="139"/>
      <c r="L479" s="135"/>
      <c r="M479" s="140"/>
      <c r="T479" s="141"/>
      <c r="AT479" s="137" t="s">
        <v>190</v>
      </c>
      <c r="AU479" s="137" t="s">
        <v>88</v>
      </c>
      <c r="AV479" s="11" t="s">
        <v>88</v>
      </c>
      <c r="AW479" s="11" t="s">
        <v>41</v>
      </c>
      <c r="AX479" s="11" t="s">
        <v>80</v>
      </c>
      <c r="AY479" s="137" t="s">
        <v>184</v>
      </c>
    </row>
    <row r="480" spans="2:65" s="12" customFormat="1" ht="11.25">
      <c r="B480" s="142"/>
      <c r="D480" s="136" t="s">
        <v>190</v>
      </c>
      <c r="E480" s="143" t="s">
        <v>3</v>
      </c>
      <c r="F480" s="144" t="s">
        <v>88</v>
      </c>
      <c r="H480" s="145">
        <v>1</v>
      </c>
      <c r="I480" s="146"/>
      <c r="L480" s="142"/>
      <c r="M480" s="147"/>
      <c r="T480" s="148"/>
      <c r="AT480" s="143" t="s">
        <v>190</v>
      </c>
      <c r="AU480" s="143" t="s">
        <v>88</v>
      </c>
      <c r="AV480" s="12" t="s">
        <v>90</v>
      </c>
      <c r="AW480" s="12" t="s">
        <v>41</v>
      </c>
      <c r="AX480" s="12" t="s">
        <v>80</v>
      </c>
      <c r="AY480" s="143" t="s">
        <v>184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1301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2" customFormat="1" ht="11.25">
      <c r="B482" s="142"/>
      <c r="D482" s="136" t="s">
        <v>190</v>
      </c>
      <c r="E482" s="143" t="s">
        <v>3</v>
      </c>
      <c r="F482" s="144" t="s">
        <v>88</v>
      </c>
      <c r="H482" s="145">
        <v>1</v>
      </c>
      <c r="I482" s="146"/>
      <c r="L482" s="142"/>
      <c r="M482" s="147"/>
      <c r="T482" s="148"/>
      <c r="AT482" s="143" t="s">
        <v>190</v>
      </c>
      <c r="AU482" s="143" t="s">
        <v>88</v>
      </c>
      <c r="AV482" s="12" t="s">
        <v>90</v>
      </c>
      <c r="AW482" s="12" t="s">
        <v>41</v>
      </c>
      <c r="AX482" s="12" t="s">
        <v>80</v>
      </c>
      <c r="AY482" s="143" t="s">
        <v>184</v>
      </c>
    </row>
    <row r="483" spans="2:65" s="13" customFormat="1" ht="11.25">
      <c r="B483" s="149"/>
      <c r="D483" s="136" t="s">
        <v>190</v>
      </c>
      <c r="E483" s="150" t="s">
        <v>3</v>
      </c>
      <c r="F483" s="151" t="s">
        <v>202</v>
      </c>
      <c r="H483" s="152">
        <v>3</v>
      </c>
      <c r="I483" s="153"/>
      <c r="L483" s="149"/>
      <c r="M483" s="154"/>
      <c r="T483" s="155"/>
      <c r="AT483" s="150" t="s">
        <v>190</v>
      </c>
      <c r="AU483" s="150" t="s">
        <v>88</v>
      </c>
      <c r="AV483" s="13" t="s">
        <v>203</v>
      </c>
      <c r="AW483" s="13" t="s">
        <v>41</v>
      </c>
      <c r="AX483" s="13" t="s">
        <v>88</v>
      </c>
      <c r="AY483" s="150" t="s">
        <v>184</v>
      </c>
    </row>
    <row r="484" spans="2:65" s="1" customFormat="1" ht="24.2" customHeight="1">
      <c r="B484" s="121"/>
      <c r="C484" s="122" t="s">
        <v>423</v>
      </c>
      <c r="D484" s="122" t="s">
        <v>185</v>
      </c>
      <c r="E484" s="123" t="s">
        <v>2110</v>
      </c>
      <c r="F484" s="124" t="s">
        <v>2111</v>
      </c>
      <c r="G484" s="125" t="s">
        <v>213</v>
      </c>
      <c r="H484" s="126">
        <v>1</v>
      </c>
      <c r="I484" s="127"/>
      <c r="J484" s="128">
        <f>ROUND(I484*H484,2)</f>
        <v>0</v>
      </c>
      <c r="K484" s="124" t="s">
        <v>189</v>
      </c>
      <c r="L484" s="32"/>
      <c r="M484" s="129" t="s">
        <v>3</v>
      </c>
      <c r="N484" s="130" t="s">
        <v>51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88</v>
      </c>
      <c r="AT484" s="133" t="s">
        <v>185</v>
      </c>
      <c r="AU484" s="133" t="s">
        <v>88</v>
      </c>
      <c r="AY484" s="16" t="s">
        <v>184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6" t="s">
        <v>88</v>
      </c>
      <c r="BK484" s="134">
        <f>ROUND(I484*H484,2)</f>
        <v>0</v>
      </c>
      <c r="BL484" s="16" t="s">
        <v>88</v>
      </c>
      <c r="BM484" s="133" t="s">
        <v>2112</v>
      </c>
    </row>
    <row r="485" spans="2:65" s="11" customFormat="1" ht="11.25">
      <c r="B485" s="135"/>
      <c r="D485" s="136" t="s">
        <v>190</v>
      </c>
      <c r="E485" s="137" t="s">
        <v>3</v>
      </c>
      <c r="F485" s="138" t="s">
        <v>1967</v>
      </c>
      <c r="H485" s="137" t="s">
        <v>3</v>
      </c>
      <c r="I485" s="139"/>
      <c r="L485" s="135"/>
      <c r="M485" s="140"/>
      <c r="T485" s="141"/>
      <c r="AT485" s="137" t="s">
        <v>190</v>
      </c>
      <c r="AU485" s="137" t="s">
        <v>88</v>
      </c>
      <c r="AV485" s="11" t="s">
        <v>88</v>
      </c>
      <c r="AW485" s="11" t="s">
        <v>41</v>
      </c>
      <c r="AX485" s="11" t="s">
        <v>80</v>
      </c>
      <c r="AY485" s="137" t="s">
        <v>184</v>
      </c>
    </row>
    <row r="486" spans="2:65" s="11" customFormat="1" ht="22.5">
      <c r="B486" s="135"/>
      <c r="D486" s="136" t="s">
        <v>190</v>
      </c>
      <c r="E486" s="137" t="s">
        <v>3</v>
      </c>
      <c r="F486" s="138" t="s">
        <v>1968</v>
      </c>
      <c r="H486" s="137" t="s">
        <v>3</v>
      </c>
      <c r="I486" s="139"/>
      <c r="L486" s="135"/>
      <c r="M486" s="140"/>
      <c r="T486" s="141"/>
      <c r="AT486" s="137" t="s">
        <v>190</v>
      </c>
      <c r="AU486" s="137" t="s">
        <v>88</v>
      </c>
      <c r="AV486" s="11" t="s">
        <v>88</v>
      </c>
      <c r="AW486" s="11" t="s">
        <v>41</v>
      </c>
      <c r="AX486" s="11" t="s">
        <v>80</v>
      </c>
      <c r="AY486" s="137" t="s">
        <v>184</v>
      </c>
    </row>
    <row r="487" spans="2:65" s="11" customFormat="1" ht="11.25">
      <c r="B487" s="135"/>
      <c r="D487" s="136" t="s">
        <v>190</v>
      </c>
      <c r="E487" s="137" t="s">
        <v>3</v>
      </c>
      <c r="F487" s="138" t="s">
        <v>2113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2" customFormat="1" ht="11.25">
      <c r="B488" s="142"/>
      <c r="D488" s="136" t="s">
        <v>190</v>
      </c>
      <c r="E488" s="143" t="s">
        <v>3</v>
      </c>
      <c r="F488" s="144" t="s">
        <v>88</v>
      </c>
      <c r="H488" s="145">
        <v>1</v>
      </c>
      <c r="I488" s="146"/>
      <c r="L488" s="142"/>
      <c r="M488" s="147"/>
      <c r="T488" s="148"/>
      <c r="AT488" s="143" t="s">
        <v>190</v>
      </c>
      <c r="AU488" s="143" t="s">
        <v>88</v>
      </c>
      <c r="AV488" s="12" t="s">
        <v>90</v>
      </c>
      <c r="AW488" s="12" t="s">
        <v>41</v>
      </c>
      <c r="AX488" s="12" t="s">
        <v>80</v>
      </c>
      <c r="AY488" s="143" t="s">
        <v>184</v>
      </c>
    </row>
    <row r="489" spans="2:65" s="13" customFormat="1" ht="11.25">
      <c r="B489" s="149"/>
      <c r="D489" s="136" t="s">
        <v>190</v>
      </c>
      <c r="E489" s="150" t="s">
        <v>3</v>
      </c>
      <c r="F489" s="151" t="s">
        <v>202</v>
      </c>
      <c r="H489" s="152">
        <v>1</v>
      </c>
      <c r="I489" s="153"/>
      <c r="L489" s="149"/>
      <c r="M489" s="154"/>
      <c r="T489" s="155"/>
      <c r="AT489" s="150" t="s">
        <v>190</v>
      </c>
      <c r="AU489" s="150" t="s">
        <v>88</v>
      </c>
      <c r="AV489" s="13" t="s">
        <v>203</v>
      </c>
      <c r="AW489" s="13" t="s">
        <v>41</v>
      </c>
      <c r="AX489" s="13" t="s">
        <v>88</v>
      </c>
      <c r="AY489" s="150" t="s">
        <v>184</v>
      </c>
    </row>
    <row r="490" spans="2:65" s="1" customFormat="1" ht="37.9" customHeight="1">
      <c r="B490" s="121"/>
      <c r="C490" s="122" t="s">
        <v>584</v>
      </c>
      <c r="D490" s="122" t="s">
        <v>185</v>
      </c>
      <c r="E490" s="123" t="s">
        <v>1436</v>
      </c>
      <c r="F490" s="124" t="s">
        <v>1437</v>
      </c>
      <c r="G490" s="125" t="s">
        <v>213</v>
      </c>
      <c r="H490" s="126">
        <v>1</v>
      </c>
      <c r="I490" s="127"/>
      <c r="J490" s="128">
        <f>ROUND(I490*H490,2)</f>
        <v>0</v>
      </c>
      <c r="K490" s="124" t="s">
        <v>189</v>
      </c>
      <c r="L490" s="32"/>
      <c r="M490" s="129" t="s">
        <v>3</v>
      </c>
      <c r="N490" s="130" t="s">
        <v>51</v>
      </c>
      <c r="P490" s="131">
        <f>O490*H490</f>
        <v>0</v>
      </c>
      <c r="Q490" s="131">
        <v>0</v>
      </c>
      <c r="R490" s="131">
        <f>Q490*H490</f>
        <v>0</v>
      </c>
      <c r="S490" s="131">
        <v>0</v>
      </c>
      <c r="T490" s="132">
        <f>S490*H490</f>
        <v>0</v>
      </c>
      <c r="AR490" s="133" t="s">
        <v>88</v>
      </c>
      <c r="AT490" s="133" t="s">
        <v>185</v>
      </c>
      <c r="AU490" s="133" t="s">
        <v>88</v>
      </c>
      <c r="AY490" s="16" t="s">
        <v>184</v>
      </c>
      <c r="BE490" s="134">
        <f>IF(N490="základní",J490,0)</f>
        <v>0</v>
      </c>
      <c r="BF490" s="134">
        <f>IF(N490="snížená",J490,0)</f>
        <v>0</v>
      </c>
      <c r="BG490" s="134">
        <f>IF(N490="zákl. přenesená",J490,0)</f>
        <v>0</v>
      </c>
      <c r="BH490" s="134">
        <f>IF(N490="sníž. přenesená",J490,0)</f>
        <v>0</v>
      </c>
      <c r="BI490" s="134">
        <f>IF(N490="nulová",J490,0)</f>
        <v>0</v>
      </c>
      <c r="BJ490" s="16" t="s">
        <v>88</v>
      </c>
      <c r="BK490" s="134">
        <f>ROUND(I490*H490,2)</f>
        <v>0</v>
      </c>
      <c r="BL490" s="16" t="s">
        <v>88</v>
      </c>
      <c r="BM490" s="133" t="s">
        <v>2114</v>
      </c>
    </row>
    <row r="491" spans="2:65" s="11" customFormat="1" ht="11.25">
      <c r="B491" s="135"/>
      <c r="D491" s="136" t="s">
        <v>190</v>
      </c>
      <c r="E491" s="137" t="s">
        <v>3</v>
      </c>
      <c r="F491" s="138" t="s">
        <v>1967</v>
      </c>
      <c r="H491" s="137" t="s">
        <v>3</v>
      </c>
      <c r="I491" s="139"/>
      <c r="L491" s="135"/>
      <c r="M491" s="140"/>
      <c r="T491" s="141"/>
      <c r="AT491" s="137" t="s">
        <v>190</v>
      </c>
      <c r="AU491" s="137" t="s">
        <v>88</v>
      </c>
      <c r="AV491" s="11" t="s">
        <v>88</v>
      </c>
      <c r="AW491" s="11" t="s">
        <v>41</v>
      </c>
      <c r="AX491" s="11" t="s">
        <v>80</v>
      </c>
      <c r="AY491" s="137" t="s">
        <v>184</v>
      </c>
    </row>
    <row r="492" spans="2:65" s="11" customFormat="1" ht="22.5">
      <c r="B492" s="135"/>
      <c r="D492" s="136" t="s">
        <v>190</v>
      </c>
      <c r="E492" s="137" t="s">
        <v>3</v>
      </c>
      <c r="F492" s="138" t="s">
        <v>1968</v>
      </c>
      <c r="H492" s="137" t="s">
        <v>3</v>
      </c>
      <c r="I492" s="139"/>
      <c r="L492" s="135"/>
      <c r="M492" s="140"/>
      <c r="T492" s="141"/>
      <c r="AT492" s="137" t="s">
        <v>190</v>
      </c>
      <c r="AU492" s="137" t="s">
        <v>88</v>
      </c>
      <c r="AV492" s="11" t="s">
        <v>88</v>
      </c>
      <c r="AW492" s="11" t="s">
        <v>41</v>
      </c>
      <c r="AX492" s="11" t="s">
        <v>80</v>
      </c>
      <c r="AY492" s="137" t="s">
        <v>184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1440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2" customFormat="1" ht="11.25">
      <c r="B494" s="142"/>
      <c r="D494" s="136" t="s">
        <v>190</v>
      </c>
      <c r="E494" s="143" t="s">
        <v>3</v>
      </c>
      <c r="F494" s="144" t="s">
        <v>88</v>
      </c>
      <c r="H494" s="145">
        <v>1</v>
      </c>
      <c r="I494" s="146"/>
      <c r="L494" s="142"/>
      <c r="M494" s="147"/>
      <c r="T494" s="148"/>
      <c r="AT494" s="143" t="s">
        <v>190</v>
      </c>
      <c r="AU494" s="143" t="s">
        <v>88</v>
      </c>
      <c r="AV494" s="12" t="s">
        <v>90</v>
      </c>
      <c r="AW494" s="12" t="s">
        <v>41</v>
      </c>
      <c r="AX494" s="12" t="s">
        <v>80</v>
      </c>
      <c r="AY494" s="143" t="s">
        <v>184</v>
      </c>
    </row>
    <row r="495" spans="2:65" s="13" customFormat="1" ht="11.25">
      <c r="B495" s="149"/>
      <c r="D495" s="136" t="s">
        <v>190</v>
      </c>
      <c r="E495" s="150" t="s">
        <v>3</v>
      </c>
      <c r="F495" s="151" t="s">
        <v>202</v>
      </c>
      <c r="H495" s="152">
        <v>1</v>
      </c>
      <c r="I495" s="153"/>
      <c r="L495" s="149"/>
      <c r="M495" s="154"/>
      <c r="T495" s="155"/>
      <c r="AT495" s="150" t="s">
        <v>190</v>
      </c>
      <c r="AU495" s="150" t="s">
        <v>88</v>
      </c>
      <c r="AV495" s="13" t="s">
        <v>203</v>
      </c>
      <c r="AW495" s="13" t="s">
        <v>41</v>
      </c>
      <c r="AX495" s="13" t="s">
        <v>88</v>
      </c>
      <c r="AY495" s="150" t="s">
        <v>184</v>
      </c>
    </row>
    <row r="496" spans="2:65" s="1" customFormat="1" ht="37.9" customHeight="1">
      <c r="B496" s="121"/>
      <c r="C496" s="122" t="s">
        <v>430</v>
      </c>
      <c r="D496" s="122" t="s">
        <v>185</v>
      </c>
      <c r="E496" s="123" t="s">
        <v>1441</v>
      </c>
      <c r="F496" s="124" t="s">
        <v>1442</v>
      </c>
      <c r="G496" s="125" t="s">
        <v>213</v>
      </c>
      <c r="H496" s="126">
        <v>2</v>
      </c>
      <c r="I496" s="127"/>
      <c r="J496" s="128">
        <f>ROUND(I496*H496,2)</f>
        <v>0</v>
      </c>
      <c r="K496" s="124" t="s">
        <v>189</v>
      </c>
      <c r="L496" s="32"/>
      <c r="M496" s="129" t="s">
        <v>3</v>
      </c>
      <c r="N496" s="130" t="s">
        <v>51</v>
      </c>
      <c r="P496" s="131">
        <f>O496*H496</f>
        <v>0</v>
      </c>
      <c r="Q496" s="131">
        <v>0</v>
      </c>
      <c r="R496" s="131">
        <f>Q496*H496</f>
        <v>0</v>
      </c>
      <c r="S496" s="131">
        <v>0</v>
      </c>
      <c r="T496" s="132">
        <f>S496*H496</f>
        <v>0</v>
      </c>
      <c r="AR496" s="133" t="s">
        <v>88</v>
      </c>
      <c r="AT496" s="133" t="s">
        <v>185</v>
      </c>
      <c r="AU496" s="133" t="s">
        <v>88</v>
      </c>
      <c r="AY496" s="16" t="s">
        <v>184</v>
      </c>
      <c r="BE496" s="134">
        <f>IF(N496="základní",J496,0)</f>
        <v>0</v>
      </c>
      <c r="BF496" s="134">
        <f>IF(N496="snížená",J496,0)</f>
        <v>0</v>
      </c>
      <c r="BG496" s="134">
        <f>IF(N496="zákl. přenesená",J496,0)</f>
        <v>0</v>
      </c>
      <c r="BH496" s="134">
        <f>IF(N496="sníž. přenesená",J496,0)</f>
        <v>0</v>
      </c>
      <c r="BI496" s="134">
        <f>IF(N496="nulová",J496,0)</f>
        <v>0</v>
      </c>
      <c r="BJ496" s="16" t="s">
        <v>88</v>
      </c>
      <c r="BK496" s="134">
        <f>ROUND(I496*H496,2)</f>
        <v>0</v>
      </c>
      <c r="BL496" s="16" t="s">
        <v>88</v>
      </c>
      <c r="BM496" s="133" t="s">
        <v>2115</v>
      </c>
    </row>
    <row r="497" spans="2:65" s="11" customFormat="1" ht="11.25">
      <c r="B497" s="135"/>
      <c r="D497" s="136" t="s">
        <v>190</v>
      </c>
      <c r="E497" s="137" t="s">
        <v>3</v>
      </c>
      <c r="F497" s="138" t="s">
        <v>1967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1" customFormat="1" ht="22.5">
      <c r="B498" s="135"/>
      <c r="D498" s="136" t="s">
        <v>190</v>
      </c>
      <c r="E498" s="137" t="s">
        <v>3</v>
      </c>
      <c r="F498" s="138" t="s">
        <v>1968</v>
      </c>
      <c r="H498" s="137" t="s">
        <v>3</v>
      </c>
      <c r="I498" s="139"/>
      <c r="L498" s="135"/>
      <c r="M498" s="140"/>
      <c r="T498" s="141"/>
      <c r="AT498" s="137" t="s">
        <v>190</v>
      </c>
      <c r="AU498" s="137" t="s">
        <v>88</v>
      </c>
      <c r="AV498" s="11" t="s">
        <v>88</v>
      </c>
      <c r="AW498" s="11" t="s">
        <v>41</v>
      </c>
      <c r="AX498" s="11" t="s">
        <v>80</v>
      </c>
      <c r="AY498" s="137" t="s">
        <v>184</v>
      </c>
    </row>
    <row r="499" spans="2:65" s="11" customFormat="1" ht="11.25">
      <c r="B499" s="135"/>
      <c r="D499" s="136" t="s">
        <v>190</v>
      </c>
      <c r="E499" s="137" t="s">
        <v>3</v>
      </c>
      <c r="F499" s="138" t="s">
        <v>2116</v>
      </c>
      <c r="H499" s="137" t="s">
        <v>3</v>
      </c>
      <c r="I499" s="139"/>
      <c r="L499" s="135"/>
      <c r="M499" s="140"/>
      <c r="T499" s="141"/>
      <c r="AT499" s="137" t="s">
        <v>190</v>
      </c>
      <c r="AU499" s="137" t="s">
        <v>88</v>
      </c>
      <c r="AV499" s="11" t="s">
        <v>88</v>
      </c>
      <c r="AW499" s="11" t="s">
        <v>41</v>
      </c>
      <c r="AX499" s="11" t="s">
        <v>80</v>
      </c>
      <c r="AY499" s="137" t="s">
        <v>184</v>
      </c>
    </row>
    <row r="500" spans="2:65" s="12" customFormat="1" ht="11.25">
      <c r="B500" s="142"/>
      <c r="D500" s="136" t="s">
        <v>190</v>
      </c>
      <c r="E500" s="143" t="s">
        <v>3</v>
      </c>
      <c r="F500" s="144" t="s">
        <v>90</v>
      </c>
      <c r="H500" s="145">
        <v>2</v>
      </c>
      <c r="I500" s="146"/>
      <c r="L500" s="142"/>
      <c r="M500" s="147"/>
      <c r="T500" s="148"/>
      <c r="AT500" s="143" t="s">
        <v>190</v>
      </c>
      <c r="AU500" s="143" t="s">
        <v>88</v>
      </c>
      <c r="AV500" s="12" t="s">
        <v>90</v>
      </c>
      <c r="AW500" s="12" t="s">
        <v>41</v>
      </c>
      <c r="AX500" s="12" t="s">
        <v>80</v>
      </c>
      <c r="AY500" s="143" t="s">
        <v>184</v>
      </c>
    </row>
    <row r="501" spans="2:65" s="13" customFormat="1" ht="11.25">
      <c r="B501" s="149"/>
      <c r="D501" s="136" t="s">
        <v>190</v>
      </c>
      <c r="E501" s="150" t="s">
        <v>3</v>
      </c>
      <c r="F501" s="151" t="s">
        <v>202</v>
      </c>
      <c r="H501" s="152">
        <v>2</v>
      </c>
      <c r="I501" s="153"/>
      <c r="L501" s="149"/>
      <c r="M501" s="154"/>
      <c r="T501" s="155"/>
      <c r="AT501" s="150" t="s">
        <v>190</v>
      </c>
      <c r="AU501" s="150" t="s">
        <v>88</v>
      </c>
      <c r="AV501" s="13" t="s">
        <v>203</v>
      </c>
      <c r="AW501" s="13" t="s">
        <v>41</v>
      </c>
      <c r="AX501" s="13" t="s">
        <v>88</v>
      </c>
      <c r="AY501" s="150" t="s">
        <v>184</v>
      </c>
    </row>
    <row r="502" spans="2:65" s="1" customFormat="1" ht="49.15" customHeight="1">
      <c r="B502" s="121"/>
      <c r="C502" s="122" t="s">
        <v>591</v>
      </c>
      <c r="D502" s="122" t="s">
        <v>185</v>
      </c>
      <c r="E502" s="123" t="s">
        <v>1445</v>
      </c>
      <c r="F502" s="124" t="s">
        <v>1446</v>
      </c>
      <c r="G502" s="125" t="s">
        <v>213</v>
      </c>
      <c r="H502" s="126">
        <v>2</v>
      </c>
      <c r="I502" s="127"/>
      <c r="J502" s="128">
        <f>ROUND(I502*H502,2)</f>
        <v>0</v>
      </c>
      <c r="K502" s="124" t="s">
        <v>189</v>
      </c>
      <c r="L502" s="32"/>
      <c r="M502" s="129" t="s">
        <v>3</v>
      </c>
      <c r="N502" s="130" t="s">
        <v>51</v>
      </c>
      <c r="P502" s="131">
        <f>O502*H502</f>
        <v>0</v>
      </c>
      <c r="Q502" s="131">
        <v>0</v>
      </c>
      <c r="R502" s="131">
        <f>Q502*H502</f>
        <v>0</v>
      </c>
      <c r="S502" s="131">
        <v>0</v>
      </c>
      <c r="T502" s="132">
        <f>S502*H502</f>
        <v>0</v>
      </c>
      <c r="AR502" s="133" t="s">
        <v>88</v>
      </c>
      <c r="AT502" s="133" t="s">
        <v>185</v>
      </c>
      <c r="AU502" s="133" t="s">
        <v>88</v>
      </c>
      <c r="AY502" s="16" t="s">
        <v>184</v>
      </c>
      <c r="BE502" s="134">
        <f>IF(N502="základní",J502,0)</f>
        <v>0</v>
      </c>
      <c r="BF502" s="134">
        <f>IF(N502="snížená",J502,0)</f>
        <v>0</v>
      </c>
      <c r="BG502" s="134">
        <f>IF(N502="zákl. přenesená",J502,0)</f>
        <v>0</v>
      </c>
      <c r="BH502" s="134">
        <f>IF(N502="sníž. přenesená",J502,0)</f>
        <v>0</v>
      </c>
      <c r="BI502" s="134">
        <f>IF(N502="nulová",J502,0)</f>
        <v>0</v>
      </c>
      <c r="BJ502" s="16" t="s">
        <v>88</v>
      </c>
      <c r="BK502" s="134">
        <f>ROUND(I502*H502,2)</f>
        <v>0</v>
      </c>
      <c r="BL502" s="16" t="s">
        <v>88</v>
      </c>
      <c r="BM502" s="133" t="s">
        <v>2117</v>
      </c>
    </row>
    <row r="503" spans="2:65" s="11" customFormat="1" ht="11.25">
      <c r="B503" s="135"/>
      <c r="D503" s="136" t="s">
        <v>190</v>
      </c>
      <c r="E503" s="137" t="s">
        <v>3</v>
      </c>
      <c r="F503" s="138" t="s">
        <v>1967</v>
      </c>
      <c r="H503" s="137" t="s">
        <v>3</v>
      </c>
      <c r="I503" s="139"/>
      <c r="L503" s="135"/>
      <c r="M503" s="140"/>
      <c r="T503" s="141"/>
      <c r="AT503" s="137" t="s">
        <v>190</v>
      </c>
      <c r="AU503" s="137" t="s">
        <v>88</v>
      </c>
      <c r="AV503" s="11" t="s">
        <v>88</v>
      </c>
      <c r="AW503" s="11" t="s">
        <v>41</v>
      </c>
      <c r="AX503" s="11" t="s">
        <v>80</v>
      </c>
      <c r="AY503" s="137" t="s">
        <v>184</v>
      </c>
    </row>
    <row r="504" spans="2:65" s="11" customFormat="1" ht="22.5">
      <c r="B504" s="135"/>
      <c r="D504" s="136" t="s">
        <v>190</v>
      </c>
      <c r="E504" s="137" t="s">
        <v>3</v>
      </c>
      <c r="F504" s="138" t="s">
        <v>1968</v>
      </c>
      <c r="H504" s="137" t="s">
        <v>3</v>
      </c>
      <c r="I504" s="139"/>
      <c r="L504" s="135"/>
      <c r="M504" s="140"/>
      <c r="T504" s="141"/>
      <c r="AT504" s="137" t="s">
        <v>190</v>
      </c>
      <c r="AU504" s="137" t="s">
        <v>88</v>
      </c>
      <c r="AV504" s="11" t="s">
        <v>88</v>
      </c>
      <c r="AW504" s="11" t="s">
        <v>41</v>
      </c>
      <c r="AX504" s="11" t="s">
        <v>80</v>
      </c>
      <c r="AY504" s="137" t="s">
        <v>184</v>
      </c>
    </row>
    <row r="505" spans="2:65" s="11" customFormat="1" ht="11.25">
      <c r="B505" s="135"/>
      <c r="D505" s="136" t="s">
        <v>190</v>
      </c>
      <c r="E505" s="137" t="s">
        <v>3</v>
      </c>
      <c r="F505" s="138" t="s">
        <v>1940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2" customFormat="1" ht="11.25">
      <c r="B506" s="142"/>
      <c r="D506" s="136" t="s">
        <v>190</v>
      </c>
      <c r="E506" s="143" t="s">
        <v>3</v>
      </c>
      <c r="F506" s="144" t="s">
        <v>90</v>
      </c>
      <c r="H506" s="145">
        <v>2</v>
      </c>
      <c r="I506" s="146"/>
      <c r="L506" s="142"/>
      <c r="M506" s="147"/>
      <c r="T506" s="148"/>
      <c r="AT506" s="143" t="s">
        <v>190</v>
      </c>
      <c r="AU506" s="143" t="s">
        <v>88</v>
      </c>
      <c r="AV506" s="12" t="s">
        <v>90</v>
      </c>
      <c r="AW506" s="12" t="s">
        <v>41</v>
      </c>
      <c r="AX506" s="12" t="s">
        <v>80</v>
      </c>
      <c r="AY506" s="143" t="s">
        <v>184</v>
      </c>
    </row>
    <row r="507" spans="2:65" s="13" customFormat="1" ht="11.25">
      <c r="B507" s="149"/>
      <c r="D507" s="136" t="s">
        <v>190</v>
      </c>
      <c r="E507" s="150" t="s">
        <v>3</v>
      </c>
      <c r="F507" s="151" t="s">
        <v>202</v>
      </c>
      <c r="H507" s="152">
        <v>2</v>
      </c>
      <c r="I507" s="153"/>
      <c r="L507" s="149"/>
      <c r="M507" s="154"/>
      <c r="T507" s="155"/>
      <c r="AT507" s="150" t="s">
        <v>190</v>
      </c>
      <c r="AU507" s="150" t="s">
        <v>88</v>
      </c>
      <c r="AV507" s="13" t="s">
        <v>203</v>
      </c>
      <c r="AW507" s="13" t="s">
        <v>41</v>
      </c>
      <c r="AX507" s="13" t="s">
        <v>88</v>
      </c>
      <c r="AY507" s="150" t="s">
        <v>184</v>
      </c>
    </row>
    <row r="508" spans="2:65" s="1" customFormat="1" ht="33" customHeight="1">
      <c r="B508" s="121"/>
      <c r="C508" s="122" t="s">
        <v>444</v>
      </c>
      <c r="D508" s="122" t="s">
        <v>185</v>
      </c>
      <c r="E508" s="123" t="s">
        <v>1449</v>
      </c>
      <c r="F508" s="124" t="s">
        <v>1450</v>
      </c>
      <c r="G508" s="125" t="s">
        <v>213</v>
      </c>
      <c r="H508" s="126">
        <v>2</v>
      </c>
      <c r="I508" s="127"/>
      <c r="J508" s="128">
        <f>ROUND(I508*H508,2)</f>
        <v>0</v>
      </c>
      <c r="K508" s="124" t="s">
        <v>189</v>
      </c>
      <c r="L508" s="32"/>
      <c r="M508" s="129" t="s">
        <v>3</v>
      </c>
      <c r="N508" s="130" t="s">
        <v>51</v>
      </c>
      <c r="P508" s="131">
        <f>O508*H508</f>
        <v>0</v>
      </c>
      <c r="Q508" s="131">
        <v>0</v>
      </c>
      <c r="R508" s="131">
        <f>Q508*H508</f>
        <v>0</v>
      </c>
      <c r="S508" s="131">
        <v>0</v>
      </c>
      <c r="T508" s="132">
        <f>S508*H508</f>
        <v>0</v>
      </c>
      <c r="AR508" s="133" t="s">
        <v>88</v>
      </c>
      <c r="AT508" s="133" t="s">
        <v>185</v>
      </c>
      <c r="AU508" s="133" t="s">
        <v>88</v>
      </c>
      <c r="AY508" s="16" t="s">
        <v>184</v>
      </c>
      <c r="BE508" s="134">
        <f>IF(N508="základní",J508,0)</f>
        <v>0</v>
      </c>
      <c r="BF508" s="134">
        <f>IF(N508="snížená",J508,0)</f>
        <v>0</v>
      </c>
      <c r="BG508" s="134">
        <f>IF(N508="zákl. přenesená",J508,0)</f>
        <v>0</v>
      </c>
      <c r="BH508" s="134">
        <f>IF(N508="sníž. přenesená",J508,0)</f>
        <v>0</v>
      </c>
      <c r="BI508" s="134">
        <f>IF(N508="nulová",J508,0)</f>
        <v>0</v>
      </c>
      <c r="BJ508" s="16" t="s">
        <v>88</v>
      </c>
      <c r="BK508" s="134">
        <f>ROUND(I508*H508,2)</f>
        <v>0</v>
      </c>
      <c r="BL508" s="16" t="s">
        <v>88</v>
      </c>
      <c r="BM508" s="133" t="s">
        <v>2118</v>
      </c>
    </row>
    <row r="509" spans="2:65" s="11" customFormat="1" ht="11.25">
      <c r="B509" s="135"/>
      <c r="D509" s="136" t="s">
        <v>190</v>
      </c>
      <c r="E509" s="137" t="s">
        <v>3</v>
      </c>
      <c r="F509" s="138" t="s">
        <v>1967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1" customFormat="1" ht="22.5">
      <c r="B510" s="135"/>
      <c r="D510" s="136" t="s">
        <v>190</v>
      </c>
      <c r="E510" s="137" t="s">
        <v>3</v>
      </c>
      <c r="F510" s="138" t="s">
        <v>1968</v>
      </c>
      <c r="H510" s="137" t="s">
        <v>3</v>
      </c>
      <c r="I510" s="139"/>
      <c r="L510" s="135"/>
      <c r="M510" s="140"/>
      <c r="T510" s="141"/>
      <c r="AT510" s="137" t="s">
        <v>190</v>
      </c>
      <c r="AU510" s="137" t="s">
        <v>88</v>
      </c>
      <c r="AV510" s="11" t="s">
        <v>88</v>
      </c>
      <c r="AW510" s="11" t="s">
        <v>41</v>
      </c>
      <c r="AX510" s="11" t="s">
        <v>80</v>
      </c>
      <c r="AY510" s="137" t="s">
        <v>184</v>
      </c>
    </row>
    <row r="511" spans="2:65" s="11" customFormat="1" ht="22.5">
      <c r="B511" s="135"/>
      <c r="D511" s="136" t="s">
        <v>190</v>
      </c>
      <c r="E511" s="137" t="s">
        <v>3</v>
      </c>
      <c r="F511" s="138" t="s">
        <v>2119</v>
      </c>
      <c r="H511" s="137" t="s">
        <v>3</v>
      </c>
      <c r="I511" s="139"/>
      <c r="L511" s="135"/>
      <c r="M511" s="140"/>
      <c r="T511" s="141"/>
      <c r="AT511" s="137" t="s">
        <v>190</v>
      </c>
      <c r="AU511" s="137" t="s">
        <v>88</v>
      </c>
      <c r="AV511" s="11" t="s">
        <v>88</v>
      </c>
      <c r="AW511" s="11" t="s">
        <v>41</v>
      </c>
      <c r="AX511" s="11" t="s">
        <v>80</v>
      </c>
      <c r="AY511" s="137" t="s">
        <v>184</v>
      </c>
    </row>
    <row r="512" spans="2:65" s="12" customFormat="1" ht="11.25">
      <c r="B512" s="142"/>
      <c r="D512" s="136" t="s">
        <v>190</v>
      </c>
      <c r="E512" s="143" t="s">
        <v>3</v>
      </c>
      <c r="F512" s="144" t="s">
        <v>90</v>
      </c>
      <c r="H512" s="145">
        <v>2</v>
      </c>
      <c r="I512" s="146"/>
      <c r="L512" s="142"/>
      <c r="M512" s="147"/>
      <c r="T512" s="148"/>
      <c r="AT512" s="143" t="s">
        <v>190</v>
      </c>
      <c r="AU512" s="143" t="s">
        <v>88</v>
      </c>
      <c r="AV512" s="12" t="s">
        <v>90</v>
      </c>
      <c r="AW512" s="12" t="s">
        <v>41</v>
      </c>
      <c r="AX512" s="12" t="s">
        <v>80</v>
      </c>
      <c r="AY512" s="143" t="s">
        <v>184</v>
      </c>
    </row>
    <row r="513" spans="2:65" s="13" customFormat="1" ht="11.25">
      <c r="B513" s="149"/>
      <c r="D513" s="136" t="s">
        <v>190</v>
      </c>
      <c r="E513" s="150" t="s">
        <v>3</v>
      </c>
      <c r="F513" s="151" t="s">
        <v>202</v>
      </c>
      <c r="H513" s="152">
        <v>2</v>
      </c>
      <c r="I513" s="153"/>
      <c r="L513" s="149"/>
      <c r="M513" s="154"/>
      <c r="T513" s="155"/>
      <c r="AT513" s="150" t="s">
        <v>190</v>
      </c>
      <c r="AU513" s="150" t="s">
        <v>88</v>
      </c>
      <c r="AV513" s="13" t="s">
        <v>203</v>
      </c>
      <c r="AW513" s="13" t="s">
        <v>41</v>
      </c>
      <c r="AX513" s="13" t="s">
        <v>88</v>
      </c>
      <c r="AY513" s="150" t="s">
        <v>184</v>
      </c>
    </row>
    <row r="514" spans="2:65" s="1" customFormat="1" ht="37.9" customHeight="1">
      <c r="B514" s="121"/>
      <c r="C514" s="122" t="s">
        <v>602</v>
      </c>
      <c r="D514" s="122" t="s">
        <v>185</v>
      </c>
      <c r="E514" s="123" t="s">
        <v>1453</v>
      </c>
      <c r="F514" s="124" t="s">
        <v>1454</v>
      </c>
      <c r="G514" s="125" t="s">
        <v>213</v>
      </c>
      <c r="H514" s="126">
        <v>2</v>
      </c>
      <c r="I514" s="127"/>
      <c r="J514" s="128">
        <f>ROUND(I514*H514,2)</f>
        <v>0</v>
      </c>
      <c r="K514" s="124" t="s">
        <v>189</v>
      </c>
      <c r="L514" s="32"/>
      <c r="M514" s="129" t="s">
        <v>3</v>
      </c>
      <c r="N514" s="130" t="s">
        <v>51</v>
      </c>
      <c r="P514" s="131">
        <f>O514*H514</f>
        <v>0</v>
      </c>
      <c r="Q514" s="131">
        <v>0</v>
      </c>
      <c r="R514" s="131">
        <f>Q514*H514</f>
        <v>0</v>
      </c>
      <c r="S514" s="131">
        <v>0</v>
      </c>
      <c r="T514" s="132">
        <f>S514*H514</f>
        <v>0</v>
      </c>
      <c r="AR514" s="133" t="s">
        <v>88</v>
      </c>
      <c r="AT514" s="133" t="s">
        <v>185</v>
      </c>
      <c r="AU514" s="133" t="s">
        <v>88</v>
      </c>
      <c r="AY514" s="16" t="s">
        <v>184</v>
      </c>
      <c r="BE514" s="134">
        <f>IF(N514="základní",J514,0)</f>
        <v>0</v>
      </c>
      <c r="BF514" s="134">
        <f>IF(N514="snížená",J514,0)</f>
        <v>0</v>
      </c>
      <c r="BG514" s="134">
        <f>IF(N514="zákl. přenesená",J514,0)</f>
        <v>0</v>
      </c>
      <c r="BH514" s="134">
        <f>IF(N514="sníž. přenesená",J514,0)</f>
        <v>0</v>
      </c>
      <c r="BI514" s="134">
        <f>IF(N514="nulová",J514,0)</f>
        <v>0</v>
      </c>
      <c r="BJ514" s="16" t="s">
        <v>88</v>
      </c>
      <c r="BK514" s="134">
        <f>ROUND(I514*H514,2)</f>
        <v>0</v>
      </c>
      <c r="BL514" s="16" t="s">
        <v>88</v>
      </c>
      <c r="BM514" s="133" t="s">
        <v>2120</v>
      </c>
    </row>
    <row r="515" spans="2:65" s="11" customFormat="1" ht="11.25">
      <c r="B515" s="135"/>
      <c r="D515" s="136" t="s">
        <v>190</v>
      </c>
      <c r="E515" s="137" t="s">
        <v>3</v>
      </c>
      <c r="F515" s="138" t="s">
        <v>1967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1" customFormat="1" ht="22.5">
      <c r="B516" s="135"/>
      <c r="D516" s="136" t="s">
        <v>190</v>
      </c>
      <c r="E516" s="137" t="s">
        <v>3</v>
      </c>
      <c r="F516" s="138" t="s">
        <v>1968</v>
      </c>
      <c r="H516" s="137" t="s">
        <v>3</v>
      </c>
      <c r="I516" s="139"/>
      <c r="L516" s="135"/>
      <c r="M516" s="140"/>
      <c r="T516" s="141"/>
      <c r="AT516" s="137" t="s">
        <v>190</v>
      </c>
      <c r="AU516" s="137" t="s">
        <v>88</v>
      </c>
      <c r="AV516" s="11" t="s">
        <v>88</v>
      </c>
      <c r="AW516" s="11" t="s">
        <v>41</v>
      </c>
      <c r="AX516" s="11" t="s">
        <v>80</v>
      </c>
      <c r="AY516" s="137" t="s">
        <v>184</v>
      </c>
    </row>
    <row r="517" spans="2:65" s="11" customFormat="1" ht="22.5">
      <c r="B517" s="135"/>
      <c r="D517" s="136" t="s">
        <v>190</v>
      </c>
      <c r="E517" s="137" t="s">
        <v>3</v>
      </c>
      <c r="F517" s="138" t="s">
        <v>2119</v>
      </c>
      <c r="H517" s="137" t="s">
        <v>3</v>
      </c>
      <c r="I517" s="139"/>
      <c r="L517" s="135"/>
      <c r="M517" s="140"/>
      <c r="T517" s="141"/>
      <c r="AT517" s="137" t="s">
        <v>190</v>
      </c>
      <c r="AU517" s="137" t="s">
        <v>88</v>
      </c>
      <c r="AV517" s="11" t="s">
        <v>88</v>
      </c>
      <c r="AW517" s="11" t="s">
        <v>41</v>
      </c>
      <c r="AX517" s="11" t="s">
        <v>80</v>
      </c>
      <c r="AY517" s="137" t="s">
        <v>184</v>
      </c>
    </row>
    <row r="518" spans="2:65" s="12" customFormat="1" ht="11.25">
      <c r="B518" s="142"/>
      <c r="D518" s="136" t="s">
        <v>190</v>
      </c>
      <c r="E518" s="143" t="s">
        <v>3</v>
      </c>
      <c r="F518" s="144" t="s">
        <v>90</v>
      </c>
      <c r="H518" s="145">
        <v>2</v>
      </c>
      <c r="I518" s="146"/>
      <c r="L518" s="142"/>
      <c r="M518" s="147"/>
      <c r="T518" s="148"/>
      <c r="AT518" s="143" t="s">
        <v>190</v>
      </c>
      <c r="AU518" s="143" t="s">
        <v>88</v>
      </c>
      <c r="AV518" s="12" t="s">
        <v>90</v>
      </c>
      <c r="AW518" s="12" t="s">
        <v>41</v>
      </c>
      <c r="AX518" s="12" t="s">
        <v>80</v>
      </c>
      <c r="AY518" s="143" t="s">
        <v>184</v>
      </c>
    </row>
    <row r="519" spans="2:65" s="13" customFormat="1" ht="11.25">
      <c r="B519" s="149"/>
      <c r="D519" s="136" t="s">
        <v>190</v>
      </c>
      <c r="E519" s="150" t="s">
        <v>3</v>
      </c>
      <c r="F519" s="151" t="s">
        <v>202</v>
      </c>
      <c r="H519" s="152">
        <v>2</v>
      </c>
      <c r="I519" s="153"/>
      <c r="L519" s="149"/>
      <c r="M519" s="154"/>
      <c r="T519" s="155"/>
      <c r="AT519" s="150" t="s">
        <v>190</v>
      </c>
      <c r="AU519" s="150" t="s">
        <v>88</v>
      </c>
      <c r="AV519" s="13" t="s">
        <v>203</v>
      </c>
      <c r="AW519" s="13" t="s">
        <v>41</v>
      </c>
      <c r="AX519" s="13" t="s">
        <v>88</v>
      </c>
      <c r="AY519" s="150" t="s">
        <v>184</v>
      </c>
    </row>
    <row r="520" spans="2:65" s="1" customFormat="1" ht="37.9" customHeight="1">
      <c r="B520" s="121"/>
      <c r="C520" s="122" t="s">
        <v>453</v>
      </c>
      <c r="D520" s="122" t="s">
        <v>185</v>
      </c>
      <c r="E520" s="123" t="s">
        <v>1457</v>
      </c>
      <c r="F520" s="124" t="s">
        <v>1458</v>
      </c>
      <c r="G520" s="125" t="s">
        <v>213</v>
      </c>
      <c r="H520" s="126">
        <v>2</v>
      </c>
      <c r="I520" s="127"/>
      <c r="J520" s="128">
        <f>ROUND(I520*H520,2)</f>
        <v>0</v>
      </c>
      <c r="K520" s="124" t="s">
        <v>189</v>
      </c>
      <c r="L520" s="32"/>
      <c r="M520" s="129" t="s">
        <v>3</v>
      </c>
      <c r="N520" s="130" t="s">
        <v>51</v>
      </c>
      <c r="P520" s="131">
        <f>O520*H520</f>
        <v>0</v>
      </c>
      <c r="Q520" s="131">
        <v>0</v>
      </c>
      <c r="R520" s="131">
        <f>Q520*H520</f>
        <v>0</v>
      </c>
      <c r="S520" s="131">
        <v>0</v>
      </c>
      <c r="T520" s="132">
        <f>S520*H520</f>
        <v>0</v>
      </c>
      <c r="AR520" s="133" t="s">
        <v>88</v>
      </c>
      <c r="AT520" s="133" t="s">
        <v>185</v>
      </c>
      <c r="AU520" s="133" t="s">
        <v>88</v>
      </c>
      <c r="AY520" s="16" t="s">
        <v>184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6" t="s">
        <v>88</v>
      </c>
      <c r="BK520" s="134">
        <f>ROUND(I520*H520,2)</f>
        <v>0</v>
      </c>
      <c r="BL520" s="16" t="s">
        <v>88</v>
      </c>
      <c r="BM520" s="133" t="s">
        <v>2121</v>
      </c>
    </row>
    <row r="521" spans="2:65" s="11" customFormat="1" ht="11.25">
      <c r="B521" s="135"/>
      <c r="D521" s="136" t="s">
        <v>190</v>
      </c>
      <c r="E521" s="137" t="s">
        <v>3</v>
      </c>
      <c r="F521" s="138" t="s">
        <v>1967</v>
      </c>
      <c r="H521" s="137" t="s">
        <v>3</v>
      </c>
      <c r="I521" s="139"/>
      <c r="L521" s="135"/>
      <c r="M521" s="140"/>
      <c r="T521" s="141"/>
      <c r="AT521" s="137" t="s">
        <v>190</v>
      </c>
      <c r="AU521" s="137" t="s">
        <v>88</v>
      </c>
      <c r="AV521" s="11" t="s">
        <v>88</v>
      </c>
      <c r="AW521" s="11" t="s">
        <v>41</v>
      </c>
      <c r="AX521" s="11" t="s">
        <v>80</v>
      </c>
      <c r="AY521" s="137" t="s">
        <v>184</v>
      </c>
    </row>
    <row r="522" spans="2:65" s="11" customFormat="1" ht="22.5">
      <c r="B522" s="135"/>
      <c r="D522" s="136" t="s">
        <v>190</v>
      </c>
      <c r="E522" s="137" t="s">
        <v>3</v>
      </c>
      <c r="F522" s="138" t="s">
        <v>2122</v>
      </c>
      <c r="H522" s="137" t="s">
        <v>3</v>
      </c>
      <c r="I522" s="139"/>
      <c r="L522" s="135"/>
      <c r="M522" s="140"/>
      <c r="T522" s="141"/>
      <c r="AT522" s="137" t="s">
        <v>190</v>
      </c>
      <c r="AU522" s="137" t="s">
        <v>88</v>
      </c>
      <c r="AV522" s="11" t="s">
        <v>88</v>
      </c>
      <c r="AW522" s="11" t="s">
        <v>41</v>
      </c>
      <c r="AX522" s="11" t="s">
        <v>80</v>
      </c>
      <c r="AY522" s="137" t="s">
        <v>184</v>
      </c>
    </row>
    <row r="523" spans="2:65" s="11" customFormat="1" ht="11.25">
      <c r="B523" s="135"/>
      <c r="D523" s="136" t="s">
        <v>190</v>
      </c>
      <c r="E523" s="137" t="s">
        <v>3</v>
      </c>
      <c r="F523" s="138" t="s">
        <v>1460</v>
      </c>
      <c r="H523" s="137" t="s">
        <v>3</v>
      </c>
      <c r="I523" s="139"/>
      <c r="L523" s="135"/>
      <c r="M523" s="140"/>
      <c r="T523" s="141"/>
      <c r="AT523" s="137" t="s">
        <v>190</v>
      </c>
      <c r="AU523" s="137" t="s">
        <v>88</v>
      </c>
      <c r="AV523" s="11" t="s">
        <v>88</v>
      </c>
      <c r="AW523" s="11" t="s">
        <v>41</v>
      </c>
      <c r="AX523" s="11" t="s">
        <v>80</v>
      </c>
      <c r="AY523" s="137" t="s">
        <v>184</v>
      </c>
    </row>
    <row r="524" spans="2:65" s="12" customFormat="1" ht="11.25">
      <c r="B524" s="142"/>
      <c r="D524" s="136" t="s">
        <v>190</v>
      </c>
      <c r="E524" s="143" t="s">
        <v>3</v>
      </c>
      <c r="F524" s="144" t="s">
        <v>90</v>
      </c>
      <c r="H524" s="145">
        <v>2</v>
      </c>
      <c r="I524" s="146"/>
      <c r="L524" s="142"/>
      <c r="M524" s="147"/>
      <c r="T524" s="148"/>
      <c r="AT524" s="143" t="s">
        <v>190</v>
      </c>
      <c r="AU524" s="143" t="s">
        <v>88</v>
      </c>
      <c r="AV524" s="12" t="s">
        <v>90</v>
      </c>
      <c r="AW524" s="12" t="s">
        <v>41</v>
      </c>
      <c r="AX524" s="12" t="s">
        <v>80</v>
      </c>
      <c r="AY524" s="143" t="s">
        <v>184</v>
      </c>
    </row>
    <row r="525" spans="2:65" s="13" customFormat="1" ht="11.25">
      <c r="B525" s="149"/>
      <c r="D525" s="136" t="s">
        <v>190</v>
      </c>
      <c r="E525" s="150" t="s">
        <v>3</v>
      </c>
      <c r="F525" s="151" t="s">
        <v>202</v>
      </c>
      <c r="H525" s="152">
        <v>2</v>
      </c>
      <c r="I525" s="153"/>
      <c r="L525" s="149"/>
      <c r="M525" s="154"/>
      <c r="T525" s="155"/>
      <c r="AT525" s="150" t="s">
        <v>190</v>
      </c>
      <c r="AU525" s="150" t="s">
        <v>88</v>
      </c>
      <c r="AV525" s="13" t="s">
        <v>203</v>
      </c>
      <c r="AW525" s="13" t="s">
        <v>41</v>
      </c>
      <c r="AX525" s="13" t="s">
        <v>88</v>
      </c>
      <c r="AY525" s="150" t="s">
        <v>184</v>
      </c>
    </row>
    <row r="526" spans="2:65" s="1" customFormat="1" ht="37.9" customHeight="1">
      <c r="B526" s="121"/>
      <c r="C526" s="122" t="s">
        <v>613</v>
      </c>
      <c r="D526" s="122" t="s">
        <v>185</v>
      </c>
      <c r="E526" s="123" t="s">
        <v>1461</v>
      </c>
      <c r="F526" s="124" t="s">
        <v>1462</v>
      </c>
      <c r="G526" s="125" t="s">
        <v>213</v>
      </c>
      <c r="H526" s="126">
        <v>1</v>
      </c>
      <c r="I526" s="127"/>
      <c r="J526" s="128">
        <f>ROUND(I526*H526,2)</f>
        <v>0</v>
      </c>
      <c r="K526" s="124" t="s">
        <v>189</v>
      </c>
      <c r="L526" s="32"/>
      <c r="M526" s="129" t="s">
        <v>3</v>
      </c>
      <c r="N526" s="130" t="s">
        <v>51</v>
      </c>
      <c r="P526" s="131">
        <f>O526*H526</f>
        <v>0</v>
      </c>
      <c r="Q526" s="131">
        <v>0</v>
      </c>
      <c r="R526" s="131">
        <f>Q526*H526</f>
        <v>0</v>
      </c>
      <c r="S526" s="131">
        <v>0</v>
      </c>
      <c r="T526" s="132">
        <f>S526*H526</f>
        <v>0</v>
      </c>
      <c r="AR526" s="133" t="s">
        <v>88</v>
      </c>
      <c r="AT526" s="133" t="s">
        <v>185</v>
      </c>
      <c r="AU526" s="133" t="s">
        <v>88</v>
      </c>
      <c r="AY526" s="16" t="s">
        <v>184</v>
      </c>
      <c r="BE526" s="134">
        <f>IF(N526="základní",J526,0)</f>
        <v>0</v>
      </c>
      <c r="BF526" s="134">
        <f>IF(N526="snížená",J526,0)</f>
        <v>0</v>
      </c>
      <c r="BG526" s="134">
        <f>IF(N526="zákl. přenesená",J526,0)</f>
        <v>0</v>
      </c>
      <c r="BH526" s="134">
        <f>IF(N526="sníž. přenesená",J526,0)</f>
        <v>0</v>
      </c>
      <c r="BI526" s="134">
        <f>IF(N526="nulová",J526,0)</f>
        <v>0</v>
      </c>
      <c r="BJ526" s="16" t="s">
        <v>88</v>
      </c>
      <c r="BK526" s="134">
        <f>ROUND(I526*H526,2)</f>
        <v>0</v>
      </c>
      <c r="BL526" s="16" t="s">
        <v>88</v>
      </c>
      <c r="BM526" s="133" t="s">
        <v>2123</v>
      </c>
    </row>
    <row r="527" spans="2:65" s="11" customFormat="1" ht="11.25">
      <c r="B527" s="135"/>
      <c r="D527" s="136" t="s">
        <v>190</v>
      </c>
      <c r="E527" s="137" t="s">
        <v>3</v>
      </c>
      <c r="F527" s="138" t="s">
        <v>1967</v>
      </c>
      <c r="H527" s="137" t="s">
        <v>3</v>
      </c>
      <c r="I527" s="139"/>
      <c r="L527" s="135"/>
      <c r="M527" s="140"/>
      <c r="T527" s="141"/>
      <c r="AT527" s="137" t="s">
        <v>190</v>
      </c>
      <c r="AU527" s="137" t="s">
        <v>88</v>
      </c>
      <c r="AV527" s="11" t="s">
        <v>88</v>
      </c>
      <c r="AW527" s="11" t="s">
        <v>41</v>
      </c>
      <c r="AX527" s="11" t="s">
        <v>80</v>
      </c>
      <c r="AY527" s="137" t="s">
        <v>184</v>
      </c>
    </row>
    <row r="528" spans="2:65" s="11" customFormat="1" ht="22.5">
      <c r="B528" s="135"/>
      <c r="D528" s="136" t="s">
        <v>190</v>
      </c>
      <c r="E528" s="137" t="s">
        <v>3</v>
      </c>
      <c r="F528" s="138" t="s">
        <v>1968</v>
      </c>
      <c r="H528" s="137" t="s">
        <v>3</v>
      </c>
      <c r="I528" s="139"/>
      <c r="L528" s="135"/>
      <c r="M528" s="140"/>
      <c r="T528" s="141"/>
      <c r="AT528" s="137" t="s">
        <v>190</v>
      </c>
      <c r="AU528" s="137" t="s">
        <v>88</v>
      </c>
      <c r="AV528" s="11" t="s">
        <v>88</v>
      </c>
      <c r="AW528" s="11" t="s">
        <v>41</v>
      </c>
      <c r="AX528" s="11" t="s">
        <v>80</v>
      </c>
      <c r="AY528" s="137" t="s">
        <v>184</v>
      </c>
    </row>
    <row r="529" spans="2:65" s="11" customFormat="1" ht="11.25">
      <c r="B529" s="135"/>
      <c r="D529" s="136" t="s">
        <v>190</v>
      </c>
      <c r="E529" s="137" t="s">
        <v>3</v>
      </c>
      <c r="F529" s="138" t="s">
        <v>1440</v>
      </c>
      <c r="H529" s="137" t="s">
        <v>3</v>
      </c>
      <c r="I529" s="139"/>
      <c r="L529" s="135"/>
      <c r="M529" s="140"/>
      <c r="T529" s="141"/>
      <c r="AT529" s="137" t="s">
        <v>190</v>
      </c>
      <c r="AU529" s="137" t="s">
        <v>88</v>
      </c>
      <c r="AV529" s="11" t="s">
        <v>88</v>
      </c>
      <c r="AW529" s="11" t="s">
        <v>41</v>
      </c>
      <c r="AX529" s="11" t="s">
        <v>80</v>
      </c>
      <c r="AY529" s="137" t="s">
        <v>184</v>
      </c>
    </row>
    <row r="530" spans="2:65" s="12" customFormat="1" ht="11.25">
      <c r="B530" s="142"/>
      <c r="D530" s="136" t="s">
        <v>190</v>
      </c>
      <c r="E530" s="143" t="s">
        <v>3</v>
      </c>
      <c r="F530" s="144" t="s">
        <v>88</v>
      </c>
      <c r="H530" s="145">
        <v>1</v>
      </c>
      <c r="I530" s="146"/>
      <c r="L530" s="142"/>
      <c r="M530" s="147"/>
      <c r="T530" s="148"/>
      <c r="AT530" s="143" t="s">
        <v>190</v>
      </c>
      <c r="AU530" s="143" t="s">
        <v>88</v>
      </c>
      <c r="AV530" s="12" t="s">
        <v>90</v>
      </c>
      <c r="AW530" s="12" t="s">
        <v>41</v>
      </c>
      <c r="AX530" s="12" t="s">
        <v>80</v>
      </c>
      <c r="AY530" s="143" t="s">
        <v>184</v>
      </c>
    </row>
    <row r="531" spans="2:65" s="13" customFormat="1" ht="11.25">
      <c r="B531" s="149"/>
      <c r="D531" s="136" t="s">
        <v>190</v>
      </c>
      <c r="E531" s="150" t="s">
        <v>3</v>
      </c>
      <c r="F531" s="151" t="s">
        <v>202</v>
      </c>
      <c r="H531" s="152">
        <v>1</v>
      </c>
      <c r="I531" s="153"/>
      <c r="L531" s="149"/>
      <c r="M531" s="154"/>
      <c r="T531" s="155"/>
      <c r="AT531" s="150" t="s">
        <v>190</v>
      </c>
      <c r="AU531" s="150" t="s">
        <v>88</v>
      </c>
      <c r="AV531" s="13" t="s">
        <v>203</v>
      </c>
      <c r="AW531" s="13" t="s">
        <v>41</v>
      </c>
      <c r="AX531" s="13" t="s">
        <v>88</v>
      </c>
      <c r="AY531" s="150" t="s">
        <v>184</v>
      </c>
    </row>
    <row r="532" spans="2:65" s="1" customFormat="1" ht="44.25" customHeight="1">
      <c r="B532" s="121"/>
      <c r="C532" s="122" t="s">
        <v>459</v>
      </c>
      <c r="D532" s="122" t="s">
        <v>185</v>
      </c>
      <c r="E532" s="123" t="s">
        <v>1464</v>
      </c>
      <c r="F532" s="124" t="s">
        <v>1465</v>
      </c>
      <c r="G532" s="125" t="s">
        <v>213</v>
      </c>
      <c r="H532" s="126">
        <v>4</v>
      </c>
      <c r="I532" s="127"/>
      <c r="J532" s="128">
        <f>ROUND(I532*H532,2)</f>
        <v>0</v>
      </c>
      <c r="K532" s="124" t="s">
        <v>189</v>
      </c>
      <c r="L532" s="32"/>
      <c r="M532" s="129" t="s">
        <v>3</v>
      </c>
      <c r="N532" s="130" t="s">
        <v>51</v>
      </c>
      <c r="P532" s="131">
        <f>O532*H532</f>
        <v>0</v>
      </c>
      <c r="Q532" s="131">
        <v>0</v>
      </c>
      <c r="R532" s="131">
        <f>Q532*H532</f>
        <v>0</v>
      </c>
      <c r="S532" s="131">
        <v>0</v>
      </c>
      <c r="T532" s="132">
        <f>S532*H532</f>
        <v>0</v>
      </c>
      <c r="AR532" s="133" t="s">
        <v>88</v>
      </c>
      <c r="AT532" s="133" t="s">
        <v>185</v>
      </c>
      <c r="AU532" s="133" t="s">
        <v>88</v>
      </c>
      <c r="AY532" s="16" t="s">
        <v>184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6" t="s">
        <v>88</v>
      </c>
      <c r="BK532" s="134">
        <f>ROUND(I532*H532,2)</f>
        <v>0</v>
      </c>
      <c r="BL532" s="16" t="s">
        <v>88</v>
      </c>
      <c r="BM532" s="133" t="s">
        <v>2124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1967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1" customFormat="1" ht="22.5">
      <c r="B534" s="135"/>
      <c r="D534" s="136" t="s">
        <v>190</v>
      </c>
      <c r="E534" s="137" t="s">
        <v>3</v>
      </c>
      <c r="F534" s="138" t="s">
        <v>1968</v>
      </c>
      <c r="H534" s="137" t="s">
        <v>3</v>
      </c>
      <c r="I534" s="139"/>
      <c r="L534" s="135"/>
      <c r="M534" s="140"/>
      <c r="T534" s="141"/>
      <c r="AT534" s="137" t="s">
        <v>190</v>
      </c>
      <c r="AU534" s="137" t="s">
        <v>88</v>
      </c>
      <c r="AV534" s="11" t="s">
        <v>88</v>
      </c>
      <c r="AW534" s="11" t="s">
        <v>41</v>
      </c>
      <c r="AX534" s="11" t="s">
        <v>80</v>
      </c>
      <c r="AY534" s="137" t="s">
        <v>184</v>
      </c>
    </row>
    <row r="535" spans="2:65" s="11" customFormat="1" ht="11.25">
      <c r="B535" s="135"/>
      <c r="D535" s="136" t="s">
        <v>190</v>
      </c>
      <c r="E535" s="137" t="s">
        <v>3</v>
      </c>
      <c r="F535" s="138" t="s">
        <v>2125</v>
      </c>
      <c r="H535" s="137" t="s">
        <v>3</v>
      </c>
      <c r="I535" s="139"/>
      <c r="L535" s="135"/>
      <c r="M535" s="140"/>
      <c r="T535" s="141"/>
      <c r="AT535" s="137" t="s">
        <v>190</v>
      </c>
      <c r="AU535" s="137" t="s">
        <v>88</v>
      </c>
      <c r="AV535" s="11" t="s">
        <v>88</v>
      </c>
      <c r="AW535" s="11" t="s">
        <v>41</v>
      </c>
      <c r="AX535" s="11" t="s">
        <v>80</v>
      </c>
      <c r="AY535" s="137" t="s">
        <v>184</v>
      </c>
    </row>
    <row r="536" spans="2:65" s="12" customFormat="1" ht="11.25">
      <c r="B536" s="142"/>
      <c r="D536" s="136" t="s">
        <v>190</v>
      </c>
      <c r="E536" s="143" t="s">
        <v>3</v>
      </c>
      <c r="F536" s="144" t="s">
        <v>203</v>
      </c>
      <c r="H536" s="145">
        <v>4</v>
      </c>
      <c r="I536" s="146"/>
      <c r="L536" s="142"/>
      <c r="M536" s="147"/>
      <c r="T536" s="148"/>
      <c r="AT536" s="143" t="s">
        <v>190</v>
      </c>
      <c r="AU536" s="143" t="s">
        <v>88</v>
      </c>
      <c r="AV536" s="12" t="s">
        <v>90</v>
      </c>
      <c r="AW536" s="12" t="s">
        <v>41</v>
      </c>
      <c r="AX536" s="12" t="s">
        <v>80</v>
      </c>
      <c r="AY536" s="143" t="s">
        <v>184</v>
      </c>
    </row>
    <row r="537" spans="2:65" s="13" customFormat="1" ht="11.25">
      <c r="B537" s="149"/>
      <c r="D537" s="136" t="s">
        <v>190</v>
      </c>
      <c r="E537" s="150" t="s">
        <v>3</v>
      </c>
      <c r="F537" s="151" t="s">
        <v>202</v>
      </c>
      <c r="H537" s="152">
        <v>4</v>
      </c>
      <c r="I537" s="153"/>
      <c r="L537" s="149"/>
      <c r="M537" s="154"/>
      <c r="T537" s="155"/>
      <c r="AT537" s="150" t="s">
        <v>190</v>
      </c>
      <c r="AU537" s="150" t="s">
        <v>88</v>
      </c>
      <c r="AV537" s="13" t="s">
        <v>203</v>
      </c>
      <c r="AW537" s="13" t="s">
        <v>41</v>
      </c>
      <c r="AX537" s="13" t="s">
        <v>88</v>
      </c>
      <c r="AY537" s="150" t="s">
        <v>184</v>
      </c>
    </row>
    <row r="538" spans="2:65" s="1" customFormat="1" ht="49.15" customHeight="1">
      <c r="B538" s="121"/>
      <c r="C538" s="122" t="s">
        <v>621</v>
      </c>
      <c r="D538" s="122" t="s">
        <v>185</v>
      </c>
      <c r="E538" s="123" t="s">
        <v>1468</v>
      </c>
      <c r="F538" s="124" t="s">
        <v>1469</v>
      </c>
      <c r="G538" s="125" t="s">
        <v>213</v>
      </c>
      <c r="H538" s="126">
        <v>1</v>
      </c>
      <c r="I538" s="127"/>
      <c r="J538" s="128">
        <f>ROUND(I538*H538,2)</f>
        <v>0</v>
      </c>
      <c r="K538" s="124" t="s">
        <v>189</v>
      </c>
      <c r="L538" s="32"/>
      <c r="M538" s="129" t="s">
        <v>3</v>
      </c>
      <c r="N538" s="130" t="s">
        <v>51</v>
      </c>
      <c r="P538" s="131">
        <f>O538*H538</f>
        <v>0</v>
      </c>
      <c r="Q538" s="131">
        <v>0</v>
      </c>
      <c r="R538" s="131">
        <f>Q538*H538</f>
        <v>0</v>
      </c>
      <c r="S538" s="131">
        <v>0</v>
      </c>
      <c r="T538" s="132">
        <f>S538*H538</f>
        <v>0</v>
      </c>
      <c r="AR538" s="133" t="s">
        <v>88</v>
      </c>
      <c r="AT538" s="133" t="s">
        <v>185</v>
      </c>
      <c r="AU538" s="133" t="s">
        <v>88</v>
      </c>
      <c r="AY538" s="16" t="s">
        <v>184</v>
      </c>
      <c r="BE538" s="134">
        <f>IF(N538="základní",J538,0)</f>
        <v>0</v>
      </c>
      <c r="BF538" s="134">
        <f>IF(N538="snížená",J538,0)</f>
        <v>0</v>
      </c>
      <c r="BG538" s="134">
        <f>IF(N538="zákl. přenesená",J538,0)</f>
        <v>0</v>
      </c>
      <c r="BH538" s="134">
        <f>IF(N538="sníž. přenesená",J538,0)</f>
        <v>0</v>
      </c>
      <c r="BI538" s="134">
        <f>IF(N538="nulová",J538,0)</f>
        <v>0</v>
      </c>
      <c r="BJ538" s="16" t="s">
        <v>88</v>
      </c>
      <c r="BK538" s="134">
        <f>ROUND(I538*H538,2)</f>
        <v>0</v>
      </c>
      <c r="BL538" s="16" t="s">
        <v>88</v>
      </c>
      <c r="BM538" s="133" t="s">
        <v>2126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1967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1" customFormat="1" ht="22.5">
      <c r="B540" s="135"/>
      <c r="D540" s="136" t="s">
        <v>190</v>
      </c>
      <c r="E540" s="137" t="s">
        <v>3</v>
      </c>
      <c r="F540" s="138" t="s">
        <v>1968</v>
      </c>
      <c r="H540" s="137" t="s">
        <v>3</v>
      </c>
      <c r="I540" s="139"/>
      <c r="L540" s="135"/>
      <c r="M540" s="140"/>
      <c r="T540" s="141"/>
      <c r="AT540" s="137" t="s">
        <v>190</v>
      </c>
      <c r="AU540" s="137" t="s">
        <v>88</v>
      </c>
      <c r="AV540" s="11" t="s">
        <v>88</v>
      </c>
      <c r="AW540" s="11" t="s">
        <v>41</v>
      </c>
      <c r="AX540" s="11" t="s">
        <v>80</v>
      </c>
      <c r="AY540" s="137" t="s">
        <v>184</v>
      </c>
    </row>
    <row r="541" spans="2:65" s="11" customFormat="1" ht="11.25">
      <c r="B541" s="135"/>
      <c r="D541" s="136" t="s">
        <v>190</v>
      </c>
      <c r="E541" s="137" t="s">
        <v>3</v>
      </c>
      <c r="F541" s="138" t="s">
        <v>2127</v>
      </c>
      <c r="H541" s="137" t="s">
        <v>3</v>
      </c>
      <c r="I541" s="139"/>
      <c r="L541" s="135"/>
      <c r="M541" s="140"/>
      <c r="T541" s="141"/>
      <c r="AT541" s="137" t="s">
        <v>190</v>
      </c>
      <c r="AU541" s="137" t="s">
        <v>88</v>
      </c>
      <c r="AV541" s="11" t="s">
        <v>88</v>
      </c>
      <c r="AW541" s="11" t="s">
        <v>41</v>
      </c>
      <c r="AX541" s="11" t="s">
        <v>80</v>
      </c>
      <c r="AY541" s="137" t="s">
        <v>184</v>
      </c>
    </row>
    <row r="542" spans="2:65" s="12" customFormat="1" ht="11.25">
      <c r="B542" s="142"/>
      <c r="D542" s="136" t="s">
        <v>190</v>
      </c>
      <c r="E542" s="143" t="s">
        <v>3</v>
      </c>
      <c r="F542" s="144" t="s">
        <v>88</v>
      </c>
      <c r="H542" s="145">
        <v>1</v>
      </c>
      <c r="I542" s="146"/>
      <c r="L542" s="142"/>
      <c r="M542" s="147"/>
      <c r="T542" s="148"/>
      <c r="AT542" s="143" t="s">
        <v>190</v>
      </c>
      <c r="AU542" s="143" t="s">
        <v>88</v>
      </c>
      <c r="AV542" s="12" t="s">
        <v>90</v>
      </c>
      <c r="AW542" s="12" t="s">
        <v>41</v>
      </c>
      <c r="AX542" s="12" t="s">
        <v>80</v>
      </c>
      <c r="AY542" s="143" t="s">
        <v>184</v>
      </c>
    </row>
    <row r="543" spans="2:65" s="13" customFormat="1" ht="11.25">
      <c r="B543" s="149"/>
      <c r="D543" s="136" t="s">
        <v>190</v>
      </c>
      <c r="E543" s="150" t="s">
        <v>3</v>
      </c>
      <c r="F543" s="151" t="s">
        <v>202</v>
      </c>
      <c r="H543" s="152">
        <v>1</v>
      </c>
      <c r="I543" s="153"/>
      <c r="L543" s="149"/>
      <c r="M543" s="154"/>
      <c r="T543" s="155"/>
      <c r="AT543" s="150" t="s">
        <v>190</v>
      </c>
      <c r="AU543" s="150" t="s">
        <v>88</v>
      </c>
      <c r="AV543" s="13" t="s">
        <v>203</v>
      </c>
      <c r="AW543" s="13" t="s">
        <v>41</v>
      </c>
      <c r="AX543" s="13" t="s">
        <v>88</v>
      </c>
      <c r="AY543" s="150" t="s">
        <v>184</v>
      </c>
    </row>
    <row r="544" spans="2:65" s="1" customFormat="1" ht="37.9" customHeight="1">
      <c r="B544" s="121"/>
      <c r="C544" s="122" t="s">
        <v>462</v>
      </c>
      <c r="D544" s="122" t="s">
        <v>185</v>
      </c>
      <c r="E544" s="123" t="s">
        <v>1476</v>
      </c>
      <c r="F544" s="124" t="s">
        <v>1477</v>
      </c>
      <c r="G544" s="125" t="s">
        <v>213</v>
      </c>
      <c r="H544" s="126">
        <v>1</v>
      </c>
      <c r="I544" s="127"/>
      <c r="J544" s="128">
        <f>ROUND(I544*H544,2)</f>
        <v>0</v>
      </c>
      <c r="K544" s="124" t="s">
        <v>189</v>
      </c>
      <c r="L544" s="32"/>
      <c r="M544" s="129" t="s">
        <v>3</v>
      </c>
      <c r="N544" s="130" t="s">
        <v>51</v>
      </c>
      <c r="P544" s="131">
        <f>O544*H544</f>
        <v>0</v>
      </c>
      <c r="Q544" s="131">
        <v>0</v>
      </c>
      <c r="R544" s="131">
        <f>Q544*H544</f>
        <v>0</v>
      </c>
      <c r="S544" s="131">
        <v>0</v>
      </c>
      <c r="T544" s="132">
        <f>S544*H544</f>
        <v>0</v>
      </c>
      <c r="AR544" s="133" t="s">
        <v>88</v>
      </c>
      <c r="AT544" s="133" t="s">
        <v>185</v>
      </c>
      <c r="AU544" s="133" t="s">
        <v>88</v>
      </c>
      <c r="AY544" s="16" t="s">
        <v>184</v>
      </c>
      <c r="BE544" s="134">
        <f>IF(N544="základní",J544,0)</f>
        <v>0</v>
      </c>
      <c r="BF544" s="134">
        <f>IF(N544="snížená",J544,0)</f>
        <v>0</v>
      </c>
      <c r="BG544" s="134">
        <f>IF(N544="zákl. přenesená",J544,0)</f>
        <v>0</v>
      </c>
      <c r="BH544" s="134">
        <f>IF(N544="sníž. přenesená",J544,0)</f>
        <v>0</v>
      </c>
      <c r="BI544" s="134">
        <f>IF(N544="nulová",J544,0)</f>
        <v>0</v>
      </c>
      <c r="BJ544" s="16" t="s">
        <v>88</v>
      </c>
      <c r="BK544" s="134">
        <f>ROUND(I544*H544,2)</f>
        <v>0</v>
      </c>
      <c r="BL544" s="16" t="s">
        <v>88</v>
      </c>
      <c r="BM544" s="133" t="s">
        <v>2128</v>
      </c>
    </row>
    <row r="545" spans="2:65" s="11" customFormat="1" ht="11.25">
      <c r="B545" s="135"/>
      <c r="D545" s="136" t="s">
        <v>190</v>
      </c>
      <c r="E545" s="137" t="s">
        <v>3</v>
      </c>
      <c r="F545" s="138" t="s">
        <v>1967</v>
      </c>
      <c r="H545" s="137" t="s">
        <v>3</v>
      </c>
      <c r="I545" s="139"/>
      <c r="L545" s="135"/>
      <c r="M545" s="140"/>
      <c r="T545" s="141"/>
      <c r="AT545" s="137" t="s">
        <v>190</v>
      </c>
      <c r="AU545" s="137" t="s">
        <v>88</v>
      </c>
      <c r="AV545" s="11" t="s">
        <v>88</v>
      </c>
      <c r="AW545" s="11" t="s">
        <v>41</v>
      </c>
      <c r="AX545" s="11" t="s">
        <v>80</v>
      </c>
      <c r="AY545" s="137" t="s">
        <v>184</v>
      </c>
    </row>
    <row r="546" spans="2:65" s="11" customFormat="1" ht="22.5">
      <c r="B546" s="135"/>
      <c r="D546" s="136" t="s">
        <v>190</v>
      </c>
      <c r="E546" s="137" t="s">
        <v>3</v>
      </c>
      <c r="F546" s="138" t="s">
        <v>1968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65" s="11" customFormat="1" ht="11.25">
      <c r="B547" s="135"/>
      <c r="D547" s="136" t="s">
        <v>190</v>
      </c>
      <c r="E547" s="137" t="s">
        <v>3</v>
      </c>
      <c r="F547" s="138" t="s">
        <v>1937</v>
      </c>
      <c r="H547" s="137" t="s">
        <v>3</v>
      </c>
      <c r="I547" s="139"/>
      <c r="L547" s="135"/>
      <c r="M547" s="140"/>
      <c r="T547" s="141"/>
      <c r="AT547" s="137" t="s">
        <v>190</v>
      </c>
      <c r="AU547" s="137" t="s">
        <v>88</v>
      </c>
      <c r="AV547" s="11" t="s">
        <v>88</v>
      </c>
      <c r="AW547" s="11" t="s">
        <v>41</v>
      </c>
      <c r="AX547" s="11" t="s">
        <v>80</v>
      </c>
      <c r="AY547" s="137" t="s">
        <v>184</v>
      </c>
    </row>
    <row r="548" spans="2:65" s="12" customFormat="1" ht="11.25">
      <c r="B548" s="142"/>
      <c r="D548" s="136" t="s">
        <v>190</v>
      </c>
      <c r="E548" s="143" t="s">
        <v>3</v>
      </c>
      <c r="F548" s="144" t="s">
        <v>88</v>
      </c>
      <c r="H548" s="145">
        <v>1</v>
      </c>
      <c r="I548" s="146"/>
      <c r="L548" s="142"/>
      <c r="M548" s="147"/>
      <c r="T548" s="148"/>
      <c r="AT548" s="143" t="s">
        <v>190</v>
      </c>
      <c r="AU548" s="143" t="s">
        <v>88</v>
      </c>
      <c r="AV548" s="12" t="s">
        <v>90</v>
      </c>
      <c r="AW548" s="12" t="s">
        <v>41</v>
      </c>
      <c r="AX548" s="12" t="s">
        <v>80</v>
      </c>
      <c r="AY548" s="143" t="s">
        <v>184</v>
      </c>
    </row>
    <row r="549" spans="2:65" s="13" customFormat="1" ht="11.25">
      <c r="B549" s="149"/>
      <c r="D549" s="136" t="s">
        <v>190</v>
      </c>
      <c r="E549" s="150" t="s">
        <v>3</v>
      </c>
      <c r="F549" s="151" t="s">
        <v>202</v>
      </c>
      <c r="H549" s="152">
        <v>1</v>
      </c>
      <c r="I549" s="153"/>
      <c r="L549" s="149"/>
      <c r="M549" s="154"/>
      <c r="T549" s="155"/>
      <c r="AT549" s="150" t="s">
        <v>190</v>
      </c>
      <c r="AU549" s="150" t="s">
        <v>88</v>
      </c>
      <c r="AV549" s="13" t="s">
        <v>203</v>
      </c>
      <c r="AW549" s="13" t="s">
        <v>41</v>
      </c>
      <c r="AX549" s="13" t="s">
        <v>88</v>
      </c>
      <c r="AY549" s="150" t="s">
        <v>184</v>
      </c>
    </row>
    <row r="550" spans="2:65" s="1" customFormat="1" ht="37.9" customHeight="1">
      <c r="B550" s="121"/>
      <c r="C550" s="122" t="s">
        <v>630</v>
      </c>
      <c r="D550" s="122" t="s">
        <v>185</v>
      </c>
      <c r="E550" s="123" t="s">
        <v>1479</v>
      </c>
      <c r="F550" s="124" t="s">
        <v>1480</v>
      </c>
      <c r="G550" s="125" t="s">
        <v>213</v>
      </c>
      <c r="H550" s="126">
        <v>2</v>
      </c>
      <c r="I550" s="127"/>
      <c r="J550" s="128">
        <f>ROUND(I550*H550,2)</f>
        <v>0</v>
      </c>
      <c r="K550" s="124" t="s">
        <v>189</v>
      </c>
      <c r="L550" s="32"/>
      <c r="M550" s="129" t="s">
        <v>3</v>
      </c>
      <c r="N550" s="130" t="s">
        <v>51</v>
      </c>
      <c r="P550" s="131">
        <f>O550*H550</f>
        <v>0</v>
      </c>
      <c r="Q550" s="131">
        <v>0</v>
      </c>
      <c r="R550" s="131">
        <f>Q550*H550</f>
        <v>0</v>
      </c>
      <c r="S550" s="131">
        <v>0</v>
      </c>
      <c r="T550" s="132">
        <f>S550*H550</f>
        <v>0</v>
      </c>
      <c r="AR550" s="133" t="s">
        <v>88</v>
      </c>
      <c r="AT550" s="133" t="s">
        <v>185</v>
      </c>
      <c r="AU550" s="133" t="s">
        <v>88</v>
      </c>
      <c r="AY550" s="16" t="s">
        <v>184</v>
      </c>
      <c r="BE550" s="134">
        <f>IF(N550="základní",J550,0)</f>
        <v>0</v>
      </c>
      <c r="BF550" s="134">
        <f>IF(N550="snížená",J550,0)</f>
        <v>0</v>
      </c>
      <c r="BG550" s="134">
        <f>IF(N550="zákl. přenesená",J550,0)</f>
        <v>0</v>
      </c>
      <c r="BH550" s="134">
        <f>IF(N550="sníž. přenesená",J550,0)</f>
        <v>0</v>
      </c>
      <c r="BI550" s="134">
        <f>IF(N550="nulová",J550,0)</f>
        <v>0</v>
      </c>
      <c r="BJ550" s="16" t="s">
        <v>88</v>
      </c>
      <c r="BK550" s="134">
        <f>ROUND(I550*H550,2)</f>
        <v>0</v>
      </c>
      <c r="BL550" s="16" t="s">
        <v>88</v>
      </c>
      <c r="BM550" s="133" t="s">
        <v>2129</v>
      </c>
    </row>
    <row r="551" spans="2:65" s="11" customFormat="1" ht="11.25">
      <c r="B551" s="135"/>
      <c r="D551" s="136" t="s">
        <v>190</v>
      </c>
      <c r="E551" s="137" t="s">
        <v>3</v>
      </c>
      <c r="F551" s="138" t="s">
        <v>1967</v>
      </c>
      <c r="H551" s="137" t="s">
        <v>3</v>
      </c>
      <c r="I551" s="139"/>
      <c r="L551" s="135"/>
      <c r="M551" s="140"/>
      <c r="T551" s="141"/>
      <c r="AT551" s="137" t="s">
        <v>190</v>
      </c>
      <c r="AU551" s="137" t="s">
        <v>88</v>
      </c>
      <c r="AV551" s="11" t="s">
        <v>88</v>
      </c>
      <c r="AW551" s="11" t="s">
        <v>41</v>
      </c>
      <c r="AX551" s="11" t="s">
        <v>80</v>
      </c>
      <c r="AY551" s="137" t="s">
        <v>184</v>
      </c>
    </row>
    <row r="552" spans="2:65" s="11" customFormat="1" ht="22.5">
      <c r="B552" s="135"/>
      <c r="D552" s="136" t="s">
        <v>190</v>
      </c>
      <c r="E552" s="137" t="s">
        <v>3</v>
      </c>
      <c r="F552" s="138" t="s">
        <v>1968</v>
      </c>
      <c r="H552" s="137" t="s">
        <v>3</v>
      </c>
      <c r="I552" s="139"/>
      <c r="L552" s="135"/>
      <c r="M552" s="140"/>
      <c r="T552" s="141"/>
      <c r="AT552" s="137" t="s">
        <v>190</v>
      </c>
      <c r="AU552" s="137" t="s">
        <v>88</v>
      </c>
      <c r="AV552" s="11" t="s">
        <v>88</v>
      </c>
      <c r="AW552" s="11" t="s">
        <v>41</v>
      </c>
      <c r="AX552" s="11" t="s">
        <v>80</v>
      </c>
      <c r="AY552" s="137" t="s">
        <v>184</v>
      </c>
    </row>
    <row r="553" spans="2:65" s="11" customFormat="1" ht="11.25">
      <c r="B553" s="135"/>
      <c r="D553" s="136" t="s">
        <v>190</v>
      </c>
      <c r="E553" s="137" t="s">
        <v>3</v>
      </c>
      <c r="F553" s="138" t="s">
        <v>1947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2" customFormat="1" ht="11.25">
      <c r="B554" s="142"/>
      <c r="D554" s="136" t="s">
        <v>190</v>
      </c>
      <c r="E554" s="143" t="s">
        <v>3</v>
      </c>
      <c r="F554" s="144" t="s">
        <v>88</v>
      </c>
      <c r="H554" s="145">
        <v>1</v>
      </c>
      <c r="I554" s="146"/>
      <c r="L554" s="142"/>
      <c r="M554" s="147"/>
      <c r="T554" s="148"/>
      <c r="AT554" s="143" t="s">
        <v>190</v>
      </c>
      <c r="AU554" s="143" t="s">
        <v>88</v>
      </c>
      <c r="AV554" s="12" t="s">
        <v>90</v>
      </c>
      <c r="AW554" s="12" t="s">
        <v>41</v>
      </c>
      <c r="AX554" s="12" t="s">
        <v>80</v>
      </c>
      <c r="AY554" s="143" t="s">
        <v>184</v>
      </c>
    </row>
    <row r="555" spans="2:65" s="11" customFormat="1" ht="22.5">
      <c r="B555" s="135"/>
      <c r="D555" s="136" t="s">
        <v>190</v>
      </c>
      <c r="E555" s="137" t="s">
        <v>3</v>
      </c>
      <c r="F555" s="138" t="s">
        <v>2130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2" customFormat="1" ht="11.25">
      <c r="B556" s="142"/>
      <c r="D556" s="136" t="s">
        <v>190</v>
      </c>
      <c r="E556" s="143" t="s">
        <v>3</v>
      </c>
      <c r="F556" s="144" t="s">
        <v>88</v>
      </c>
      <c r="H556" s="145">
        <v>1</v>
      </c>
      <c r="I556" s="146"/>
      <c r="L556" s="142"/>
      <c r="M556" s="147"/>
      <c r="T556" s="148"/>
      <c r="AT556" s="143" t="s">
        <v>190</v>
      </c>
      <c r="AU556" s="143" t="s">
        <v>88</v>
      </c>
      <c r="AV556" s="12" t="s">
        <v>90</v>
      </c>
      <c r="AW556" s="12" t="s">
        <v>41</v>
      </c>
      <c r="AX556" s="12" t="s">
        <v>80</v>
      </c>
      <c r="AY556" s="143" t="s">
        <v>184</v>
      </c>
    </row>
    <row r="557" spans="2:65" s="13" customFormat="1" ht="11.25">
      <c r="B557" s="149"/>
      <c r="D557" s="136" t="s">
        <v>190</v>
      </c>
      <c r="E557" s="150" t="s">
        <v>3</v>
      </c>
      <c r="F557" s="151" t="s">
        <v>202</v>
      </c>
      <c r="H557" s="152">
        <v>2</v>
      </c>
      <c r="I557" s="153"/>
      <c r="L557" s="149"/>
      <c r="M557" s="154"/>
      <c r="T557" s="155"/>
      <c r="AT557" s="150" t="s">
        <v>190</v>
      </c>
      <c r="AU557" s="150" t="s">
        <v>88</v>
      </c>
      <c r="AV557" s="13" t="s">
        <v>203</v>
      </c>
      <c r="AW557" s="13" t="s">
        <v>41</v>
      </c>
      <c r="AX557" s="13" t="s">
        <v>88</v>
      </c>
      <c r="AY557" s="150" t="s">
        <v>184</v>
      </c>
    </row>
    <row r="558" spans="2:65" s="1" customFormat="1" ht="33" customHeight="1">
      <c r="B558" s="121"/>
      <c r="C558" s="122" t="s">
        <v>468</v>
      </c>
      <c r="D558" s="122" t="s">
        <v>185</v>
      </c>
      <c r="E558" s="123" t="s">
        <v>1489</v>
      </c>
      <c r="F558" s="124" t="s">
        <v>1490</v>
      </c>
      <c r="G558" s="125" t="s">
        <v>213</v>
      </c>
      <c r="H558" s="126">
        <v>1</v>
      </c>
      <c r="I558" s="127"/>
      <c r="J558" s="128">
        <f>ROUND(I558*H558,2)</f>
        <v>0</v>
      </c>
      <c r="K558" s="124" t="s">
        <v>189</v>
      </c>
      <c r="L558" s="32"/>
      <c r="M558" s="129" t="s">
        <v>3</v>
      </c>
      <c r="N558" s="130" t="s">
        <v>51</v>
      </c>
      <c r="P558" s="131">
        <f>O558*H558</f>
        <v>0</v>
      </c>
      <c r="Q558" s="131">
        <v>0</v>
      </c>
      <c r="R558" s="131">
        <f>Q558*H558</f>
        <v>0</v>
      </c>
      <c r="S558" s="131">
        <v>0</v>
      </c>
      <c r="T558" s="132">
        <f>S558*H558</f>
        <v>0</v>
      </c>
      <c r="AR558" s="133" t="s">
        <v>88</v>
      </c>
      <c r="AT558" s="133" t="s">
        <v>185</v>
      </c>
      <c r="AU558" s="133" t="s">
        <v>88</v>
      </c>
      <c r="AY558" s="16" t="s">
        <v>184</v>
      </c>
      <c r="BE558" s="134">
        <f>IF(N558="základní",J558,0)</f>
        <v>0</v>
      </c>
      <c r="BF558" s="134">
        <f>IF(N558="snížená",J558,0)</f>
        <v>0</v>
      </c>
      <c r="BG558" s="134">
        <f>IF(N558="zákl. přenesená",J558,0)</f>
        <v>0</v>
      </c>
      <c r="BH558" s="134">
        <f>IF(N558="sníž. přenesená",J558,0)</f>
        <v>0</v>
      </c>
      <c r="BI558" s="134">
        <f>IF(N558="nulová",J558,0)</f>
        <v>0</v>
      </c>
      <c r="BJ558" s="16" t="s">
        <v>88</v>
      </c>
      <c r="BK558" s="134">
        <f>ROUND(I558*H558,2)</f>
        <v>0</v>
      </c>
      <c r="BL558" s="16" t="s">
        <v>88</v>
      </c>
      <c r="BM558" s="133" t="s">
        <v>2131</v>
      </c>
    </row>
    <row r="559" spans="2:65" s="11" customFormat="1" ht="11.25">
      <c r="B559" s="135"/>
      <c r="D559" s="136" t="s">
        <v>190</v>
      </c>
      <c r="E559" s="137" t="s">
        <v>3</v>
      </c>
      <c r="F559" s="138" t="s">
        <v>1967</v>
      </c>
      <c r="H559" s="137" t="s">
        <v>3</v>
      </c>
      <c r="I559" s="139"/>
      <c r="L559" s="135"/>
      <c r="M559" s="140"/>
      <c r="T559" s="141"/>
      <c r="AT559" s="137" t="s">
        <v>190</v>
      </c>
      <c r="AU559" s="137" t="s">
        <v>88</v>
      </c>
      <c r="AV559" s="11" t="s">
        <v>88</v>
      </c>
      <c r="AW559" s="11" t="s">
        <v>41</v>
      </c>
      <c r="AX559" s="11" t="s">
        <v>80</v>
      </c>
      <c r="AY559" s="137" t="s">
        <v>184</v>
      </c>
    </row>
    <row r="560" spans="2:65" s="11" customFormat="1" ht="22.5">
      <c r="B560" s="135"/>
      <c r="D560" s="136" t="s">
        <v>190</v>
      </c>
      <c r="E560" s="137" t="s">
        <v>3</v>
      </c>
      <c r="F560" s="138" t="s">
        <v>1968</v>
      </c>
      <c r="H560" s="137" t="s">
        <v>3</v>
      </c>
      <c r="I560" s="139"/>
      <c r="L560" s="135"/>
      <c r="M560" s="140"/>
      <c r="T560" s="141"/>
      <c r="AT560" s="137" t="s">
        <v>190</v>
      </c>
      <c r="AU560" s="137" t="s">
        <v>88</v>
      </c>
      <c r="AV560" s="11" t="s">
        <v>88</v>
      </c>
      <c r="AW560" s="11" t="s">
        <v>41</v>
      </c>
      <c r="AX560" s="11" t="s">
        <v>80</v>
      </c>
      <c r="AY560" s="137" t="s">
        <v>184</v>
      </c>
    </row>
    <row r="561" spans="2:65" s="11" customFormat="1" ht="11.25">
      <c r="B561" s="135"/>
      <c r="D561" s="136" t="s">
        <v>190</v>
      </c>
      <c r="E561" s="137" t="s">
        <v>3</v>
      </c>
      <c r="F561" s="138" t="s">
        <v>1937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65" s="12" customFormat="1" ht="11.25">
      <c r="B562" s="142"/>
      <c r="D562" s="136" t="s">
        <v>190</v>
      </c>
      <c r="E562" s="143" t="s">
        <v>3</v>
      </c>
      <c r="F562" s="144" t="s">
        <v>88</v>
      </c>
      <c r="H562" s="145">
        <v>1</v>
      </c>
      <c r="I562" s="146"/>
      <c r="L562" s="142"/>
      <c r="M562" s="147"/>
      <c r="T562" s="148"/>
      <c r="AT562" s="143" t="s">
        <v>190</v>
      </c>
      <c r="AU562" s="143" t="s">
        <v>88</v>
      </c>
      <c r="AV562" s="12" t="s">
        <v>90</v>
      </c>
      <c r="AW562" s="12" t="s">
        <v>41</v>
      </c>
      <c r="AX562" s="12" t="s">
        <v>80</v>
      </c>
      <c r="AY562" s="143" t="s">
        <v>184</v>
      </c>
    </row>
    <row r="563" spans="2:65" s="13" customFormat="1" ht="11.25">
      <c r="B563" s="149"/>
      <c r="D563" s="136" t="s">
        <v>190</v>
      </c>
      <c r="E563" s="150" t="s">
        <v>3</v>
      </c>
      <c r="F563" s="151" t="s">
        <v>202</v>
      </c>
      <c r="H563" s="152">
        <v>1</v>
      </c>
      <c r="I563" s="153"/>
      <c r="L563" s="149"/>
      <c r="M563" s="154"/>
      <c r="T563" s="155"/>
      <c r="AT563" s="150" t="s">
        <v>190</v>
      </c>
      <c r="AU563" s="150" t="s">
        <v>88</v>
      </c>
      <c r="AV563" s="13" t="s">
        <v>203</v>
      </c>
      <c r="AW563" s="13" t="s">
        <v>41</v>
      </c>
      <c r="AX563" s="13" t="s">
        <v>88</v>
      </c>
      <c r="AY563" s="150" t="s">
        <v>184</v>
      </c>
    </row>
    <row r="564" spans="2:65" s="1" customFormat="1" ht="24.2" customHeight="1">
      <c r="B564" s="121"/>
      <c r="C564" s="122" t="s">
        <v>643</v>
      </c>
      <c r="D564" s="122" t="s">
        <v>185</v>
      </c>
      <c r="E564" s="123" t="s">
        <v>2132</v>
      </c>
      <c r="F564" s="124" t="s">
        <v>2133</v>
      </c>
      <c r="G564" s="125" t="s">
        <v>213</v>
      </c>
      <c r="H564" s="126">
        <v>1</v>
      </c>
      <c r="I564" s="127"/>
      <c r="J564" s="128">
        <f>ROUND(I564*H564,2)</f>
        <v>0</v>
      </c>
      <c r="K564" s="124" t="s">
        <v>189</v>
      </c>
      <c r="L564" s="32"/>
      <c r="M564" s="129" t="s">
        <v>3</v>
      </c>
      <c r="N564" s="130" t="s">
        <v>51</v>
      </c>
      <c r="P564" s="131">
        <f>O564*H564</f>
        <v>0</v>
      </c>
      <c r="Q564" s="131">
        <v>0</v>
      </c>
      <c r="R564" s="131">
        <f>Q564*H564</f>
        <v>0</v>
      </c>
      <c r="S564" s="131">
        <v>0</v>
      </c>
      <c r="T564" s="132">
        <f>S564*H564</f>
        <v>0</v>
      </c>
      <c r="AR564" s="133" t="s">
        <v>88</v>
      </c>
      <c r="AT564" s="133" t="s">
        <v>185</v>
      </c>
      <c r="AU564" s="133" t="s">
        <v>88</v>
      </c>
      <c r="AY564" s="16" t="s">
        <v>184</v>
      </c>
      <c r="BE564" s="134">
        <f>IF(N564="základní",J564,0)</f>
        <v>0</v>
      </c>
      <c r="BF564" s="134">
        <f>IF(N564="snížená",J564,0)</f>
        <v>0</v>
      </c>
      <c r="BG564" s="134">
        <f>IF(N564="zákl. přenesená",J564,0)</f>
        <v>0</v>
      </c>
      <c r="BH564" s="134">
        <f>IF(N564="sníž. přenesená",J564,0)</f>
        <v>0</v>
      </c>
      <c r="BI564" s="134">
        <f>IF(N564="nulová",J564,0)</f>
        <v>0</v>
      </c>
      <c r="BJ564" s="16" t="s">
        <v>88</v>
      </c>
      <c r="BK564" s="134">
        <f>ROUND(I564*H564,2)</f>
        <v>0</v>
      </c>
      <c r="BL564" s="16" t="s">
        <v>88</v>
      </c>
      <c r="BM564" s="133" t="s">
        <v>2134</v>
      </c>
    </row>
    <row r="565" spans="2:65" s="11" customFormat="1" ht="11.25">
      <c r="B565" s="135"/>
      <c r="D565" s="136" t="s">
        <v>190</v>
      </c>
      <c r="E565" s="137" t="s">
        <v>3</v>
      </c>
      <c r="F565" s="138" t="s">
        <v>1967</v>
      </c>
      <c r="H565" s="137" t="s">
        <v>3</v>
      </c>
      <c r="I565" s="139"/>
      <c r="L565" s="135"/>
      <c r="M565" s="140"/>
      <c r="T565" s="141"/>
      <c r="AT565" s="137" t="s">
        <v>190</v>
      </c>
      <c r="AU565" s="137" t="s">
        <v>88</v>
      </c>
      <c r="AV565" s="11" t="s">
        <v>88</v>
      </c>
      <c r="AW565" s="11" t="s">
        <v>41</v>
      </c>
      <c r="AX565" s="11" t="s">
        <v>80</v>
      </c>
      <c r="AY565" s="137" t="s">
        <v>184</v>
      </c>
    </row>
    <row r="566" spans="2:65" s="11" customFormat="1" ht="22.5">
      <c r="B566" s="135"/>
      <c r="D566" s="136" t="s">
        <v>190</v>
      </c>
      <c r="E566" s="137" t="s">
        <v>3</v>
      </c>
      <c r="F566" s="138" t="s">
        <v>1968</v>
      </c>
      <c r="H566" s="137" t="s">
        <v>3</v>
      </c>
      <c r="I566" s="139"/>
      <c r="L566" s="135"/>
      <c r="M566" s="140"/>
      <c r="T566" s="141"/>
      <c r="AT566" s="137" t="s">
        <v>190</v>
      </c>
      <c r="AU566" s="137" t="s">
        <v>88</v>
      </c>
      <c r="AV566" s="11" t="s">
        <v>88</v>
      </c>
      <c r="AW566" s="11" t="s">
        <v>41</v>
      </c>
      <c r="AX566" s="11" t="s">
        <v>80</v>
      </c>
      <c r="AY566" s="137" t="s">
        <v>184</v>
      </c>
    </row>
    <row r="567" spans="2:65" s="11" customFormat="1" ht="22.5">
      <c r="B567" s="135"/>
      <c r="D567" s="136" t="s">
        <v>190</v>
      </c>
      <c r="E567" s="137" t="s">
        <v>3</v>
      </c>
      <c r="F567" s="138" t="s">
        <v>2135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2" customFormat="1" ht="11.25">
      <c r="B568" s="142"/>
      <c r="D568" s="136" t="s">
        <v>190</v>
      </c>
      <c r="E568" s="143" t="s">
        <v>3</v>
      </c>
      <c r="F568" s="144" t="s">
        <v>88</v>
      </c>
      <c r="H568" s="145">
        <v>1</v>
      </c>
      <c r="I568" s="146"/>
      <c r="L568" s="142"/>
      <c r="M568" s="147"/>
      <c r="T568" s="148"/>
      <c r="AT568" s="143" t="s">
        <v>190</v>
      </c>
      <c r="AU568" s="143" t="s">
        <v>88</v>
      </c>
      <c r="AV568" s="12" t="s">
        <v>90</v>
      </c>
      <c r="AW568" s="12" t="s">
        <v>41</v>
      </c>
      <c r="AX568" s="12" t="s">
        <v>80</v>
      </c>
      <c r="AY568" s="143" t="s">
        <v>184</v>
      </c>
    </row>
    <row r="569" spans="2:65" s="13" customFormat="1" ht="11.25">
      <c r="B569" s="149"/>
      <c r="D569" s="136" t="s">
        <v>190</v>
      </c>
      <c r="E569" s="150" t="s">
        <v>3</v>
      </c>
      <c r="F569" s="151" t="s">
        <v>202</v>
      </c>
      <c r="H569" s="152">
        <v>1</v>
      </c>
      <c r="I569" s="153"/>
      <c r="L569" s="149"/>
      <c r="M569" s="154"/>
      <c r="T569" s="155"/>
      <c r="AT569" s="150" t="s">
        <v>190</v>
      </c>
      <c r="AU569" s="150" t="s">
        <v>88</v>
      </c>
      <c r="AV569" s="13" t="s">
        <v>203</v>
      </c>
      <c r="AW569" s="13" t="s">
        <v>41</v>
      </c>
      <c r="AX569" s="13" t="s">
        <v>88</v>
      </c>
      <c r="AY569" s="150" t="s">
        <v>184</v>
      </c>
    </row>
    <row r="570" spans="2:65" s="1" customFormat="1" ht="37.9" customHeight="1">
      <c r="B570" s="121"/>
      <c r="C570" s="122" t="s">
        <v>481</v>
      </c>
      <c r="D570" s="122" t="s">
        <v>185</v>
      </c>
      <c r="E570" s="123" t="s">
        <v>1496</v>
      </c>
      <c r="F570" s="124" t="s">
        <v>1497</v>
      </c>
      <c r="G570" s="125" t="s">
        <v>213</v>
      </c>
      <c r="H570" s="126">
        <v>2</v>
      </c>
      <c r="I570" s="127"/>
      <c r="J570" s="128">
        <f>ROUND(I570*H570,2)</f>
        <v>0</v>
      </c>
      <c r="K570" s="124" t="s">
        <v>189</v>
      </c>
      <c r="L570" s="32"/>
      <c r="M570" s="129" t="s">
        <v>3</v>
      </c>
      <c r="N570" s="130" t="s">
        <v>51</v>
      </c>
      <c r="P570" s="131">
        <f>O570*H570</f>
        <v>0</v>
      </c>
      <c r="Q570" s="131">
        <v>0</v>
      </c>
      <c r="R570" s="131">
        <f>Q570*H570</f>
        <v>0</v>
      </c>
      <c r="S570" s="131">
        <v>0</v>
      </c>
      <c r="T570" s="132">
        <f>S570*H570</f>
        <v>0</v>
      </c>
      <c r="AR570" s="133" t="s">
        <v>88</v>
      </c>
      <c r="AT570" s="133" t="s">
        <v>185</v>
      </c>
      <c r="AU570" s="133" t="s">
        <v>88</v>
      </c>
      <c r="AY570" s="16" t="s">
        <v>184</v>
      </c>
      <c r="BE570" s="134">
        <f>IF(N570="základní",J570,0)</f>
        <v>0</v>
      </c>
      <c r="BF570" s="134">
        <f>IF(N570="snížená",J570,0)</f>
        <v>0</v>
      </c>
      <c r="BG570" s="134">
        <f>IF(N570="zákl. přenesená",J570,0)</f>
        <v>0</v>
      </c>
      <c r="BH570" s="134">
        <f>IF(N570="sníž. přenesená",J570,0)</f>
        <v>0</v>
      </c>
      <c r="BI570" s="134">
        <f>IF(N570="nulová",J570,0)</f>
        <v>0</v>
      </c>
      <c r="BJ570" s="16" t="s">
        <v>88</v>
      </c>
      <c r="BK570" s="134">
        <f>ROUND(I570*H570,2)</f>
        <v>0</v>
      </c>
      <c r="BL570" s="16" t="s">
        <v>88</v>
      </c>
      <c r="BM570" s="133" t="s">
        <v>2136</v>
      </c>
    </row>
    <row r="571" spans="2:65" s="11" customFormat="1" ht="11.25">
      <c r="B571" s="135"/>
      <c r="D571" s="136" t="s">
        <v>190</v>
      </c>
      <c r="E571" s="137" t="s">
        <v>3</v>
      </c>
      <c r="F571" s="138" t="s">
        <v>1967</v>
      </c>
      <c r="H571" s="137" t="s">
        <v>3</v>
      </c>
      <c r="I571" s="139"/>
      <c r="L571" s="135"/>
      <c r="M571" s="140"/>
      <c r="T571" s="141"/>
      <c r="AT571" s="137" t="s">
        <v>190</v>
      </c>
      <c r="AU571" s="137" t="s">
        <v>88</v>
      </c>
      <c r="AV571" s="11" t="s">
        <v>88</v>
      </c>
      <c r="AW571" s="11" t="s">
        <v>41</v>
      </c>
      <c r="AX571" s="11" t="s">
        <v>80</v>
      </c>
      <c r="AY571" s="137" t="s">
        <v>184</v>
      </c>
    </row>
    <row r="572" spans="2:65" s="11" customFormat="1" ht="22.5">
      <c r="B572" s="135"/>
      <c r="D572" s="136" t="s">
        <v>190</v>
      </c>
      <c r="E572" s="137" t="s">
        <v>3</v>
      </c>
      <c r="F572" s="138" t="s">
        <v>1968</v>
      </c>
      <c r="H572" s="137" t="s">
        <v>3</v>
      </c>
      <c r="I572" s="139"/>
      <c r="L572" s="135"/>
      <c r="M572" s="140"/>
      <c r="T572" s="141"/>
      <c r="AT572" s="137" t="s">
        <v>190</v>
      </c>
      <c r="AU572" s="137" t="s">
        <v>88</v>
      </c>
      <c r="AV572" s="11" t="s">
        <v>88</v>
      </c>
      <c r="AW572" s="11" t="s">
        <v>41</v>
      </c>
      <c r="AX572" s="11" t="s">
        <v>80</v>
      </c>
      <c r="AY572" s="137" t="s">
        <v>184</v>
      </c>
    </row>
    <row r="573" spans="2:65" s="11" customFormat="1" ht="22.5">
      <c r="B573" s="135"/>
      <c r="D573" s="136" t="s">
        <v>190</v>
      </c>
      <c r="E573" s="137" t="s">
        <v>3</v>
      </c>
      <c r="F573" s="138" t="s">
        <v>2137</v>
      </c>
      <c r="H573" s="137" t="s">
        <v>3</v>
      </c>
      <c r="I573" s="139"/>
      <c r="L573" s="135"/>
      <c r="M573" s="140"/>
      <c r="T573" s="141"/>
      <c r="AT573" s="137" t="s">
        <v>190</v>
      </c>
      <c r="AU573" s="137" t="s">
        <v>88</v>
      </c>
      <c r="AV573" s="11" t="s">
        <v>88</v>
      </c>
      <c r="AW573" s="11" t="s">
        <v>41</v>
      </c>
      <c r="AX573" s="11" t="s">
        <v>80</v>
      </c>
      <c r="AY573" s="137" t="s">
        <v>184</v>
      </c>
    </row>
    <row r="574" spans="2:65" s="12" customFormat="1" ht="11.25">
      <c r="B574" s="142"/>
      <c r="D574" s="136" t="s">
        <v>190</v>
      </c>
      <c r="E574" s="143" t="s">
        <v>3</v>
      </c>
      <c r="F574" s="144" t="s">
        <v>90</v>
      </c>
      <c r="H574" s="145">
        <v>2</v>
      </c>
      <c r="I574" s="146"/>
      <c r="L574" s="142"/>
      <c r="M574" s="147"/>
      <c r="T574" s="148"/>
      <c r="AT574" s="143" t="s">
        <v>190</v>
      </c>
      <c r="AU574" s="143" t="s">
        <v>88</v>
      </c>
      <c r="AV574" s="12" t="s">
        <v>90</v>
      </c>
      <c r="AW574" s="12" t="s">
        <v>41</v>
      </c>
      <c r="AX574" s="12" t="s">
        <v>80</v>
      </c>
      <c r="AY574" s="143" t="s">
        <v>184</v>
      </c>
    </row>
    <row r="575" spans="2:65" s="13" customFormat="1" ht="11.25">
      <c r="B575" s="149"/>
      <c r="D575" s="136" t="s">
        <v>190</v>
      </c>
      <c r="E575" s="150" t="s">
        <v>3</v>
      </c>
      <c r="F575" s="151" t="s">
        <v>202</v>
      </c>
      <c r="H575" s="152">
        <v>2</v>
      </c>
      <c r="I575" s="153"/>
      <c r="L575" s="149"/>
      <c r="M575" s="154"/>
      <c r="T575" s="155"/>
      <c r="AT575" s="150" t="s">
        <v>190</v>
      </c>
      <c r="AU575" s="150" t="s">
        <v>88</v>
      </c>
      <c r="AV575" s="13" t="s">
        <v>203</v>
      </c>
      <c r="AW575" s="13" t="s">
        <v>41</v>
      </c>
      <c r="AX575" s="13" t="s">
        <v>88</v>
      </c>
      <c r="AY575" s="150" t="s">
        <v>184</v>
      </c>
    </row>
    <row r="576" spans="2:65" s="1" customFormat="1" ht="37.9" customHeight="1">
      <c r="B576" s="121"/>
      <c r="C576" s="122" t="s">
        <v>650</v>
      </c>
      <c r="D576" s="122" t="s">
        <v>185</v>
      </c>
      <c r="E576" s="123" t="s">
        <v>1500</v>
      </c>
      <c r="F576" s="124" t="s">
        <v>1501</v>
      </c>
      <c r="G576" s="125" t="s">
        <v>213</v>
      </c>
      <c r="H576" s="126">
        <v>3</v>
      </c>
      <c r="I576" s="127"/>
      <c r="J576" s="128">
        <f>ROUND(I576*H576,2)</f>
        <v>0</v>
      </c>
      <c r="K576" s="124" t="s">
        <v>189</v>
      </c>
      <c r="L576" s="32"/>
      <c r="M576" s="129" t="s">
        <v>3</v>
      </c>
      <c r="N576" s="130" t="s">
        <v>51</v>
      </c>
      <c r="P576" s="131">
        <f>O576*H576</f>
        <v>0</v>
      </c>
      <c r="Q576" s="131">
        <v>0</v>
      </c>
      <c r="R576" s="131">
        <f>Q576*H576</f>
        <v>0</v>
      </c>
      <c r="S576" s="131">
        <v>0</v>
      </c>
      <c r="T576" s="132">
        <f>S576*H576</f>
        <v>0</v>
      </c>
      <c r="AR576" s="133" t="s">
        <v>88</v>
      </c>
      <c r="AT576" s="133" t="s">
        <v>185</v>
      </c>
      <c r="AU576" s="133" t="s">
        <v>88</v>
      </c>
      <c r="AY576" s="16" t="s">
        <v>184</v>
      </c>
      <c r="BE576" s="134">
        <f>IF(N576="základní",J576,0)</f>
        <v>0</v>
      </c>
      <c r="BF576" s="134">
        <f>IF(N576="snížená",J576,0)</f>
        <v>0</v>
      </c>
      <c r="BG576" s="134">
        <f>IF(N576="zákl. přenesená",J576,0)</f>
        <v>0</v>
      </c>
      <c r="BH576" s="134">
        <f>IF(N576="sníž. přenesená",J576,0)</f>
        <v>0</v>
      </c>
      <c r="BI576" s="134">
        <f>IF(N576="nulová",J576,0)</f>
        <v>0</v>
      </c>
      <c r="BJ576" s="16" t="s">
        <v>88</v>
      </c>
      <c r="BK576" s="134">
        <f>ROUND(I576*H576,2)</f>
        <v>0</v>
      </c>
      <c r="BL576" s="16" t="s">
        <v>88</v>
      </c>
      <c r="BM576" s="133" t="s">
        <v>2138</v>
      </c>
    </row>
    <row r="577" spans="2:65" s="11" customFormat="1" ht="11.25">
      <c r="B577" s="135"/>
      <c r="D577" s="136" t="s">
        <v>190</v>
      </c>
      <c r="E577" s="137" t="s">
        <v>3</v>
      </c>
      <c r="F577" s="138" t="s">
        <v>1967</v>
      </c>
      <c r="H577" s="137" t="s">
        <v>3</v>
      </c>
      <c r="I577" s="139"/>
      <c r="L577" s="135"/>
      <c r="M577" s="140"/>
      <c r="T577" s="141"/>
      <c r="AT577" s="137" t="s">
        <v>190</v>
      </c>
      <c r="AU577" s="137" t="s">
        <v>88</v>
      </c>
      <c r="AV577" s="11" t="s">
        <v>88</v>
      </c>
      <c r="AW577" s="11" t="s">
        <v>41</v>
      </c>
      <c r="AX577" s="11" t="s">
        <v>80</v>
      </c>
      <c r="AY577" s="137" t="s">
        <v>184</v>
      </c>
    </row>
    <row r="578" spans="2:65" s="11" customFormat="1" ht="22.5">
      <c r="B578" s="135"/>
      <c r="D578" s="136" t="s">
        <v>190</v>
      </c>
      <c r="E578" s="137" t="s">
        <v>3</v>
      </c>
      <c r="F578" s="138" t="s">
        <v>1968</v>
      </c>
      <c r="H578" s="137" t="s">
        <v>3</v>
      </c>
      <c r="I578" s="139"/>
      <c r="L578" s="135"/>
      <c r="M578" s="140"/>
      <c r="T578" s="141"/>
      <c r="AT578" s="137" t="s">
        <v>190</v>
      </c>
      <c r="AU578" s="137" t="s">
        <v>88</v>
      </c>
      <c r="AV578" s="11" t="s">
        <v>88</v>
      </c>
      <c r="AW578" s="11" t="s">
        <v>41</v>
      </c>
      <c r="AX578" s="11" t="s">
        <v>80</v>
      </c>
      <c r="AY578" s="137" t="s">
        <v>184</v>
      </c>
    </row>
    <row r="579" spans="2:65" s="11" customFormat="1" ht="22.5">
      <c r="B579" s="135"/>
      <c r="D579" s="136" t="s">
        <v>190</v>
      </c>
      <c r="E579" s="137" t="s">
        <v>3</v>
      </c>
      <c r="F579" s="138" t="s">
        <v>2139</v>
      </c>
      <c r="H579" s="137" t="s">
        <v>3</v>
      </c>
      <c r="I579" s="139"/>
      <c r="L579" s="135"/>
      <c r="M579" s="140"/>
      <c r="T579" s="141"/>
      <c r="AT579" s="137" t="s">
        <v>190</v>
      </c>
      <c r="AU579" s="137" t="s">
        <v>88</v>
      </c>
      <c r="AV579" s="11" t="s">
        <v>88</v>
      </c>
      <c r="AW579" s="11" t="s">
        <v>41</v>
      </c>
      <c r="AX579" s="11" t="s">
        <v>80</v>
      </c>
      <c r="AY579" s="137" t="s">
        <v>184</v>
      </c>
    </row>
    <row r="580" spans="2:65" s="12" customFormat="1" ht="11.25">
      <c r="B580" s="142"/>
      <c r="D580" s="136" t="s">
        <v>190</v>
      </c>
      <c r="E580" s="143" t="s">
        <v>3</v>
      </c>
      <c r="F580" s="144" t="s">
        <v>210</v>
      </c>
      <c r="H580" s="145">
        <v>3</v>
      </c>
      <c r="I580" s="146"/>
      <c r="L580" s="142"/>
      <c r="M580" s="147"/>
      <c r="T580" s="148"/>
      <c r="AT580" s="143" t="s">
        <v>190</v>
      </c>
      <c r="AU580" s="143" t="s">
        <v>88</v>
      </c>
      <c r="AV580" s="12" t="s">
        <v>90</v>
      </c>
      <c r="AW580" s="12" t="s">
        <v>41</v>
      </c>
      <c r="AX580" s="12" t="s">
        <v>80</v>
      </c>
      <c r="AY580" s="143" t="s">
        <v>184</v>
      </c>
    </row>
    <row r="581" spans="2:65" s="13" customFormat="1" ht="11.25">
      <c r="B581" s="149"/>
      <c r="D581" s="136" t="s">
        <v>190</v>
      </c>
      <c r="E581" s="150" t="s">
        <v>3</v>
      </c>
      <c r="F581" s="151" t="s">
        <v>202</v>
      </c>
      <c r="H581" s="152">
        <v>3</v>
      </c>
      <c r="I581" s="153"/>
      <c r="L581" s="149"/>
      <c r="M581" s="154"/>
      <c r="T581" s="155"/>
      <c r="AT581" s="150" t="s">
        <v>190</v>
      </c>
      <c r="AU581" s="150" t="s">
        <v>88</v>
      </c>
      <c r="AV581" s="13" t="s">
        <v>203</v>
      </c>
      <c r="AW581" s="13" t="s">
        <v>41</v>
      </c>
      <c r="AX581" s="13" t="s">
        <v>88</v>
      </c>
      <c r="AY581" s="150" t="s">
        <v>184</v>
      </c>
    </row>
    <row r="582" spans="2:65" s="1" customFormat="1" ht="37.9" customHeight="1">
      <c r="B582" s="121"/>
      <c r="C582" s="122" t="s">
        <v>485</v>
      </c>
      <c r="D582" s="122" t="s">
        <v>185</v>
      </c>
      <c r="E582" s="123" t="s">
        <v>2140</v>
      </c>
      <c r="F582" s="124" t="s">
        <v>2141</v>
      </c>
      <c r="G582" s="125" t="s">
        <v>213</v>
      </c>
      <c r="H582" s="126">
        <v>6</v>
      </c>
      <c r="I582" s="127"/>
      <c r="J582" s="128">
        <f>ROUND(I582*H582,2)</f>
        <v>0</v>
      </c>
      <c r="K582" s="124" t="s">
        <v>189</v>
      </c>
      <c r="L582" s="32"/>
      <c r="M582" s="129" t="s">
        <v>3</v>
      </c>
      <c r="N582" s="130" t="s">
        <v>51</v>
      </c>
      <c r="P582" s="131">
        <f>O582*H582</f>
        <v>0</v>
      </c>
      <c r="Q582" s="131">
        <v>0</v>
      </c>
      <c r="R582" s="131">
        <f>Q582*H582</f>
        <v>0</v>
      </c>
      <c r="S582" s="131">
        <v>0</v>
      </c>
      <c r="T582" s="132">
        <f>S582*H582</f>
        <v>0</v>
      </c>
      <c r="AR582" s="133" t="s">
        <v>88</v>
      </c>
      <c r="AT582" s="133" t="s">
        <v>185</v>
      </c>
      <c r="AU582" s="133" t="s">
        <v>88</v>
      </c>
      <c r="AY582" s="16" t="s">
        <v>184</v>
      </c>
      <c r="BE582" s="134">
        <f>IF(N582="základní",J582,0)</f>
        <v>0</v>
      </c>
      <c r="BF582" s="134">
        <f>IF(N582="snížená",J582,0)</f>
        <v>0</v>
      </c>
      <c r="BG582" s="134">
        <f>IF(N582="zákl. přenesená",J582,0)</f>
        <v>0</v>
      </c>
      <c r="BH582" s="134">
        <f>IF(N582="sníž. přenesená",J582,0)</f>
        <v>0</v>
      </c>
      <c r="BI582" s="134">
        <f>IF(N582="nulová",J582,0)</f>
        <v>0</v>
      </c>
      <c r="BJ582" s="16" t="s">
        <v>88</v>
      </c>
      <c r="BK582" s="134">
        <f>ROUND(I582*H582,2)</f>
        <v>0</v>
      </c>
      <c r="BL582" s="16" t="s">
        <v>88</v>
      </c>
      <c r="BM582" s="133" t="s">
        <v>2142</v>
      </c>
    </row>
    <row r="583" spans="2:65" s="11" customFormat="1" ht="11.25">
      <c r="B583" s="135"/>
      <c r="D583" s="136" t="s">
        <v>190</v>
      </c>
      <c r="E583" s="137" t="s">
        <v>3</v>
      </c>
      <c r="F583" s="138" t="s">
        <v>1967</v>
      </c>
      <c r="H583" s="137" t="s">
        <v>3</v>
      </c>
      <c r="I583" s="139"/>
      <c r="L583" s="135"/>
      <c r="M583" s="140"/>
      <c r="T583" s="141"/>
      <c r="AT583" s="137" t="s">
        <v>190</v>
      </c>
      <c r="AU583" s="137" t="s">
        <v>88</v>
      </c>
      <c r="AV583" s="11" t="s">
        <v>88</v>
      </c>
      <c r="AW583" s="11" t="s">
        <v>41</v>
      </c>
      <c r="AX583" s="11" t="s">
        <v>80</v>
      </c>
      <c r="AY583" s="137" t="s">
        <v>184</v>
      </c>
    </row>
    <row r="584" spans="2:65" s="11" customFormat="1" ht="22.5">
      <c r="B584" s="135"/>
      <c r="D584" s="136" t="s">
        <v>190</v>
      </c>
      <c r="E584" s="137" t="s">
        <v>3</v>
      </c>
      <c r="F584" s="138" t="s">
        <v>1968</v>
      </c>
      <c r="H584" s="137" t="s">
        <v>3</v>
      </c>
      <c r="I584" s="139"/>
      <c r="L584" s="135"/>
      <c r="M584" s="140"/>
      <c r="T584" s="141"/>
      <c r="AT584" s="137" t="s">
        <v>190</v>
      </c>
      <c r="AU584" s="137" t="s">
        <v>88</v>
      </c>
      <c r="AV584" s="11" t="s">
        <v>88</v>
      </c>
      <c r="AW584" s="11" t="s">
        <v>41</v>
      </c>
      <c r="AX584" s="11" t="s">
        <v>80</v>
      </c>
      <c r="AY584" s="137" t="s">
        <v>184</v>
      </c>
    </row>
    <row r="585" spans="2:65" s="11" customFormat="1" ht="11.25">
      <c r="B585" s="135"/>
      <c r="D585" s="136" t="s">
        <v>190</v>
      </c>
      <c r="E585" s="137" t="s">
        <v>3</v>
      </c>
      <c r="F585" s="138" t="s">
        <v>2143</v>
      </c>
      <c r="H585" s="137" t="s">
        <v>3</v>
      </c>
      <c r="I585" s="139"/>
      <c r="L585" s="135"/>
      <c r="M585" s="140"/>
      <c r="T585" s="141"/>
      <c r="AT585" s="137" t="s">
        <v>190</v>
      </c>
      <c r="AU585" s="137" t="s">
        <v>88</v>
      </c>
      <c r="AV585" s="11" t="s">
        <v>88</v>
      </c>
      <c r="AW585" s="11" t="s">
        <v>41</v>
      </c>
      <c r="AX585" s="11" t="s">
        <v>80</v>
      </c>
      <c r="AY585" s="137" t="s">
        <v>184</v>
      </c>
    </row>
    <row r="586" spans="2:65" s="12" customFormat="1" ht="11.25">
      <c r="B586" s="142"/>
      <c r="D586" s="136" t="s">
        <v>190</v>
      </c>
      <c r="E586" s="143" t="s">
        <v>3</v>
      </c>
      <c r="F586" s="144" t="s">
        <v>203</v>
      </c>
      <c r="H586" s="145">
        <v>4</v>
      </c>
      <c r="I586" s="146"/>
      <c r="L586" s="142"/>
      <c r="M586" s="147"/>
      <c r="T586" s="148"/>
      <c r="AT586" s="143" t="s">
        <v>190</v>
      </c>
      <c r="AU586" s="143" t="s">
        <v>88</v>
      </c>
      <c r="AV586" s="12" t="s">
        <v>90</v>
      </c>
      <c r="AW586" s="12" t="s">
        <v>41</v>
      </c>
      <c r="AX586" s="12" t="s">
        <v>80</v>
      </c>
      <c r="AY586" s="143" t="s">
        <v>184</v>
      </c>
    </row>
    <row r="587" spans="2:65" s="11" customFormat="1" ht="11.25">
      <c r="B587" s="135"/>
      <c r="D587" s="136" t="s">
        <v>190</v>
      </c>
      <c r="E587" s="137" t="s">
        <v>3</v>
      </c>
      <c r="F587" s="138" t="s">
        <v>2144</v>
      </c>
      <c r="H587" s="137" t="s">
        <v>3</v>
      </c>
      <c r="I587" s="139"/>
      <c r="L587" s="135"/>
      <c r="M587" s="140"/>
      <c r="T587" s="141"/>
      <c r="AT587" s="137" t="s">
        <v>190</v>
      </c>
      <c r="AU587" s="137" t="s">
        <v>88</v>
      </c>
      <c r="AV587" s="11" t="s">
        <v>88</v>
      </c>
      <c r="AW587" s="11" t="s">
        <v>41</v>
      </c>
      <c r="AX587" s="11" t="s">
        <v>80</v>
      </c>
      <c r="AY587" s="137" t="s">
        <v>184</v>
      </c>
    </row>
    <row r="588" spans="2:65" s="12" customFormat="1" ht="11.25">
      <c r="B588" s="142"/>
      <c r="D588" s="136" t="s">
        <v>190</v>
      </c>
      <c r="E588" s="143" t="s">
        <v>3</v>
      </c>
      <c r="F588" s="144" t="s">
        <v>90</v>
      </c>
      <c r="H588" s="145">
        <v>2</v>
      </c>
      <c r="I588" s="146"/>
      <c r="L588" s="142"/>
      <c r="M588" s="147"/>
      <c r="T588" s="148"/>
      <c r="AT588" s="143" t="s">
        <v>190</v>
      </c>
      <c r="AU588" s="143" t="s">
        <v>88</v>
      </c>
      <c r="AV588" s="12" t="s">
        <v>90</v>
      </c>
      <c r="AW588" s="12" t="s">
        <v>41</v>
      </c>
      <c r="AX588" s="12" t="s">
        <v>80</v>
      </c>
      <c r="AY588" s="143" t="s">
        <v>184</v>
      </c>
    </row>
    <row r="589" spans="2:65" s="13" customFormat="1" ht="11.25">
      <c r="B589" s="149"/>
      <c r="D589" s="136" t="s">
        <v>190</v>
      </c>
      <c r="E589" s="150" t="s">
        <v>3</v>
      </c>
      <c r="F589" s="151" t="s">
        <v>202</v>
      </c>
      <c r="H589" s="152">
        <v>6</v>
      </c>
      <c r="I589" s="153"/>
      <c r="L589" s="149"/>
      <c r="M589" s="154"/>
      <c r="T589" s="155"/>
      <c r="AT589" s="150" t="s">
        <v>190</v>
      </c>
      <c r="AU589" s="150" t="s">
        <v>88</v>
      </c>
      <c r="AV589" s="13" t="s">
        <v>203</v>
      </c>
      <c r="AW589" s="13" t="s">
        <v>41</v>
      </c>
      <c r="AX589" s="13" t="s">
        <v>88</v>
      </c>
      <c r="AY589" s="150" t="s">
        <v>184</v>
      </c>
    </row>
    <row r="590" spans="2:65" s="1" customFormat="1" ht="24.2" customHeight="1">
      <c r="B590" s="121"/>
      <c r="C590" s="122" t="s">
        <v>662</v>
      </c>
      <c r="D590" s="122" t="s">
        <v>185</v>
      </c>
      <c r="E590" s="123" t="s">
        <v>1842</v>
      </c>
      <c r="F590" s="124" t="s">
        <v>1843</v>
      </c>
      <c r="G590" s="125" t="s">
        <v>213</v>
      </c>
      <c r="H590" s="126">
        <v>6</v>
      </c>
      <c r="I590" s="127"/>
      <c r="J590" s="128">
        <f>ROUND(I590*H590,2)</f>
        <v>0</v>
      </c>
      <c r="K590" s="124" t="s">
        <v>189</v>
      </c>
      <c r="L590" s="32"/>
      <c r="M590" s="129" t="s">
        <v>3</v>
      </c>
      <c r="N590" s="130" t="s">
        <v>51</v>
      </c>
      <c r="P590" s="131">
        <f>O590*H590</f>
        <v>0</v>
      </c>
      <c r="Q590" s="131">
        <v>0</v>
      </c>
      <c r="R590" s="131">
        <f>Q590*H590</f>
        <v>0</v>
      </c>
      <c r="S590" s="131">
        <v>0</v>
      </c>
      <c r="T590" s="132">
        <f>S590*H590</f>
        <v>0</v>
      </c>
      <c r="AR590" s="133" t="s">
        <v>88</v>
      </c>
      <c r="AT590" s="133" t="s">
        <v>185</v>
      </c>
      <c r="AU590" s="133" t="s">
        <v>88</v>
      </c>
      <c r="AY590" s="16" t="s">
        <v>184</v>
      </c>
      <c r="BE590" s="134">
        <f>IF(N590="základní",J590,0)</f>
        <v>0</v>
      </c>
      <c r="BF590" s="134">
        <f>IF(N590="snížená",J590,0)</f>
        <v>0</v>
      </c>
      <c r="BG590" s="134">
        <f>IF(N590="zákl. přenesená",J590,0)</f>
        <v>0</v>
      </c>
      <c r="BH590" s="134">
        <f>IF(N590="sníž. přenesená",J590,0)</f>
        <v>0</v>
      </c>
      <c r="BI590" s="134">
        <f>IF(N590="nulová",J590,0)</f>
        <v>0</v>
      </c>
      <c r="BJ590" s="16" t="s">
        <v>88</v>
      </c>
      <c r="BK590" s="134">
        <f>ROUND(I590*H590,2)</f>
        <v>0</v>
      </c>
      <c r="BL590" s="16" t="s">
        <v>88</v>
      </c>
      <c r="BM590" s="133" t="s">
        <v>2145</v>
      </c>
    </row>
    <row r="591" spans="2:65" s="11" customFormat="1" ht="11.25">
      <c r="B591" s="135"/>
      <c r="D591" s="136" t="s">
        <v>190</v>
      </c>
      <c r="E591" s="137" t="s">
        <v>3</v>
      </c>
      <c r="F591" s="138" t="s">
        <v>1967</v>
      </c>
      <c r="H591" s="137" t="s">
        <v>3</v>
      </c>
      <c r="I591" s="139"/>
      <c r="L591" s="135"/>
      <c r="M591" s="140"/>
      <c r="T591" s="141"/>
      <c r="AT591" s="137" t="s">
        <v>190</v>
      </c>
      <c r="AU591" s="137" t="s">
        <v>88</v>
      </c>
      <c r="AV591" s="11" t="s">
        <v>88</v>
      </c>
      <c r="AW591" s="11" t="s">
        <v>41</v>
      </c>
      <c r="AX591" s="11" t="s">
        <v>80</v>
      </c>
      <c r="AY591" s="137" t="s">
        <v>184</v>
      </c>
    </row>
    <row r="592" spans="2:65" s="11" customFormat="1" ht="22.5">
      <c r="B592" s="135"/>
      <c r="D592" s="136" t="s">
        <v>190</v>
      </c>
      <c r="E592" s="137" t="s">
        <v>3</v>
      </c>
      <c r="F592" s="138" t="s">
        <v>1968</v>
      </c>
      <c r="H592" s="137" t="s">
        <v>3</v>
      </c>
      <c r="I592" s="139"/>
      <c r="L592" s="135"/>
      <c r="M592" s="140"/>
      <c r="T592" s="141"/>
      <c r="AT592" s="137" t="s">
        <v>190</v>
      </c>
      <c r="AU592" s="137" t="s">
        <v>88</v>
      </c>
      <c r="AV592" s="11" t="s">
        <v>88</v>
      </c>
      <c r="AW592" s="11" t="s">
        <v>41</v>
      </c>
      <c r="AX592" s="11" t="s">
        <v>80</v>
      </c>
      <c r="AY592" s="137" t="s">
        <v>184</v>
      </c>
    </row>
    <row r="593" spans="2:65" s="11" customFormat="1" ht="11.25">
      <c r="B593" s="135"/>
      <c r="D593" s="136" t="s">
        <v>190</v>
      </c>
      <c r="E593" s="137" t="s">
        <v>3</v>
      </c>
      <c r="F593" s="138" t="s">
        <v>2146</v>
      </c>
      <c r="H593" s="137" t="s">
        <v>3</v>
      </c>
      <c r="I593" s="139"/>
      <c r="L593" s="135"/>
      <c r="M593" s="140"/>
      <c r="T593" s="141"/>
      <c r="AT593" s="137" t="s">
        <v>190</v>
      </c>
      <c r="AU593" s="137" t="s">
        <v>88</v>
      </c>
      <c r="AV593" s="11" t="s">
        <v>88</v>
      </c>
      <c r="AW593" s="11" t="s">
        <v>41</v>
      </c>
      <c r="AX593" s="11" t="s">
        <v>80</v>
      </c>
      <c r="AY593" s="137" t="s">
        <v>184</v>
      </c>
    </row>
    <row r="594" spans="2:65" s="12" customFormat="1" ht="11.25">
      <c r="B594" s="142"/>
      <c r="D594" s="136" t="s">
        <v>190</v>
      </c>
      <c r="E594" s="143" t="s">
        <v>3</v>
      </c>
      <c r="F594" s="144" t="s">
        <v>203</v>
      </c>
      <c r="H594" s="145">
        <v>4</v>
      </c>
      <c r="I594" s="146"/>
      <c r="L594" s="142"/>
      <c r="M594" s="147"/>
      <c r="T594" s="148"/>
      <c r="AT594" s="143" t="s">
        <v>190</v>
      </c>
      <c r="AU594" s="143" t="s">
        <v>88</v>
      </c>
      <c r="AV594" s="12" t="s">
        <v>90</v>
      </c>
      <c r="AW594" s="12" t="s">
        <v>41</v>
      </c>
      <c r="AX594" s="12" t="s">
        <v>80</v>
      </c>
      <c r="AY594" s="143" t="s">
        <v>184</v>
      </c>
    </row>
    <row r="595" spans="2:65" s="11" customFormat="1" ht="11.25">
      <c r="B595" s="135"/>
      <c r="D595" s="136" t="s">
        <v>190</v>
      </c>
      <c r="E595" s="137" t="s">
        <v>3</v>
      </c>
      <c r="F595" s="138" t="s">
        <v>2147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2" customFormat="1" ht="11.25">
      <c r="B596" s="142"/>
      <c r="D596" s="136" t="s">
        <v>190</v>
      </c>
      <c r="E596" s="143" t="s">
        <v>3</v>
      </c>
      <c r="F596" s="144" t="s">
        <v>90</v>
      </c>
      <c r="H596" s="145">
        <v>2</v>
      </c>
      <c r="I596" s="146"/>
      <c r="L596" s="142"/>
      <c r="M596" s="147"/>
      <c r="T596" s="148"/>
      <c r="AT596" s="143" t="s">
        <v>190</v>
      </c>
      <c r="AU596" s="143" t="s">
        <v>88</v>
      </c>
      <c r="AV596" s="12" t="s">
        <v>90</v>
      </c>
      <c r="AW596" s="12" t="s">
        <v>41</v>
      </c>
      <c r="AX596" s="12" t="s">
        <v>80</v>
      </c>
      <c r="AY596" s="143" t="s">
        <v>184</v>
      </c>
    </row>
    <row r="597" spans="2:65" s="13" customFormat="1" ht="11.25">
      <c r="B597" s="149"/>
      <c r="D597" s="136" t="s">
        <v>190</v>
      </c>
      <c r="E597" s="150" t="s">
        <v>3</v>
      </c>
      <c r="F597" s="151" t="s">
        <v>202</v>
      </c>
      <c r="H597" s="152">
        <v>6</v>
      </c>
      <c r="I597" s="153"/>
      <c r="L597" s="149"/>
      <c r="M597" s="154"/>
      <c r="T597" s="155"/>
      <c r="AT597" s="150" t="s">
        <v>190</v>
      </c>
      <c r="AU597" s="150" t="s">
        <v>88</v>
      </c>
      <c r="AV597" s="13" t="s">
        <v>203</v>
      </c>
      <c r="AW597" s="13" t="s">
        <v>41</v>
      </c>
      <c r="AX597" s="13" t="s">
        <v>88</v>
      </c>
      <c r="AY597" s="150" t="s">
        <v>184</v>
      </c>
    </row>
    <row r="598" spans="2:65" s="1" customFormat="1" ht="24.2" customHeight="1">
      <c r="B598" s="121"/>
      <c r="C598" s="122" t="s">
        <v>488</v>
      </c>
      <c r="D598" s="122" t="s">
        <v>185</v>
      </c>
      <c r="E598" s="123" t="s">
        <v>1504</v>
      </c>
      <c r="F598" s="124" t="s">
        <v>1505</v>
      </c>
      <c r="G598" s="125" t="s">
        <v>213</v>
      </c>
      <c r="H598" s="126">
        <v>2</v>
      </c>
      <c r="I598" s="127"/>
      <c r="J598" s="128">
        <f>ROUND(I598*H598,2)</f>
        <v>0</v>
      </c>
      <c r="K598" s="124" t="s">
        <v>189</v>
      </c>
      <c r="L598" s="32"/>
      <c r="M598" s="129" t="s">
        <v>3</v>
      </c>
      <c r="N598" s="130" t="s">
        <v>51</v>
      </c>
      <c r="P598" s="131">
        <f>O598*H598</f>
        <v>0</v>
      </c>
      <c r="Q598" s="131">
        <v>0</v>
      </c>
      <c r="R598" s="131">
        <f>Q598*H598</f>
        <v>0</v>
      </c>
      <c r="S598" s="131">
        <v>0</v>
      </c>
      <c r="T598" s="132">
        <f>S598*H598</f>
        <v>0</v>
      </c>
      <c r="AR598" s="133" t="s">
        <v>88</v>
      </c>
      <c r="AT598" s="133" t="s">
        <v>185</v>
      </c>
      <c r="AU598" s="133" t="s">
        <v>88</v>
      </c>
      <c r="AY598" s="16" t="s">
        <v>184</v>
      </c>
      <c r="BE598" s="134">
        <f>IF(N598="základní",J598,0)</f>
        <v>0</v>
      </c>
      <c r="BF598" s="134">
        <f>IF(N598="snížená",J598,0)</f>
        <v>0</v>
      </c>
      <c r="BG598" s="134">
        <f>IF(N598="zákl. přenesená",J598,0)</f>
        <v>0</v>
      </c>
      <c r="BH598" s="134">
        <f>IF(N598="sníž. přenesená",J598,0)</f>
        <v>0</v>
      </c>
      <c r="BI598" s="134">
        <f>IF(N598="nulová",J598,0)</f>
        <v>0</v>
      </c>
      <c r="BJ598" s="16" t="s">
        <v>88</v>
      </c>
      <c r="BK598" s="134">
        <f>ROUND(I598*H598,2)</f>
        <v>0</v>
      </c>
      <c r="BL598" s="16" t="s">
        <v>88</v>
      </c>
      <c r="BM598" s="133" t="s">
        <v>2148</v>
      </c>
    </row>
    <row r="599" spans="2:65" s="11" customFormat="1" ht="11.25">
      <c r="B599" s="135"/>
      <c r="D599" s="136" t="s">
        <v>190</v>
      </c>
      <c r="E599" s="137" t="s">
        <v>3</v>
      </c>
      <c r="F599" s="138" t="s">
        <v>1967</v>
      </c>
      <c r="H599" s="137" t="s">
        <v>3</v>
      </c>
      <c r="I599" s="139"/>
      <c r="L599" s="135"/>
      <c r="M599" s="140"/>
      <c r="T599" s="141"/>
      <c r="AT599" s="137" t="s">
        <v>190</v>
      </c>
      <c r="AU599" s="137" t="s">
        <v>88</v>
      </c>
      <c r="AV599" s="11" t="s">
        <v>88</v>
      </c>
      <c r="AW599" s="11" t="s">
        <v>41</v>
      </c>
      <c r="AX599" s="11" t="s">
        <v>80</v>
      </c>
      <c r="AY599" s="137" t="s">
        <v>184</v>
      </c>
    </row>
    <row r="600" spans="2:65" s="11" customFormat="1" ht="22.5">
      <c r="B600" s="135"/>
      <c r="D600" s="136" t="s">
        <v>190</v>
      </c>
      <c r="E600" s="137" t="s">
        <v>3</v>
      </c>
      <c r="F600" s="138" t="s">
        <v>1968</v>
      </c>
      <c r="H600" s="137" t="s">
        <v>3</v>
      </c>
      <c r="I600" s="139"/>
      <c r="L600" s="135"/>
      <c r="M600" s="140"/>
      <c r="T600" s="141"/>
      <c r="AT600" s="137" t="s">
        <v>190</v>
      </c>
      <c r="AU600" s="137" t="s">
        <v>88</v>
      </c>
      <c r="AV600" s="11" t="s">
        <v>88</v>
      </c>
      <c r="AW600" s="11" t="s">
        <v>41</v>
      </c>
      <c r="AX600" s="11" t="s">
        <v>80</v>
      </c>
      <c r="AY600" s="137" t="s">
        <v>184</v>
      </c>
    </row>
    <row r="601" spans="2:65" s="11" customFormat="1" ht="22.5">
      <c r="B601" s="135"/>
      <c r="D601" s="136" t="s">
        <v>190</v>
      </c>
      <c r="E601" s="137" t="s">
        <v>3</v>
      </c>
      <c r="F601" s="138" t="s">
        <v>2149</v>
      </c>
      <c r="H601" s="137" t="s">
        <v>3</v>
      </c>
      <c r="I601" s="139"/>
      <c r="L601" s="135"/>
      <c r="M601" s="140"/>
      <c r="T601" s="141"/>
      <c r="AT601" s="137" t="s">
        <v>190</v>
      </c>
      <c r="AU601" s="137" t="s">
        <v>88</v>
      </c>
      <c r="AV601" s="11" t="s">
        <v>88</v>
      </c>
      <c r="AW601" s="11" t="s">
        <v>41</v>
      </c>
      <c r="AX601" s="11" t="s">
        <v>80</v>
      </c>
      <c r="AY601" s="137" t="s">
        <v>184</v>
      </c>
    </row>
    <row r="602" spans="2:65" s="12" customFormat="1" ht="11.25">
      <c r="B602" s="142"/>
      <c r="D602" s="136" t="s">
        <v>190</v>
      </c>
      <c r="E602" s="143" t="s">
        <v>3</v>
      </c>
      <c r="F602" s="144" t="s">
        <v>90</v>
      </c>
      <c r="H602" s="145">
        <v>2</v>
      </c>
      <c r="I602" s="146"/>
      <c r="L602" s="142"/>
      <c r="M602" s="147"/>
      <c r="T602" s="148"/>
      <c r="AT602" s="143" t="s">
        <v>190</v>
      </c>
      <c r="AU602" s="143" t="s">
        <v>88</v>
      </c>
      <c r="AV602" s="12" t="s">
        <v>90</v>
      </c>
      <c r="AW602" s="12" t="s">
        <v>41</v>
      </c>
      <c r="AX602" s="12" t="s">
        <v>80</v>
      </c>
      <c r="AY602" s="143" t="s">
        <v>184</v>
      </c>
    </row>
    <row r="603" spans="2:65" s="13" customFormat="1" ht="11.25">
      <c r="B603" s="149"/>
      <c r="D603" s="136" t="s">
        <v>190</v>
      </c>
      <c r="E603" s="150" t="s">
        <v>3</v>
      </c>
      <c r="F603" s="151" t="s">
        <v>202</v>
      </c>
      <c r="H603" s="152">
        <v>2</v>
      </c>
      <c r="I603" s="153"/>
      <c r="L603" s="149"/>
      <c r="M603" s="154"/>
      <c r="T603" s="155"/>
      <c r="AT603" s="150" t="s">
        <v>190</v>
      </c>
      <c r="AU603" s="150" t="s">
        <v>88</v>
      </c>
      <c r="AV603" s="13" t="s">
        <v>203</v>
      </c>
      <c r="AW603" s="13" t="s">
        <v>41</v>
      </c>
      <c r="AX603" s="13" t="s">
        <v>88</v>
      </c>
      <c r="AY603" s="150" t="s">
        <v>184</v>
      </c>
    </row>
    <row r="604" spans="2:65" s="1" customFormat="1" ht="24.2" customHeight="1">
      <c r="B604" s="121"/>
      <c r="C604" s="122" t="s">
        <v>669</v>
      </c>
      <c r="D604" s="122" t="s">
        <v>185</v>
      </c>
      <c r="E604" s="123" t="s">
        <v>1508</v>
      </c>
      <c r="F604" s="124" t="s">
        <v>1509</v>
      </c>
      <c r="G604" s="125" t="s">
        <v>213</v>
      </c>
      <c r="H604" s="126">
        <v>3</v>
      </c>
      <c r="I604" s="127"/>
      <c r="J604" s="128">
        <f>ROUND(I604*H604,2)</f>
        <v>0</v>
      </c>
      <c r="K604" s="124" t="s">
        <v>189</v>
      </c>
      <c r="L604" s="32"/>
      <c r="M604" s="129" t="s">
        <v>3</v>
      </c>
      <c r="N604" s="130" t="s">
        <v>51</v>
      </c>
      <c r="P604" s="131">
        <f>O604*H604</f>
        <v>0</v>
      </c>
      <c r="Q604" s="131">
        <v>0</v>
      </c>
      <c r="R604" s="131">
        <f>Q604*H604</f>
        <v>0</v>
      </c>
      <c r="S604" s="131">
        <v>0</v>
      </c>
      <c r="T604" s="132">
        <f>S604*H604</f>
        <v>0</v>
      </c>
      <c r="AR604" s="133" t="s">
        <v>88</v>
      </c>
      <c r="AT604" s="133" t="s">
        <v>185</v>
      </c>
      <c r="AU604" s="133" t="s">
        <v>88</v>
      </c>
      <c r="AY604" s="16" t="s">
        <v>184</v>
      </c>
      <c r="BE604" s="134">
        <f>IF(N604="základní",J604,0)</f>
        <v>0</v>
      </c>
      <c r="BF604" s="134">
        <f>IF(N604="snížená",J604,0)</f>
        <v>0</v>
      </c>
      <c r="BG604" s="134">
        <f>IF(N604="zákl. přenesená",J604,0)</f>
        <v>0</v>
      </c>
      <c r="BH604" s="134">
        <f>IF(N604="sníž. přenesená",J604,0)</f>
        <v>0</v>
      </c>
      <c r="BI604" s="134">
        <f>IF(N604="nulová",J604,0)</f>
        <v>0</v>
      </c>
      <c r="BJ604" s="16" t="s">
        <v>88</v>
      </c>
      <c r="BK604" s="134">
        <f>ROUND(I604*H604,2)</f>
        <v>0</v>
      </c>
      <c r="BL604" s="16" t="s">
        <v>88</v>
      </c>
      <c r="BM604" s="133" t="s">
        <v>2150</v>
      </c>
    </row>
    <row r="605" spans="2:65" s="11" customFormat="1" ht="11.25">
      <c r="B605" s="135"/>
      <c r="D605" s="136" t="s">
        <v>190</v>
      </c>
      <c r="E605" s="137" t="s">
        <v>3</v>
      </c>
      <c r="F605" s="138" t="s">
        <v>1967</v>
      </c>
      <c r="H605" s="137" t="s">
        <v>3</v>
      </c>
      <c r="I605" s="139"/>
      <c r="L605" s="135"/>
      <c r="M605" s="140"/>
      <c r="T605" s="141"/>
      <c r="AT605" s="137" t="s">
        <v>190</v>
      </c>
      <c r="AU605" s="137" t="s">
        <v>88</v>
      </c>
      <c r="AV605" s="11" t="s">
        <v>88</v>
      </c>
      <c r="AW605" s="11" t="s">
        <v>41</v>
      </c>
      <c r="AX605" s="11" t="s">
        <v>80</v>
      </c>
      <c r="AY605" s="137" t="s">
        <v>184</v>
      </c>
    </row>
    <row r="606" spans="2:65" s="11" customFormat="1" ht="22.5">
      <c r="B606" s="135"/>
      <c r="D606" s="136" t="s">
        <v>190</v>
      </c>
      <c r="E606" s="137" t="s">
        <v>3</v>
      </c>
      <c r="F606" s="138" t="s">
        <v>1968</v>
      </c>
      <c r="H606" s="137" t="s">
        <v>3</v>
      </c>
      <c r="I606" s="139"/>
      <c r="L606" s="135"/>
      <c r="M606" s="140"/>
      <c r="T606" s="141"/>
      <c r="AT606" s="137" t="s">
        <v>190</v>
      </c>
      <c r="AU606" s="137" t="s">
        <v>88</v>
      </c>
      <c r="AV606" s="11" t="s">
        <v>88</v>
      </c>
      <c r="AW606" s="11" t="s">
        <v>41</v>
      </c>
      <c r="AX606" s="11" t="s">
        <v>80</v>
      </c>
      <c r="AY606" s="137" t="s">
        <v>184</v>
      </c>
    </row>
    <row r="607" spans="2:65" s="11" customFormat="1" ht="22.5">
      <c r="B607" s="135"/>
      <c r="D607" s="136" t="s">
        <v>190</v>
      </c>
      <c r="E607" s="137" t="s">
        <v>3</v>
      </c>
      <c r="F607" s="138" t="s">
        <v>2151</v>
      </c>
      <c r="H607" s="137" t="s">
        <v>3</v>
      </c>
      <c r="I607" s="139"/>
      <c r="L607" s="135"/>
      <c r="M607" s="140"/>
      <c r="T607" s="141"/>
      <c r="AT607" s="137" t="s">
        <v>190</v>
      </c>
      <c r="AU607" s="137" t="s">
        <v>88</v>
      </c>
      <c r="AV607" s="11" t="s">
        <v>88</v>
      </c>
      <c r="AW607" s="11" t="s">
        <v>41</v>
      </c>
      <c r="AX607" s="11" t="s">
        <v>80</v>
      </c>
      <c r="AY607" s="137" t="s">
        <v>184</v>
      </c>
    </row>
    <row r="608" spans="2:65" s="12" customFormat="1" ht="11.25">
      <c r="B608" s="142"/>
      <c r="D608" s="136" t="s">
        <v>190</v>
      </c>
      <c r="E608" s="143" t="s">
        <v>3</v>
      </c>
      <c r="F608" s="144" t="s">
        <v>210</v>
      </c>
      <c r="H608" s="145">
        <v>3</v>
      </c>
      <c r="I608" s="146"/>
      <c r="L608" s="142"/>
      <c r="M608" s="147"/>
      <c r="T608" s="148"/>
      <c r="AT608" s="143" t="s">
        <v>190</v>
      </c>
      <c r="AU608" s="143" t="s">
        <v>88</v>
      </c>
      <c r="AV608" s="12" t="s">
        <v>90</v>
      </c>
      <c r="AW608" s="12" t="s">
        <v>41</v>
      </c>
      <c r="AX608" s="12" t="s">
        <v>80</v>
      </c>
      <c r="AY608" s="143" t="s">
        <v>184</v>
      </c>
    </row>
    <row r="609" spans="2:65" s="13" customFormat="1" ht="11.25">
      <c r="B609" s="149"/>
      <c r="D609" s="136" t="s">
        <v>190</v>
      </c>
      <c r="E609" s="150" t="s">
        <v>3</v>
      </c>
      <c r="F609" s="151" t="s">
        <v>202</v>
      </c>
      <c r="H609" s="152">
        <v>3</v>
      </c>
      <c r="I609" s="153"/>
      <c r="L609" s="149"/>
      <c r="M609" s="154"/>
      <c r="T609" s="155"/>
      <c r="AT609" s="150" t="s">
        <v>190</v>
      </c>
      <c r="AU609" s="150" t="s">
        <v>88</v>
      </c>
      <c r="AV609" s="13" t="s">
        <v>203</v>
      </c>
      <c r="AW609" s="13" t="s">
        <v>41</v>
      </c>
      <c r="AX609" s="13" t="s">
        <v>88</v>
      </c>
      <c r="AY609" s="150" t="s">
        <v>184</v>
      </c>
    </row>
    <row r="610" spans="2:65" s="1" customFormat="1" ht="24.2" customHeight="1">
      <c r="B610" s="121"/>
      <c r="C610" s="122" t="s">
        <v>497</v>
      </c>
      <c r="D610" s="122" t="s">
        <v>185</v>
      </c>
      <c r="E610" s="123" t="s">
        <v>1951</v>
      </c>
      <c r="F610" s="124" t="s">
        <v>1952</v>
      </c>
      <c r="G610" s="125" t="s">
        <v>213</v>
      </c>
      <c r="H610" s="126">
        <v>5</v>
      </c>
      <c r="I610" s="127"/>
      <c r="J610" s="128">
        <f>ROUND(I610*H610,2)</f>
        <v>0</v>
      </c>
      <c r="K610" s="124" t="s">
        <v>189</v>
      </c>
      <c r="L610" s="32"/>
      <c r="M610" s="129" t="s">
        <v>3</v>
      </c>
      <c r="N610" s="130" t="s">
        <v>51</v>
      </c>
      <c r="P610" s="131">
        <f>O610*H610</f>
        <v>0</v>
      </c>
      <c r="Q610" s="131">
        <v>0</v>
      </c>
      <c r="R610" s="131">
        <f>Q610*H610</f>
        <v>0</v>
      </c>
      <c r="S610" s="131">
        <v>0</v>
      </c>
      <c r="T610" s="132">
        <f>S610*H610</f>
        <v>0</v>
      </c>
      <c r="AR610" s="133" t="s">
        <v>88</v>
      </c>
      <c r="AT610" s="133" t="s">
        <v>185</v>
      </c>
      <c r="AU610" s="133" t="s">
        <v>88</v>
      </c>
      <c r="AY610" s="16" t="s">
        <v>184</v>
      </c>
      <c r="BE610" s="134">
        <f>IF(N610="základní",J610,0)</f>
        <v>0</v>
      </c>
      <c r="BF610" s="134">
        <f>IF(N610="snížená",J610,0)</f>
        <v>0</v>
      </c>
      <c r="BG610" s="134">
        <f>IF(N610="zákl. přenesená",J610,0)</f>
        <v>0</v>
      </c>
      <c r="BH610" s="134">
        <f>IF(N610="sníž. přenesená",J610,0)</f>
        <v>0</v>
      </c>
      <c r="BI610" s="134">
        <f>IF(N610="nulová",J610,0)</f>
        <v>0</v>
      </c>
      <c r="BJ610" s="16" t="s">
        <v>88</v>
      </c>
      <c r="BK610" s="134">
        <f>ROUND(I610*H610,2)</f>
        <v>0</v>
      </c>
      <c r="BL610" s="16" t="s">
        <v>88</v>
      </c>
      <c r="BM610" s="133" t="s">
        <v>2152</v>
      </c>
    </row>
    <row r="611" spans="2:65" s="11" customFormat="1" ht="11.25">
      <c r="B611" s="135"/>
      <c r="D611" s="136" t="s">
        <v>190</v>
      </c>
      <c r="E611" s="137" t="s">
        <v>3</v>
      </c>
      <c r="F611" s="138" t="s">
        <v>1967</v>
      </c>
      <c r="H611" s="137" t="s">
        <v>3</v>
      </c>
      <c r="I611" s="139"/>
      <c r="L611" s="135"/>
      <c r="M611" s="140"/>
      <c r="T611" s="141"/>
      <c r="AT611" s="137" t="s">
        <v>190</v>
      </c>
      <c r="AU611" s="137" t="s">
        <v>88</v>
      </c>
      <c r="AV611" s="11" t="s">
        <v>88</v>
      </c>
      <c r="AW611" s="11" t="s">
        <v>41</v>
      </c>
      <c r="AX611" s="11" t="s">
        <v>80</v>
      </c>
      <c r="AY611" s="137" t="s">
        <v>184</v>
      </c>
    </row>
    <row r="612" spans="2:65" s="11" customFormat="1" ht="22.5">
      <c r="B612" s="135"/>
      <c r="D612" s="136" t="s">
        <v>190</v>
      </c>
      <c r="E612" s="137" t="s">
        <v>3</v>
      </c>
      <c r="F612" s="138" t="s">
        <v>1968</v>
      </c>
      <c r="H612" s="137" t="s">
        <v>3</v>
      </c>
      <c r="I612" s="139"/>
      <c r="L612" s="135"/>
      <c r="M612" s="140"/>
      <c r="T612" s="141"/>
      <c r="AT612" s="137" t="s">
        <v>190</v>
      </c>
      <c r="AU612" s="137" t="s">
        <v>88</v>
      </c>
      <c r="AV612" s="11" t="s">
        <v>88</v>
      </c>
      <c r="AW612" s="11" t="s">
        <v>41</v>
      </c>
      <c r="AX612" s="11" t="s">
        <v>80</v>
      </c>
      <c r="AY612" s="137" t="s">
        <v>184</v>
      </c>
    </row>
    <row r="613" spans="2:65" s="11" customFormat="1" ht="11.25">
      <c r="B613" s="135"/>
      <c r="D613" s="136" t="s">
        <v>190</v>
      </c>
      <c r="E613" s="137" t="s">
        <v>3</v>
      </c>
      <c r="F613" s="138" t="s">
        <v>2146</v>
      </c>
      <c r="H613" s="137" t="s">
        <v>3</v>
      </c>
      <c r="I613" s="139"/>
      <c r="L613" s="135"/>
      <c r="M613" s="140"/>
      <c r="T613" s="141"/>
      <c r="AT613" s="137" t="s">
        <v>190</v>
      </c>
      <c r="AU613" s="137" t="s">
        <v>88</v>
      </c>
      <c r="AV613" s="11" t="s">
        <v>88</v>
      </c>
      <c r="AW613" s="11" t="s">
        <v>41</v>
      </c>
      <c r="AX613" s="11" t="s">
        <v>80</v>
      </c>
      <c r="AY613" s="137" t="s">
        <v>184</v>
      </c>
    </row>
    <row r="614" spans="2:65" s="12" customFormat="1" ht="11.25">
      <c r="B614" s="142"/>
      <c r="D614" s="136" t="s">
        <v>190</v>
      </c>
      <c r="E614" s="143" t="s">
        <v>3</v>
      </c>
      <c r="F614" s="144" t="s">
        <v>221</v>
      </c>
      <c r="H614" s="145">
        <v>5</v>
      </c>
      <c r="I614" s="146"/>
      <c r="L614" s="142"/>
      <c r="M614" s="147"/>
      <c r="T614" s="148"/>
      <c r="AT614" s="143" t="s">
        <v>190</v>
      </c>
      <c r="AU614" s="143" t="s">
        <v>88</v>
      </c>
      <c r="AV614" s="12" t="s">
        <v>90</v>
      </c>
      <c r="AW614" s="12" t="s">
        <v>41</v>
      </c>
      <c r="AX614" s="12" t="s">
        <v>80</v>
      </c>
      <c r="AY614" s="143" t="s">
        <v>184</v>
      </c>
    </row>
    <row r="615" spans="2:65" s="13" customFormat="1" ht="11.25">
      <c r="B615" s="149"/>
      <c r="D615" s="136" t="s">
        <v>190</v>
      </c>
      <c r="E615" s="150" t="s">
        <v>3</v>
      </c>
      <c r="F615" s="151" t="s">
        <v>202</v>
      </c>
      <c r="H615" s="152">
        <v>5</v>
      </c>
      <c r="I615" s="153"/>
      <c r="L615" s="149"/>
      <c r="M615" s="154"/>
      <c r="T615" s="155"/>
      <c r="AT615" s="150" t="s">
        <v>190</v>
      </c>
      <c r="AU615" s="150" t="s">
        <v>88</v>
      </c>
      <c r="AV615" s="13" t="s">
        <v>203</v>
      </c>
      <c r="AW615" s="13" t="s">
        <v>41</v>
      </c>
      <c r="AX615" s="13" t="s">
        <v>88</v>
      </c>
      <c r="AY615" s="150" t="s">
        <v>184</v>
      </c>
    </row>
    <row r="616" spans="2:65" s="1" customFormat="1" ht="33" customHeight="1">
      <c r="B616" s="121"/>
      <c r="C616" s="122" t="s">
        <v>677</v>
      </c>
      <c r="D616" s="122" t="s">
        <v>185</v>
      </c>
      <c r="E616" s="123" t="s">
        <v>1518</v>
      </c>
      <c r="F616" s="124" t="s">
        <v>1519</v>
      </c>
      <c r="G616" s="125" t="s">
        <v>213</v>
      </c>
      <c r="H616" s="126">
        <v>5</v>
      </c>
      <c r="I616" s="127"/>
      <c r="J616" s="128">
        <f>ROUND(I616*H616,2)</f>
        <v>0</v>
      </c>
      <c r="K616" s="124" t="s">
        <v>189</v>
      </c>
      <c r="L616" s="32"/>
      <c r="M616" s="129" t="s">
        <v>3</v>
      </c>
      <c r="N616" s="130" t="s">
        <v>51</v>
      </c>
      <c r="P616" s="131">
        <f>O616*H616</f>
        <v>0</v>
      </c>
      <c r="Q616" s="131">
        <v>0</v>
      </c>
      <c r="R616" s="131">
        <f>Q616*H616</f>
        <v>0</v>
      </c>
      <c r="S616" s="131">
        <v>0</v>
      </c>
      <c r="T616" s="132">
        <f>S616*H616</f>
        <v>0</v>
      </c>
      <c r="AR616" s="133" t="s">
        <v>88</v>
      </c>
      <c r="AT616" s="133" t="s">
        <v>185</v>
      </c>
      <c r="AU616" s="133" t="s">
        <v>88</v>
      </c>
      <c r="AY616" s="16" t="s">
        <v>184</v>
      </c>
      <c r="BE616" s="134">
        <f>IF(N616="základní",J616,0)</f>
        <v>0</v>
      </c>
      <c r="BF616" s="134">
        <f>IF(N616="snížená",J616,0)</f>
        <v>0</v>
      </c>
      <c r="BG616" s="134">
        <f>IF(N616="zákl. přenesená",J616,0)</f>
        <v>0</v>
      </c>
      <c r="BH616" s="134">
        <f>IF(N616="sníž. přenesená",J616,0)</f>
        <v>0</v>
      </c>
      <c r="BI616" s="134">
        <f>IF(N616="nulová",J616,0)</f>
        <v>0</v>
      </c>
      <c r="BJ616" s="16" t="s">
        <v>88</v>
      </c>
      <c r="BK616" s="134">
        <f>ROUND(I616*H616,2)</f>
        <v>0</v>
      </c>
      <c r="BL616" s="16" t="s">
        <v>88</v>
      </c>
      <c r="BM616" s="133" t="s">
        <v>2153</v>
      </c>
    </row>
    <row r="617" spans="2:65" s="11" customFormat="1" ht="11.25">
      <c r="B617" s="135"/>
      <c r="D617" s="136" t="s">
        <v>190</v>
      </c>
      <c r="E617" s="137" t="s">
        <v>3</v>
      </c>
      <c r="F617" s="138" t="s">
        <v>1967</v>
      </c>
      <c r="H617" s="137" t="s">
        <v>3</v>
      </c>
      <c r="I617" s="139"/>
      <c r="L617" s="135"/>
      <c r="M617" s="140"/>
      <c r="T617" s="141"/>
      <c r="AT617" s="137" t="s">
        <v>190</v>
      </c>
      <c r="AU617" s="137" t="s">
        <v>88</v>
      </c>
      <c r="AV617" s="11" t="s">
        <v>88</v>
      </c>
      <c r="AW617" s="11" t="s">
        <v>41</v>
      </c>
      <c r="AX617" s="11" t="s">
        <v>80</v>
      </c>
      <c r="AY617" s="137" t="s">
        <v>184</v>
      </c>
    </row>
    <row r="618" spans="2:65" s="11" customFormat="1" ht="22.5">
      <c r="B618" s="135"/>
      <c r="D618" s="136" t="s">
        <v>190</v>
      </c>
      <c r="E618" s="137" t="s">
        <v>3</v>
      </c>
      <c r="F618" s="138" t="s">
        <v>1968</v>
      </c>
      <c r="H618" s="137" t="s">
        <v>3</v>
      </c>
      <c r="I618" s="139"/>
      <c r="L618" s="135"/>
      <c r="M618" s="140"/>
      <c r="T618" s="141"/>
      <c r="AT618" s="137" t="s">
        <v>190</v>
      </c>
      <c r="AU618" s="137" t="s">
        <v>88</v>
      </c>
      <c r="AV618" s="11" t="s">
        <v>88</v>
      </c>
      <c r="AW618" s="11" t="s">
        <v>41</v>
      </c>
      <c r="AX618" s="11" t="s">
        <v>80</v>
      </c>
      <c r="AY618" s="137" t="s">
        <v>184</v>
      </c>
    </row>
    <row r="619" spans="2:65" s="11" customFormat="1" ht="11.25">
      <c r="B619" s="135"/>
      <c r="D619" s="136" t="s">
        <v>190</v>
      </c>
      <c r="E619" s="137" t="s">
        <v>3</v>
      </c>
      <c r="F619" s="138" t="s">
        <v>2146</v>
      </c>
      <c r="H619" s="137" t="s">
        <v>3</v>
      </c>
      <c r="I619" s="139"/>
      <c r="L619" s="135"/>
      <c r="M619" s="140"/>
      <c r="T619" s="141"/>
      <c r="AT619" s="137" t="s">
        <v>190</v>
      </c>
      <c r="AU619" s="137" t="s">
        <v>88</v>
      </c>
      <c r="AV619" s="11" t="s">
        <v>88</v>
      </c>
      <c r="AW619" s="11" t="s">
        <v>41</v>
      </c>
      <c r="AX619" s="11" t="s">
        <v>80</v>
      </c>
      <c r="AY619" s="137" t="s">
        <v>184</v>
      </c>
    </row>
    <row r="620" spans="2:65" s="12" customFormat="1" ht="11.25">
      <c r="B620" s="142"/>
      <c r="D620" s="136" t="s">
        <v>190</v>
      </c>
      <c r="E620" s="143" t="s">
        <v>3</v>
      </c>
      <c r="F620" s="144" t="s">
        <v>221</v>
      </c>
      <c r="H620" s="145">
        <v>5</v>
      </c>
      <c r="I620" s="146"/>
      <c r="L620" s="142"/>
      <c r="M620" s="147"/>
      <c r="T620" s="148"/>
      <c r="AT620" s="143" t="s">
        <v>190</v>
      </c>
      <c r="AU620" s="143" t="s">
        <v>88</v>
      </c>
      <c r="AV620" s="12" t="s">
        <v>90</v>
      </c>
      <c r="AW620" s="12" t="s">
        <v>41</v>
      </c>
      <c r="AX620" s="12" t="s">
        <v>80</v>
      </c>
      <c r="AY620" s="143" t="s">
        <v>184</v>
      </c>
    </row>
    <row r="621" spans="2:65" s="13" customFormat="1" ht="11.25">
      <c r="B621" s="149"/>
      <c r="D621" s="136" t="s">
        <v>190</v>
      </c>
      <c r="E621" s="150" t="s">
        <v>3</v>
      </c>
      <c r="F621" s="151" t="s">
        <v>202</v>
      </c>
      <c r="H621" s="152">
        <v>5</v>
      </c>
      <c r="I621" s="153"/>
      <c r="L621" s="149"/>
      <c r="M621" s="154"/>
      <c r="T621" s="155"/>
      <c r="AT621" s="150" t="s">
        <v>190</v>
      </c>
      <c r="AU621" s="150" t="s">
        <v>88</v>
      </c>
      <c r="AV621" s="13" t="s">
        <v>203</v>
      </c>
      <c r="AW621" s="13" t="s">
        <v>41</v>
      </c>
      <c r="AX621" s="13" t="s">
        <v>88</v>
      </c>
      <c r="AY621" s="150" t="s">
        <v>184</v>
      </c>
    </row>
    <row r="622" spans="2:65" s="1" customFormat="1" ht="33" customHeight="1">
      <c r="B622" s="121"/>
      <c r="C622" s="122" t="s">
        <v>503</v>
      </c>
      <c r="D622" s="122" t="s">
        <v>185</v>
      </c>
      <c r="E622" s="123" t="s">
        <v>1521</v>
      </c>
      <c r="F622" s="124" t="s">
        <v>1522</v>
      </c>
      <c r="G622" s="125" t="s">
        <v>213</v>
      </c>
      <c r="H622" s="126">
        <v>3</v>
      </c>
      <c r="I622" s="127"/>
      <c r="J622" s="128">
        <f>ROUND(I622*H622,2)</f>
        <v>0</v>
      </c>
      <c r="K622" s="124" t="s">
        <v>189</v>
      </c>
      <c r="L622" s="32"/>
      <c r="M622" s="129" t="s">
        <v>3</v>
      </c>
      <c r="N622" s="130" t="s">
        <v>51</v>
      </c>
      <c r="P622" s="131">
        <f>O622*H622</f>
        <v>0</v>
      </c>
      <c r="Q622" s="131">
        <v>0</v>
      </c>
      <c r="R622" s="131">
        <f>Q622*H622</f>
        <v>0</v>
      </c>
      <c r="S622" s="131">
        <v>0</v>
      </c>
      <c r="T622" s="132">
        <f>S622*H622</f>
        <v>0</v>
      </c>
      <c r="AR622" s="133" t="s">
        <v>88</v>
      </c>
      <c r="AT622" s="133" t="s">
        <v>185</v>
      </c>
      <c r="AU622" s="133" t="s">
        <v>88</v>
      </c>
      <c r="AY622" s="16" t="s">
        <v>184</v>
      </c>
      <c r="BE622" s="134">
        <f>IF(N622="základní",J622,0)</f>
        <v>0</v>
      </c>
      <c r="BF622" s="134">
        <f>IF(N622="snížená",J622,0)</f>
        <v>0</v>
      </c>
      <c r="BG622" s="134">
        <f>IF(N622="zákl. přenesená",J622,0)</f>
        <v>0</v>
      </c>
      <c r="BH622" s="134">
        <f>IF(N622="sníž. přenesená",J622,0)</f>
        <v>0</v>
      </c>
      <c r="BI622" s="134">
        <f>IF(N622="nulová",J622,0)</f>
        <v>0</v>
      </c>
      <c r="BJ622" s="16" t="s">
        <v>88</v>
      </c>
      <c r="BK622" s="134">
        <f>ROUND(I622*H622,2)</f>
        <v>0</v>
      </c>
      <c r="BL622" s="16" t="s">
        <v>88</v>
      </c>
      <c r="BM622" s="133" t="s">
        <v>2154</v>
      </c>
    </row>
    <row r="623" spans="2:65" s="11" customFormat="1" ht="11.25">
      <c r="B623" s="135"/>
      <c r="D623" s="136" t="s">
        <v>190</v>
      </c>
      <c r="E623" s="137" t="s">
        <v>3</v>
      </c>
      <c r="F623" s="138" t="s">
        <v>1967</v>
      </c>
      <c r="H623" s="137" t="s">
        <v>3</v>
      </c>
      <c r="I623" s="139"/>
      <c r="L623" s="135"/>
      <c r="M623" s="140"/>
      <c r="T623" s="141"/>
      <c r="AT623" s="137" t="s">
        <v>190</v>
      </c>
      <c r="AU623" s="137" t="s">
        <v>88</v>
      </c>
      <c r="AV623" s="11" t="s">
        <v>88</v>
      </c>
      <c r="AW623" s="11" t="s">
        <v>41</v>
      </c>
      <c r="AX623" s="11" t="s">
        <v>80</v>
      </c>
      <c r="AY623" s="137" t="s">
        <v>184</v>
      </c>
    </row>
    <row r="624" spans="2:65" s="11" customFormat="1" ht="22.5">
      <c r="B624" s="135"/>
      <c r="D624" s="136" t="s">
        <v>190</v>
      </c>
      <c r="E624" s="137" t="s">
        <v>3</v>
      </c>
      <c r="F624" s="138" t="s">
        <v>1968</v>
      </c>
      <c r="H624" s="137" t="s">
        <v>3</v>
      </c>
      <c r="I624" s="139"/>
      <c r="L624" s="135"/>
      <c r="M624" s="140"/>
      <c r="T624" s="141"/>
      <c r="AT624" s="137" t="s">
        <v>190</v>
      </c>
      <c r="AU624" s="137" t="s">
        <v>88</v>
      </c>
      <c r="AV624" s="11" t="s">
        <v>88</v>
      </c>
      <c r="AW624" s="11" t="s">
        <v>41</v>
      </c>
      <c r="AX624" s="11" t="s">
        <v>80</v>
      </c>
      <c r="AY624" s="137" t="s">
        <v>184</v>
      </c>
    </row>
    <row r="625" spans="2:65" s="11" customFormat="1" ht="11.25">
      <c r="B625" s="135"/>
      <c r="D625" s="136" t="s">
        <v>190</v>
      </c>
      <c r="E625" s="137" t="s">
        <v>3</v>
      </c>
      <c r="F625" s="138" t="s">
        <v>2146</v>
      </c>
      <c r="H625" s="137" t="s">
        <v>3</v>
      </c>
      <c r="I625" s="139"/>
      <c r="L625" s="135"/>
      <c r="M625" s="140"/>
      <c r="T625" s="141"/>
      <c r="AT625" s="137" t="s">
        <v>190</v>
      </c>
      <c r="AU625" s="137" t="s">
        <v>88</v>
      </c>
      <c r="AV625" s="11" t="s">
        <v>88</v>
      </c>
      <c r="AW625" s="11" t="s">
        <v>41</v>
      </c>
      <c r="AX625" s="11" t="s">
        <v>80</v>
      </c>
      <c r="AY625" s="137" t="s">
        <v>184</v>
      </c>
    </row>
    <row r="626" spans="2:65" s="12" customFormat="1" ht="11.25">
      <c r="B626" s="142"/>
      <c r="D626" s="136" t="s">
        <v>190</v>
      </c>
      <c r="E626" s="143" t="s">
        <v>3</v>
      </c>
      <c r="F626" s="144" t="s">
        <v>210</v>
      </c>
      <c r="H626" s="145">
        <v>3</v>
      </c>
      <c r="I626" s="146"/>
      <c r="L626" s="142"/>
      <c r="M626" s="147"/>
      <c r="T626" s="148"/>
      <c r="AT626" s="143" t="s">
        <v>190</v>
      </c>
      <c r="AU626" s="143" t="s">
        <v>88</v>
      </c>
      <c r="AV626" s="12" t="s">
        <v>90</v>
      </c>
      <c r="AW626" s="12" t="s">
        <v>41</v>
      </c>
      <c r="AX626" s="12" t="s">
        <v>80</v>
      </c>
      <c r="AY626" s="143" t="s">
        <v>184</v>
      </c>
    </row>
    <row r="627" spans="2:65" s="13" customFormat="1" ht="11.25">
      <c r="B627" s="149"/>
      <c r="D627" s="136" t="s">
        <v>190</v>
      </c>
      <c r="E627" s="150" t="s">
        <v>3</v>
      </c>
      <c r="F627" s="151" t="s">
        <v>202</v>
      </c>
      <c r="H627" s="152">
        <v>3</v>
      </c>
      <c r="I627" s="153"/>
      <c r="L627" s="149"/>
      <c r="M627" s="154"/>
      <c r="T627" s="155"/>
      <c r="AT627" s="150" t="s">
        <v>190</v>
      </c>
      <c r="AU627" s="150" t="s">
        <v>88</v>
      </c>
      <c r="AV627" s="13" t="s">
        <v>203</v>
      </c>
      <c r="AW627" s="13" t="s">
        <v>41</v>
      </c>
      <c r="AX627" s="13" t="s">
        <v>88</v>
      </c>
      <c r="AY627" s="150" t="s">
        <v>184</v>
      </c>
    </row>
    <row r="628" spans="2:65" s="1" customFormat="1" ht="24.2" customHeight="1">
      <c r="B628" s="121"/>
      <c r="C628" s="122" t="s">
        <v>686</v>
      </c>
      <c r="D628" s="122" t="s">
        <v>185</v>
      </c>
      <c r="E628" s="123" t="s">
        <v>1955</v>
      </c>
      <c r="F628" s="124" t="s">
        <v>1956</v>
      </c>
      <c r="G628" s="125" t="s">
        <v>213</v>
      </c>
      <c r="H628" s="126">
        <v>1</v>
      </c>
      <c r="I628" s="127"/>
      <c r="J628" s="128">
        <f>ROUND(I628*H628,2)</f>
        <v>0</v>
      </c>
      <c r="K628" s="124" t="s">
        <v>189</v>
      </c>
      <c r="L628" s="32"/>
      <c r="M628" s="129" t="s">
        <v>3</v>
      </c>
      <c r="N628" s="130" t="s">
        <v>51</v>
      </c>
      <c r="P628" s="131">
        <f>O628*H628</f>
        <v>0</v>
      </c>
      <c r="Q628" s="131">
        <v>0</v>
      </c>
      <c r="R628" s="131">
        <f>Q628*H628</f>
        <v>0</v>
      </c>
      <c r="S628" s="131">
        <v>0</v>
      </c>
      <c r="T628" s="132">
        <f>S628*H628</f>
        <v>0</v>
      </c>
      <c r="AR628" s="133" t="s">
        <v>88</v>
      </c>
      <c r="AT628" s="133" t="s">
        <v>185</v>
      </c>
      <c r="AU628" s="133" t="s">
        <v>88</v>
      </c>
      <c r="AY628" s="16" t="s">
        <v>184</v>
      </c>
      <c r="BE628" s="134">
        <f>IF(N628="základní",J628,0)</f>
        <v>0</v>
      </c>
      <c r="BF628" s="134">
        <f>IF(N628="snížená",J628,0)</f>
        <v>0</v>
      </c>
      <c r="BG628" s="134">
        <f>IF(N628="zákl. přenesená",J628,0)</f>
        <v>0</v>
      </c>
      <c r="BH628" s="134">
        <f>IF(N628="sníž. přenesená",J628,0)</f>
        <v>0</v>
      </c>
      <c r="BI628" s="134">
        <f>IF(N628="nulová",J628,0)</f>
        <v>0</v>
      </c>
      <c r="BJ628" s="16" t="s">
        <v>88</v>
      </c>
      <c r="BK628" s="134">
        <f>ROUND(I628*H628,2)</f>
        <v>0</v>
      </c>
      <c r="BL628" s="16" t="s">
        <v>88</v>
      </c>
      <c r="BM628" s="133" t="s">
        <v>2155</v>
      </c>
    </row>
    <row r="629" spans="2:65" s="11" customFormat="1" ht="11.25">
      <c r="B629" s="135"/>
      <c r="D629" s="136" t="s">
        <v>190</v>
      </c>
      <c r="E629" s="137" t="s">
        <v>3</v>
      </c>
      <c r="F629" s="138" t="s">
        <v>1967</v>
      </c>
      <c r="H629" s="137" t="s">
        <v>3</v>
      </c>
      <c r="I629" s="139"/>
      <c r="L629" s="135"/>
      <c r="M629" s="140"/>
      <c r="T629" s="141"/>
      <c r="AT629" s="137" t="s">
        <v>190</v>
      </c>
      <c r="AU629" s="137" t="s">
        <v>88</v>
      </c>
      <c r="AV629" s="11" t="s">
        <v>88</v>
      </c>
      <c r="AW629" s="11" t="s">
        <v>41</v>
      </c>
      <c r="AX629" s="11" t="s">
        <v>80</v>
      </c>
      <c r="AY629" s="137" t="s">
        <v>184</v>
      </c>
    </row>
    <row r="630" spans="2:65" s="11" customFormat="1" ht="22.5">
      <c r="B630" s="135"/>
      <c r="D630" s="136" t="s">
        <v>190</v>
      </c>
      <c r="E630" s="137" t="s">
        <v>3</v>
      </c>
      <c r="F630" s="138" t="s">
        <v>1958</v>
      </c>
      <c r="H630" s="137" t="s">
        <v>3</v>
      </c>
      <c r="I630" s="139"/>
      <c r="L630" s="135"/>
      <c r="M630" s="140"/>
      <c r="T630" s="141"/>
      <c r="AT630" s="137" t="s">
        <v>190</v>
      </c>
      <c r="AU630" s="137" t="s">
        <v>88</v>
      </c>
      <c r="AV630" s="11" t="s">
        <v>88</v>
      </c>
      <c r="AW630" s="11" t="s">
        <v>41</v>
      </c>
      <c r="AX630" s="11" t="s">
        <v>80</v>
      </c>
      <c r="AY630" s="137" t="s">
        <v>184</v>
      </c>
    </row>
    <row r="631" spans="2:65" s="11" customFormat="1" ht="11.25">
      <c r="B631" s="135"/>
      <c r="D631" s="136" t="s">
        <v>190</v>
      </c>
      <c r="E631" s="137" t="s">
        <v>3</v>
      </c>
      <c r="F631" s="138" t="s">
        <v>1959</v>
      </c>
      <c r="H631" s="137" t="s">
        <v>3</v>
      </c>
      <c r="I631" s="139"/>
      <c r="L631" s="135"/>
      <c r="M631" s="140"/>
      <c r="T631" s="141"/>
      <c r="AT631" s="137" t="s">
        <v>190</v>
      </c>
      <c r="AU631" s="137" t="s">
        <v>88</v>
      </c>
      <c r="AV631" s="11" t="s">
        <v>88</v>
      </c>
      <c r="AW631" s="11" t="s">
        <v>41</v>
      </c>
      <c r="AX631" s="11" t="s">
        <v>80</v>
      </c>
      <c r="AY631" s="137" t="s">
        <v>184</v>
      </c>
    </row>
    <row r="632" spans="2:65" s="12" customFormat="1" ht="11.25">
      <c r="B632" s="142"/>
      <c r="D632" s="136" t="s">
        <v>190</v>
      </c>
      <c r="E632" s="143" t="s">
        <v>3</v>
      </c>
      <c r="F632" s="144" t="s">
        <v>88</v>
      </c>
      <c r="H632" s="145">
        <v>1</v>
      </c>
      <c r="I632" s="146"/>
      <c r="L632" s="142"/>
      <c r="M632" s="147"/>
      <c r="T632" s="148"/>
      <c r="AT632" s="143" t="s">
        <v>190</v>
      </c>
      <c r="AU632" s="143" t="s">
        <v>88</v>
      </c>
      <c r="AV632" s="12" t="s">
        <v>90</v>
      </c>
      <c r="AW632" s="12" t="s">
        <v>41</v>
      </c>
      <c r="AX632" s="12" t="s">
        <v>80</v>
      </c>
      <c r="AY632" s="143" t="s">
        <v>184</v>
      </c>
    </row>
    <row r="633" spans="2:65" s="13" customFormat="1" ht="11.25">
      <c r="B633" s="149"/>
      <c r="D633" s="136" t="s">
        <v>190</v>
      </c>
      <c r="E633" s="150" t="s">
        <v>3</v>
      </c>
      <c r="F633" s="151" t="s">
        <v>202</v>
      </c>
      <c r="H633" s="152">
        <v>1</v>
      </c>
      <c r="I633" s="153"/>
      <c r="L633" s="149"/>
      <c r="M633" s="154"/>
      <c r="T633" s="155"/>
      <c r="AT633" s="150" t="s">
        <v>190</v>
      </c>
      <c r="AU633" s="150" t="s">
        <v>88</v>
      </c>
      <c r="AV633" s="13" t="s">
        <v>203</v>
      </c>
      <c r="AW633" s="13" t="s">
        <v>41</v>
      </c>
      <c r="AX633" s="13" t="s">
        <v>88</v>
      </c>
      <c r="AY633" s="150" t="s">
        <v>184</v>
      </c>
    </row>
    <row r="634" spans="2:65" s="10" customFormat="1" ht="25.9" customHeight="1">
      <c r="B634" s="111"/>
      <c r="D634" s="112" t="s">
        <v>79</v>
      </c>
      <c r="E634" s="113" t="s">
        <v>228</v>
      </c>
      <c r="F634" s="113" t="s">
        <v>729</v>
      </c>
      <c r="I634" s="114"/>
      <c r="J634" s="115">
        <f>BK634</f>
        <v>0</v>
      </c>
      <c r="L634" s="111"/>
      <c r="M634" s="116"/>
      <c r="P634" s="117">
        <f>SUM(P635:P646)</f>
        <v>0</v>
      </c>
      <c r="R634" s="117">
        <f>SUM(R635:R646)</f>
        <v>0</v>
      </c>
      <c r="T634" s="118">
        <f>SUM(T635:T646)</f>
        <v>0</v>
      </c>
      <c r="AR634" s="112" t="s">
        <v>88</v>
      </c>
      <c r="AT634" s="119" t="s">
        <v>79</v>
      </c>
      <c r="AU634" s="119" t="s">
        <v>80</v>
      </c>
      <c r="AY634" s="112" t="s">
        <v>184</v>
      </c>
      <c r="BK634" s="120">
        <f>SUM(BK635:BK646)</f>
        <v>0</v>
      </c>
    </row>
    <row r="635" spans="2:65" s="1" customFormat="1" ht="16.5" customHeight="1">
      <c r="B635" s="121"/>
      <c r="C635" s="122" t="s">
        <v>512</v>
      </c>
      <c r="D635" s="122" t="s">
        <v>185</v>
      </c>
      <c r="E635" s="123" t="s">
        <v>922</v>
      </c>
      <c r="F635" s="124" t="s">
        <v>923</v>
      </c>
      <c r="G635" s="125" t="s">
        <v>324</v>
      </c>
      <c r="H635" s="126">
        <v>12</v>
      </c>
      <c r="I635" s="127"/>
      <c r="J635" s="128">
        <f>ROUND(I635*H635,2)</f>
        <v>0</v>
      </c>
      <c r="K635" s="124" t="s">
        <v>189</v>
      </c>
      <c r="L635" s="32"/>
      <c r="M635" s="129" t="s">
        <v>3</v>
      </c>
      <c r="N635" s="130" t="s">
        <v>51</v>
      </c>
      <c r="P635" s="131">
        <f>O635*H635</f>
        <v>0</v>
      </c>
      <c r="Q635" s="131">
        <v>0</v>
      </c>
      <c r="R635" s="131">
        <f>Q635*H635</f>
        <v>0</v>
      </c>
      <c r="S635" s="131">
        <v>0</v>
      </c>
      <c r="T635" s="132">
        <f>S635*H635</f>
        <v>0</v>
      </c>
      <c r="AR635" s="133" t="s">
        <v>88</v>
      </c>
      <c r="AT635" s="133" t="s">
        <v>185</v>
      </c>
      <c r="AU635" s="133" t="s">
        <v>88</v>
      </c>
      <c r="AY635" s="16" t="s">
        <v>184</v>
      </c>
      <c r="BE635" s="134">
        <f>IF(N635="základní",J635,0)</f>
        <v>0</v>
      </c>
      <c r="BF635" s="134">
        <f>IF(N635="snížená",J635,0)</f>
        <v>0</v>
      </c>
      <c r="BG635" s="134">
        <f>IF(N635="zákl. přenesená",J635,0)</f>
        <v>0</v>
      </c>
      <c r="BH635" s="134">
        <f>IF(N635="sníž. přenesená",J635,0)</f>
        <v>0</v>
      </c>
      <c r="BI635" s="134">
        <f>IF(N635="nulová",J635,0)</f>
        <v>0</v>
      </c>
      <c r="BJ635" s="16" t="s">
        <v>88</v>
      </c>
      <c r="BK635" s="134">
        <f>ROUND(I635*H635,2)</f>
        <v>0</v>
      </c>
      <c r="BL635" s="16" t="s">
        <v>88</v>
      </c>
      <c r="BM635" s="133" t="s">
        <v>2156</v>
      </c>
    </row>
    <row r="636" spans="2:65" s="11" customFormat="1" ht="11.25">
      <c r="B636" s="135"/>
      <c r="D636" s="136" t="s">
        <v>190</v>
      </c>
      <c r="E636" s="137" t="s">
        <v>3</v>
      </c>
      <c r="F636" s="138" t="s">
        <v>1967</v>
      </c>
      <c r="H636" s="137" t="s">
        <v>3</v>
      </c>
      <c r="I636" s="139"/>
      <c r="L636" s="135"/>
      <c r="M636" s="140"/>
      <c r="T636" s="141"/>
      <c r="AT636" s="137" t="s">
        <v>190</v>
      </c>
      <c r="AU636" s="137" t="s">
        <v>88</v>
      </c>
      <c r="AV636" s="11" t="s">
        <v>88</v>
      </c>
      <c r="AW636" s="11" t="s">
        <v>41</v>
      </c>
      <c r="AX636" s="11" t="s">
        <v>80</v>
      </c>
      <c r="AY636" s="137" t="s">
        <v>184</v>
      </c>
    </row>
    <row r="637" spans="2:65" s="11" customFormat="1" ht="22.5">
      <c r="B637" s="135"/>
      <c r="D637" s="136" t="s">
        <v>190</v>
      </c>
      <c r="E637" s="137" t="s">
        <v>3</v>
      </c>
      <c r="F637" s="138" t="s">
        <v>1968</v>
      </c>
      <c r="H637" s="137" t="s">
        <v>3</v>
      </c>
      <c r="I637" s="139"/>
      <c r="L637" s="135"/>
      <c r="M637" s="140"/>
      <c r="T637" s="141"/>
      <c r="AT637" s="137" t="s">
        <v>190</v>
      </c>
      <c r="AU637" s="137" t="s">
        <v>88</v>
      </c>
      <c r="AV637" s="11" t="s">
        <v>88</v>
      </c>
      <c r="AW637" s="11" t="s">
        <v>41</v>
      </c>
      <c r="AX637" s="11" t="s">
        <v>80</v>
      </c>
      <c r="AY637" s="137" t="s">
        <v>184</v>
      </c>
    </row>
    <row r="638" spans="2:65" s="11" customFormat="1" ht="11.25">
      <c r="B638" s="135"/>
      <c r="D638" s="136" t="s">
        <v>190</v>
      </c>
      <c r="E638" s="137" t="s">
        <v>3</v>
      </c>
      <c r="F638" s="138" t="s">
        <v>1260</v>
      </c>
      <c r="H638" s="137" t="s">
        <v>3</v>
      </c>
      <c r="I638" s="139"/>
      <c r="L638" s="135"/>
      <c r="M638" s="140"/>
      <c r="T638" s="141"/>
      <c r="AT638" s="137" t="s">
        <v>190</v>
      </c>
      <c r="AU638" s="137" t="s">
        <v>88</v>
      </c>
      <c r="AV638" s="11" t="s">
        <v>88</v>
      </c>
      <c r="AW638" s="11" t="s">
        <v>41</v>
      </c>
      <c r="AX638" s="11" t="s">
        <v>80</v>
      </c>
      <c r="AY638" s="137" t="s">
        <v>184</v>
      </c>
    </row>
    <row r="639" spans="2:65" s="12" customFormat="1" ht="11.25">
      <c r="B639" s="142"/>
      <c r="D639" s="136" t="s">
        <v>190</v>
      </c>
      <c r="E639" s="143" t="s">
        <v>3</v>
      </c>
      <c r="F639" s="144" t="s">
        <v>265</v>
      </c>
      <c r="H639" s="145">
        <v>12</v>
      </c>
      <c r="I639" s="146"/>
      <c r="L639" s="142"/>
      <c r="M639" s="147"/>
      <c r="T639" s="148"/>
      <c r="AT639" s="143" t="s">
        <v>190</v>
      </c>
      <c r="AU639" s="143" t="s">
        <v>88</v>
      </c>
      <c r="AV639" s="12" t="s">
        <v>90</v>
      </c>
      <c r="AW639" s="12" t="s">
        <v>41</v>
      </c>
      <c r="AX639" s="12" t="s">
        <v>80</v>
      </c>
      <c r="AY639" s="143" t="s">
        <v>184</v>
      </c>
    </row>
    <row r="640" spans="2:65" s="13" customFormat="1" ht="11.25">
      <c r="B640" s="149"/>
      <c r="D640" s="136" t="s">
        <v>190</v>
      </c>
      <c r="E640" s="150" t="s">
        <v>3</v>
      </c>
      <c r="F640" s="151" t="s">
        <v>202</v>
      </c>
      <c r="H640" s="152">
        <v>12</v>
      </c>
      <c r="I640" s="153"/>
      <c r="L640" s="149"/>
      <c r="M640" s="154"/>
      <c r="T640" s="155"/>
      <c r="AT640" s="150" t="s">
        <v>190</v>
      </c>
      <c r="AU640" s="150" t="s">
        <v>88</v>
      </c>
      <c r="AV640" s="13" t="s">
        <v>203</v>
      </c>
      <c r="AW640" s="13" t="s">
        <v>41</v>
      </c>
      <c r="AX640" s="13" t="s">
        <v>88</v>
      </c>
      <c r="AY640" s="150" t="s">
        <v>184</v>
      </c>
    </row>
    <row r="641" spans="2:65" s="1" customFormat="1" ht="24.2" customHeight="1">
      <c r="B641" s="121"/>
      <c r="C641" s="122" t="s">
        <v>699</v>
      </c>
      <c r="D641" s="122" t="s">
        <v>185</v>
      </c>
      <c r="E641" s="123" t="s">
        <v>925</v>
      </c>
      <c r="F641" s="124" t="s">
        <v>926</v>
      </c>
      <c r="G641" s="125" t="s">
        <v>188</v>
      </c>
      <c r="H641" s="126">
        <v>2.34</v>
      </c>
      <c r="I641" s="127"/>
      <c r="J641" s="128">
        <f>ROUND(I641*H641,2)</f>
        <v>0</v>
      </c>
      <c r="K641" s="124" t="s">
        <v>189</v>
      </c>
      <c r="L641" s="32"/>
      <c r="M641" s="129" t="s">
        <v>3</v>
      </c>
      <c r="N641" s="130" t="s">
        <v>51</v>
      </c>
      <c r="P641" s="131">
        <f>O641*H641</f>
        <v>0</v>
      </c>
      <c r="Q641" s="131">
        <v>0</v>
      </c>
      <c r="R641" s="131">
        <f>Q641*H641</f>
        <v>0</v>
      </c>
      <c r="S641" s="131">
        <v>0</v>
      </c>
      <c r="T641" s="132">
        <f>S641*H641</f>
        <v>0</v>
      </c>
      <c r="AR641" s="133" t="s">
        <v>88</v>
      </c>
      <c r="AT641" s="133" t="s">
        <v>185</v>
      </c>
      <c r="AU641" s="133" t="s">
        <v>88</v>
      </c>
      <c r="AY641" s="16" t="s">
        <v>184</v>
      </c>
      <c r="BE641" s="134">
        <f>IF(N641="základní",J641,0)</f>
        <v>0</v>
      </c>
      <c r="BF641" s="134">
        <f>IF(N641="snížená",J641,0)</f>
        <v>0</v>
      </c>
      <c r="BG641" s="134">
        <f>IF(N641="zákl. přenesená",J641,0)</f>
        <v>0</v>
      </c>
      <c r="BH641" s="134">
        <f>IF(N641="sníž. přenesená",J641,0)</f>
        <v>0</v>
      </c>
      <c r="BI641" s="134">
        <f>IF(N641="nulová",J641,0)</f>
        <v>0</v>
      </c>
      <c r="BJ641" s="16" t="s">
        <v>88</v>
      </c>
      <c r="BK641" s="134">
        <f>ROUND(I641*H641,2)</f>
        <v>0</v>
      </c>
      <c r="BL641" s="16" t="s">
        <v>88</v>
      </c>
      <c r="BM641" s="133" t="s">
        <v>2157</v>
      </c>
    </row>
    <row r="642" spans="2:65" s="11" customFormat="1" ht="11.25">
      <c r="B642" s="135"/>
      <c r="D642" s="136" t="s">
        <v>190</v>
      </c>
      <c r="E642" s="137" t="s">
        <v>3</v>
      </c>
      <c r="F642" s="138" t="s">
        <v>1967</v>
      </c>
      <c r="H642" s="137" t="s">
        <v>3</v>
      </c>
      <c r="I642" s="139"/>
      <c r="L642" s="135"/>
      <c r="M642" s="140"/>
      <c r="T642" s="141"/>
      <c r="AT642" s="137" t="s">
        <v>190</v>
      </c>
      <c r="AU642" s="137" t="s">
        <v>88</v>
      </c>
      <c r="AV642" s="11" t="s">
        <v>88</v>
      </c>
      <c r="AW642" s="11" t="s">
        <v>41</v>
      </c>
      <c r="AX642" s="11" t="s">
        <v>80</v>
      </c>
      <c r="AY642" s="137" t="s">
        <v>184</v>
      </c>
    </row>
    <row r="643" spans="2:65" s="11" customFormat="1" ht="22.5">
      <c r="B643" s="135"/>
      <c r="D643" s="136" t="s">
        <v>190</v>
      </c>
      <c r="E643" s="137" t="s">
        <v>3</v>
      </c>
      <c r="F643" s="138" t="s">
        <v>1968</v>
      </c>
      <c r="H643" s="137" t="s">
        <v>3</v>
      </c>
      <c r="I643" s="139"/>
      <c r="L643" s="135"/>
      <c r="M643" s="140"/>
      <c r="T643" s="141"/>
      <c r="AT643" s="137" t="s">
        <v>190</v>
      </c>
      <c r="AU643" s="137" t="s">
        <v>88</v>
      </c>
      <c r="AV643" s="11" t="s">
        <v>88</v>
      </c>
      <c r="AW643" s="11" t="s">
        <v>41</v>
      </c>
      <c r="AX643" s="11" t="s">
        <v>80</v>
      </c>
      <c r="AY643" s="137" t="s">
        <v>184</v>
      </c>
    </row>
    <row r="644" spans="2:65" s="11" customFormat="1" ht="11.25">
      <c r="B644" s="135"/>
      <c r="D644" s="136" t="s">
        <v>190</v>
      </c>
      <c r="E644" s="137" t="s">
        <v>3</v>
      </c>
      <c r="F644" s="138" t="s">
        <v>927</v>
      </c>
      <c r="H644" s="137" t="s">
        <v>3</v>
      </c>
      <c r="I644" s="139"/>
      <c r="L644" s="135"/>
      <c r="M644" s="140"/>
      <c r="T644" s="141"/>
      <c r="AT644" s="137" t="s">
        <v>190</v>
      </c>
      <c r="AU644" s="137" t="s">
        <v>88</v>
      </c>
      <c r="AV644" s="11" t="s">
        <v>88</v>
      </c>
      <c r="AW644" s="11" t="s">
        <v>41</v>
      </c>
      <c r="AX644" s="11" t="s">
        <v>80</v>
      </c>
      <c r="AY644" s="137" t="s">
        <v>184</v>
      </c>
    </row>
    <row r="645" spans="2:65" s="12" customFormat="1" ht="11.25">
      <c r="B645" s="142"/>
      <c r="D645" s="136" t="s">
        <v>190</v>
      </c>
      <c r="E645" s="143" t="s">
        <v>3</v>
      </c>
      <c r="F645" s="144" t="s">
        <v>1973</v>
      </c>
      <c r="H645" s="145">
        <v>2.34</v>
      </c>
      <c r="I645" s="146"/>
      <c r="L645" s="142"/>
      <c r="M645" s="147"/>
      <c r="T645" s="148"/>
      <c r="AT645" s="143" t="s">
        <v>190</v>
      </c>
      <c r="AU645" s="143" t="s">
        <v>88</v>
      </c>
      <c r="AV645" s="12" t="s">
        <v>90</v>
      </c>
      <c r="AW645" s="12" t="s">
        <v>41</v>
      </c>
      <c r="AX645" s="12" t="s">
        <v>80</v>
      </c>
      <c r="AY645" s="143" t="s">
        <v>184</v>
      </c>
    </row>
    <row r="646" spans="2:65" s="13" customFormat="1" ht="11.25">
      <c r="B646" s="149"/>
      <c r="D646" s="136" t="s">
        <v>190</v>
      </c>
      <c r="E646" s="150" t="s">
        <v>3</v>
      </c>
      <c r="F646" s="151" t="s">
        <v>202</v>
      </c>
      <c r="H646" s="152">
        <v>2.34</v>
      </c>
      <c r="I646" s="153"/>
      <c r="L646" s="149"/>
      <c r="M646" s="154"/>
      <c r="T646" s="155"/>
      <c r="AT646" s="150" t="s">
        <v>190</v>
      </c>
      <c r="AU646" s="150" t="s">
        <v>88</v>
      </c>
      <c r="AV646" s="13" t="s">
        <v>203</v>
      </c>
      <c r="AW646" s="13" t="s">
        <v>41</v>
      </c>
      <c r="AX646" s="13" t="s">
        <v>88</v>
      </c>
      <c r="AY646" s="150" t="s">
        <v>184</v>
      </c>
    </row>
    <row r="647" spans="2:65" s="10" customFormat="1" ht="25.9" customHeight="1">
      <c r="B647" s="111"/>
      <c r="D647" s="112" t="s">
        <v>79</v>
      </c>
      <c r="E647" s="113" t="s">
        <v>241</v>
      </c>
      <c r="F647" s="113" t="s">
        <v>1964</v>
      </c>
      <c r="I647" s="114"/>
      <c r="J647" s="115">
        <f>BK647</f>
        <v>0</v>
      </c>
      <c r="L647" s="111"/>
      <c r="M647" s="116"/>
      <c r="P647" s="117">
        <f>SUM(P648:P659)</f>
        <v>0</v>
      </c>
      <c r="R647" s="117">
        <f>SUM(R648:R659)</f>
        <v>0</v>
      </c>
      <c r="T647" s="118">
        <f>SUM(T648:T659)</f>
        <v>0</v>
      </c>
      <c r="AR647" s="112" t="s">
        <v>88</v>
      </c>
      <c r="AT647" s="119" t="s">
        <v>79</v>
      </c>
      <c r="AU647" s="119" t="s">
        <v>80</v>
      </c>
      <c r="AY647" s="112" t="s">
        <v>184</v>
      </c>
      <c r="BK647" s="120">
        <f>SUM(BK648:BK659)</f>
        <v>0</v>
      </c>
    </row>
    <row r="648" spans="2:65" s="1" customFormat="1" ht="21.75" customHeight="1">
      <c r="B648" s="121"/>
      <c r="C648" s="122" t="s">
        <v>519</v>
      </c>
      <c r="D648" s="122" t="s">
        <v>185</v>
      </c>
      <c r="E648" s="123" t="s">
        <v>2158</v>
      </c>
      <c r="F648" s="124" t="s">
        <v>2159</v>
      </c>
      <c r="G648" s="125" t="s">
        <v>348</v>
      </c>
      <c r="H648" s="126">
        <v>2</v>
      </c>
      <c r="I648" s="127"/>
      <c r="J648" s="128">
        <f>ROUND(I648*H648,2)</f>
        <v>0</v>
      </c>
      <c r="K648" s="124" t="s">
        <v>189</v>
      </c>
      <c r="L648" s="32"/>
      <c r="M648" s="129" t="s">
        <v>3</v>
      </c>
      <c r="N648" s="130" t="s">
        <v>51</v>
      </c>
      <c r="P648" s="131">
        <f>O648*H648</f>
        <v>0</v>
      </c>
      <c r="Q648" s="131">
        <v>0</v>
      </c>
      <c r="R648" s="131">
        <f>Q648*H648</f>
        <v>0</v>
      </c>
      <c r="S648" s="131">
        <v>0</v>
      </c>
      <c r="T648" s="132">
        <f>S648*H648</f>
        <v>0</v>
      </c>
      <c r="AR648" s="133" t="s">
        <v>88</v>
      </c>
      <c r="AT648" s="133" t="s">
        <v>185</v>
      </c>
      <c r="AU648" s="133" t="s">
        <v>88</v>
      </c>
      <c r="AY648" s="16" t="s">
        <v>184</v>
      </c>
      <c r="BE648" s="134">
        <f>IF(N648="základní",J648,0)</f>
        <v>0</v>
      </c>
      <c r="BF648" s="134">
        <f>IF(N648="snížená",J648,0)</f>
        <v>0</v>
      </c>
      <c r="BG648" s="134">
        <f>IF(N648="zákl. přenesená",J648,0)</f>
        <v>0</v>
      </c>
      <c r="BH648" s="134">
        <f>IF(N648="sníž. přenesená",J648,0)</f>
        <v>0</v>
      </c>
      <c r="BI648" s="134">
        <f>IF(N648="nulová",J648,0)</f>
        <v>0</v>
      </c>
      <c r="BJ648" s="16" t="s">
        <v>88</v>
      </c>
      <c r="BK648" s="134">
        <f>ROUND(I648*H648,2)</f>
        <v>0</v>
      </c>
      <c r="BL648" s="16" t="s">
        <v>88</v>
      </c>
      <c r="BM648" s="133" t="s">
        <v>2160</v>
      </c>
    </row>
    <row r="649" spans="2:65" s="11" customFormat="1" ht="11.25">
      <c r="B649" s="135"/>
      <c r="D649" s="136" t="s">
        <v>190</v>
      </c>
      <c r="E649" s="137" t="s">
        <v>3</v>
      </c>
      <c r="F649" s="138" t="s">
        <v>1967</v>
      </c>
      <c r="H649" s="137" t="s">
        <v>3</v>
      </c>
      <c r="I649" s="139"/>
      <c r="L649" s="135"/>
      <c r="M649" s="140"/>
      <c r="T649" s="141"/>
      <c r="AT649" s="137" t="s">
        <v>190</v>
      </c>
      <c r="AU649" s="137" t="s">
        <v>88</v>
      </c>
      <c r="AV649" s="11" t="s">
        <v>88</v>
      </c>
      <c r="AW649" s="11" t="s">
        <v>41</v>
      </c>
      <c r="AX649" s="11" t="s">
        <v>80</v>
      </c>
      <c r="AY649" s="137" t="s">
        <v>184</v>
      </c>
    </row>
    <row r="650" spans="2:65" s="11" customFormat="1" ht="22.5">
      <c r="B650" s="135"/>
      <c r="D650" s="136" t="s">
        <v>190</v>
      </c>
      <c r="E650" s="137" t="s">
        <v>3</v>
      </c>
      <c r="F650" s="138" t="s">
        <v>1968</v>
      </c>
      <c r="H650" s="137" t="s">
        <v>3</v>
      </c>
      <c r="I650" s="139"/>
      <c r="L650" s="135"/>
      <c r="M650" s="140"/>
      <c r="T650" s="141"/>
      <c r="AT650" s="137" t="s">
        <v>190</v>
      </c>
      <c r="AU650" s="137" t="s">
        <v>88</v>
      </c>
      <c r="AV650" s="11" t="s">
        <v>88</v>
      </c>
      <c r="AW650" s="11" t="s">
        <v>41</v>
      </c>
      <c r="AX650" s="11" t="s">
        <v>80</v>
      </c>
      <c r="AY650" s="137" t="s">
        <v>184</v>
      </c>
    </row>
    <row r="651" spans="2:65" s="11" customFormat="1" ht="22.5">
      <c r="B651" s="135"/>
      <c r="D651" s="136" t="s">
        <v>190</v>
      </c>
      <c r="E651" s="137" t="s">
        <v>3</v>
      </c>
      <c r="F651" s="138" t="s">
        <v>2161</v>
      </c>
      <c r="H651" s="137" t="s">
        <v>3</v>
      </c>
      <c r="I651" s="139"/>
      <c r="L651" s="135"/>
      <c r="M651" s="140"/>
      <c r="T651" s="141"/>
      <c r="AT651" s="137" t="s">
        <v>190</v>
      </c>
      <c r="AU651" s="137" t="s">
        <v>88</v>
      </c>
      <c r="AV651" s="11" t="s">
        <v>88</v>
      </c>
      <c r="AW651" s="11" t="s">
        <v>41</v>
      </c>
      <c r="AX651" s="11" t="s">
        <v>80</v>
      </c>
      <c r="AY651" s="137" t="s">
        <v>184</v>
      </c>
    </row>
    <row r="652" spans="2:65" s="12" customFormat="1" ht="11.25">
      <c r="B652" s="142"/>
      <c r="D652" s="136" t="s">
        <v>190</v>
      </c>
      <c r="E652" s="143" t="s">
        <v>3</v>
      </c>
      <c r="F652" s="144" t="s">
        <v>90</v>
      </c>
      <c r="H652" s="145">
        <v>2</v>
      </c>
      <c r="I652" s="146"/>
      <c r="L652" s="142"/>
      <c r="M652" s="147"/>
      <c r="T652" s="148"/>
      <c r="AT652" s="143" t="s">
        <v>190</v>
      </c>
      <c r="AU652" s="143" t="s">
        <v>88</v>
      </c>
      <c r="AV652" s="12" t="s">
        <v>90</v>
      </c>
      <c r="AW652" s="12" t="s">
        <v>41</v>
      </c>
      <c r="AX652" s="12" t="s">
        <v>80</v>
      </c>
      <c r="AY652" s="143" t="s">
        <v>184</v>
      </c>
    </row>
    <row r="653" spans="2:65" s="13" customFormat="1" ht="11.25">
      <c r="B653" s="149"/>
      <c r="D653" s="136" t="s">
        <v>190</v>
      </c>
      <c r="E653" s="150" t="s">
        <v>3</v>
      </c>
      <c r="F653" s="151" t="s">
        <v>202</v>
      </c>
      <c r="H653" s="152">
        <v>2</v>
      </c>
      <c r="I653" s="153"/>
      <c r="L653" s="149"/>
      <c r="M653" s="154"/>
      <c r="T653" s="155"/>
      <c r="AT653" s="150" t="s">
        <v>190</v>
      </c>
      <c r="AU653" s="150" t="s">
        <v>88</v>
      </c>
      <c r="AV653" s="13" t="s">
        <v>203</v>
      </c>
      <c r="AW653" s="13" t="s">
        <v>41</v>
      </c>
      <c r="AX653" s="13" t="s">
        <v>88</v>
      </c>
      <c r="AY653" s="150" t="s">
        <v>184</v>
      </c>
    </row>
    <row r="654" spans="2:65" s="1" customFormat="1" ht="16.5" customHeight="1">
      <c r="B654" s="121"/>
      <c r="C654" s="122" t="s">
        <v>711</v>
      </c>
      <c r="D654" s="122" t="s">
        <v>185</v>
      </c>
      <c r="E654" s="123" t="s">
        <v>1965</v>
      </c>
      <c r="F654" s="124" t="s">
        <v>1966</v>
      </c>
      <c r="G654" s="125" t="s">
        <v>348</v>
      </c>
      <c r="H654" s="126">
        <v>2</v>
      </c>
      <c r="I654" s="127"/>
      <c r="J654" s="128">
        <f>ROUND(I654*H654,2)</f>
        <v>0</v>
      </c>
      <c r="K654" s="124" t="s">
        <v>189</v>
      </c>
      <c r="L654" s="32"/>
      <c r="M654" s="129" t="s">
        <v>3</v>
      </c>
      <c r="N654" s="130" t="s">
        <v>51</v>
      </c>
      <c r="P654" s="131">
        <f>O654*H654</f>
        <v>0</v>
      </c>
      <c r="Q654" s="131">
        <v>0</v>
      </c>
      <c r="R654" s="131">
        <f>Q654*H654</f>
        <v>0</v>
      </c>
      <c r="S654" s="131">
        <v>0</v>
      </c>
      <c r="T654" s="132">
        <f>S654*H654</f>
        <v>0</v>
      </c>
      <c r="AR654" s="133" t="s">
        <v>88</v>
      </c>
      <c r="AT654" s="133" t="s">
        <v>185</v>
      </c>
      <c r="AU654" s="133" t="s">
        <v>88</v>
      </c>
      <c r="AY654" s="16" t="s">
        <v>184</v>
      </c>
      <c r="BE654" s="134">
        <f>IF(N654="základní",J654,0)</f>
        <v>0</v>
      </c>
      <c r="BF654" s="134">
        <f>IF(N654="snížená",J654,0)</f>
        <v>0</v>
      </c>
      <c r="BG654" s="134">
        <f>IF(N654="zákl. přenesená",J654,0)</f>
        <v>0</v>
      </c>
      <c r="BH654" s="134">
        <f>IF(N654="sníž. přenesená",J654,0)</f>
        <v>0</v>
      </c>
      <c r="BI654" s="134">
        <f>IF(N654="nulová",J654,0)</f>
        <v>0</v>
      </c>
      <c r="BJ654" s="16" t="s">
        <v>88</v>
      </c>
      <c r="BK654" s="134">
        <f>ROUND(I654*H654,2)</f>
        <v>0</v>
      </c>
      <c r="BL654" s="16" t="s">
        <v>88</v>
      </c>
      <c r="BM654" s="133" t="s">
        <v>2162</v>
      </c>
    </row>
    <row r="655" spans="2:65" s="11" customFormat="1" ht="11.25">
      <c r="B655" s="135"/>
      <c r="D655" s="136" t="s">
        <v>190</v>
      </c>
      <c r="E655" s="137" t="s">
        <v>3</v>
      </c>
      <c r="F655" s="138" t="s">
        <v>1967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65" s="11" customFormat="1" ht="22.5">
      <c r="B656" s="135"/>
      <c r="D656" s="136" t="s">
        <v>190</v>
      </c>
      <c r="E656" s="137" t="s">
        <v>3</v>
      </c>
      <c r="F656" s="138" t="s">
        <v>1968</v>
      </c>
      <c r="H656" s="137" t="s">
        <v>3</v>
      </c>
      <c r="I656" s="139"/>
      <c r="L656" s="135"/>
      <c r="M656" s="140"/>
      <c r="T656" s="141"/>
      <c r="AT656" s="137" t="s">
        <v>190</v>
      </c>
      <c r="AU656" s="137" t="s">
        <v>88</v>
      </c>
      <c r="AV656" s="11" t="s">
        <v>88</v>
      </c>
      <c r="AW656" s="11" t="s">
        <v>41</v>
      </c>
      <c r="AX656" s="11" t="s">
        <v>80</v>
      </c>
      <c r="AY656" s="137" t="s">
        <v>184</v>
      </c>
    </row>
    <row r="657" spans="2:51" s="11" customFormat="1" ht="11.25">
      <c r="B657" s="135"/>
      <c r="D657" s="136" t="s">
        <v>190</v>
      </c>
      <c r="E657" s="137" t="s">
        <v>3</v>
      </c>
      <c r="F657" s="138" t="s">
        <v>2163</v>
      </c>
      <c r="H657" s="137" t="s">
        <v>3</v>
      </c>
      <c r="I657" s="139"/>
      <c r="L657" s="135"/>
      <c r="M657" s="140"/>
      <c r="T657" s="141"/>
      <c r="AT657" s="137" t="s">
        <v>190</v>
      </c>
      <c r="AU657" s="137" t="s">
        <v>88</v>
      </c>
      <c r="AV657" s="11" t="s">
        <v>88</v>
      </c>
      <c r="AW657" s="11" t="s">
        <v>41</v>
      </c>
      <c r="AX657" s="11" t="s">
        <v>80</v>
      </c>
      <c r="AY657" s="137" t="s">
        <v>184</v>
      </c>
    </row>
    <row r="658" spans="2:51" s="12" customFormat="1" ht="11.25">
      <c r="B658" s="142"/>
      <c r="D658" s="136" t="s">
        <v>190</v>
      </c>
      <c r="E658" s="143" t="s">
        <v>3</v>
      </c>
      <c r="F658" s="144" t="s">
        <v>90</v>
      </c>
      <c r="H658" s="145">
        <v>2</v>
      </c>
      <c r="I658" s="146"/>
      <c r="L658" s="142"/>
      <c r="M658" s="147"/>
      <c r="T658" s="148"/>
      <c r="AT658" s="143" t="s">
        <v>190</v>
      </c>
      <c r="AU658" s="143" t="s">
        <v>88</v>
      </c>
      <c r="AV658" s="12" t="s">
        <v>90</v>
      </c>
      <c r="AW658" s="12" t="s">
        <v>41</v>
      </c>
      <c r="AX658" s="12" t="s">
        <v>80</v>
      </c>
      <c r="AY658" s="143" t="s">
        <v>184</v>
      </c>
    </row>
    <row r="659" spans="2:51" s="13" customFormat="1" ht="11.25">
      <c r="B659" s="149"/>
      <c r="D659" s="136" t="s">
        <v>190</v>
      </c>
      <c r="E659" s="150" t="s">
        <v>3</v>
      </c>
      <c r="F659" s="151" t="s">
        <v>202</v>
      </c>
      <c r="H659" s="152">
        <v>2</v>
      </c>
      <c r="I659" s="153"/>
      <c r="L659" s="149"/>
      <c r="M659" s="156"/>
      <c r="N659" s="157"/>
      <c r="O659" s="157"/>
      <c r="P659" s="157"/>
      <c r="Q659" s="157"/>
      <c r="R659" s="157"/>
      <c r="S659" s="157"/>
      <c r="T659" s="158"/>
      <c r="AT659" s="150" t="s">
        <v>190</v>
      </c>
      <c r="AU659" s="150" t="s">
        <v>88</v>
      </c>
      <c r="AV659" s="13" t="s">
        <v>203</v>
      </c>
      <c r="AW659" s="13" t="s">
        <v>41</v>
      </c>
      <c r="AX659" s="13" t="s">
        <v>88</v>
      </c>
      <c r="AY659" s="150" t="s">
        <v>184</v>
      </c>
    </row>
    <row r="660" spans="2:51" s="1" customFormat="1" ht="6.95" customHeight="1">
      <c r="B660" s="41"/>
      <c r="C660" s="42"/>
      <c r="D660" s="42"/>
      <c r="E660" s="42"/>
      <c r="F660" s="42"/>
      <c r="G660" s="42"/>
      <c r="H660" s="42"/>
      <c r="I660" s="42"/>
      <c r="J660" s="42"/>
      <c r="K660" s="42"/>
      <c r="L660" s="32"/>
    </row>
  </sheetData>
  <autoFilter ref="C84:K659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120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16.5" customHeight="1">
      <c r="B9" s="32"/>
      <c r="E9" s="209" t="s">
        <v>2164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ROUND((SUM(BE85:BE1114)),  2)</f>
        <v>0</v>
      </c>
      <c r="I33" s="89">
        <v>0.21</v>
      </c>
      <c r="J33" s="88">
        <f>ROUND(((SUM(BE85:BE1114))*I33),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ROUND((SUM(BF85:BF1114)),  2)</f>
        <v>0</v>
      </c>
      <c r="I34" s="89">
        <v>0.15</v>
      </c>
      <c r="J34" s="88">
        <f>ROUND(((SUM(BF85:BF1114))*I34),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ROUND((SUM(BG85:BG1114)),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ROUND((SUM(BH85:BH1114)),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ROUND((SUM(BI85:BI1114)),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16.5" customHeight="1">
      <c r="B50" s="32"/>
      <c r="E50" s="209" t="str">
        <f>E9</f>
        <v>PS475 - Rekonstrukce SSZ 5.05 Tomkovo nám. - Dukelská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J148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J224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J240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J1079</f>
        <v>0</v>
      </c>
      <c r="L64" s="99"/>
    </row>
    <row r="65" spans="2:12" s="8" customFormat="1" ht="24.95" customHeight="1">
      <c r="B65" s="99"/>
      <c r="D65" s="100" t="s">
        <v>2165</v>
      </c>
      <c r="E65" s="101"/>
      <c r="F65" s="101"/>
      <c r="G65" s="101"/>
      <c r="H65" s="101"/>
      <c r="I65" s="101"/>
      <c r="J65" s="102">
        <f>J1109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16.5" customHeight="1">
      <c r="B77" s="32"/>
      <c r="E77" s="209" t="str">
        <f>E9</f>
        <v>PS475 - Rekonstrukce SSZ 5.05 Tomkovo nám. - Dukelská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Husovice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P86+P148+P224+P240+P1079+P1109</f>
        <v>0</v>
      </c>
      <c r="Q85" s="50"/>
      <c r="R85" s="108">
        <f>R86+R148+R224+R240+R1079+R1109</f>
        <v>0</v>
      </c>
      <c r="S85" s="50"/>
      <c r="T85" s="109">
        <f>T86+T148+T224+T240+T1079+T1109</f>
        <v>0</v>
      </c>
      <c r="AT85" s="16" t="s">
        <v>79</v>
      </c>
      <c r="AU85" s="16" t="s">
        <v>163</v>
      </c>
      <c r="BK85" s="110">
        <f>BK86+BK148+BK224+BK240+BK1079+BK1109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SUM(P87:P147)</f>
        <v>0</v>
      </c>
      <c r="R86" s="117">
        <f>SUM(R87:R147)</f>
        <v>0</v>
      </c>
      <c r="T86" s="118">
        <f>SUM(T87:T147)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SUM(BK87:BK147)</f>
        <v>0</v>
      </c>
    </row>
    <row r="87" spans="2:65" s="1" customFormat="1" ht="24.2" customHeight="1">
      <c r="B87" s="121"/>
      <c r="C87" s="122" t="s">
        <v>88</v>
      </c>
      <c r="D87" s="122" t="s">
        <v>185</v>
      </c>
      <c r="E87" s="123" t="s">
        <v>1197</v>
      </c>
      <c r="F87" s="124" t="s">
        <v>1198</v>
      </c>
      <c r="G87" s="125" t="s">
        <v>213</v>
      </c>
      <c r="H87" s="126">
        <v>1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2166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2167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22.5">
      <c r="B89" s="135"/>
      <c r="D89" s="136" t="s">
        <v>190</v>
      </c>
      <c r="E89" s="137" t="s">
        <v>3</v>
      </c>
      <c r="F89" s="138" t="s">
        <v>2168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2" customFormat="1" ht="11.25">
      <c r="B90" s="142"/>
      <c r="D90" s="136" t="s">
        <v>190</v>
      </c>
      <c r="E90" s="143" t="s">
        <v>3</v>
      </c>
      <c r="F90" s="144" t="s">
        <v>88</v>
      </c>
      <c r="H90" s="145">
        <v>1</v>
      </c>
      <c r="I90" s="146"/>
      <c r="L90" s="142"/>
      <c r="M90" s="147"/>
      <c r="T90" s="148"/>
      <c r="AT90" s="143" t="s">
        <v>190</v>
      </c>
      <c r="AU90" s="143" t="s">
        <v>88</v>
      </c>
      <c r="AV90" s="12" t="s">
        <v>90</v>
      </c>
      <c r="AW90" s="12" t="s">
        <v>41</v>
      </c>
      <c r="AX90" s="12" t="s">
        <v>80</v>
      </c>
      <c r="AY90" s="143" t="s">
        <v>184</v>
      </c>
    </row>
    <row r="91" spans="2:65" s="13" customFormat="1" ht="11.25">
      <c r="B91" s="149"/>
      <c r="D91" s="136" t="s">
        <v>190</v>
      </c>
      <c r="E91" s="150" t="s">
        <v>3</v>
      </c>
      <c r="F91" s="151" t="s">
        <v>202</v>
      </c>
      <c r="H91" s="152">
        <v>1</v>
      </c>
      <c r="I91" s="153"/>
      <c r="L91" s="149"/>
      <c r="M91" s="154"/>
      <c r="T91" s="155"/>
      <c r="AT91" s="150" t="s">
        <v>190</v>
      </c>
      <c r="AU91" s="150" t="s">
        <v>88</v>
      </c>
      <c r="AV91" s="13" t="s">
        <v>203</v>
      </c>
      <c r="AW91" s="13" t="s">
        <v>41</v>
      </c>
      <c r="AX91" s="13" t="s">
        <v>88</v>
      </c>
      <c r="AY91" s="150" t="s">
        <v>184</v>
      </c>
    </row>
    <row r="92" spans="2:65" s="1" customFormat="1" ht="21.75" customHeight="1">
      <c r="B92" s="121"/>
      <c r="C92" s="122" t="s">
        <v>90</v>
      </c>
      <c r="D92" s="122" t="s">
        <v>185</v>
      </c>
      <c r="E92" s="123" t="s">
        <v>186</v>
      </c>
      <c r="F92" s="124" t="s">
        <v>187</v>
      </c>
      <c r="G92" s="125" t="s">
        <v>188</v>
      </c>
      <c r="H92" s="126">
        <v>67.42</v>
      </c>
      <c r="I92" s="127"/>
      <c r="J92" s="128">
        <f>ROUND(I92*H92,2)</f>
        <v>0</v>
      </c>
      <c r="K92" s="124" t="s">
        <v>189</v>
      </c>
      <c r="L92" s="32"/>
      <c r="M92" s="129" t="s">
        <v>3</v>
      </c>
      <c r="N92" s="130" t="s">
        <v>51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88</v>
      </c>
      <c r="AT92" s="133" t="s">
        <v>185</v>
      </c>
      <c r="AU92" s="133" t="s">
        <v>88</v>
      </c>
      <c r="AY92" s="16" t="s">
        <v>184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88</v>
      </c>
      <c r="BK92" s="134">
        <f>ROUND(I92*H92,2)</f>
        <v>0</v>
      </c>
      <c r="BL92" s="16" t="s">
        <v>88</v>
      </c>
      <c r="BM92" s="133" t="s">
        <v>2169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1345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743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194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2170</v>
      </c>
      <c r="H96" s="145">
        <v>12.6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51" s="11" customFormat="1" ht="11.25">
      <c r="B97" s="135"/>
      <c r="D97" s="136" t="s">
        <v>190</v>
      </c>
      <c r="E97" s="137" t="s">
        <v>3</v>
      </c>
      <c r="F97" s="138" t="s">
        <v>196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51" s="12" customFormat="1" ht="11.25">
      <c r="B98" s="142"/>
      <c r="D98" s="136" t="s">
        <v>190</v>
      </c>
      <c r="E98" s="143" t="s">
        <v>3</v>
      </c>
      <c r="F98" s="144" t="s">
        <v>2171</v>
      </c>
      <c r="H98" s="145">
        <v>5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51" s="11" customFormat="1" ht="22.5">
      <c r="B99" s="135"/>
      <c r="D99" s="136" t="s">
        <v>190</v>
      </c>
      <c r="E99" s="137" t="s">
        <v>3</v>
      </c>
      <c r="F99" s="138" t="s">
        <v>2172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51" s="12" customFormat="1" ht="11.25">
      <c r="B100" s="142"/>
      <c r="D100" s="136" t="s">
        <v>190</v>
      </c>
      <c r="E100" s="143" t="s">
        <v>3</v>
      </c>
      <c r="F100" s="144" t="s">
        <v>2173</v>
      </c>
      <c r="H100" s="145">
        <v>37.200000000000003</v>
      </c>
      <c r="I100" s="146"/>
      <c r="L100" s="142"/>
      <c r="M100" s="147"/>
      <c r="T100" s="148"/>
      <c r="AT100" s="143" t="s">
        <v>190</v>
      </c>
      <c r="AU100" s="143" t="s">
        <v>88</v>
      </c>
      <c r="AV100" s="12" t="s">
        <v>90</v>
      </c>
      <c r="AW100" s="12" t="s">
        <v>41</v>
      </c>
      <c r="AX100" s="12" t="s">
        <v>80</v>
      </c>
      <c r="AY100" s="143" t="s">
        <v>184</v>
      </c>
    </row>
    <row r="101" spans="2:51" s="11" customFormat="1" ht="11.25">
      <c r="B101" s="135"/>
      <c r="D101" s="136" t="s">
        <v>190</v>
      </c>
      <c r="E101" s="137" t="s">
        <v>3</v>
      </c>
      <c r="F101" s="138" t="s">
        <v>1207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51" s="12" customFormat="1" ht="11.25">
      <c r="B102" s="142"/>
      <c r="D102" s="136" t="s">
        <v>190</v>
      </c>
      <c r="E102" s="143" t="s">
        <v>3</v>
      </c>
      <c r="F102" s="144" t="s">
        <v>201</v>
      </c>
      <c r="H102" s="145">
        <v>1.2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51" s="11" customFormat="1" ht="22.5">
      <c r="B103" s="135"/>
      <c r="D103" s="136" t="s">
        <v>190</v>
      </c>
      <c r="E103" s="137" t="s">
        <v>3</v>
      </c>
      <c r="F103" s="138" t="s">
        <v>1208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51" s="12" customFormat="1" ht="11.25">
      <c r="B104" s="142"/>
      <c r="D104" s="136" t="s">
        <v>190</v>
      </c>
      <c r="E104" s="143" t="s">
        <v>3</v>
      </c>
      <c r="F104" s="144" t="s">
        <v>1209</v>
      </c>
      <c r="H104" s="145">
        <v>0.3</v>
      </c>
      <c r="I104" s="146"/>
      <c r="L104" s="142"/>
      <c r="M104" s="147"/>
      <c r="T104" s="148"/>
      <c r="AT104" s="143" t="s">
        <v>190</v>
      </c>
      <c r="AU104" s="143" t="s">
        <v>88</v>
      </c>
      <c r="AV104" s="12" t="s">
        <v>90</v>
      </c>
      <c r="AW104" s="12" t="s">
        <v>41</v>
      </c>
      <c r="AX104" s="12" t="s">
        <v>80</v>
      </c>
      <c r="AY104" s="143" t="s">
        <v>184</v>
      </c>
    </row>
    <row r="105" spans="2:51" s="11" customFormat="1" ht="22.5">
      <c r="B105" s="135"/>
      <c r="D105" s="136" t="s">
        <v>190</v>
      </c>
      <c r="E105" s="137" t="s">
        <v>3</v>
      </c>
      <c r="F105" s="138" t="s">
        <v>2174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51" s="12" customFormat="1" ht="11.25">
      <c r="B106" s="142"/>
      <c r="D106" s="136" t="s">
        <v>190</v>
      </c>
      <c r="E106" s="143" t="s">
        <v>3</v>
      </c>
      <c r="F106" s="144" t="s">
        <v>2175</v>
      </c>
      <c r="H106" s="145">
        <v>2.3759999999999999</v>
      </c>
      <c r="I106" s="146"/>
      <c r="L106" s="142"/>
      <c r="M106" s="147"/>
      <c r="T106" s="148"/>
      <c r="AT106" s="143" t="s">
        <v>190</v>
      </c>
      <c r="AU106" s="143" t="s">
        <v>88</v>
      </c>
      <c r="AV106" s="12" t="s">
        <v>90</v>
      </c>
      <c r="AW106" s="12" t="s">
        <v>41</v>
      </c>
      <c r="AX106" s="12" t="s">
        <v>80</v>
      </c>
      <c r="AY106" s="143" t="s">
        <v>184</v>
      </c>
    </row>
    <row r="107" spans="2:51" s="11" customFormat="1" ht="11.25">
      <c r="B107" s="135"/>
      <c r="D107" s="136" t="s">
        <v>190</v>
      </c>
      <c r="E107" s="137" t="s">
        <v>3</v>
      </c>
      <c r="F107" s="138" t="s">
        <v>2176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51" s="11" customFormat="1" ht="11.25">
      <c r="B108" s="135"/>
      <c r="D108" s="136" t="s">
        <v>190</v>
      </c>
      <c r="E108" s="137" t="s">
        <v>3</v>
      </c>
      <c r="F108" s="138" t="s">
        <v>1555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51" s="12" customFormat="1" ht="11.25">
      <c r="B109" s="142"/>
      <c r="D109" s="136" t="s">
        <v>190</v>
      </c>
      <c r="E109" s="143" t="s">
        <v>3</v>
      </c>
      <c r="F109" s="144" t="s">
        <v>2177</v>
      </c>
      <c r="H109" s="145">
        <v>6.8</v>
      </c>
      <c r="I109" s="146"/>
      <c r="L109" s="142"/>
      <c r="M109" s="147"/>
      <c r="T109" s="148"/>
      <c r="AT109" s="143" t="s">
        <v>190</v>
      </c>
      <c r="AU109" s="143" t="s">
        <v>88</v>
      </c>
      <c r="AV109" s="12" t="s">
        <v>90</v>
      </c>
      <c r="AW109" s="12" t="s">
        <v>41</v>
      </c>
      <c r="AX109" s="12" t="s">
        <v>80</v>
      </c>
      <c r="AY109" s="143" t="s">
        <v>184</v>
      </c>
    </row>
    <row r="110" spans="2:51" s="11" customFormat="1" ht="11.25">
      <c r="B110" s="135"/>
      <c r="D110" s="136" t="s">
        <v>190</v>
      </c>
      <c r="E110" s="137" t="s">
        <v>3</v>
      </c>
      <c r="F110" s="138" t="s">
        <v>1557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51" s="12" customFormat="1" ht="11.25">
      <c r="B111" s="142"/>
      <c r="D111" s="136" t="s">
        <v>190</v>
      </c>
      <c r="E111" s="143" t="s">
        <v>3</v>
      </c>
      <c r="F111" s="144" t="s">
        <v>2178</v>
      </c>
      <c r="H111" s="145">
        <v>1.944</v>
      </c>
      <c r="I111" s="146"/>
      <c r="L111" s="142"/>
      <c r="M111" s="147"/>
      <c r="T111" s="148"/>
      <c r="AT111" s="143" t="s">
        <v>190</v>
      </c>
      <c r="AU111" s="143" t="s">
        <v>88</v>
      </c>
      <c r="AV111" s="12" t="s">
        <v>90</v>
      </c>
      <c r="AW111" s="12" t="s">
        <v>41</v>
      </c>
      <c r="AX111" s="12" t="s">
        <v>80</v>
      </c>
      <c r="AY111" s="143" t="s">
        <v>184</v>
      </c>
    </row>
    <row r="112" spans="2:51" s="13" customFormat="1" ht="11.25">
      <c r="B112" s="149"/>
      <c r="D112" s="136" t="s">
        <v>190</v>
      </c>
      <c r="E112" s="150" t="s">
        <v>3</v>
      </c>
      <c r="F112" s="151" t="s">
        <v>202</v>
      </c>
      <c r="H112" s="152">
        <v>67.42</v>
      </c>
      <c r="I112" s="153"/>
      <c r="L112" s="149"/>
      <c r="M112" s="154"/>
      <c r="T112" s="155"/>
      <c r="AT112" s="150" t="s">
        <v>190</v>
      </c>
      <c r="AU112" s="150" t="s">
        <v>88</v>
      </c>
      <c r="AV112" s="13" t="s">
        <v>203</v>
      </c>
      <c r="AW112" s="13" t="s">
        <v>41</v>
      </c>
      <c r="AX112" s="13" t="s">
        <v>88</v>
      </c>
      <c r="AY112" s="150" t="s">
        <v>184</v>
      </c>
    </row>
    <row r="113" spans="2:65" s="1" customFormat="1" ht="24.2" customHeight="1">
      <c r="B113" s="121"/>
      <c r="C113" s="122" t="s">
        <v>210</v>
      </c>
      <c r="D113" s="122" t="s">
        <v>185</v>
      </c>
      <c r="E113" s="123" t="s">
        <v>1022</v>
      </c>
      <c r="F113" s="124" t="s">
        <v>1023</v>
      </c>
      <c r="G113" s="125" t="s">
        <v>188</v>
      </c>
      <c r="H113" s="126">
        <v>1.5</v>
      </c>
      <c r="I113" s="127"/>
      <c r="J113" s="128">
        <f>ROUND(I113*H113,2)</f>
        <v>0</v>
      </c>
      <c r="K113" s="124" t="s">
        <v>189</v>
      </c>
      <c r="L113" s="32"/>
      <c r="M113" s="129" t="s">
        <v>3</v>
      </c>
      <c r="N113" s="130" t="s">
        <v>51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88</v>
      </c>
      <c r="AT113" s="133" t="s">
        <v>185</v>
      </c>
      <c r="AU113" s="133" t="s">
        <v>88</v>
      </c>
      <c r="AY113" s="16" t="s">
        <v>184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88</v>
      </c>
      <c r="BK113" s="134">
        <f>ROUND(I113*H113,2)</f>
        <v>0</v>
      </c>
      <c r="BL113" s="16" t="s">
        <v>88</v>
      </c>
      <c r="BM113" s="133" t="s">
        <v>2179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1345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22.5">
      <c r="B115" s="135"/>
      <c r="D115" s="136" t="s">
        <v>190</v>
      </c>
      <c r="E115" s="137" t="s">
        <v>3</v>
      </c>
      <c r="F115" s="138" t="s">
        <v>1217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1027</v>
      </c>
      <c r="H116" s="145">
        <v>1.2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80</v>
      </c>
      <c r="AY116" s="143" t="s">
        <v>184</v>
      </c>
    </row>
    <row r="117" spans="2:65" s="11" customFormat="1" ht="33.75">
      <c r="B117" s="135"/>
      <c r="D117" s="136" t="s">
        <v>190</v>
      </c>
      <c r="E117" s="137" t="s">
        <v>3</v>
      </c>
      <c r="F117" s="138" t="s">
        <v>2180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2" customFormat="1" ht="11.25">
      <c r="B118" s="142"/>
      <c r="D118" s="136" t="s">
        <v>190</v>
      </c>
      <c r="E118" s="143" t="s">
        <v>3</v>
      </c>
      <c r="F118" s="144" t="s">
        <v>2181</v>
      </c>
      <c r="H118" s="145">
        <v>0.3</v>
      </c>
      <c r="I118" s="146"/>
      <c r="L118" s="142"/>
      <c r="M118" s="147"/>
      <c r="T118" s="148"/>
      <c r="AT118" s="143" t="s">
        <v>190</v>
      </c>
      <c r="AU118" s="143" t="s">
        <v>88</v>
      </c>
      <c r="AV118" s="12" t="s">
        <v>90</v>
      </c>
      <c r="AW118" s="12" t="s">
        <v>41</v>
      </c>
      <c r="AX118" s="12" t="s">
        <v>80</v>
      </c>
      <c r="AY118" s="143" t="s">
        <v>184</v>
      </c>
    </row>
    <row r="119" spans="2:65" s="13" customFormat="1" ht="11.25">
      <c r="B119" s="149"/>
      <c r="D119" s="136" t="s">
        <v>190</v>
      </c>
      <c r="E119" s="150" t="s">
        <v>3</v>
      </c>
      <c r="F119" s="151" t="s">
        <v>202</v>
      </c>
      <c r="H119" s="152">
        <v>1.5</v>
      </c>
      <c r="I119" s="153"/>
      <c r="L119" s="149"/>
      <c r="M119" s="154"/>
      <c r="T119" s="155"/>
      <c r="AT119" s="150" t="s">
        <v>190</v>
      </c>
      <c r="AU119" s="150" t="s">
        <v>88</v>
      </c>
      <c r="AV119" s="13" t="s">
        <v>203</v>
      </c>
      <c r="AW119" s="13" t="s">
        <v>41</v>
      </c>
      <c r="AX119" s="13" t="s">
        <v>88</v>
      </c>
      <c r="AY119" s="150" t="s">
        <v>184</v>
      </c>
    </row>
    <row r="120" spans="2:65" s="1" customFormat="1" ht="16.5" customHeight="1">
      <c r="B120" s="121"/>
      <c r="C120" s="122" t="s">
        <v>203</v>
      </c>
      <c r="D120" s="122" t="s">
        <v>185</v>
      </c>
      <c r="E120" s="123" t="s">
        <v>211</v>
      </c>
      <c r="F120" s="124" t="s">
        <v>212</v>
      </c>
      <c r="G120" s="125" t="s">
        <v>213</v>
      </c>
      <c r="H120" s="126">
        <v>1</v>
      </c>
      <c r="I120" s="127"/>
      <c r="J120" s="128">
        <f>ROUND(I120*H120,2)</f>
        <v>0</v>
      </c>
      <c r="K120" s="124" t="s">
        <v>189</v>
      </c>
      <c r="L120" s="32"/>
      <c r="M120" s="129" t="s">
        <v>3</v>
      </c>
      <c r="N120" s="130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88</v>
      </c>
      <c r="AT120" s="133" t="s">
        <v>185</v>
      </c>
      <c r="AU120" s="133" t="s">
        <v>88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2182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2167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1" customFormat="1" ht="11.25">
      <c r="B122" s="135"/>
      <c r="D122" s="136" t="s">
        <v>190</v>
      </c>
      <c r="E122" s="137" t="s">
        <v>3</v>
      </c>
      <c r="F122" s="138" t="s">
        <v>2183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2" customFormat="1" ht="11.25">
      <c r="B123" s="142"/>
      <c r="D123" s="136" t="s">
        <v>190</v>
      </c>
      <c r="E123" s="143" t="s">
        <v>3</v>
      </c>
      <c r="F123" s="144" t="s">
        <v>88</v>
      </c>
      <c r="H123" s="145">
        <v>1</v>
      </c>
      <c r="I123" s="146"/>
      <c r="L123" s="142"/>
      <c r="M123" s="147"/>
      <c r="T123" s="148"/>
      <c r="AT123" s="143" t="s">
        <v>190</v>
      </c>
      <c r="AU123" s="143" t="s">
        <v>88</v>
      </c>
      <c r="AV123" s="12" t="s">
        <v>90</v>
      </c>
      <c r="AW123" s="12" t="s">
        <v>41</v>
      </c>
      <c r="AX123" s="12" t="s">
        <v>80</v>
      </c>
      <c r="AY123" s="143" t="s">
        <v>184</v>
      </c>
    </row>
    <row r="124" spans="2:65" s="13" customFormat="1" ht="11.25">
      <c r="B124" s="149"/>
      <c r="D124" s="136" t="s">
        <v>190</v>
      </c>
      <c r="E124" s="150" t="s">
        <v>3</v>
      </c>
      <c r="F124" s="151" t="s">
        <v>202</v>
      </c>
      <c r="H124" s="152">
        <v>1</v>
      </c>
      <c r="I124" s="153"/>
      <c r="L124" s="149"/>
      <c r="M124" s="154"/>
      <c r="T124" s="155"/>
      <c r="AT124" s="150" t="s">
        <v>190</v>
      </c>
      <c r="AU124" s="150" t="s">
        <v>88</v>
      </c>
      <c r="AV124" s="13" t="s">
        <v>203</v>
      </c>
      <c r="AW124" s="13" t="s">
        <v>41</v>
      </c>
      <c r="AX124" s="13" t="s">
        <v>88</v>
      </c>
      <c r="AY124" s="150" t="s">
        <v>184</v>
      </c>
    </row>
    <row r="125" spans="2:65" s="1" customFormat="1" ht="24.2" customHeight="1">
      <c r="B125" s="121"/>
      <c r="C125" s="122" t="s">
        <v>221</v>
      </c>
      <c r="D125" s="122" t="s">
        <v>185</v>
      </c>
      <c r="E125" s="123" t="s">
        <v>1218</v>
      </c>
      <c r="F125" s="124" t="s">
        <v>1219</v>
      </c>
      <c r="G125" s="125" t="s">
        <v>213</v>
      </c>
      <c r="H125" s="126">
        <v>1</v>
      </c>
      <c r="I125" s="127"/>
      <c r="J125" s="128">
        <f>ROUND(I125*H125,2)</f>
        <v>0</v>
      </c>
      <c r="K125" s="124" t="s">
        <v>189</v>
      </c>
      <c r="L125" s="32"/>
      <c r="M125" s="129" t="s">
        <v>3</v>
      </c>
      <c r="N125" s="130" t="s">
        <v>51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88</v>
      </c>
      <c r="AT125" s="133" t="s">
        <v>185</v>
      </c>
      <c r="AU125" s="133" t="s">
        <v>88</v>
      </c>
      <c r="AY125" s="16" t="s">
        <v>184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88</v>
      </c>
      <c r="BK125" s="134">
        <f>ROUND(I125*H125,2)</f>
        <v>0</v>
      </c>
      <c r="BL125" s="16" t="s">
        <v>88</v>
      </c>
      <c r="BM125" s="133" t="s">
        <v>2184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2167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1" customFormat="1" ht="22.5">
      <c r="B127" s="135"/>
      <c r="D127" s="136" t="s">
        <v>190</v>
      </c>
      <c r="E127" s="137" t="s">
        <v>3</v>
      </c>
      <c r="F127" s="138" t="s">
        <v>2185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2" customFormat="1" ht="11.25">
      <c r="B128" s="142"/>
      <c r="D128" s="136" t="s">
        <v>190</v>
      </c>
      <c r="E128" s="143" t="s">
        <v>3</v>
      </c>
      <c r="F128" s="144" t="s">
        <v>88</v>
      </c>
      <c r="H128" s="145">
        <v>1</v>
      </c>
      <c r="I128" s="146"/>
      <c r="L128" s="142"/>
      <c r="M128" s="147"/>
      <c r="T128" s="148"/>
      <c r="AT128" s="143" t="s">
        <v>190</v>
      </c>
      <c r="AU128" s="143" t="s">
        <v>88</v>
      </c>
      <c r="AV128" s="12" t="s">
        <v>90</v>
      </c>
      <c r="AW128" s="12" t="s">
        <v>41</v>
      </c>
      <c r="AX128" s="12" t="s">
        <v>80</v>
      </c>
      <c r="AY128" s="143" t="s">
        <v>184</v>
      </c>
    </row>
    <row r="129" spans="2:65" s="13" customFormat="1" ht="11.25">
      <c r="B129" s="149"/>
      <c r="D129" s="136" t="s">
        <v>190</v>
      </c>
      <c r="E129" s="150" t="s">
        <v>3</v>
      </c>
      <c r="F129" s="151" t="s">
        <v>202</v>
      </c>
      <c r="H129" s="152">
        <v>1</v>
      </c>
      <c r="I129" s="153"/>
      <c r="L129" s="149"/>
      <c r="M129" s="154"/>
      <c r="T129" s="155"/>
      <c r="AT129" s="150" t="s">
        <v>190</v>
      </c>
      <c r="AU129" s="150" t="s">
        <v>88</v>
      </c>
      <c r="AV129" s="13" t="s">
        <v>203</v>
      </c>
      <c r="AW129" s="13" t="s">
        <v>41</v>
      </c>
      <c r="AX129" s="13" t="s">
        <v>88</v>
      </c>
      <c r="AY129" s="150" t="s">
        <v>184</v>
      </c>
    </row>
    <row r="130" spans="2:65" s="1" customFormat="1" ht="21.75" customHeight="1">
      <c r="B130" s="121"/>
      <c r="C130" s="122" t="s">
        <v>224</v>
      </c>
      <c r="D130" s="122" t="s">
        <v>185</v>
      </c>
      <c r="E130" s="123" t="s">
        <v>217</v>
      </c>
      <c r="F130" s="124" t="s">
        <v>218</v>
      </c>
      <c r="G130" s="125" t="s">
        <v>213</v>
      </c>
      <c r="H130" s="126">
        <v>1</v>
      </c>
      <c r="I130" s="127"/>
      <c r="J130" s="128">
        <f>ROUND(I130*H130,2)</f>
        <v>0</v>
      </c>
      <c r="K130" s="124" t="s">
        <v>189</v>
      </c>
      <c r="L130" s="32"/>
      <c r="M130" s="129" t="s">
        <v>3</v>
      </c>
      <c r="N130" s="130" t="s">
        <v>51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88</v>
      </c>
      <c r="AT130" s="133" t="s">
        <v>185</v>
      </c>
      <c r="AU130" s="133" t="s">
        <v>88</v>
      </c>
      <c r="AY130" s="16" t="s">
        <v>184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88</v>
      </c>
      <c r="BK130" s="134">
        <f>ROUND(I130*H130,2)</f>
        <v>0</v>
      </c>
      <c r="BL130" s="16" t="s">
        <v>88</v>
      </c>
      <c r="BM130" s="133" t="s">
        <v>2186</v>
      </c>
    </row>
    <row r="131" spans="2:65" s="11" customFormat="1" ht="11.25">
      <c r="B131" s="135"/>
      <c r="D131" s="136" t="s">
        <v>190</v>
      </c>
      <c r="E131" s="137" t="s">
        <v>3</v>
      </c>
      <c r="F131" s="138" t="s">
        <v>2167</v>
      </c>
      <c r="H131" s="137" t="s">
        <v>3</v>
      </c>
      <c r="I131" s="139"/>
      <c r="L131" s="135"/>
      <c r="M131" s="140"/>
      <c r="T131" s="141"/>
      <c r="AT131" s="137" t="s">
        <v>190</v>
      </c>
      <c r="AU131" s="137" t="s">
        <v>88</v>
      </c>
      <c r="AV131" s="11" t="s">
        <v>88</v>
      </c>
      <c r="AW131" s="11" t="s">
        <v>41</v>
      </c>
      <c r="AX131" s="11" t="s">
        <v>80</v>
      </c>
      <c r="AY131" s="137" t="s">
        <v>184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2187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2" customFormat="1" ht="11.25">
      <c r="B133" s="142"/>
      <c r="D133" s="136" t="s">
        <v>190</v>
      </c>
      <c r="E133" s="143" t="s">
        <v>3</v>
      </c>
      <c r="F133" s="144" t="s">
        <v>88</v>
      </c>
      <c r="H133" s="145">
        <v>1</v>
      </c>
      <c r="I133" s="146"/>
      <c r="L133" s="142"/>
      <c r="M133" s="147"/>
      <c r="T133" s="148"/>
      <c r="AT133" s="143" t="s">
        <v>190</v>
      </c>
      <c r="AU133" s="143" t="s">
        <v>88</v>
      </c>
      <c r="AV133" s="12" t="s">
        <v>90</v>
      </c>
      <c r="AW133" s="12" t="s">
        <v>41</v>
      </c>
      <c r="AX133" s="12" t="s">
        <v>88</v>
      </c>
      <c r="AY133" s="143" t="s">
        <v>184</v>
      </c>
    </row>
    <row r="134" spans="2:65" s="1" customFormat="1" ht="24.2" customHeight="1">
      <c r="B134" s="121"/>
      <c r="C134" s="122" t="s">
        <v>230</v>
      </c>
      <c r="D134" s="122" t="s">
        <v>185</v>
      </c>
      <c r="E134" s="123" t="s">
        <v>222</v>
      </c>
      <c r="F134" s="124" t="s">
        <v>223</v>
      </c>
      <c r="G134" s="125" t="s">
        <v>213</v>
      </c>
      <c r="H134" s="126">
        <v>1</v>
      </c>
      <c r="I134" s="127"/>
      <c r="J134" s="128">
        <f>ROUND(I134*H134,2)</f>
        <v>0</v>
      </c>
      <c r="K134" s="124" t="s">
        <v>189</v>
      </c>
      <c r="L134" s="32"/>
      <c r="M134" s="129" t="s">
        <v>3</v>
      </c>
      <c r="N134" s="130" t="s">
        <v>51</v>
      </c>
      <c r="P134" s="131">
        <f>O134*H134</f>
        <v>0</v>
      </c>
      <c r="Q134" s="131">
        <v>0</v>
      </c>
      <c r="R134" s="131">
        <f>Q134*H134</f>
        <v>0</v>
      </c>
      <c r="S134" s="131">
        <v>0</v>
      </c>
      <c r="T134" s="132">
        <f>S134*H134</f>
        <v>0</v>
      </c>
      <c r="AR134" s="133" t="s">
        <v>88</v>
      </c>
      <c r="AT134" s="133" t="s">
        <v>185</v>
      </c>
      <c r="AU134" s="133" t="s">
        <v>88</v>
      </c>
      <c r="AY134" s="16" t="s">
        <v>184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6" t="s">
        <v>88</v>
      </c>
      <c r="BK134" s="134">
        <f>ROUND(I134*H134,2)</f>
        <v>0</v>
      </c>
      <c r="BL134" s="16" t="s">
        <v>88</v>
      </c>
      <c r="BM134" s="133" t="s">
        <v>2188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2167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2189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2" customFormat="1" ht="11.25">
      <c r="B137" s="142"/>
      <c r="D137" s="136" t="s">
        <v>190</v>
      </c>
      <c r="E137" s="143" t="s">
        <v>3</v>
      </c>
      <c r="F137" s="144" t="s">
        <v>88</v>
      </c>
      <c r="H137" s="145">
        <v>1</v>
      </c>
      <c r="I137" s="146"/>
      <c r="L137" s="142"/>
      <c r="M137" s="147"/>
      <c r="T137" s="148"/>
      <c r="AT137" s="143" t="s">
        <v>190</v>
      </c>
      <c r="AU137" s="143" t="s">
        <v>88</v>
      </c>
      <c r="AV137" s="12" t="s">
        <v>90</v>
      </c>
      <c r="AW137" s="12" t="s">
        <v>41</v>
      </c>
      <c r="AX137" s="12" t="s">
        <v>80</v>
      </c>
      <c r="AY137" s="143" t="s">
        <v>184</v>
      </c>
    </row>
    <row r="138" spans="2:65" s="13" customFormat="1" ht="11.25">
      <c r="B138" s="149"/>
      <c r="D138" s="136" t="s">
        <v>190</v>
      </c>
      <c r="E138" s="150" t="s">
        <v>3</v>
      </c>
      <c r="F138" s="151" t="s">
        <v>202</v>
      </c>
      <c r="H138" s="152">
        <v>1</v>
      </c>
      <c r="I138" s="153"/>
      <c r="L138" s="149"/>
      <c r="M138" s="154"/>
      <c r="T138" s="155"/>
      <c r="AT138" s="150" t="s">
        <v>190</v>
      </c>
      <c r="AU138" s="150" t="s">
        <v>88</v>
      </c>
      <c r="AV138" s="13" t="s">
        <v>203</v>
      </c>
      <c r="AW138" s="13" t="s">
        <v>41</v>
      </c>
      <c r="AX138" s="13" t="s">
        <v>88</v>
      </c>
      <c r="AY138" s="150" t="s">
        <v>184</v>
      </c>
    </row>
    <row r="139" spans="2:65" s="1" customFormat="1" ht="16.5" customHeight="1">
      <c r="B139" s="121"/>
      <c r="C139" s="122" t="s">
        <v>228</v>
      </c>
      <c r="D139" s="122" t="s">
        <v>185</v>
      </c>
      <c r="E139" s="123" t="s">
        <v>1225</v>
      </c>
      <c r="F139" s="124" t="s">
        <v>1226</v>
      </c>
      <c r="G139" s="125" t="s">
        <v>348</v>
      </c>
      <c r="H139" s="126">
        <v>1</v>
      </c>
      <c r="I139" s="127"/>
      <c r="J139" s="128">
        <f>ROUND(I139*H139,2)</f>
        <v>0</v>
      </c>
      <c r="K139" s="124" t="s">
        <v>189</v>
      </c>
      <c r="L139" s="32"/>
      <c r="M139" s="129" t="s">
        <v>3</v>
      </c>
      <c r="N139" s="130" t="s">
        <v>51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88</v>
      </c>
      <c r="AT139" s="133" t="s">
        <v>185</v>
      </c>
      <c r="AU139" s="133" t="s">
        <v>88</v>
      </c>
      <c r="AY139" s="16" t="s">
        <v>184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6" t="s">
        <v>88</v>
      </c>
      <c r="BK139" s="134">
        <f>ROUND(I139*H139,2)</f>
        <v>0</v>
      </c>
      <c r="BL139" s="16" t="s">
        <v>88</v>
      </c>
      <c r="BM139" s="133" t="s">
        <v>2190</v>
      </c>
    </row>
    <row r="140" spans="2:65" s="11" customFormat="1" ht="11.25">
      <c r="B140" s="135"/>
      <c r="D140" s="136" t="s">
        <v>190</v>
      </c>
      <c r="E140" s="137" t="s">
        <v>3</v>
      </c>
      <c r="F140" s="138" t="s">
        <v>2167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2191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2" customFormat="1" ht="11.25">
      <c r="B142" s="142"/>
      <c r="D142" s="136" t="s">
        <v>190</v>
      </c>
      <c r="E142" s="143" t="s">
        <v>3</v>
      </c>
      <c r="F142" s="144" t="s">
        <v>88</v>
      </c>
      <c r="H142" s="145">
        <v>1</v>
      </c>
      <c r="I142" s="146"/>
      <c r="L142" s="142"/>
      <c r="M142" s="147"/>
      <c r="T142" s="148"/>
      <c r="AT142" s="143" t="s">
        <v>190</v>
      </c>
      <c r="AU142" s="143" t="s">
        <v>88</v>
      </c>
      <c r="AV142" s="12" t="s">
        <v>90</v>
      </c>
      <c r="AW142" s="12" t="s">
        <v>41</v>
      </c>
      <c r="AX142" s="12" t="s">
        <v>80</v>
      </c>
      <c r="AY142" s="143" t="s">
        <v>184</v>
      </c>
    </row>
    <row r="143" spans="2:65" s="13" customFormat="1" ht="11.25">
      <c r="B143" s="149"/>
      <c r="D143" s="136" t="s">
        <v>190</v>
      </c>
      <c r="E143" s="150" t="s">
        <v>3</v>
      </c>
      <c r="F143" s="151" t="s">
        <v>202</v>
      </c>
      <c r="H143" s="152">
        <v>1</v>
      </c>
      <c r="I143" s="153"/>
      <c r="L143" s="149"/>
      <c r="M143" s="154"/>
      <c r="T143" s="155"/>
      <c r="AT143" s="150" t="s">
        <v>190</v>
      </c>
      <c r="AU143" s="150" t="s">
        <v>88</v>
      </c>
      <c r="AV143" s="13" t="s">
        <v>203</v>
      </c>
      <c r="AW143" s="13" t="s">
        <v>41</v>
      </c>
      <c r="AX143" s="13" t="s">
        <v>88</v>
      </c>
      <c r="AY143" s="150" t="s">
        <v>184</v>
      </c>
    </row>
    <row r="144" spans="2:65" s="1" customFormat="1" ht="24.2" customHeight="1">
      <c r="B144" s="121"/>
      <c r="C144" s="122" t="s">
        <v>241</v>
      </c>
      <c r="D144" s="122" t="s">
        <v>185</v>
      </c>
      <c r="E144" s="123" t="s">
        <v>226</v>
      </c>
      <c r="F144" s="124" t="s">
        <v>227</v>
      </c>
      <c r="G144" s="125" t="s">
        <v>213</v>
      </c>
      <c r="H144" s="126">
        <v>1</v>
      </c>
      <c r="I144" s="127"/>
      <c r="J144" s="128">
        <f>ROUND(I144*H144,2)</f>
        <v>0</v>
      </c>
      <c r="K144" s="124" t="s">
        <v>189</v>
      </c>
      <c r="L144" s="32"/>
      <c r="M144" s="129" t="s">
        <v>3</v>
      </c>
      <c r="N144" s="130" t="s">
        <v>51</v>
      </c>
      <c r="P144" s="131">
        <f>O144*H144</f>
        <v>0</v>
      </c>
      <c r="Q144" s="131">
        <v>0</v>
      </c>
      <c r="R144" s="131">
        <f>Q144*H144</f>
        <v>0</v>
      </c>
      <c r="S144" s="131">
        <v>0</v>
      </c>
      <c r="T144" s="132">
        <f>S144*H144</f>
        <v>0</v>
      </c>
      <c r="AR144" s="133" t="s">
        <v>88</v>
      </c>
      <c r="AT144" s="133" t="s">
        <v>185</v>
      </c>
      <c r="AU144" s="133" t="s">
        <v>88</v>
      </c>
      <c r="AY144" s="16" t="s">
        <v>184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6" t="s">
        <v>88</v>
      </c>
      <c r="BK144" s="134">
        <f>ROUND(I144*H144,2)</f>
        <v>0</v>
      </c>
      <c r="BL144" s="16" t="s">
        <v>88</v>
      </c>
      <c r="BM144" s="133" t="s">
        <v>2192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2167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2" customFormat="1" ht="11.25">
      <c r="B146" s="142"/>
      <c r="D146" s="136" t="s">
        <v>190</v>
      </c>
      <c r="E146" s="143" t="s">
        <v>3</v>
      </c>
      <c r="F146" s="144" t="s">
        <v>88</v>
      </c>
      <c r="H146" s="145">
        <v>1</v>
      </c>
      <c r="I146" s="146"/>
      <c r="L146" s="142"/>
      <c r="M146" s="147"/>
      <c r="T146" s="148"/>
      <c r="AT146" s="143" t="s">
        <v>190</v>
      </c>
      <c r="AU146" s="143" t="s">
        <v>88</v>
      </c>
      <c r="AV146" s="12" t="s">
        <v>90</v>
      </c>
      <c r="AW146" s="12" t="s">
        <v>41</v>
      </c>
      <c r="AX146" s="12" t="s">
        <v>80</v>
      </c>
      <c r="AY146" s="143" t="s">
        <v>184</v>
      </c>
    </row>
    <row r="147" spans="2:65" s="13" customFormat="1" ht="11.25">
      <c r="B147" s="149"/>
      <c r="D147" s="136" t="s">
        <v>190</v>
      </c>
      <c r="E147" s="150" t="s">
        <v>3</v>
      </c>
      <c r="F147" s="151" t="s">
        <v>202</v>
      </c>
      <c r="H147" s="152">
        <v>1</v>
      </c>
      <c r="I147" s="153"/>
      <c r="L147" s="149"/>
      <c r="M147" s="154"/>
      <c r="T147" s="155"/>
      <c r="AT147" s="150" t="s">
        <v>190</v>
      </c>
      <c r="AU147" s="150" t="s">
        <v>88</v>
      </c>
      <c r="AV147" s="13" t="s">
        <v>203</v>
      </c>
      <c r="AW147" s="13" t="s">
        <v>41</v>
      </c>
      <c r="AX147" s="13" t="s">
        <v>88</v>
      </c>
      <c r="AY147" s="150" t="s">
        <v>184</v>
      </c>
    </row>
    <row r="148" spans="2:65" s="10" customFormat="1" ht="25.9" customHeight="1">
      <c r="B148" s="111"/>
      <c r="D148" s="112" t="s">
        <v>79</v>
      </c>
      <c r="E148" s="113" t="s">
        <v>88</v>
      </c>
      <c r="F148" s="113" t="s">
        <v>229</v>
      </c>
      <c r="I148" s="114"/>
      <c r="J148" s="115">
        <f>BK148</f>
        <v>0</v>
      </c>
      <c r="L148" s="111"/>
      <c r="M148" s="116"/>
      <c r="P148" s="117">
        <f>SUM(P149:P223)</f>
        <v>0</v>
      </c>
      <c r="R148" s="117">
        <f>SUM(R149:R223)</f>
        <v>0</v>
      </c>
      <c r="T148" s="118">
        <f>SUM(T149:T223)</f>
        <v>0</v>
      </c>
      <c r="AR148" s="112" t="s">
        <v>88</v>
      </c>
      <c r="AT148" s="119" t="s">
        <v>79</v>
      </c>
      <c r="AU148" s="119" t="s">
        <v>80</v>
      </c>
      <c r="AY148" s="112" t="s">
        <v>184</v>
      </c>
      <c r="BK148" s="120">
        <f>SUM(BK149:BK223)</f>
        <v>0</v>
      </c>
    </row>
    <row r="149" spans="2:65" s="1" customFormat="1" ht="24.2" customHeight="1">
      <c r="B149" s="121"/>
      <c r="C149" s="122" t="s">
        <v>247</v>
      </c>
      <c r="D149" s="122" t="s">
        <v>185</v>
      </c>
      <c r="E149" s="123" t="s">
        <v>231</v>
      </c>
      <c r="F149" s="124" t="s">
        <v>232</v>
      </c>
      <c r="G149" s="125" t="s">
        <v>188</v>
      </c>
      <c r="H149" s="126">
        <v>130.5</v>
      </c>
      <c r="I149" s="127"/>
      <c r="J149" s="128">
        <f>ROUND(I149*H149,2)</f>
        <v>0</v>
      </c>
      <c r="K149" s="124" t="s">
        <v>189</v>
      </c>
      <c r="L149" s="32"/>
      <c r="M149" s="129" t="s">
        <v>3</v>
      </c>
      <c r="N149" s="130" t="s">
        <v>51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88</v>
      </c>
      <c r="AT149" s="133" t="s">
        <v>185</v>
      </c>
      <c r="AU149" s="133" t="s">
        <v>88</v>
      </c>
      <c r="AY149" s="16" t="s">
        <v>184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6" t="s">
        <v>88</v>
      </c>
      <c r="BK149" s="134">
        <f>ROUND(I149*H149,2)</f>
        <v>0</v>
      </c>
      <c r="BL149" s="16" t="s">
        <v>88</v>
      </c>
      <c r="BM149" s="133" t="s">
        <v>2193</v>
      </c>
    </row>
    <row r="150" spans="2:65" s="11" customFormat="1" ht="11.25">
      <c r="B150" s="135"/>
      <c r="D150" s="136" t="s">
        <v>190</v>
      </c>
      <c r="E150" s="137" t="s">
        <v>3</v>
      </c>
      <c r="F150" s="138" t="s">
        <v>1345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234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2" customFormat="1" ht="11.25">
      <c r="B152" s="142"/>
      <c r="D152" s="136" t="s">
        <v>190</v>
      </c>
      <c r="E152" s="143" t="s">
        <v>3</v>
      </c>
      <c r="F152" s="144" t="s">
        <v>2194</v>
      </c>
      <c r="H152" s="145">
        <v>130.5</v>
      </c>
      <c r="I152" s="146"/>
      <c r="L152" s="142"/>
      <c r="M152" s="147"/>
      <c r="T152" s="148"/>
      <c r="AT152" s="143" t="s">
        <v>190</v>
      </c>
      <c r="AU152" s="143" t="s">
        <v>88</v>
      </c>
      <c r="AV152" s="12" t="s">
        <v>90</v>
      </c>
      <c r="AW152" s="12" t="s">
        <v>41</v>
      </c>
      <c r="AX152" s="12" t="s">
        <v>88</v>
      </c>
      <c r="AY152" s="143" t="s">
        <v>184</v>
      </c>
    </row>
    <row r="153" spans="2:65" s="1" customFormat="1" ht="24.2" customHeight="1">
      <c r="B153" s="121"/>
      <c r="C153" s="122" t="s">
        <v>253</v>
      </c>
      <c r="D153" s="122" t="s">
        <v>185</v>
      </c>
      <c r="E153" s="123" t="s">
        <v>236</v>
      </c>
      <c r="F153" s="124" t="s">
        <v>237</v>
      </c>
      <c r="G153" s="125" t="s">
        <v>238</v>
      </c>
      <c r="H153" s="126">
        <v>2218.5</v>
      </c>
      <c r="I153" s="127"/>
      <c r="J153" s="128">
        <f>ROUND(I153*H153,2)</f>
        <v>0</v>
      </c>
      <c r="K153" s="124" t="s">
        <v>189</v>
      </c>
      <c r="L153" s="32"/>
      <c r="M153" s="129" t="s">
        <v>3</v>
      </c>
      <c r="N153" s="130" t="s">
        <v>51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88</v>
      </c>
      <c r="AT153" s="133" t="s">
        <v>185</v>
      </c>
      <c r="AU153" s="133" t="s">
        <v>88</v>
      </c>
      <c r="AY153" s="16" t="s">
        <v>184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88</v>
      </c>
      <c r="BK153" s="134">
        <f>ROUND(I153*H153,2)</f>
        <v>0</v>
      </c>
      <c r="BL153" s="16" t="s">
        <v>88</v>
      </c>
      <c r="BM153" s="133" t="s">
        <v>2195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1345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234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2" customFormat="1" ht="11.25">
      <c r="B156" s="142"/>
      <c r="D156" s="136" t="s">
        <v>190</v>
      </c>
      <c r="E156" s="143" t="s">
        <v>3</v>
      </c>
      <c r="F156" s="144" t="s">
        <v>2196</v>
      </c>
      <c r="H156" s="145">
        <v>2218.5</v>
      </c>
      <c r="I156" s="146"/>
      <c r="L156" s="142"/>
      <c r="M156" s="147"/>
      <c r="T156" s="148"/>
      <c r="AT156" s="143" t="s">
        <v>190</v>
      </c>
      <c r="AU156" s="143" t="s">
        <v>88</v>
      </c>
      <c r="AV156" s="12" t="s">
        <v>90</v>
      </c>
      <c r="AW156" s="12" t="s">
        <v>41</v>
      </c>
      <c r="AX156" s="12" t="s">
        <v>88</v>
      </c>
      <c r="AY156" s="143" t="s">
        <v>184</v>
      </c>
    </row>
    <row r="157" spans="2:65" s="1" customFormat="1" ht="24.2" customHeight="1">
      <c r="B157" s="121"/>
      <c r="C157" s="122" t="s">
        <v>265</v>
      </c>
      <c r="D157" s="122" t="s">
        <v>185</v>
      </c>
      <c r="E157" s="123" t="s">
        <v>2197</v>
      </c>
      <c r="F157" s="124" t="s">
        <v>2198</v>
      </c>
      <c r="G157" s="125" t="s">
        <v>324</v>
      </c>
      <c r="H157" s="126">
        <v>163</v>
      </c>
      <c r="I157" s="127"/>
      <c r="J157" s="128">
        <f>ROUND(I157*H157,2)</f>
        <v>0</v>
      </c>
      <c r="K157" s="124" t="s">
        <v>189</v>
      </c>
      <c r="L157" s="32"/>
      <c r="M157" s="129" t="s">
        <v>3</v>
      </c>
      <c r="N157" s="130" t="s">
        <v>51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88</v>
      </c>
      <c r="AT157" s="133" t="s">
        <v>185</v>
      </c>
      <c r="AU157" s="133" t="s">
        <v>88</v>
      </c>
      <c r="AY157" s="16" t="s">
        <v>184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6" t="s">
        <v>88</v>
      </c>
      <c r="BK157" s="134">
        <f>ROUND(I157*H157,2)</f>
        <v>0</v>
      </c>
      <c r="BL157" s="16" t="s">
        <v>88</v>
      </c>
      <c r="BM157" s="133" t="s">
        <v>2199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1345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1" customFormat="1" ht="22.5">
      <c r="B159" s="135"/>
      <c r="D159" s="136" t="s">
        <v>190</v>
      </c>
      <c r="E159" s="137" t="s">
        <v>3</v>
      </c>
      <c r="F159" s="138" t="s">
        <v>2200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2" customFormat="1" ht="11.25">
      <c r="B160" s="142"/>
      <c r="D160" s="136" t="s">
        <v>190</v>
      </c>
      <c r="E160" s="143" t="s">
        <v>3</v>
      </c>
      <c r="F160" s="144" t="s">
        <v>2201</v>
      </c>
      <c r="H160" s="145">
        <v>163</v>
      </c>
      <c r="I160" s="146"/>
      <c r="L160" s="142"/>
      <c r="M160" s="147"/>
      <c r="T160" s="148"/>
      <c r="AT160" s="143" t="s">
        <v>190</v>
      </c>
      <c r="AU160" s="143" t="s">
        <v>88</v>
      </c>
      <c r="AV160" s="12" t="s">
        <v>90</v>
      </c>
      <c r="AW160" s="12" t="s">
        <v>41</v>
      </c>
      <c r="AX160" s="12" t="s">
        <v>80</v>
      </c>
      <c r="AY160" s="143" t="s">
        <v>184</v>
      </c>
    </row>
    <row r="161" spans="2:65" s="13" customFormat="1" ht="11.25">
      <c r="B161" s="149"/>
      <c r="D161" s="136" t="s">
        <v>190</v>
      </c>
      <c r="E161" s="150" t="s">
        <v>3</v>
      </c>
      <c r="F161" s="151" t="s">
        <v>202</v>
      </c>
      <c r="H161" s="152">
        <v>163</v>
      </c>
      <c r="I161" s="153"/>
      <c r="L161" s="149"/>
      <c r="M161" s="154"/>
      <c r="T161" s="155"/>
      <c r="AT161" s="150" t="s">
        <v>190</v>
      </c>
      <c r="AU161" s="150" t="s">
        <v>88</v>
      </c>
      <c r="AV161" s="13" t="s">
        <v>203</v>
      </c>
      <c r="AW161" s="13" t="s">
        <v>41</v>
      </c>
      <c r="AX161" s="13" t="s">
        <v>88</v>
      </c>
      <c r="AY161" s="150" t="s">
        <v>184</v>
      </c>
    </row>
    <row r="162" spans="2:65" s="1" customFormat="1" ht="21.75" customHeight="1">
      <c r="B162" s="121"/>
      <c r="C162" s="122" t="s">
        <v>274</v>
      </c>
      <c r="D162" s="122" t="s">
        <v>185</v>
      </c>
      <c r="E162" s="123" t="s">
        <v>254</v>
      </c>
      <c r="F162" s="124" t="s">
        <v>255</v>
      </c>
      <c r="G162" s="125" t="s">
        <v>188</v>
      </c>
      <c r="H162" s="126">
        <v>105.244</v>
      </c>
      <c r="I162" s="127"/>
      <c r="J162" s="128">
        <f>ROUND(I162*H162,2)</f>
        <v>0</v>
      </c>
      <c r="K162" s="124" t="s">
        <v>189</v>
      </c>
      <c r="L162" s="32"/>
      <c r="M162" s="129" t="s">
        <v>3</v>
      </c>
      <c r="N162" s="130" t="s">
        <v>51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88</v>
      </c>
      <c r="AT162" s="133" t="s">
        <v>185</v>
      </c>
      <c r="AU162" s="133" t="s">
        <v>88</v>
      </c>
      <c r="AY162" s="16" t="s">
        <v>184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6" t="s">
        <v>88</v>
      </c>
      <c r="BK162" s="134">
        <f>ROUND(I162*H162,2)</f>
        <v>0</v>
      </c>
      <c r="BL162" s="16" t="s">
        <v>88</v>
      </c>
      <c r="BM162" s="133" t="s">
        <v>2202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1345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257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1" customFormat="1" ht="11.25">
      <c r="B165" s="135"/>
      <c r="D165" s="136" t="s">
        <v>190</v>
      </c>
      <c r="E165" s="137" t="s">
        <v>3</v>
      </c>
      <c r="F165" s="138" t="s">
        <v>258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88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2" customFormat="1" ht="11.25">
      <c r="B166" s="142"/>
      <c r="D166" s="136" t="s">
        <v>190</v>
      </c>
      <c r="E166" s="143" t="s">
        <v>3</v>
      </c>
      <c r="F166" s="144" t="s">
        <v>2203</v>
      </c>
      <c r="H166" s="145">
        <v>37.799999999999997</v>
      </c>
      <c r="I166" s="146"/>
      <c r="L166" s="142"/>
      <c r="M166" s="147"/>
      <c r="T166" s="148"/>
      <c r="AT166" s="143" t="s">
        <v>190</v>
      </c>
      <c r="AU166" s="143" t="s">
        <v>88</v>
      </c>
      <c r="AV166" s="12" t="s">
        <v>90</v>
      </c>
      <c r="AW166" s="12" t="s">
        <v>41</v>
      </c>
      <c r="AX166" s="12" t="s">
        <v>80</v>
      </c>
      <c r="AY166" s="143" t="s">
        <v>184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260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2" customFormat="1" ht="11.25">
      <c r="B168" s="142"/>
      <c r="D168" s="136" t="s">
        <v>190</v>
      </c>
      <c r="E168" s="143" t="s">
        <v>3</v>
      </c>
      <c r="F168" s="144" t="s">
        <v>2204</v>
      </c>
      <c r="H168" s="145">
        <v>20</v>
      </c>
      <c r="I168" s="146"/>
      <c r="L168" s="142"/>
      <c r="M168" s="147"/>
      <c r="T168" s="148"/>
      <c r="AT168" s="143" t="s">
        <v>190</v>
      </c>
      <c r="AU168" s="143" t="s">
        <v>88</v>
      </c>
      <c r="AV168" s="12" t="s">
        <v>90</v>
      </c>
      <c r="AW168" s="12" t="s">
        <v>41</v>
      </c>
      <c r="AX168" s="12" t="s">
        <v>80</v>
      </c>
      <c r="AY168" s="143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828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2173</v>
      </c>
      <c r="H170" s="145">
        <v>37.200000000000003</v>
      </c>
      <c r="I170" s="146"/>
      <c r="L170" s="142"/>
      <c r="M170" s="147"/>
      <c r="T170" s="148"/>
      <c r="AT170" s="143" t="s">
        <v>190</v>
      </c>
      <c r="AU170" s="143" t="s">
        <v>88</v>
      </c>
      <c r="AV170" s="12" t="s">
        <v>90</v>
      </c>
      <c r="AW170" s="12" t="s">
        <v>41</v>
      </c>
      <c r="AX170" s="12" t="s">
        <v>80</v>
      </c>
      <c r="AY170" s="143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1238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201</v>
      </c>
      <c r="H172" s="145">
        <v>1.2</v>
      </c>
      <c r="I172" s="146"/>
      <c r="L172" s="142"/>
      <c r="M172" s="147"/>
      <c r="T172" s="148"/>
      <c r="AT172" s="143" t="s">
        <v>190</v>
      </c>
      <c r="AU172" s="143" t="s">
        <v>88</v>
      </c>
      <c r="AV172" s="12" t="s">
        <v>90</v>
      </c>
      <c r="AW172" s="12" t="s">
        <v>41</v>
      </c>
      <c r="AX172" s="12" t="s">
        <v>80</v>
      </c>
      <c r="AY172" s="143" t="s">
        <v>184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1239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2" customFormat="1" ht="11.25">
      <c r="B174" s="142"/>
      <c r="D174" s="136" t="s">
        <v>190</v>
      </c>
      <c r="E174" s="143" t="s">
        <v>3</v>
      </c>
      <c r="F174" s="144" t="s">
        <v>1209</v>
      </c>
      <c r="H174" s="145">
        <v>0.3</v>
      </c>
      <c r="I174" s="146"/>
      <c r="L174" s="142"/>
      <c r="M174" s="147"/>
      <c r="T174" s="148"/>
      <c r="AT174" s="143" t="s">
        <v>190</v>
      </c>
      <c r="AU174" s="143" t="s">
        <v>88</v>
      </c>
      <c r="AV174" s="12" t="s">
        <v>90</v>
      </c>
      <c r="AW174" s="12" t="s">
        <v>41</v>
      </c>
      <c r="AX174" s="12" t="s">
        <v>80</v>
      </c>
      <c r="AY174" s="143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2176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1555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2177</v>
      </c>
      <c r="H177" s="145">
        <v>6.8</v>
      </c>
      <c r="I177" s="146"/>
      <c r="L177" s="142"/>
      <c r="M177" s="147"/>
      <c r="T177" s="148"/>
      <c r="AT177" s="143" t="s">
        <v>190</v>
      </c>
      <c r="AU177" s="143" t="s">
        <v>88</v>
      </c>
      <c r="AV177" s="12" t="s">
        <v>90</v>
      </c>
      <c r="AW177" s="12" t="s">
        <v>41</v>
      </c>
      <c r="AX177" s="12" t="s">
        <v>80</v>
      </c>
      <c r="AY177" s="143" t="s">
        <v>184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1557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2" customFormat="1" ht="11.25">
      <c r="B179" s="142"/>
      <c r="D179" s="136" t="s">
        <v>190</v>
      </c>
      <c r="E179" s="143" t="s">
        <v>3</v>
      </c>
      <c r="F179" s="144" t="s">
        <v>2178</v>
      </c>
      <c r="H179" s="145">
        <v>1.944</v>
      </c>
      <c r="I179" s="146"/>
      <c r="L179" s="142"/>
      <c r="M179" s="147"/>
      <c r="T179" s="148"/>
      <c r="AT179" s="143" t="s">
        <v>190</v>
      </c>
      <c r="AU179" s="143" t="s">
        <v>88</v>
      </c>
      <c r="AV179" s="12" t="s">
        <v>90</v>
      </c>
      <c r="AW179" s="12" t="s">
        <v>41</v>
      </c>
      <c r="AX179" s="12" t="s">
        <v>80</v>
      </c>
      <c r="AY179" s="143" t="s">
        <v>184</v>
      </c>
    </row>
    <row r="180" spans="2:65" s="13" customFormat="1" ht="11.25">
      <c r="B180" s="149"/>
      <c r="D180" s="136" t="s">
        <v>190</v>
      </c>
      <c r="E180" s="150" t="s">
        <v>3</v>
      </c>
      <c r="F180" s="151" t="s">
        <v>202</v>
      </c>
      <c r="H180" s="152">
        <v>105.244</v>
      </c>
      <c r="I180" s="153"/>
      <c r="L180" s="149"/>
      <c r="M180" s="154"/>
      <c r="T180" s="155"/>
      <c r="AT180" s="150" t="s">
        <v>190</v>
      </c>
      <c r="AU180" s="150" t="s">
        <v>88</v>
      </c>
      <c r="AV180" s="13" t="s">
        <v>203</v>
      </c>
      <c r="AW180" s="13" t="s">
        <v>41</v>
      </c>
      <c r="AX180" s="13" t="s">
        <v>88</v>
      </c>
      <c r="AY180" s="150" t="s">
        <v>184</v>
      </c>
    </row>
    <row r="181" spans="2:65" s="1" customFormat="1" ht="21.75" customHeight="1">
      <c r="B181" s="121"/>
      <c r="C181" s="122" t="s">
        <v>256</v>
      </c>
      <c r="D181" s="122" t="s">
        <v>185</v>
      </c>
      <c r="E181" s="123" t="s">
        <v>266</v>
      </c>
      <c r="F181" s="124" t="s">
        <v>267</v>
      </c>
      <c r="G181" s="125" t="s">
        <v>250</v>
      </c>
      <c r="H181" s="126">
        <v>371.44</v>
      </c>
      <c r="I181" s="127"/>
      <c r="J181" s="128">
        <f>ROUND(I181*H181,2)</f>
        <v>0</v>
      </c>
      <c r="K181" s="124" t="s">
        <v>189</v>
      </c>
      <c r="L181" s="32"/>
      <c r="M181" s="129" t="s">
        <v>3</v>
      </c>
      <c r="N181" s="130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88</v>
      </c>
      <c r="AT181" s="133" t="s">
        <v>185</v>
      </c>
      <c r="AU181" s="133" t="s">
        <v>88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2205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1345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22.5">
      <c r="B183" s="135"/>
      <c r="D183" s="136" t="s">
        <v>190</v>
      </c>
      <c r="E183" s="137" t="s">
        <v>3</v>
      </c>
      <c r="F183" s="138" t="s">
        <v>269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1" customFormat="1" ht="11.25">
      <c r="B184" s="135"/>
      <c r="D184" s="136" t="s">
        <v>190</v>
      </c>
      <c r="E184" s="137" t="s">
        <v>3</v>
      </c>
      <c r="F184" s="138" t="s">
        <v>194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88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2" customFormat="1" ht="11.25">
      <c r="B185" s="142"/>
      <c r="D185" s="136" t="s">
        <v>190</v>
      </c>
      <c r="E185" s="143" t="s">
        <v>3</v>
      </c>
      <c r="F185" s="144" t="s">
        <v>2206</v>
      </c>
      <c r="H185" s="145">
        <v>126</v>
      </c>
      <c r="I185" s="146"/>
      <c r="L185" s="142"/>
      <c r="M185" s="147"/>
      <c r="T185" s="148"/>
      <c r="AT185" s="143" t="s">
        <v>190</v>
      </c>
      <c r="AU185" s="143" t="s">
        <v>88</v>
      </c>
      <c r="AV185" s="12" t="s">
        <v>90</v>
      </c>
      <c r="AW185" s="12" t="s">
        <v>41</v>
      </c>
      <c r="AX185" s="12" t="s">
        <v>80</v>
      </c>
      <c r="AY185" s="143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196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2" customFormat="1" ht="11.25">
      <c r="B187" s="142"/>
      <c r="D187" s="136" t="s">
        <v>190</v>
      </c>
      <c r="E187" s="143" t="s">
        <v>3</v>
      </c>
      <c r="F187" s="144" t="s">
        <v>2207</v>
      </c>
      <c r="H187" s="145">
        <v>50</v>
      </c>
      <c r="I187" s="146"/>
      <c r="L187" s="142"/>
      <c r="M187" s="147"/>
      <c r="T187" s="148"/>
      <c r="AT187" s="143" t="s">
        <v>190</v>
      </c>
      <c r="AU187" s="143" t="s">
        <v>88</v>
      </c>
      <c r="AV187" s="12" t="s">
        <v>90</v>
      </c>
      <c r="AW187" s="12" t="s">
        <v>41</v>
      </c>
      <c r="AX187" s="12" t="s">
        <v>80</v>
      </c>
      <c r="AY187" s="143" t="s">
        <v>184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812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2208</v>
      </c>
      <c r="H189" s="145">
        <v>93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80</v>
      </c>
      <c r="AY189" s="143" t="s">
        <v>184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1207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273</v>
      </c>
      <c r="H191" s="145">
        <v>12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65" s="11" customFormat="1" ht="22.5">
      <c r="B192" s="135"/>
      <c r="D192" s="136" t="s">
        <v>190</v>
      </c>
      <c r="E192" s="137" t="s">
        <v>3</v>
      </c>
      <c r="F192" s="138" t="s">
        <v>1208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1243</v>
      </c>
      <c r="H193" s="145">
        <v>3</v>
      </c>
      <c r="I193" s="146"/>
      <c r="L193" s="142"/>
      <c r="M193" s="147"/>
      <c r="T193" s="148"/>
      <c r="AT193" s="143" t="s">
        <v>190</v>
      </c>
      <c r="AU193" s="143" t="s">
        <v>88</v>
      </c>
      <c r="AV193" s="12" t="s">
        <v>90</v>
      </c>
      <c r="AW193" s="12" t="s">
        <v>41</v>
      </c>
      <c r="AX193" s="12" t="s">
        <v>80</v>
      </c>
      <c r="AY193" s="143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2176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1555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2" customFormat="1" ht="11.25">
      <c r="B196" s="142"/>
      <c r="D196" s="136" t="s">
        <v>190</v>
      </c>
      <c r="E196" s="143" t="s">
        <v>3</v>
      </c>
      <c r="F196" s="144" t="s">
        <v>2209</v>
      </c>
      <c r="H196" s="145">
        <v>68</v>
      </c>
      <c r="I196" s="146"/>
      <c r="L196" s="142"/>
      <c r="M196" s="147"/>
      <c r="T196" s="148"/>
      <c r="AT196" s="143" t="s">
        <v>190</v>
      </c>
      <c r="AU196" s="143" t="s">
        <v>88</v>
      </c>
      <c r="AV196" s="12" t="s">
        <v>90</v>
      </c>
      <c r="AW196" s="12" t="s">
        <v>41</v>
      </c>
      <c r="AX196" s="12" t="s">
        <v>80</v>
      </c>
      <c r="AY196" s="143" t="s">
        <v>184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1557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2" customFormat="1" ht="11.25">
      <c r="B198" s="142"/>
      <c r="D198" s="136" t="s">
        <v>190</v>
      </c>
      <c r="E198" s="143" t="s">
        <v>3</v>
      </c>
      <c r="F198" s="144" t="s">
        <v>2210</v>
      </c>
      <c r="H198" s="145">
        <v>19.440000000000001</v>
      </c>
      <c r="I198" s="146"/>
      <c r="L198" s="142"/>
      <c r="M198" s="147"/>
      <c r="T198" s="148"/>
      <c r="AT198" s="143" t="s">
        <v>190</v>
      </c>
      <c r="AU198" s="143" t="s">
        <v>88</v>
      </c>
      <c r="AV198" s="12" t="s">
        <v>90</v>
      </c>
      <c r="AW198" s="12" t="s">
        <v>41</v>
      </c>
      <c r="AX198" s="12" t="s">
        <v>80</v>
      </c>
      <c r="AY198" s="143" t="s">
        <v>184</v>
      </c>
    </row>
    <row r="199" spans="2:65" s="13" customFormat="1" ht="11.25">
      <c r="B199" s="149"/>
      <c r="D199" s="136" t="s">
        <v>190</v>
      </c>
      <c r="E199" s="150" t="s">
        <v>3</v>
      </c>
      <c r="F199" s="151" t="s">
        <v>202</v>
      </c>
      <c r="H199" s="152">
        <v>371.44</v>
      </c>
      <c r="I199" s="153"/>
      <c r="L199" s="149"/>
      <c r="M199" s="154"/>
      <c r="T199" s="155"/>
      <c r="AT199" s="150" t="s">
        <v>190</v>
      </c>
      <c r="AU199" s="150" t="s">
        <v>88</v>
      </c>
      <c r="AV199" s="13" t="s">
        <v>203</v>
      </c>
      <c r="AW199" s="13" t="s">
        <v>41</v>
      </c>
      <c r="AX199" s="13" t="s">
        <v>88</v>
      </c>
      <c r="AY199" s="150" t="s">
        <v>184</v>
      </c>
    </row>
    <row r="200" spans="2:65" s="1" customFormat="1" ht="21.75" customHeight="1">
      <c r="B200" s="121"/>
      <c r="C200" s="122" t="s">
        <v>9</v>
      </c>
      <c r="D200" s="122" t="s">
        <v>185</v>
      </c>
      <c r="E200" s="123" t="s">
        <v>771</v>
      </c>
      <c r="F200" s="124" t="s">
        <v>772</v>
      </c>
      <c r="G200" s="125" t="s">
        <v>188</v>
      </c>
      <c r="H200" s="126">
        <v>2.3759999999999999</v>
      </c>
      <c r="I200" s="127"/>
      <c r="J200" s="128">
        <f>ROUND(I200*H200,2)</f>
        <v>0</v>
      </c>
      <c r="K200" s="124" t="s">
        <v>189</v>
      </c>
      <c r="L200" s="32"/>
      <c r="M200" s="129" t="s">
        <v>3</v>
      </c>
      <c r="N200" s="130" t="s">
        <v>51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88</v>
      </c>
      <c r="AT200" s="133" t="s">
        <v>185</v>
      </c>
      <c r="AU200" s="133" t="s">
        <v>88</v>
      </c>
      <c r="AY200" s="16" t="s">
        <v>184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88</v>
      </c>
      <c r="BK200" s="134">
        <f>ROUND(I200*H200,2)</f>
        <v>0</v>
      </c>
      <c r="BL200" s="16" t="s">
        <v>88</v>
      </c>
      <c r="BM200" s="133" t="s">
        <v>2211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1345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11.25">
      <c r="B202" s="135"/>
      <c r="D202" s="136" t="s">
        <v>190</v>
      </c>
      <c r="E202" s="137" t="s">
        <v>3</v>
      </c>
      <c r="F202" s="138" t="s">
        <v>257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1" customFormat="1" ht="11.25">
      <c r="B203" s="135"/>
      <c r="D203" s="136" t="s">
        <v>190</v>
      </c>
      <c r="E203" s="137" t="s">
        <v>3</v>
      </c>
      <c r="F203" s="138" t="s">
        <v>2212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2" customFormat="1" ht="11.25">
      <c r="B204" s="142"/>
      <c r="D204" s="136" t="s">
        <v>190</v>
      </c>
      <c r="E204" s="143" t="s">
        <v>3</v>
      </c>
      <c r="F204" s="144" t="s">
        <v>2175</v>
      </c>
      <c r="H204" s="145">
        <v>2.3759999999999999</v>
      </c>
      <c r="I204" s="146"/>
      <c r="L204" s="142"/>
      <c r="M204" s="147"/>
      <c r="T204" s="148"/>
      <c r="AT204" s="143" t="s">
        <v>190</v>
      </c>
      <c r="AU204" s="143" t="s">
        <v>88</v>
      </c>
      <c r="AV204" s="12" t="s">
        <v>90</v>
      </c>
      <c r="AW204" s="12" t="s">
        <v>41</v>
      </c>
      <c r="AX204" s="12" t="s">
        <v>88</v>
      </c>
      <c r="AY204" s="143" t="s">
        <v>184</v>
      </c>
    </row>
    <row r="205" spans="2:65" s="1" customFormat="1" ht="21.75" customHeight="1">
      <c r="B205" s="121"/>
      <c r="C205" s="122" t="s">
        <v>268</v>
      </c>
      <c r="D205" s="122" t="s">
        <v>185</v>
      </c>
      <c r="E205" s="123" t="s">
        <v>775</v>
      </c>
      <c r="F205" s="124" t="s">
        <v>776</v>
      </c>
      <c r="G205" s="125" t="s">
        <v>250</v>
      </c>
      <c r="H205" s="126">
        <v>23.76</v>
      </c>
      <c r="I205" s="127"/>
      <c r="J205" s="128">
        <f>ROUND(I205*H205,2)</f>
        <v>0</v>
      </c>
      <c r="K205" s="124" t="s">
        <v>189</v>
      </c>
      <c r="L205" s="32"/>
      <c r="M205" s="129" t="s">
        <v>3</v>
      </c>
      <c r="N205" s="130" t="s">
        <v>51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88</v>
      </c>
      <c r="AT205" s="133" t="s">
        <v>185</v>
      </c>
      <c r="AU205" s="133" t="s">
        <v>88</v>
      </c>
      <c r="AY205" s="16" t="s">
        <v>184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88</v>
      </c>
      <c r="BK205" s="134">
        <f>ROUND(I205*H205,2)</f>
        <v>0</v>
      </c>
      <c r="BL205" s="16" t="s">
        <v>88</v>
      </c>
      <c r="BM205" s="133" t="s">
        <v>2213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1345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22.5">
      <c r="B207" s="135"/>
      <c r="D207" s="136" t="s">
        <v>190</v>
      </c>
      <c r="E207" s="137" t="s">
        <v>3</v>
      </c>
      <c r="F207" s="138" t="s">
        <v>269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1" customFormat="1" ht="22.5">
      <c r="B208" s="135"/>
      <c r="D208" s="136" t="s">
        <v>190</v>
      </c>
      <c r="E208" s="137" t="s">
        <v>3</v>
      </c>
      <c r="F208" s="138" t="s">
        <v>2214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2" customFormat="1" ht="11.25">
      <c r="B209" s="142"/>
      <c r="D209" s="136" t="s">
        <v>190</v>
      </c>
      <c r="E209" s="143" t="s">
        <v>3</v>
      </c>
      <c r="F209" s="144" t="s">
        <v>2215</v>
      </c>
      <c r="H209" s="145">
        <v>23.76</v>
      </c>
      <c r="I209" s="146"/>
      <c r="L209" s="142"/>
      <c r="M209" s="147"/>
      <c r="T209" s="148"/>
      <c r="AT209" s="143" t="s">
        <v>190</v>
      </c>
      <c r="AU209" s="143" t="s">
        <v>88</v>
      </c>
      <c r="AV209" s="12" t="s">
        <v>90</v>
      </c>
      <c r="AW209" s="12" t="s">
        <v>41</v>
      </c>
      <c r="AX209" s="12" t="s">
        <v>88</v>
      </c>
      <c r="AY209" s="143" t="s">
        <v>184</v>
      </c>
    </row>
    <row r="210" spans="2:65" s="1" customFormat="1" ht="24.2" customHeight="1">
      <c r="B210" s="121"/>
      <c r="C210" s="122" t="s">
        <v>293</v>
      </c>
      <c r="D210" s="122" t="s">
        <v>185</v>
      </c>
      <c r="E210" s="123" t="s">
        <v>294</v>
      </c>
      <c r="F210" s="124" t="s">
        <v>295</v>
      </c>
      <c r="G210" s="125" t="s">
        <v>296</v>
      </c>
      <c r="H210" s="126">
        <v>182.95400000000001</v>
      </c>
      <c r="I210" s="127"/>
      <c r="J210" s="128">
        <f>ROUND(I210*H210,2)</f>
        <v>0</v>
      </c>
      <c r="K210" s="124" t="s">
        <v>189</v>
      </c>
      <c r="L210" s="32"/>
      <c r="M210" s="129" t="s">
        <v>3</v>
      </c>
      <c r="N210" s="130" t="s">
        <v>51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88</v>
      </c>
      <c r="AT210" s="133" t="s">
        <v>185</v>
      </c>
      <c r="AU210" s="133" t="s">
        <v>88</v>
      </c>
      <c r="AY210" s="16" t="s">
        <v>184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6" t="s">
        <v>88</v>
      </c>
      <c r="BK210" s="134">
        <f>ROUND(I210*H210,2)</f>
        <v>0</v>
      </c>
      <c r="BL210" s="16" t="s">
        <v>88</v>
      </c>
      <c r="BM210" s="133" t="s">
        <v>2216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1345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1931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2217</v>
      </c>
      <c r="H213" s="145">
        <v>178.91499999999999</v>
      </c>
      <c r="I213" s="146"/>
      <c r="L213" s="142"/>
      <c r="M213" s="147"/>
      <c r="T213" s="148"/>
      <c r="AT213" s="143" t="s">
        <v>190</v>
      </c>
      <c r="AU213" s="143" t="s">
        <v>88</v>
      </c>
      <c r="AV213" s="12" t="s">
        <v>90</v>
      </c>
      <c r="AW213" s="12" t="s">
        <v>41</v>
      </c>
      <c r="AX213" s="12" t="s">
        <v>80</v>
      </c>
      <c r="AY213" s="143" t="s">
        <v>184</v>
      </c>
    </row>
    <row r="214" spans="2:65" s="12" customFormat="1" ht="11.25">
      <c r="B214" s="142"/>
      <c r="D214" s="136" t="s">
        <v>190</v>
      </c>
      <c r="E214" s="143" t="s">
        <v>3</v>
      </c>
      <c r="F214" s="144" t="s">
        <v>2218</v>
      </c>
      <c r="H214" s="145">
        <v>4.0389999999999997</v>
      </c>
      <c r="I214" s="146"/>
      <c r="L214" s="142"/>
      <c r="M214" s="147"/>
      <c r="T214" s="148"/>
      <c r="AT214" s="143" t="s">
        <v>190</v>
      </c>
      <c r="AU214" s="143" t="s">
        <v>88</v>
      </c>
      <c r="AV214" s="12" t="s">
        <v>90</v>
      </c>
      <c r="AW214" s="12" t="s">
        <v>41</v>
      </c>
      <c r="AX214" s="12" t="s">
        <v>80</v>
      </c>
      <c r="AY214" s="143" t="s">
        <v>184</v>
      </c>
    </row>
    <row r="215" spans="2:65" s="13" customFormat="1" ht="11.25">
      <c r="B215" s="149"/>
      <c r="D215" s="136" t="s">
        <v>190</v>
      </c>
      <c r="E215" s="150" t="s">
        <v>3</v>
      </c>
      <c r="F215" s="151" t="s">
        <v>202</v>
      </c>
      <c r="H215" s="152">
        <v>182.95400000000001</v>
      </c>
      <c r="I215" s="153"/>
      <c r="L215" s="149"/>
      <c r="M215" s="154"/>
      <c r="T215" s="155"/>
      <c r="AT215" s="150" t="s">
        <v>190</v>
      </c>
      <c r="AU215" s="150" t="s">
        <v>88</v>
      </c>
      <c r="AV215" s="13" t="s">
        <v>203</v>
      </c>
      <c r="AW215" s="13" t="s">
        <v>41</v>
      </c>
      <c r="AX215" s="13" t="s">
        <v>88</v>
      </c>
      <c r="AY215" s="150" t="s">
        <v>184</v>
      </c>
    </row>
    <row r="216" spans="2:65" s="1" customFormat="1" ht="16.5" customHeight="1">
      <c r="B216" s="121"/>
      <c r="C216" s="122" t="s">
        <v>300</v>
      </c>
      <c r="D216" s="122" t="s">
        <v>185</v>
      </c>
      <c r="E216" s="123" t="s">
        <v>301</v>
      </c>
      <c r="F216" s="124" t="s">
        <v>302</v>
      </c>
      <c r="G216" s="125" t="s">
        <v>188</v>
      </c>
      <c r="H216" s="126">
        <v>68.099999999999994</v>
      </c>
      <c r="I216" s="127"/>
      <c r="J216" s="128">
        <f>ROUND(I216*H216,2)</f>
        <v>0</v>
      </c>
      <c r="K216" s="124" t="s">
        <v>189</v>
      </c>
      <c r="L216" s="32"/>
      <c r="M216" s="129" t="s">
        <v>3</v>
      </c>
      <c r="N216" s="130" t="s">
        <v>51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88</v>
      </c>
      <c r="AT216" s="133" t="s">
        <v>185</v>
      </c>
      <c r="AU216" s="133" t="s">
        <v>88</v>
      </c>
      <c r="AY216" s="16" t="s">
        <v>184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88</v>
      </c>
      <c r="BK216" s="134">
        <f>ROUND(I216*H216,2)</f>
        <v>0</v>
      </c>
      <c r="BL216" s="16" t="s">
        <v>88</v>
      </c>
      <c r="BM216" s="133" t="s">
        <v>2219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1345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1" customFormat="1" ht="11.25">
      <c r="B218" s="135"/>
      <c r="D218" s="136" t="s">
        <v>190</v>
      </c>
      <c r="E218" s="137" t="s">
        <v>3</v>
      </c>
      <c r="F218" s="138" t="s">
        <v>304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1" customFormat="1" ht="22.5">
      <c r="B219" s="135"/>
      <c r="D219" s="136" t="s">
        <v>190</v>
      </c>
      <c r="E219" s="137" t="s">
        <v>3</v>
      </c>
      <c r="F219" s="138" t="s">
        <v>305</v>
      </c>
      <c r="H219" s="137" t="s">
        <v>3</v>
      </c>
      <c r="I219" s="139"/>
      <c r="L219" s="135"/>
      <c r="M219" s="140"/>
      <c r="T219" s="141"/>
      <c r="AT219" s="137" t="s">
        <v>190</v>
      </c>
      <c r="AU219" s="137" t="s">
        <v>88</v>
      </c>
      <c r="AV219" s="11" t="s">
        <v>88</v>
      </c>
      <c r="AW219" s="11" t="s">
        <v>41</v>
      </c>
      <c r="AX219" s="11" t="s">
        <v>80</v>
      </c>
      <c r="AY219" s="137" t="s">
        <v>184</v>
      </c>
    </row>
    <row r="220" spans="2:65" s="12" customFormat="1" ht="11.25">
      <c r="B220" s="142"/>
      <c r="D220" s="136" t="s">
        <v>190</v>
      </c>
      <c r="E220" s="143" t="s">
        <v>3</v>
      </c>
      <c r="F220" s="144" t="s">
        <v>2220</v>
      </c>
      <c r="H220" s="145">
        <v>105.244</v>
      </c>
      <c r="I220" s="146"/>
      <c r="L220" s="142"/>
      <c r="M220" s="147"/>
      <c r="T220" s="148"/>
      <c r="AT220" s="143" t="s">
        <v>190</v>
      </c>
      <c r="AU220" s="143" t="s">
        <v>88</v>
      </c>
      <c r="AV220" s="12" t="s">
        <v>90</v>
      </c>
      <c r="AW220" s="12" t="s">
        <v>41</v>
      </c>
      <c r="AX220" s="12" t="s">
        <v>80</v>
      </c>
      <c r="AY220" s="143" t="s">
        <v>184</v>
      </c>
    </row>
    <row r="221" spans="2:65" s="11" customFormat="1" ht="22.5">
      <c r="B221" s="135"/>
      <c r="D221" s="136" t="s">
        <v>190</v>
      </c>
      <c r="E221" s="137" t="s">
        <v>3</v>
      </c>
      <c r="F221" s="138" t="s">
        <v>307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2221</v>
      </c>
      <c r="H222" s="145">
        <v>-37.143999999999998</v>
      </c>
      <c r="I222" s="146"/>
      <c r="L222" s="142"/>
      <c r="M222" s="147"/>
      <c r="T222" s="148"/>
      <c r="AT222" s="143" t="s">
        <v>190</v>
      </c>
      <c r="AU222" s="143" t="s">
        <v>88</v>
      </c>
      <c r="AV222" s="12" t="s">
        <v>90</v>
      </c>
      <c r="AW222" s="12" t="s">
        <v>41</v>
      </c>
      <c r="AX222" s="12" t="s">
        <v>80</v>
      </c>
      <c r="AY222" s="143" t="s">
        <v>184</v>
      </c>
    </row>
    <row r="223" spans="2:65" s="13" customFormat="1" ht="11.25">
      <c r="B223" s="149"/>
      <c r="D223" s="136" t="s">
        <v>190</v>
      </c>
      <c r="E223" s="150" t="s">
        <v>3</v>
      </c>
      <c r="F223" s="151" t="s">
        <v>202</v>
      </c>
      <c r="H223" s="152">
        <v>68.099999999999994</v>
      </c>
      <c r="I223" s="153"/>
      <c r="L223" s="149"/>
      <c r="M223" s="154"/>
      <c r="T223" s="155"/>
      <c r="AT223" s="150" t="s">
        <v>190</v>
      </c>
      <c r="AU223" s="150" t="s">
        <v>88</v>
      </c>
      <c r="AV223" s="13" t="s">
        <v>203</v>
      </c>
      <c r="AW223" s="13" t="s">
        <v>41</v>
      </c>
      <c r="AX223" s="13" t="s">
        <v>88</v>
      </c>
      <c r="AY223" s="150" t="s">
        <v>184</v>
      </c>
    </row>
    <row r="224" spans="2:65" s="10" customFormat="1" ht="25.9" customHeight="1">
      <c r="B224" s="111"/>
      <c r="D224" s="112" t="s">
        <v>79</v>
      </c>
      <c r="E224" s="113" t="s">
        <v>90</v>
      </c>
      <c r="F224" s="113" t="s">
        <v>313</v>
      </c>
      <c r="I224" s="114"/>
      <c r="J224" s="115">
        <f>BK224</f>
        <v>0</v>
      </c>
      <c r="L224" s="111"/>
      <c r="M224" s="116"/>
      <c r="P224" s="117">
        <f>SUM(P225:P239)</f>
        <v>0</v>
      </c>
      <c r="R224" s="117">
        <f>SUM(R225:R239)</f>
        <v>0</v>
      </c>
      <c r="T224" s="118">
        <f>SUM(T225:T239)</f>
        <v>0</v>
      </c>
      <c r="AR224" s="112" t="s">
        <v>88</v>
      </c>
      <c r="AT224" s="119" t="s">
        <v>79</v>
      </c>
      <c r="AU224" s="119" t="s">
        <v>80</v>
      </c>
      <c r="AY224" s="112" t="s">
        <v>184</v>
      </c>
      <c r="BK224" s="120">
        <f>SUM(BK225:BK239)</f>
        <v>0</v>
      </c>
    </row>
    <row r="225" spans="2:65" s="1" customFormat="1" ht="16.5" customHeight="1">
      <c r="B225" s="121"/>
      <c r="C225" s="122" t="s">
        <v>314</v>
      </c>
      <c r="D225" s="122" t="s">
        <v>185</v>
      </c>
      <c r="E225" s="123" t="s">
        <v>315</v>
      </c>
      <c r="F225" s="124" t="s">
        <v>316</v>
      </c>
      <c r="G225" s="125" t="s">
        <v>188</v>
      </c>
      <c r="H225" s="126">
        <v>3.444</v>
      </c>
      <c r="I225" s="127"/>
      <c r="J225" s="128">
        <f>ROUND(I225*H225,2)</f>
        <v>0</v>
      </c>
      <c r="K225" s="124" t="s">
        <v>189</v>
      </c>
      <c r="L225" s="32"/>
      <c r="M225" s="129" t="s">
        <v>3</v>
      </c>
      <c r="N225" s="130" t="s">
        <v>51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88</v>
      </c>
      <c r="AT225" s="133" t="s">
        <v>185</v>
      </c>
      <c r="AU225" s="133" t="s">
        <v>88</v>
      </c>
      <c r="AY225" s="16" t="s">
        <v>184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88</v>
      </c>
      <c r="BK225" s="134">
        <f>ROUND(I225*H225,2)</f>
        <v>0</v>
      </c>
      <c r="BL225" s="16" t="s">
        <v>88</v>
      </c>
      <c r="BM225" s="133" t="s">
        <v>2222</v>
      </c>
    </row>
    <row r="226" spans="2:65" s="11" customFormat="1" ht="11.25">
      <c r="B226" s="135"/>
      <c r="D226" s="136" t="s">
        <v>190</v>
      </c>
      <c r="E226" s="137" t="s">
        <v>3</v>
      </c>
      <c r="F226" s="138" t="s">
        <v>2176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1600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2" customFormat="1" ht="11.25">
      <c r="B228" s="142"/>
      <c r="D228" s="136" t="s">
        <v>190</v>
      </c>
      <c r="E228" s="143" t="s">
        <v>3</v>
      </c>
      <c r="F228" s="144" t="s">
        <v>2223</v>
      </c>
      <c r="H228" s="145">
        <v>1.944</v>
      </c>
      <c r="I228" s="146"/>
      <c r="L228" s="142"/>
      <c r="M228" s="147"/>
      <c r="T228" s="148"/>
      <c r="AT228" s="143" t="s">
        <v>190</v>
      </c>
      <c r="AU228" s="143" t="s">
        <v>88</v>
      </c>
      <c r="AV228" s="12" t="s">
        <v>90</v>
      </c>
      <c r="AW228" s="12" t="s">
        <v>41</v>
      </c>
      <c r="AX228" s="12" t="s">
        <v>80</v>
      </c>
      <c r="AY228" s="143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2224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1251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2" customFormat="1" ht="11.25">
      <c r="B231" s="142"/>
      <c r="D231" s="136" t="s">
        <v>190</v>
      </c>
      <c r="E231" s="143" t="s">
        <v>3</v>
      </c>
      <c r="F231" s="144" t="s">
        <v>319</v>
      </c>
      <c r="H231" s="145">
        <v>1.2</v>
      </c>
      <c r="I231" s="146"/>
      <c r="L231" s="142"/>
      <c r="M231" s="147"/>
      <c r="T231" s="148"/>
      <c r="AT231" s="143" t="s">
        <v>190</v>
      </c>
      <c r="AU231" s="143" t="s">
        <v>88</v>
      </c>
      <c r="AV231" s="12" t="s">
        <v>90</v>
      </c>
      <c r="AW231" s="12" t="s">
        <v>41</v>
      </c>
      <c r="AX231" s="12" t="s">
        <v>80</v>
      </c>
      <c r="AY231" s="143" t="s">
        <v>184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1252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2" customFormat="1" ht="11.25">
      <c r="B233" s="142"/>
      <c r="D233" s="136" t="s">
        <v>190</v>
      </c>
      <c r="E233" s="143" t="s">
        <v>3</v>
      </c>
      <c r="F233" s="144" t="s">
        <v>1253</v>
      </c>
      <c r="H233" s="145">
        <v>0.3</v>
      </c>
      <c r="I233" s="146"/>
      <c r="L233" s="142"/>
      <c r="M233" s="147"/>
      <c r="T233" s="148"/>
      <c r="AT233" s="143" t="s">
        <v>190</v>
      </c>
      <c r="AU233" s="143" t="s">
        <v>88</v>
      </c>
      <c r="AV233" s="12" t="s">
        <v>90</v>
      </c>
      <c r="AW233" s="12" t="s">
        <v>41</v>
      </c>
      <c r="AX233" s="12" t="s">
        <v>80</v>
      </c>
      <c r="AY233" s="143" t="s">
        <v>184</v>
      </c>
    </row>
    <row r="234" spans="2:65" s="13" customFormat="1" ht="11.25">
      <c r="B234" s="149"/>
      <c r="D234" s="136" t="s">
        <v>190</v>
      </c>
      <c r="E234" s="150" t="s">
        <v>3</v>
      </c>
      <c r="F234" s="151" t="s">
        <v>202</v>
      </c>
      <c r="H234" s="152">
        <v>3.444</v>
      </c>
      <c r="I234" s="153"/>
      <c r="L234" s="149"/>
      <c r="M234" s="154"/>
      <c r="T234" s="155"/>
      <c r="AT234" s="150" t="s">
        <v>190</v>
      </c>
      <c r="AU234" s="150" t="s">
        <v>88</v>
      </c>
      <c r="AV234" s="13" t="s">
        <v>203</v>
      </c>
      <c r="AW234" s="13" t="s">
        <v>41</v>
      </c>
      <c r="AX234" s="13" t="s">
        <v>88</v>
      </c>
      <c r="AY234" s="150" t="s">
        <v>184</v>
      </c>
    </row>
    <row r="235" spans="2:65" s="1" customFormat="1" ht="16.5" customHeight="1">
      <c r="B235" s="121"/>
      <c r="C235" s="122" t="s">
        <v>321</v>
      </c>
      <c r="D235" s="122" t="s">
        <v>185</v>
      </c>
      <c r="E235" s="123" t="s">
        <v>1603</v>
      </c>
      <c r="F235" s="124" t="s">
        <v>1604</v>
      </c>
      <c r="G235" s="125" t="s">
        <v>188</v>
      </c>
      <c r="H235" s="126">
        <v>6.8</v>
      </c>
      <c r="I235" s="127"/>
      <c r="J235" s="128">
        <f>ROUND(I235*H235,2)</f>
        <v>0</v>
      </c>
      <c r="K235" s="124" t="s">
        <v>189</v>
      </c>
      <c r="L235" s="32"/>
      <c r="M235" s="129" t="s">
        <v>3</v>
      </c>
      <c r="N235" s="130" t="s">
        <v>51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88</v>
      </c>
      <c r="AT235" s="133" t="s">
        <v>185</v>
      </c>
      <c r="AU235" s="133" t="s">
        <v>88</v>
      </c>
      <c r="AY235" s="16" t="s">
        <v>184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88</v>
      </c>
      <c r="BK235" s="134">
        <f>ROUND(I235*H235,2)</f>
        <v>0</v>
      </c>
      <c r="BL235" s="16" t="s">
        <v>88</v>
      </c>
      <c r="BM235" s="133" t="s">
        <v>2225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2176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2226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2227</v>
      </c>
      <c r="H238" s="145">
        <v>6.8</v>
      </c>
      <c r="I238" s="146"/>
      <c r="L238" s="142"/>
      <c r="M238" s="147"/>
      <c r="T238" s="148"/>
      <c r="AT238" s="143" t="s">
        <v>190</v>
      </c>
      <c r="AU238" s="143" t="s">
        <v>88</v>
      </c>
      <c r="AV238" s="12" t="s">
        <v>90</v>
      </c>
      <c r="AW238" s="12" t="s">
        <v>41</v>
      </c>
      <c r="AX238" s="12" t="s">
        <v>80</v>
      </c>
      <c r="AY238" s="143" t="s">
        <v>184</v>
      </c>
    </row>
    <row r="239" spans="2:65" s="13" customFormat="1" ht="11.25">
      <c r="B239" s="149"/>
      <c r="D239" s="136" t="s">
        <v>190</v>
      </c>
      <c r="E239" s="150" t="s">
        <v>3</v>
      </c>
      <c r="F239" s="151" t="s">
        <v>202</v>
      </c>
      <c r="H239" s="152">
        <v>6.8</v>
      </c>
      <c r="I239" s="153"/>
      <c r="L239" s="149"/>
      <c r="M239" s="154"/>
      <c r="T239" s="155"/>
      <c r="AT239" s="150" t="s">
        <v>190</v>
      </c>
      <c r="AU239" s="150" t="s">
        <v>88</v>
      </c>
      <c r="AV239" s="13" t="s">
        <v>203</v>
      </c>
      <c r="AW239" s="13" t="s">
        <v>41</v>
      </c>
      <c r="AX239" s="13" t="s">
        <v>88</v>
      </c>
      <c r="AY239" s="150" t="s">
        <v>184</v>
      </c>
    </row>
    <row r="240" spans="2:65" s="10" customFormat="1" ht="25.9" customHeight="1">
      <c r="B240" s="111"/>
      <c r="D240" s="112" t="s">
        <v>79</v>
      </c>
      <c r="E240" s="113" t="s">
        <v>230</v>
      </c>
      <c r="F240" s="113" t="s">
        <v>333</v>
      </c>
      <c r="I240" s="114"/>
      <c r="J240" s="115">
        <f>BK240</f>
        <v>0</v>
      </c>
      <c r="L240" s="111"/>
      <c r="M240" s="116"/>
      <c r="P240" s="117">
        <f>SUM(P241:P1078)</f>
        <v>0</v>
      </c>
      <c r="R240" s="117">
        <f>SUM(R241:R1078)</f>
        <v>0</v>
      </c>
      <c r="T240" s="118">
        <f>SUM(T241:T1078)</f>
        <v>0</v>
      </c>
      <c r="AR240" s="112" t="s">
        <v>88</v>
      </c>
      <c r="AT240" s="119" t="s">
        <v>79</v>
      </c>
      <c r="AU240" s="119" t="s">
        <v>80</v>
      </c>
      <c r="AY240" s="112" t="s">
        <v>184</v>
      </c>
      <c r="BK240" s="120">
        <f>SUM(BK241:BK1078)</f>
        <v>0</v>
      </c>
    </row>
    <row r="241" spans="2:65" s="1" customFormat="1" ht="21.75" customHeight="1">
      <c r="B241" s="121"/>
      <c r="C241" s="122" t="s">
        <v>8</v>
      </c>
      <c r="D241" s="122" t="s">
        <v>185</v>
      </c>
      <c r="E241" s="123" t="s">
        <v>334</v>
      </c>
      <c r="F241" s="124" t="s">
        <v>335</v>
      </c>
      <c r="G241" s="125" t="s">
        <v>324</v>
      </c>
      <c r="H241" s="126">
        <v>368</v>
      </c>
      <c r="I241" s="127"/>
      <c r="J241" s="128">
        <f>ROUND(I241*H241,2)</f>
        <v>0</v>
      </c>
      <c r="K241" s="124" t="s">
        <v>189</v>
      </c>
      <c r="L241" s="32"/>
      <c r="M241" s="129" t="s">
        <v>3</v>
      </c>
      <c r="N241" s="130" t="s">
        <v>51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88</v>
      </c>
      <c r="AT241" s="133" t="s">
        <v>185</v>
      </c>
      <c r="AU241" s="133" t="s">
        <v>88</v>
      </c>
      <c r="AY241" s="16" t="s">
        <v>184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88</v>
      </c>
      <c r="BK241" s="134">
        <f>ROUND(I241*H241,2)</f>
        <v>0</v>
      </c>
      <c r="BL241" s="16" t="s">
        <v>88</v>
      </c>
      <c r="BM241" s="133" t="s">
        <v>2228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2229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1333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2" customFormat="1" ht="11.25">
      <c r="B244" s="142"/>
      <c r="D244" s="136" t="s">
        <v>190</v>
      </c>
      <c r="E244" s="143" t="s">
        <v>3</v>
      </c>
      <c r="F244" s="144" t="s">
        <v>2230</v>
      </c>
      <c r="H244" s="145">
        <v>368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80</v>
      </c>
      <c r="AY244" s="143" t="s">
        <v>184</v>
      </c>
    </row>
    <row r="245" spans="2:65" s="13" customFormat="1" ht="11.25">
      <c r="B245" s="149"/>
      <c r="D245" s="136" t="s">
        <v>190</v>
      </c>
      <c r="E245" s="150" t="s">
        <v>3</v>
      </c>
      <c r="F245" s="151" t="s">
        <v>202</v>
      </c>
      <c r="H245" s="152">
        <v>368</v>
      </c>
      <c r="I245" s="153"/>
      <c r="L245" s="149"/>
      <c r="M245" s="154"/>
      <c r="T245" s="155"/>
      <c r="AT245" s="150" t="s">
        <v>190</v>
      </c>
      <c r="AU245" s="150" t="s">
        <v>88</v>
      </c>
      <c r="AV245" s="13" t="s">
        <v>203</v>
      </c>
      <c r="AW245" s="13" t="s">
        <v>41</v>
      </c>
      <c r="AX245" s="13" t="s">
        <v>88</v>
      </c>
      <c r="AY245" s="150" t="s">
        <v>184</v>
      </c>
    </row>
    <row r="246" spans="2:65" s="1" customFormat="1" ht="21.75" customHeight="1">
      <c r="B246" s="121"/>
      <c r="C246" s="122" t="s">
        <v>339</v>
      </c>
      <c r="D246" s="122" t="s">
        <v>185</v>
      </c>
      <c r="E246" s="123" t="s">
        <v>340</v>
      </c>
      <c r="F246" s="124" t="s">
        <v>341</v>
      </c>
      <c r="G246" s="125" t="s">
        <v>324</v>
      </c>
      <c r="H246" s="126">
        <v>230</v>
      </c>
      <c r="I246" s="127"/>
      <c r="J246" s="128">
        <f>ROUND(I246*H246,2)</f>
        <v>0</v>
      </c>
      <c r="K246" s="124" t="s">
        <v>189</v>
      </c>
      <c r="L246" s="32"/>
      <c r="M246" s="129" t="s">
        <v>3</v>
      </c>
      <c r="N246" s="130" t="s">
        <v>51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88</v>
      </c>
      <c r="AT246" s="133" t="s">
        <v>185</v>
      </c>
      <c r="AU246" s="133" t="s">
        <v>88</v>
      </c>
      <c r="AY246" s="16" t="s">
        <v>184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88</v>
      </c>
      <c r="BK246" s="134">
        <f>ROUND(I246*H246,2)</f>
        <v>0</v>
      </c>
      <c r="BL246" s="16" t="s">
        <v>88</v>
      </c>
      <c r="BM246" s="133" t="s">
        <v>2231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1345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343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2" customFormat="1" ht="11.25">
      <c r="B249" s="142"/>
      <c r="D249" s="136" t="s">
        <v>190</v>
      </c>
      <c r="E249" s="143" t="s">
        <v>3</v>
      </c>
      <c r="F249" s="144" t="s">
        <v>2232</v>
      </c>
      <c r="H249" s="145">
        <v>230</v>
      </c>
      <c r="I249" s="146"/>
      <c r="L249" s="142"/>
      <c r="M249" s="147"/>
      <c r="T249" s="148"/>
      <c r="AT249" s="143" t="s">
        <v>190</v>
      </c>
      <c r="AU249" s="143" t="s">
        <v>88</v>
      </c>
      <c r="AV249" s="12" t="s">
        <v>90</v>
      </c>
      <c r="AW249" s="12" t="s">
        <v>41</v>
      </c>
      <c r="AX249" s="12" t="s">
        <v>80</v>
      </c>
      <c r="AY249" s="143" t="s">
        <v>184</v>
      </c>
    </row>
    <row r="250" spans="2:65" s="13" customFormat="1" ht="11.25">
      <c r="B250" s="149"/>
      <c r="D250" s="136" t="s">
        <v>190</v>
      </c>
      <c r="E250" s="150" t="s">
        <v>3</v>
      </c>
      <c r="F250" s="151" t="s">
        <v>202</v>
      </c>
      <c r="H250" s="152">
        <v>230</v>
      </c>
      <c r="I250" s="153"/>
      <c r="L250" s="149"/>
      <c r="M250" s="154"/>
      <c r="T250" s="155"/>
      <c r="AT250" s="150" t="s">
        <v>190</v>
      </c>
      <c r="AU250" s="150" t="s">
        <v>88</v>
      </c>
      <c r="AV250" s="13" t="s">
        <v>203</v>
      </c>
      <c r="AW250" s="13" t="s">
        <v>41</v>
      </c>
      <c r="AX250" s="13" t="s">
        <v>88</v>
      </c>
      <c r="AY250" s="150" t="s">
        <v>184</v>
      </c>
    </row>
    <row r="251" spans="2:65" s="1" customFormat="1" ht="24.2" customHeight="1">
      <c r="B251" s="121"/>
      <c r="C251" s="122" t="s">
        <v>345</v>
      </c>
      <c r="D251" s="122" t="s">
        <v>185</v>
      </c>
      <c r="E251" s="123" t="s">
        <v>2233</v>
      </c>
      <c r="F251" s="124" t="s">
        <v>2234</v>
      </c>
      <c r="G251" s="125" t="s">
        <v>348</v>
      </c>
      <c r="H251" s="126">
        <v>12</v>
      </c>
      <c r="I251" s="127"/>
      <c r="J251" s="128">
        <f>ROUND(I251*H251,2)</f>
        <v>0</v>
      </c>
      <c r="K251" s="124" t="s">
        <v>189</v>
      </c>
      <c r="L251" s="32"/>
      <c r="M251" s="129" t="s">
        <v>3</v>
      </c>
      <c r="N251" s="130" t="s">
        <v>51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88</v>
      </c>
      <c r="AT251" s="133" t="s">
        <v>185</v>
      </c>
      <c r="AU251" s="133" t="s">
        <v>88</v>
      </c>
      <c r="AY251" s="16" t="s">
        <v>184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88</v>
      </c>
      <c r="BK251" s="134">
        <f>ROUND(I251*H251,2)</f>
        <v>0</v>
      </c>
      <c r="BL251" s="16" t="s">
        <v>88</v>
      </c>
      <c r="BM251" s="133" t="s">
        <v>2235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1345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2236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2" customFormat="1" ht="11.25">
      <c r="B254" s="142"/>
      <c r="D254" s="136" t="s">
        <v>190</v>
      </c>
      <c r="E254" s="143" t="s">
        <v>3</v>
      </c>
      <c r="F254" s="144" t="s">
        <v>265</v>
      </c>
      <c r="H254" s="145">
        <v>12</v>
      </c>
      <c r="I254" s="146"/>
      <c r="L254" s="142"/>
      <c r="M254" s="147"/>
      <c r="T254" s="148"/>
      <c r="AT254" s="143" t="s">
        <v>190</v>
      </c>
      <c r="AU254" s="143" t="s">
        <v>88</v>
      </c>
      <c r="AV254" s="12" t="s">
        <v>90</v>
      </c>
      <c r="AW254" s="12" t="s">
        <v>41</v>
      </c>
      <c r="AX254" s="12" t="s">
        <v>80</v>
      </c>
      <c r="AY254" s="143" t="s">
        <v>184</v>
      </c>
    </row>
    <row r="255" spans="2:65" s="13" customFormat="1" ht="11.25">
      <c r="B255" s="149"/>
      <c r="D255" s="136" t="s">
        <v>190</v>
      </c>
      <c r="E255" s="150" t="s">
        <v>3</v>
      </c>
      <c r="F255" s="151" t="s">
        <v>202</v>
      </c>
      <c r="H255" s="152">
        <v>12</v>
      </c>
      <c r="I255" s="153"/>
      <c r="L255" s="149"/>
      <c r="M255" s="154"/>
      <c r="T255" s="155"/>
      <c r="AT255" s="150" t="s">
        <v>190</v>
      </c>
      <c r="AU255" s="150" t="s">
        <v>88</v>
      </c>
      <c r="AV255" s="13" t="s">
        <v>203</v>
      </c>
      <c r="AW255" s="13" t="s">
        <v>41</v>
      </c>
      <c r="AX255" s="13" t="s">
        <v>88</v>
      </c>
      <c r="AY255" s="150" t="s">
        <v>184</v>
      </c>
    </row>
    <row r="256" spans="2:65" s="1" customFormat="1" ht="16.5" customHeight="1">
      <c r="B256" s="121"/>
      <c r="C256" s="122" t="s">
        <v>350</v>
      </c>
      <c r="D256" s="122" t="s">
        <v>185</v>
      </c>
      <c r="E256" s="123" t="s">
        <v>351</v>
      </c>
      <c r="F256" s="124" t="s">
        <v>352</v>
      </c>
      <c r="G256" s="125" t="s">
        <v>324</v>
      </c>
      <c r="H256" s="126">
        <v>106</v>
      </c>
      <c r="I256" s="127"/>
      <c r="J256" s="128">
        <f>ROUND(I256*H256,2)</f>
        <v>0</v>
      </c>
      <c r="K256" s="124" t="s">
        <v>189</v>
      </c>
      <c r="L256" s="32"/>
      <c r="M256" s="129" t="s">
        <v>3</v>
      </c>
      <c r="N256" s="130" t="s">
        <v>51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88</v>
      </c>
      <c r="AT256" s="133" t="s">
        <v>185</v>
      </c>
      <c r="AU256" s="133" t="s">
        <v>88</v>
      </c>
      <c r="AY256" s="16" t="s">
        <v>184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88</v>
      </c>
      <c r="BK256" s="134">
        <f>ROUND(I256*H256,2)</f>
        <v>0</v>
      </c>
      <c r="BL256" s="16" t="s">
        <v>88</v>
      </c>
      <c r="BM256" s="133" t="s">
        <v>2237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1345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354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1619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2" customFormat="1" ht="11.25">
      <c r="B260" s="142"/>
      <c r="D260" s="136" t="s">
        <v>190</v>
      </c>
      <c r="E260" s="143" t="s">
        <v>3</v>
      </c>
      <c r="F260" s="144" t="s">
        <v>2238</v>
      </c>
      <c r="H260" s="145">
        <v>106</v>
      </c>
      <c r="I260" s="146"/>
      <c r="L260" s="142"/>
      <c r="M260" s="147"/>
      <c r="T260" s="148"/>
      <c r="AT260" s="143" t="s">
        <v>190</v>
      </c>
      <c r="AU260" s="143" t="s">
        <v>88</v>
      </c>
      <c r="AV260" s="12" t="s">
        <v>90</v>
      </c>
      <c r="AW260" s="12" t="s">
        <v>41</v>
      </c>
      <c r="AX260" s="12" t="s">
        <v>80</v>
      </c>
      <c r="AY260" s="143" t="s">
        <v>184</v>
      </c>
    </row>
    <row r="261" spans="2:65" s="13" customFormat="1" ht="11.25">
      <c r="B261" s="149"/>
      <c r="D261" s="136" t="s">
        <v>190</v>
      </c>
      <c r="E261" s="150" t="s">
        <v>3</v>
      </c>
      <c r="F261" s="151" t="s">
        <v>202</v>
      </c>
      <c r="H261" s="152">
        <v>106</v>
      </c>
      <c r="I261" s="153"/>
      <c r="L261" s="149"/>
      <c r="M261" s="154"/>
      <c r="T261" s="155"/>
      <c r="AT261" s="150" t="s">
        <v>190</v>
      </c>
      <c r="AU261" s="150" t="s">
        <v>88</v>
      </c>
      <c r="AV261" s="13" t="s">
        <v>203</v>
      </c>
      <c r="AW261" s="13" t="s">
        <v>41</v>
      </c>
      <c r="AX261" s="13" t="s">
        <v>88</v>
      </c>
      <c r="AY261" s="150" t="s">
        <v>184</v>
      </c>
    </row>
    <row r="262" spans="2:65" s="1" customFormat="1" ht="33" customHeight="1">
      <c r="B262" s="121"/>
      <c r="C262" s="122" t="s">
        <v>332</v>
      </c>
      <c r="D262" s="122" t="s">
        <v>185</v>
      </c>
      <c r="E262" s="123" t="s">
        <v>1261</v>
      </c>
      <c r="F262" s="124" t="s">
        <v>1262</v>
      </c>
      <c r="G262" s="125" t="s">
        <v>324</v>
      </c>
      <c r="H262" s="126">
        <v>6.5</v>
      </c>
      <c r="I262" s="127"/>
      <c r="J262" s="128">
        <f>ROUND(I262*H262,2)</f>
        <v>0</v>
      </c>
      <c r="K262" s="124" t="s">
        <v>189</v>
      </c>
      <c r="L262" s="32"/>
      <c r="M262" s="129" t="s">
        <v>3</v>
      </c>
      <c r="N262" s="130" t="s">
        <v>51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88</v>
      </c>
      <c r="AT262" s="133" t="s">
        <v>185</v>
      </c>
      <c r="AU262" s="133" t="s">
        <v>88</v>
      </c>
      <c r="AY262" s="16" t="s">
        <v>184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6" t="s">
        <v>88</v>
      </c>
      <c r="BK262" s="134">
        <f>ROUND(I262*H262,2)</f>
        <v>0</v>
      </c>
      <c r="BL262" s="16" t="s">
        <v>88</v>
      </c>
      <c r="BM262" s="133" t="s">
        <v>2239</v>
      </c>
    </row>
    <row r="263" spans="2:65" s="11" customFormat="1" ht="22.5">
      <c r="B263" s="135"/>
      <c r="D263" s="136" t="s">
        <v>190</v>
      </c>
      <c r="E263" s="137" t="s">
        <v>3</v>
      </c>
      <c r="F263" s="138" t="s">
        <v>2240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22.5">
      <c r="B264" s="135"/>
      <c r="D264" s="136" t="s">
        <v>190</v>
      </c>
      <c r="E264" s="137" t="s">
        <v>3</v>
      </c>
      <c r="F264" s="138" t="s">
        <v>1264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2" customFormat="1" ht="11.25">
      <c r="B265" s="142"/>
      <c r="D265" s="136" t="s">
        <v>190</v>
      </c>
      <c r="E265" s="143" t="s">
        <v>3</v>
      </c>
      <c r="F265" s="144" t="s">
        <v>2241</v>
      </c>
      <c r="H265" s="145">
        <v>6.5</v>
      </c>
      <c r="I265" s="146"/>
      <c r="L265" s="142"/>
      <c r="M265" s="147"/>
      <c r="T265" s="148"/>
      <c r="AT265" s="143" t="s">
        <v>190</v>
      </c>
      <c r="AU265" s="143" t="s">
        <v>88</v>
      </c>
      <c r="AV265" s="12" t="s">
        <v>90</v>
      </c>
      <c r="AW265" s="12" t="s">
        <v>41</v>
      </c>
      <c r="AX265" s="12" t="s">
        <v>80</v>
      </c>
      <c r="AY265" s="143" t="s">
        <v>184</v>
      </c>
    </row>
    <row r="266" spans="2:65" s="13" customFormat="1" ht="11.25">
      <c r="B266" s="149"/>
      <c r="D266" s="136" t="s">
        <v>190</v>
      </c>
      <c r="E266" s="150" t="s">
        <v>3</v>
      </c>
      <c r="F266" s="151" t="s">
        <v>202</v>
      </c>
      <c r="H266" s="152">
        <v>6.5</v>
      </c>
      <c r="I266" s="153"/>
      <c r="L266" s="149"/>
      <c r="M266" s="154"/>
      <c r="T266" s="155"/>
      <c r="AT266" s="150" t="s">
        <v>190</v>
      </c>
      <c r="AU266" s="150" t="s">
        <v>88</v>
      </c>
      <c r="AV266" s="13" t="s">
        <v>203</v>
      </c>
      <c r="AW266" s="13" t="s">
        <v>41</v>
      </c>
      <c r="AX266" s="13" t="s">
        <v>88</v>
      </c>
      <c r="AY266" s="150" t="s">
        <v>184</v>
      </c>
    </row>
    <row r="267" spans="2:65" s="1" customFormat="1" ht="16.5" customHeight="1">
      <c r="B267" s="121"/>
      <c r="C267" s="122" t="s">
        <v>365</v>
      </c>
      <c r="D267" s="122" t="s">
        <v>185</v>
      </c>
      <c r="E267" s="123" t="s">
        <v>1266</v>
      </c>
      <c r="F267" s="124" t="s">
        <v>1267</v>
      </c>
      <c r="G267" s="125" t="s">
        <v>324</v>
      </c>
      <c r="H267" s="126">
        <v>200</v>
      </c>
      <c r="I267" s="127"/>
      <c r="J267" s="128">
        <f>ROUND(I267*H267,2)</f>
        <v>0</v>
      </c>
      <c r="K267" s="124" t="s">
        <v>189</v>
      </c>
      <c r="L267" s="32"/>
      <c r="M267" s="129" t="s">
        <v>3</v>
      </c>
      <c r="N267" s="130" t="s">
        <v>51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88</v>
      </c>
      <c r="AT267" s="133" t="s">
        <v>185</v>
      </c>
      <c r="AU267" s="133" t="s">
        <v>88</v>
      </c>
      <c r="AY267" s="16" t="s">
        <v>184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6" t="s">
        <v>88</v>
      </c>
      <c r="BK267" s="134">
        <f>ROUND(I267*H267,2)</f>
        <v>0</v>
      </c>
      <c r="BL267" s="16" t="s">
        <v>88</v>
      </c>
      <c r="BM267" s="133" t="s">
        <v>2242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1345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1" customFormat="1" ht="22.5">
      <c r="B269" s="135"/>
      <c r="D269" s="136" t="s">
        <v>190</v>
      </c>
      <c r="E269" s="137" t="s">
        <v>3</v>
      </c>
      <c r="F269" s="138" t="s">
        <v>2240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88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1" customFormat="1" ht="22.5">
      <c r="B270" s="135"/>
      <c r="D270" s="136" t="s">
        <v>190</v>
      </c>
      <c r="E270" s="137" t="s">
        <v>3</v>
      </c>
      <c r="F270" s="138" t="s">
        <v>1269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2" customFormat="1" ht="22.5">
      <c r="B271" s="142"/>
      <c r="D271" s="136" t="s">
        <v>190</v>
      </c>
      <c r="E271" s="143" t="s">
        <v>3</v>
      </c>
      <c r="F271" s="144" t="s">
        <v>2243</v>
      </c>
      <c r="H271" s="145">
        <v>200</v>
      </c>
      <c r="I271" s="146"/>
      <c r="L271" s="142"/>
      <c r="M271" s="147"/>
      <c r="T271" s="148"/>
      <c r="AT271" s="143" t="s">
        <v>190</v>
      </c>
      <c r="AU271" s="143" t="s">
        <v>88</v>
      </c>
      <c r="AV271" s="12" t="s">
        <v>90</v>
      </c>
      <c r="AW271" s="12" t="s">
        <v>41</v>
      </c>
      <c r="AX271" s="12" t="s">
        <v>80</v>
      </c>
      <c r="AY271" s="143" t="s">
        <v>184</v>
      </c>
    </row>
    <row r="272" spans="2:65" s="13" customFormat="1" ht="11.25">
      <c r="B272" s="149"/>
      <c r="D272" s="136" t="s">
        <v>190</v>
      </c>
      <c r="E272" s="150" t="s">
        <v>3</v>
      </c>
      <c r="F272" s="151" t="s">
        <v>202</v>
      </c>
      <c r="H272" s="152">
        <v>200</v>
      </c>
      <c r="I272" s="153"/>
      <c r="L272" s="149"/>
      <c r="M272" s="154"/>
      <c r="T272" s="155"/>
      <c r="AT272" s="150" t="s">
        <v>190</v>
      </c>
      <c r="AU272" s="150" t="s">
        <v>88</v>
      </c>
      <c r="AV272" s="13" t="s">
        <v>203</v>
      </c>
      <c r="AW272" s="13" t="s">
        <v>41</v>
      </c>
      <c r="AX272" s="13" t="s">
        <v>88</v>
      </c>
      <c r="AY272" s="150" t="s">
        <v>184</v>
      </c>
    </row>
    <row r="273" spans="2:65" s="1" customFormat="1" ht="16.5" customHeight="1">
      <c r="B273" s="121"/>
      <c r="C273" s="122" t="s">
        <v>370</v>
      </c>
      <c r="D273" s="122" t="s">
        <v>185</v>
      </c>
      <c r="E273" s="123" t="s">
        <v>1271</v>
      </c>
      <c r="F273" s="124" t="s">
        <v>1272</v>
      </c>
      <c r="G273" s="125" t="s">
        <v>348</v>
      </c>
      <c r="H273" s="126">
        <v>15</v>
      </c>
      <c r="I273" s="127"/>
      <c r="J273" s="128">
        <f>ROUND(I273*H273,2)</f>
        <v>0</v>
      </c>
      <c r="K273" s="124" t="s">
        <v>189</v>
      </c>
      <c r="L273" s="32"/>
      <c r="M273" s="129" t="s">
        <v>3</v>
      </c>
      <c r="N273" s="130" t="s">
        <v>51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88</v>
      </c>
      <c r="AT273" s="133" t="s">
        <v>185</v>
      </c>
      <c r="AU273" s="133" t="s">
        <v>88</v>
      </c>
      <c r="AY273" s="16" t="s">
        <v>184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6" t="s">
        <v>88</v>
      </c>
      <c r="BK273" s="134">
        <f>ROUND(I273*H273,2)</f>
        <v>0</v>
      </c>
      <c r="BL273" s="16" t="s">
        <v>88</v>
      </c>
      <c r="BM273" s="133" t="s">
        <v>2244</v>
      </c>
    </row>
    <row r="274" spans="2:65" s="11" customFormat="1" ht="22.5">
      <c r="B274" s="135"/>
      <c r="D274" s="136" t="s">
        <v>190</v>
      </c>
      <c r="E274" s="137" t="s">
        <v>3</v>
      </c>
      <c r="F274" s="138" t="s">
        <v>2240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2" customFormat="1" ht="11.25">
      <c r="B275" s="142"/>
      <c r="D275" s="136" t="s">
        <v>190</v>
      </c>
      <c r="E275" s="143" t="s">
        <v>3</v>
      </c>
      <c r="F275" s="144" t="s">
        <v>2245</v>
      </c>
      <c r="H275" s="145">
        <v>15</v>
      </c>
      <c r="I275" s="146"/>
      <c r="L275" s="142"/>
      <c r="M275" s="147"/>
      <c r="T275" s="148"/>
      <c r="AT275" s="143" t="s">
        <v>190</v>
      </c>
      <c r="AU275" s="143" t="s">
        <v>88</v>
      </c>
      <c r="AV275" s="12" t="s">
        <v>90</v>
      </c>
      <c r="AW275" s="12" t="s">
        <v>41</v>
      </c>
      <c r="AX275" s="12" t="s">
        <v>80</v>
      </c>
      <c r="AY275" s="143" t="s">
        <v>184</v>
      </c>
    </row>
    <row r="276" spans="2:65" s="13" customFormat="1" ht="11.25">
      <c r="B276" s="149"/>
      <c r="D276" s="136" t="s">
        <v>190</v>
      </c>
      <c r="E276" s="150" t="s">
        <v>3</v>
      </c>
      <c r="F276" s="151" t="s">
        <v>202</v>
      </c>
      <c r="H276" s="152">
        <v>15</v>
      </c>
      <c r="I276" s="153"/>
      <c r="L276" s="149"/>
      <c r="M276" s="154"/>
      <c r="T276" s="155"/>
      <c r="AT276" s="150" t="s">
        <v>190</v>
      </c>
      <c r="AU276" s="150" t="s">
        <v>88</v>
      </c>
      <c r="AV276" s="13" t="s">
        <v>203</v>
      </c>
      <c r="AW276" s="13" t="s">
        <v>41</v>
      </c>
      <c r="AX276" s="13" t="s">
        <v>88</v>
      </c>
      <c r="AY276" s="150" t="s">
        <v>184</v>
      </c>
    </row>
    <row r="277" spans="2:65" s="1" customFormat="1" ht="16.5" customHeight="1">
      <c r="B277" s="121"/>
      <c r="C277" s="122" t="s">
        <v>303</v>
      </c>
      <c r="D277" s="122" t="s">
        <v>185</v>
      </c>
      <c r="E277" s="123" t="s">
        <v>1275</v>
      </c>
      <c r="F277" s="124" t="s">
        <v>1276</v>
      </c>
      <c r="G277" s="125" t="s">
        <v>348</v>
      </c>
      <c r="H277" s="126">
        <v>30</v>
      </c>
      <c r="I277" s="127"/>
      <c r="J277" s="128">
        <f>ROUND(I277*H277,2)</f>
        <v>0</v>
      </c>
      <c r="K277" s="124" t="s">
        <v>189</v>
      </c>
      <c r="L277" s="32"/>
      <c r="M277" s="129" t="s">
        <v>3</v>
      </c>
      <c r="N277" s="130" t="s">
        <v>51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88</v>
      </c>
      <c r="AT277" s="133" t="s">
        <v>185</v>
      </c>
      <c r="AU277" s="133" t="s">
        <v>88</v>
      </c>
      <c r="AY277" s="16" t="s">
        <v>184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88</v>
      </c>
      <c r="BK277" s="134">
        <f>ROUND(I277*H277,2)</f>
        <v>0</v>
      </c>
      <c r="BL277" s="16" t="s">
        <v>88</v>
      </c>
      <c r="BM277" s="133" t="s">
        <v>2246</v>
      </c>
    </row>
    <row r="278" spans="2:65" s="11" customFormat="1" ht="22.5">
      <c r="B278" s="135"/>
      <c r="D278" s="136" t="s">
        <v>190</v>
      </c>
      <c r="E278" s="137" t="s">
        <v>3</v>
      </c>
      <c r="F278" s="138" t="s">
        <v>2240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2" customFormat="1" ht="11.25">
      <c r="B279" s="142"/>
      <c r="D279" s="136" t="s">
        <v>190</v>
      </c>
      <c r="E279" s="143" t="s">
        <v>3</v>
      </c>
      <c r="F279" s="144" t="s">
        <v>2247</v>
      </c>
      <c r="H279" s="145">
        <v>30</v>
      </c>
      <c r="I279" s="146"/>
      <c r="L279" s="142"/>
      <c r="M279" s="147"/>
      <c r="T279" s="148"/>
      <c r="AT279" s="143" t="s">
        <v>190</v>
      </c>
      <c r="AU279" s="143" t="s">
        <v>88</v>
      </c>
      <c r="AV279" s="12" t="s">
        <v>90</v>
      </c>
      <c r="AW279" s="12" t="s">
        <v>41</v>
      </c>
      <c r="AX279" s="12" t="s">
        <v>80</v>
      </c>
      <c r="AY279" s="143" t="s">
        <v>184</v>
      </c>
    </row>
    <row r="280" spans="2:65" s="13" customFormat="1" ht="11.25">
      <c r="B280" s="149"/>
      <c r="D280" s="136" t="s">
        <v>190</v>
      </c>
      <c r="E280" s="150" t="s">
        <v>3</v>
      </c>
      <c r="F280" s="151" t="s">
        <v>202</v>
      </c>
      <c r="H280" s="152">
        <v>30</v>
      </c>
      <c r="I280" s="153"/>
      <c r="L280" s="149"/>
      <c r="M280" s="154"/>
      <c r="T280" s="155"/>
      <c r="AT280" s="150" t="s">
        <v>190</v>
      </c>
      <c r="AU280" s="150" t="s">
        <v>88</v>
      </c>
      <c r="AV280" s="13" t="s">
        <v>203</v>
      </c>
      <c r="AW280" s="13" t="s">
        <v>41</v>
      </c>
      <c r="AX280" s="13" t="s">
        <v>88</v>
      </c>
      <c r="AY280" s="150" t="s">
        <v>184</v>
      </c>
    </row>
    <row r="281" spans="2:65" s="1" customFormat="1" ht="24.2" customHeight="1">
      <c r="B281" s="121"/>
      <c r="C281" s="122" t="s">
        <v>383</v>
      </c>
      <c r="D281" s="122" t="s">
        <v>185</v>
      </c>
      <c r="E281" s="123" t="s">
        <v>1279</v>
      </c>
      <c r="F281" s="124" t="s">
        <v>1280</v>
      </c>
      <c r="G281" s="125" t="s">
        <v>348</v>
      </c>
      <c r="H281" s="126">
        <v>15</v>
      </c>
      <c r="I281" s="127"/>
      <c r="J281" s="128">
        <f>ROUND(I281*H281,2)</f>
        <v>0</v>
      </c>
      <c r="K281" s="124" t="s">
        <v>189</v>
      </c>
      <c r="L281" s="32"/>
      <c r="M281" s="129" t="s">
        <v>3</v>
      </c>
      <c r="N281" s="130" t="s">
        <v>51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88</v>
      </c>
      <c r="AT281" s="133" t="s">
        <v>185</v>
      </c>
      <c r="AU281" s="133" t="s">
        <v>88</v>
      </c>
      <c r="AY281" s="16" t="s">
        <v>184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6" t="s">
        <v>88</v>
      </c>
      <c r="BK281" s="134">
        <f>ROUND(I281*H281,2)</f>
        <v>0</v>
      </c>
      <c r="BL281" s="16" t="s">
        <v>88</v>
      </c>
      <c r="BM281" s="133" t="s">
        <v>2248</v>
      </c>
    </row>
    <row r="282" spans="2:65" s="11" customFormat="1" ht="22.5">
      <c r="B282" s="135"/>
      <c r="D282" s="136" t="s">
        <v>190</v>
      </c>
      <c r="E282" s="137" t="s">
        <v>3</v>
      </c>
      <c r="F282" s="138" t="s">
        <v>2240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88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2245</v>
      </c>
      <c r="H283" s="145">
        <v>15</v>
      </c>
      <c r="I283" s="146"/>
      <c r="L283" s="142"/>
      <c r="M283" s="147"/>
      <c r="T283" s="148"/>
      <c r="AT283" s="143" t="s">
        <v>190</v>
      </c>
      <c r="AU283" s="143" t="s">
        <v>88</v>
      </c>
      <c r="AV283" s="12" t="s">
        <v>90</v>
      </c>
      <c r="AW283" s="12" t="s">
        <v>41</v>
      </c>
      <c r="AX283" s="12" t="s">
        <v>80</v>
      </c>
      <c r="AY283" s="143" t="s">
        <v>184</v>
      </c>
    </row>
    <row r="284" spans="2:65" s="13" customFormat="1" ht="11.25">
      <c r="B284" s="149"/>
      <c r="D284" s="136" t="s">
        <v>190</v>
      </c>
      <c r="E284" s="150" t="s">
        <v>3</v>
      </c>
      <c r="F284" s="151" t="s">
        <v>202</v>
      </c>
      <c r="H284" s="152">
        <v>15</v>
      </c>
      <c r="I284" s="153"/>
      <c r="L284" s="149"/>
      <c r="M284" s="154"/>
      <c r="T284" s="155"/>
      <c r="AT284" s="150" t="s">
        <v>190</v>
      </c>
      <c r="AU284" s="150" t="s">
        <v>88</v>
      </c>
      <c r="AV284" s="13" t="s">
        <v>203</v>
      </c>
      <c r="AW284" s="13" t="s">
        <v>41</v>
      </c>
      <c r="AX284" s="13" t="s">
        <v>88</v>
      </c>
      <c r="AY284" s="150" t="s">
        <v>184</v>
      </c>
    </row>
    <row r="285" spans="2:65" s="1" customFormat="1" ht="24.2" customHeight="1">
      <c r="B285" s="121"/>
      <c r="C285" s="122" t="s">
        <v>387</v>
      </c>
      <c r="D285" s="122" t="s">
        <v>185</v>
      </c>
      <c r="E285" s="123" t="s">
        <v>2249</v>
      </c>
      <c r="F285" s="124" t="s">
        <v>2250</v>
      </c>
      <c r="G285" s="125" t="s">
        <v>324</v>
      </c>
      <c r="H285" s="126">
        <v>205</v>
      </c>
      <c r="I285" s="127"/>
      <c r="J285" s="128">
        <f>ROUND(I285*H285,2)</f>
        <v>0</v>
      </c>
      <c r="K285" s="124" t="s">
        <v>189</v>
      </c>
      <c r="L285" s="32"/>
      <c r="M285" s="129" t="s">
        <v>3</v>
      </c>
      <c r="N285" s="130" t="s">
        <v>51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88</v>
      </c>
      <c r="AT285" s="133" t="s">
        <v>185</v>
      </c>
      <c r="AU285" s="133" t="s">
        <v>88</v>
      </c>
      <c r="AY285" s="16" t="s">
        <v>184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6" t="s">
        <v>88</v>
      </c>
      <c r="BK285" s="134">
        <f>ROUND(I285*H285,2)</f>
        <v>0</v>
      </c>
      <c r="BL285" s="16" t="s">
        <v>88</v>
      </c>
      <c r="BM285" s="133" t="s">
        <v>2251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1345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88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1" customFormat="1" ht="33.75">
      <c r="B287" s="135"/>
      <c r="D287" s="136" t="s">
        <v>190</v>
      </c>
      <c r="E287" s="137" t="s">
        <v>3</v>
      </c>
      <c r="F287" s="138" t="s">
        <v>2252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88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2" customFormat="1" ht="11.25">
      <c r="B288" s="142"/>
      <c r="D288" s="136" t="s">
        <v>190</v>
      </c>
      <c r="E288" s="143" t="s">
        <v>3</v>
      </c>
      <c r="F288" s="144" t="s">
        <v>2253</v>
      </c>
      <c r="H288" s="145">
        <v>205</v>
      </c>
      <c r="I288" s="146"/>
      <c r="L288" s="142"/>
      <c r="M288" s="147"/>
      <c r="T288" s="148"/>
      <c r="AT288" s="143" t="s">
        <v>190</v>
      </c>
      <c r="AU288" s="143" t="s">
        <v>88</v>
      </c>
      <c r="AV288" s="12" t="s">
        <v>90</v>
      </c>
      <c r="AW288" s="12" t="s">
        <v>41</v>
      </c>
      <c r="AX288" s="12" t="s">
        <v>80</v>
      </c>
      <c r="AY288" s="143" t="s">
        <v>184</v>
      </c>
    </row>
    <row r="289" spans="2:65" s="13" customFormat="1" ht="11.25">
      <c r="B289" s="149"/>
      <c r="D289" s="136" t="s">
        <v>190</v>
      </c>
      <c r="E289" s="150" t="s">
        <v>3</v>
      </c>
      <c r="F289" s="151" t="s">
        <v>202</v>
      </c>
      <c r="H289" s="152">
        <v>205</v>
      </c>
      <c r="I289" s="153"/>
      <c r="L289" s="149"/>
      <c r="M289" s="154"/>
      <c r="T289" s="155"/>
      <c r="AT289" s="150" t="s">
        <v>190</v>
      </c>
      <c r="AU289" s="150" t="s">
        <v>88</v>
      </c>
      <c r="AV289" s="13" t="s">
        <v>203</v>
      </c>
      <c r="AW289" s="13" t="s">
        <v>41</v>
      </c>
      <c r="AX289" s="13" t="s">
        <v>88</v>
      </c>
      <c r="AY289" s="150" t="s">
        <v>184</v>
      </c>
    </row>
    <row r="290" spans="2:65" s="1" customFormat="1" ht="33" customHeight="1">
      <c r="B290" s="121"/>
      <c r="C290" s="122" t="s">
        <v>394</v>
      </c>
      <c r="D290" s="122" t="s">
        <v>185</v>
      </c>
      <c r="E290" s="123" t="s">
        <v>1282</v>
      </c>
      <c r="F290" s="124" t="s">
        <v>1283</v>
      </c>
      <c r="G290" s="125" t="s">
        <v>324</v>
      </c>
      <c r="H290" s="126">
        <v>30</v>
      </c>
      <c r="I290" s="127"/>
      <c r="J290" s="128">
        <f>ROUND(I290*H290,2)</f>
        <v>0</v>
      </c>
      <c r="K290" s="124" t="s">
        <v>189</v>
      </c>
      <c r="L290" s="32"/>
      <c r="M290" s="129" t="s">
        <v>3</v>
      </c>
      <c r="N290" s="130" t="s">
        <v>51</v>
      </c>
      <c r="P290" s="131">
        <f>O290*H290</f>
        <v>0</v>
      </c>
      <c r="Q290" s="131">
        <v>0</v>
      </c>
      <c r="R290" s="131">
        <f>Q290*H290</f>
        <v>0</v>
      </c>
      <c r="S290" s="131">
        <v>0</v>
      </c>
      <c r="T290" s="132">
        <f>S290*H290</f>
        <v>0</v>
      </c>
      <c r="AR290" s="133" t="s">
        <v>88</v>
      </c>
      <c r="AT290" s="133" t="s">
        <v>185</v>
      </c>
      <c r="AU290" s="133" t="s">
        <v>88</v>
      </c>
      <c r="AY290" s="16" t="s">
        <v>184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6" t="s">
        <v>88</v>
      </c>
      <c r="BK290" s="134">
        <f>ROUND(I290*H290,2)</f>
        <v>0</v>
      </c>
      <c r="BL290" s="16" t="s">
        <v>88</v>
      </c>
      <c r="BM290" s="133" t="s">
        <v>2254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2255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88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1" customFormat="1" ht="22.5">
      <c r="B292" s="135"/>
      <c r="D292" s="136" t="s">
        <v>190</v>
      </c>
      <c r="E292" s="137" t="s">
        <v>3</v>
      </c>
      <c r="F292" s="138" t="s">
        <v>2256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88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2" customFormat="1" ht="11.25">
      <c r="B293" s="142"/>
      <c r="D293" s="136" t="s">
        <v>190</v>
      </c>
      <c r="E293" s="143" t="s">
        <v>3</v>
      </c>
      <c r="F293" s="144" t="s">
        <v>387</v>
      </c>
      <c r="H293" s="145">
        <v>30</v>
      </c>
      <c r="I293" s="146"/>
      <c r="L293" s="142"/>
      <c r="M293" s="147"/>
      <c r="T293" s="148"/>
      <c r="AT293" s="143" t="s">
        <v>190</v>
      </c>
      <c r="AU293" s="143" t="s">
        <v>88</v>
      </c>
      <c r="AV293" s="12" t="s">
        <v>90</v>
      </c>
      <c r="AW293" s="12" t="s">
        <v>41</v>
      </c>
      <c r="AX293" s="12" t="s">
        <v>80</v>
      </c>
      <c r="AY293" s="143" t="s">
        <v>184</v>
      </c>
    </row>
    <row r="294" spans="2:65" s="13" customFormat="1" ht="11.25">
      <c r="B294" s="149"/>
      <c r="D294" s="136" t="s">
        <v>190</v>
      </c>
      <c r="E294" s="150" t="s">
        <v>3</v>
      </c>
      <c r="F294" s="151" t="s">
        <v>202</v>
      </c>
      <c r="H294" s="152">
        <v>30</v>
      </c>
      <c r="I294" s="153"/>
      <c r="L294" s="149"/>
      <c r="M294" s="154"/>
      <c r="T294" s="155"/>
      <c r="AT294" s="150" t="s">
        <v>190</v>
      </c>
      <c r="AU294" s="150" t="s">
        <v>88</v>
      </c>
      <c r="AV294" s="13" t="s">
        <v>203</v>
      </c>
      <c r="AW294" s="13" t="s">
        <v>41</v>
      </c>
      <c r="AX294" s="13" t="s">
        <v>88</v>
      </c>
      <c r="AY294" s="150" t="s">
        <v>184</v>
      </c>
    </row>
    <row r="295" spans="2:65" s="1" customFormat="1" ht="33" customHeight="1">
      <c r="B295" s="121"/>
      <c r="C295" s="122" t="s">
        <v>317</v>
      </c>
      <c r="D295" s="122" t="s">
        <v>185</v>
      </c>
      <c r="E295" s="123" t="s">
        <v>1631</v>
      </c>
      <c r="F295" s="124" t="s">
        <v>1632</v>
      </c>
      <c r="G295" s="125" t="s">
        <v>324</v>
      </c>
      <c r="H295" s="126">
        <v>90</v>
      </c>
      <c r="I295" s="127"/>
      <c r="J295" s="128">
        <f>ROUND(I295*H295,2)</f>
        <v>0</v>
      </c>
      <c r="K295" s="124" t="s">
        <v>189</v>
      </c>
      <c r="L295" s="32"/>
      <c r="M295" s="129" t="s">
        <v>3</v>
      </c>
      <c r="N295" s="130" t="s">
        <v>51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88</v>
      </c>
      <c r="AT295" s="133" t="s">
        <v>185</v>
      </c>
      <c r="AU295" s="133" t="s">
        <v>88</v>
      </c>
      <c r="AY295" s="16" t="s">
        <v>184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6" t="s">
        <v>88</v>
      </c>
      <c r="BK295" s="134">
        <f>ROUND(I295*H295,2)</f>
        <v>0</v>
      </c>
      <c r="BL295" s="16" t="s">
        <v>88</v>
      </c>
      <c r="BM295" s="133" t="s">
        <v>2257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2255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1" customFormat="1" ht="22.5">
      <c r="B297" s="135"/>
      <c r="D297" s="136" t="s">
        <v>190</v>
      </c>
      <c r="E297" s="137" t="s">
        <v>3</v>
      </c>
      <c r="F297" s="138" t="s">
        <v>2258</v>
      </c>
      <c r="H297" s="137" t="s">
        <v>3</v>
      </c>
      <c r="I297" s="139"/>
      <c r="L297" s="135"/>
      <c r="M297" s="140"/>
      <c r="T297" s="141"/>
      <c r="AT297" s="137" t="s">
        <v>190</v>
      </c>
      <c r="AU297" s="137" t="s">
        <v>88</v>
      </c>
      <c r="AV297" s="11" t="s">
        <v>88</v>
      </c>
      <c r="AW297" s="11" t="s">
        <v>41</v>
      </c>
      <c r="AX297" s="11" t="s">
        <v>80</v>
      </c>
      <c r="AY297" s="137" t="s">
        <v>184</v>
      </c>
    </row>
    <row r="298" spans="2:65" s="12" customFormat="1" ht="11.25">
      <c r="B298" s="142"/>
      <c r="D298" s="136" t="s">
        <v>190</v>
      </c>
      <c r="E298" s="143" t="s">
        <v>3</v>
      </c>
      <c r="F298" s="144" t="s">
        <v>364</v>
      </c>
      <c r="H298" s="145">
        <v>90</v>
      </c>
      <c r="I298" s="146"/>
      <c r="L298" s="142"/>
      <c r="M298" s="147"/>
      <c r="T298" s="148"/>
      <c r="AT298" s="143" t="s">
        <v>190</v>
      </c>
      <c r="AU298" s="143" t="s">
        <v>88</v>
      </c>
      <c r="AV298" s="12" t="s">
        <v>90</v>
      </c>
      <c r="AW298" s="12" t="s">
        <v>41</v>
      </c>
      <c r="AX298" s="12" t="s">
        <v>80</v>
      </c>
      <c r="AY298" s="143" t="s">
        <v>184</v>
      </c>
    </row>
    <row r="299" spans="2:65" s="13" customFormat="1" ht="11.25">
      <c r="B299" s="149"/>
      <c r="D299" s="136" t="s">
        <v>190</v>
      </c>
      <c r="E299" s="150" t="s">
        <v>3</v>
      </c>
      <c r="F299" s="151" t="s">
        <v>202</v>
      </c>
      <c r="H299" s="152">
        <v>90</v>
      </c>
      <c r="I299" s="153"/>
      <c r="L299" s="149"/>
      <c r="M299" s="154"/>
      <c r="T299" s="155"/>
      <c r="AT299" s="150" t="s">
        <v>190</v>
      </c>
      <c r="AU299" s="150" t="s">
        <v>88</v>
      </c>
      <c r="AV299" s="13" t="s">
        <v>203</v>
      </c>
      <c r="AW299" s="13" t="s">
        <v>41</v>
      </c>
      <c r="AX299" s="13" t="s">
        <v>88</v>
      </c>
      <c r="AY299" s="150" t="s">
        <v>184</v>
      </c>
    </row>
    <row r="300" spans="2:65" s="1" customFormat="1" ht="24.2" customHeight="1">
      <c r="B300" s="121"/>
      <c r="C300" s="122" t="s">
        <v>405</v>
      </c>
      <c r="D300" s="122" t="s">
        <v>185</v>
      </c>
      <c r="E300" s="123" t="s">
        <v>1286</v>
      </c>
      <c r="F300" s="124" t="s">
        <v>1287</v>
      </c>
      <c r="G300" s="125" t="s">
        <v>324</v>
      </c>
      <c r="H300" s="126">
        <v>275</v>
      </c>
      <c r="I300" s="127"/>
      <c r="J300" s="128">
        <f>ROUND(I300*H300,2)</f>
        <v>0</v>
      </c>
      <c r="K300" s="124" t="s">
        <v>189</v>
      </c>
      <c r="L300" s="32"/>
      <c r="M300" s="129" t="s">
        <v>3</v>
      </c>
      <c r="N300" s="130" t="s">
        <v>51</v>
      </c>
      <c r="P300" s="131">
        <f>O300*H300</f>
        <v>0</v>
      </c>
      <c r="Q300" s="131">
        <v>0</v>
      </c>
      <c r="R300" s="131">
        <f>Q300*H300</f>
        <v>0</v>
      </c>
      <c r="S300" s="131">
        <v>0</v>
      </c>
      <c r="T300" s="132">
        <f>S300*H300</f>
        <v>0</v>
      </c>
      <c r="AR300" s="133" t="s">
        <v>88</v>
      </c>
      <c r="AT300" s="133" t="s">
        <v>185</v>
      </c>
      <c r="AU300" s="133" t="s">
        <v>88</v>
      </c>
      <c r="AY300" s="16" t="s">
        <v>184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6" t="s">
        <v>88</v>
      </c>
      <c r="BK300" s="134">
        <f>ROUND(I300*H300,2)</f>
        <v>0</v>
      </c>
      <c r="BL300" s="16" t="s">
        <v>88</v>
      </c>
      <c r="BM300" s="133" t="s">
        <v>2259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2255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22.5">
      <c r="B302" s="135"/>
      <c r="D302" s="136" t="s">
        <v>190</v>
      </c>
      <c r="E302" s="137" t="s">
        <v>3</v>
      </c>
      <c r="F302" s="138" t="s">
        <v>1289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88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2260</v>
      </c>
      <c r="H303" s="145">
        <v>275</v>
      </c>
      <c r="I303" s="146"/>
      <c r="L303" s="142"/>
      <c r="M303" s="147"/>
      <c r="T303" s="148"/>
      <c r="AT303" s="143" t="s">
        <v>190</v>
      </c>
      <c r="AU303" s="143" t="s">
        <v>88</v>
      </c>
      <c r="AV303" s="12" t="s">
        <v>90</v>
      </c>
      <c r="AW303" s="12" t="s">
        <v>41</v>
      </c>
      <c r="AX303" s="12" t="s">
        <v>80</v>
      </c>
      <c r="AY303" s="143" t="s">
        <v>184</v>
      </c>
    </row>
    <row r="304" spans="2:65" s="13" customFormat="1" ht="11.25">
      <c r="B304" s="149"/>
      <c r="D304" s="136" t="s">
        <v>190</v>
      </c>
      <c r="E304" s="150" t="s">
        <v>3</v>
      </c>
      <c r="F304" s="151" t="s">
        <v>202</v>
      </c>
      <c r="H304" s="152">
        <v>275</v>
      </c>
      <c r="I304" s="153"/>
      <c r="L304" s="149"/>
      <c r="M304" s="154"/>
      <c r="T304" s="155"/>
      <c r="AT304" s="150" t="s">
        <v>190</v>
      </c>
      <c r="AU304" s="150" t="s">
        <v>88</v>
      </c>
      <c r="AV304" s="13" t="s">
        <v>203</v>
      </c>
      <c r="AW304" s="13" t="s">
        <v>41</v>
      </c>
      <c r="AX304" s="13" t="s">
        <v>88</v>
      </c>
      <c r="AY304" s="150" t="s">
        <v>184</v>
      </c>
    </row>
    <row r="305" spans="2:65" s="1" customFormat="1" ht="24.2" customHeight="1">
      <c r="B305" s="121"/>
      <c r="C305" s="122" t="s">
        <v>410</v>
      </c>
      <c r="D305" s="122" t="s">
        <v>185</v>
      </c>
      <c r="E305" s="123" t="s">
        <v>1291</v>
      </c>
      <c r="F305" s="124" t="s">
        <v>1292</v>
      </c>
      <c r="G305" s="125" t="s">
        <v>324</v>
      </c>
      <c r="H305" s="126">
        <v>205</v>
      </c>
      <c r="I305" s="127"/>
      <c r="J305" s="128">
        <f>ROUND(I305*H305,2)</f>
        <v>0</v>
      </c>
      <c r="K305" s="124" t="s">
        <v>189</v>
      </c>
      <c r="L305" s="32"/>
      <c r="M305" s="129" t="s">
        <v>3</v>
      </c>
      <c r="N305" s="130" t="s">
        <v>51</v>
      </c>
      <c r="P305" s="131">
        <f>O305*H305</f>
        <v>0</v>
      </c>
      <c r="Q305" s="131">
        <v>0</v>
      </c>
      <c r="R305" s="131">
        <f>Q305*H305</f>
        <v>0</v>
      </c>
      <c r="S305" s="131">
        <v>0</v>
      </c>
      <c r="T305" s="132">
        <f>S305*H305</f>
        <v>0</v>
      </c>
      <c r="AR305" s="133" t="s">
        <v>88</v>
      </c>
      <c r="AT305" s="133" t="s">
        <v>185</v>
      </c>
      <c r="AU305" s="133" t="s">
        <v>88</v>
      </c>
      <c r="AY305" s="16" t="s">
        <v>184</v>
      </c>
      <c r="BE305" s="134">
        <f>IF(N305="základní",J305,0)</f>
        <v>0</v>
      </c>
      <c r="BF305" s="134">
        <f>IF(N305="snížená",J305,0)</f>
        <v>0</v>
      </c>
      <c r="BG305" s="134">
        <f>IF(N305="zákl. přenesená",J305,0)</f>
        <v>0</v>
      </c>
      <c r="BH305" s="134">
        <f>IF(N305="sníž. přenesená",J305,0)</f>
        <v>0</v>
      </c>
      <c r="BI305" s="134">
        <f>IF(N305="nulová",J305,0)</f>
        <v>0</v>
      </c>
      <c r="BJ305" s="16" t="s">
        <v>88</v>
      </c>
      <c r="BK305" s="134">
        <f>ROUND(I305*H305,2)</f>
        <v>0</v>
      </c>
      <c r="BL305" s="16" t="s">
        <v>88</v>
      </c>
      <c r="BM305" s="133" t="s">
        <v>2261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2176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22.5">
      <c r="B307" s="135"/>
      <c r="D307" s="136" t="s">
        <v>190</v>
      </c>
      <c r="E307" s="137" t="s">
        <v>3</v>
      </c>
      <c r="F307" s="138" t="s">
        <v>1294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1295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2" customFormat="1" ht="11.25">
      <c r="B309" s="142"/>
      <c r="D309" s="136" t="s">
        <v>190</v>
      </c>
      <c r="E309" s="143" t="s">
        <v>3</v>
      </c>
      <c r="F309" s="144" t="s">
        <v>2262</v>
      </c>
      <c r="H309" s="145">
        <v>20</v>
      </c>
      <c r="I309" s="146"/>
      <c r="L309" s="142"/>
      <c r="M309" s="147"/>
      <c r="T309" s="148"/>
      <c r="AT309" s="143" t="s">
        <v>190</v>
      </c>
      <c r="AU309" s="143" t="s">
        <v>88</v>
      </c>
      <c r="AV309" s="12" t="s">
        <v>90</v>
      </c>
      <c r="AW309" s="12" t="s">
        <v>41</v>
      </c>
      <c r="AX309" s="12" t="s">
        <v>80</v>
      </c>
      <c r="AY309" s="143" t="s">
        <v>184</v>
      </c>
    </row>
    <row r="310" spans="2:65" s="11" customFormat="1" ht="11.25">
      <c r="B310" s="135"/>
      <c r="D310" s="136" t="s">
        <v>190</v>
      </c>
      <c r="E310" s="137" t="s">
        <v>3</v>
      </c>
      <c r="F310" s="138" t="s">
        <v>1297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88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2" customFormat="1" ht="11.25">
      <c r="B311" s="142"/>
      <c r="D311" s="136" t="s">
        <v>190</v>
      </c>
      <c r="E311" s="143" t="s">
        <v>3</v>
      </c>
      <c r="F311" s="144" t="s">
        <v>2263</v>
      </c>
      <c r="H311" s="145">
        <v>15</v>
      </c>
      <c r="I311" s="146"/>
      <c r="L311" s="142"/>
      <c r="M311" s="147"/>
      <c r="T311" s="148"/>
      <c r="AT311" s="143" t="s">
        <v>190</v>
      </c>
      <c r="AU311" s="143" t="s">
        <v>88</v>
      </c>
      <c r="AV311" s="12" t="s">
        <v>90</v>
      </c>
      <c r="AW311" s="12" t="s">
        <v>41</v>
      </c>
      <c r="AX311" s="12" t="s">
        <v>80</v>
      </c>
      <c r="AY311" s="143" t="s">
        <v>184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1299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2" customFormat="1" ht="11.25">
      <c r="B313" s="142"/>
      <c r="D313" s="136" t="s">
        <v>190</v>
      </c>
      <c r="E313" s="143" t="s">
        <v>3</v>
      </c>
      <c r="F313" s="144" t="s">
        <v>2263</v>
      </c>
      <c r="H313" s="145">
        <v>15</v>
      </c>
      <c r="I313" s="146"/>
      <c r="L313" s="142"/>
      <c r="M313" s="147"/>
      <c r="T313" s="148"/>
      <c r="AT313" s="143" t="s">
        <v>190</v>
      </c>
      <c r="AU313" s="143" t="s">
        <v>88</v>
      </c>
      <c r="AV313" s="12" t="s">
        <v>90</v>
      </c>
      <c r="AW313" s="12" t="s">
        <v>41</v>
      </c>
      <c r="AX313" s="12" t="s">
        <v>80</v>
      </c>
      <c r="AY313" s="143" t="s">
        <v>184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1300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2" customFormat="1" ht="11.25">
      <c r="B315" s="142"/>
      <c r="D315" s="136" t="s">
        <v>190</v>
      </c>
      <c r="E315" s="143" t="s">
        <v>3</v>
      </c>
      <c r="F315" s="144" t="s">
        <v>2263</v>
      </c>
      <c r="H315" s="145">
        <v>15</v>
      </c>
      <c r="I315" s="146"/>
      <c r="L315" s="142"/>
      <c r="M315" s="147"/>
      <c r="T315" s="148"/>
      <c r="AT315" s="143" t="s">
        <v>190</v>
      </c>
      <c r="AU315" s="143" t="s">
        <v>88</v>
      </c>
      <c r="AV315" s="12" t="s">
        <v>90</v>
      </c>
      <c r="AW315" s="12" t="s">
        <v>41</v>
      </c>
      <c r="AX315" s="12" t="s">
        <v>80</v>
      </c>
      <c r="AY315" s="143" t="s">
        <v>184</v>
      </c>
    </row>
    <row r="316" spans="2:65" s="11" customFormat="1" ht="11.25">
      <c r="B316" s="135"/>
      <c r="D316" s="136" t="s">
        <v>190</v>
      </c>
      <c r="E316" s="137" t="s">
        <v>3</v>
      </c>
      <c r="F316" s="138" t="s">
        <v>1301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88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2" customFormat="1" ht="11.25">
      <c r="B317" s="142"/>
      <c r="D317" s="136" t="s">
        <v>190</v>
      </c>
      <c r="E317" s="143" t="s">
        <v>3</v>
      </c>
      <c r="F317" s="144" t="s">
        <v>2264</v>
      </c>
      <c r="H317" s="145">
        <v>30</v>
      </c>
      <c r="I317" s="146"/>
      <c r="L317" s="142"/>
      <c r="M317" s="147"/>
      <c r="T317" s="148"/>
      <c r="AT317" s="143" t="s">
        <v>190</v>
      </c>
      <c r="AU317" s="143" t="s">
        <v>88</v>
      </c>
      <c r="AV317" s="12" t="s">
        <v>90</v>
      </c>
      <c r="AW317" s="12" t="s">
        <v>41</v>
      </c>
      <c r="AX317" s="12" t="s">
        <v>80</v>
      </c>
      <c r="AY317" s="143" t="s">
        <v>184</v>
      </c>
    </row>
    <row r="318" spans="2:65" s="11" customFormat="1" ht="11.25">
      <c r="B318" s="135"/>
      <c r="D318" s="136" t="s">
        <v>190</v>
      </c>
      <c r="E318" s="137" t="s">
        <v>3</v>
      </c>
      <c r="F318" s="138" t="s">
        <v>1302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2" customFormat="1" ht="11.25">
      <c r="B319" s="142"/>
      <c r="D319" s="136" t="s">
        <v>190</v>
      </c>
      <c r="E319" s="143" t="s">
        <v>3</v>
      </c>
      <c r="F319" s="144" t="s">
        <v>2265</v>
      </c>
      <c r="H319" s="145">
        <v>10</v>
      </c>
      <c r="I319" s="146"/>
      <c r="L319" s="142"/>
      <c r="M319" s="147"/>
      <c r="T319" s="148"/>
      <c r="AT319" s="143" t="s">
        <v>190</v>
      </c>
      <c r="AU319" s="143" t="s">
        <v>88</v>
      </c>
      <c r="AV319" s="12" t="s">
        <v>90</v>
      </c>
      <c r="AW319" s="12" t="s">
        <v>41</v>
      </c>
      <c r="AX319" s="12" t="s">
        <v>80</v>
      </c>
      <c r="AY319" s="143" t="s">
        <v>184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1640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2" customFormat="1" ht="11.25">
      <c r="B321" s="142"/>
      <c r="D321" s="136" t="s">
        <v>190</v>
      </c>
      <c r="E321" s="143" t="s">
        <v>3</v>
      </c>
      <c r="F321" s="144" t="s">
        <v>2266</v>
      </c>
      <c r="H321" s="145">
        <v>5</v>
      </c>
      <c r="I321" s="146"/>
      <c r="L321" s="142"/>
      <c r="M321" s="147"/>
      <c r="T321" s="148"/>
      <c r="AT321" s="143" t="s">
        <v>190</v>
      </c>
      <c r="AU321" s="143" t="s">
        <v>88</v>
      </c>
      <c r="AV321" s="12" t="s">
        <v>90</v>
      </c>
      <c r="AW321" s="12" t="s">
        <v>41</v>
      </c>
      <c r="AX321" s="12" t="s">
        <v>80</v>
      </c>
      <c r="AY321" s="143" t="s">
        <v>184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1641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88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2" customFormat="1" ht="11.25">
      <c r="B323" s="142"/>
      <c r="D323" s="136" t="s">
        <v>190</v>
      </c>
      <c r="E323" s="143" t="s">
        <v>3</v>
      </c>
      <c r="F323" s="144" t="s">
        <v>2262</v>
      </c>
      <c r="H323" s="145">
        <v>20</v>
      </c>
      <c r="I323" s="146"/>
      <c r="L323" s="142"/>
      <c r="M323" s="147"/>
      <c r="T323" s="148"/>
      <c r="AT323" s="143" t="s">
        <v>190</v>
      </c>
      <c r="AU323" s="143" t="s">
        <v>88</v>
      </c>
      <c r="AV323" s="12" t="s">
        <v>90</v>
      </c>
      <c r="AW323" s="12" t="s">
        <v>41</v>
      </c>
      <c r="AX323" s="12" t="s">
        <v>80</v>
      </c>
      <c r="AY323" s="143" t="s">
        <v>184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2267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2" customFormat="1" ht="11.25">
      <c r="B325" s="142"/>
      <c r="D325" s="136" t="s">
        <v>190</v>
      </c>
      <c r="E325" s="143" t="s">
        <v>3</v>
      </c>
      <c r="F325" s="144" t="s">
        <v>2262</v>
      </c>
      <c r="H325" s="145">
        <v>20</v>
      </c>
      <c r="I325" s="146"/>
      <c r="L325" s="142"/>
      <c r="M325" s="147"/>
      <c r="T325" s="148"/>
      <c r="AT325" s="143" t="s">
        <v>190</v>
      </c>
      <c r="AU325" s="143" t="s">
        <v>88</v>
      </c>
      <c r="AV325" s="12" t="s">
        <v>90</v>
      </c>
      <c r="AW325" s="12" t="s">
        <v>41</v>
      </c>
      <c r="AX325" s="12" t="s">
        <v>80</v>
      </c>
      <c r="AY325" s="143" t="s">
        <v>184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2268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88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2" customFormat="1" ht="11.25">
      <c r="B327" s="142"/>
      <c r="D327" s="136" t="s">
        <v>190</v>
      </c>
      <c r="E327" s="143" t="s">
        <v>3</v>
      </c>
      <c r="F327" s="144" t="s">
        <v>2263</v>
      </c>
      <c r="H327" s="145">
        <v>15</v>
      </c>
      <c r="I327" s="146"/>
      <c r="L327" s="142"/>
      <c r="M327" s="147"/>
      <c r="T327" s="148"/>
      <c r="AT327" s="143" t="s">
        <v>190</v>
      </c>
      <c r="AU327" s="143" t="s">
        <v>88</v>
      </c>
      <c r="AV327" s="12" t="s">
        <v>90</v>
      </c>
      <c r="AW327" s="12" t="s">
        <v>41</v>
      </c>
      <c r="AX327" s="12" t="s">
        <v>80</v>
      </c>
      <c r="AY327" s="143" t="s">
        <v>184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1416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88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2" customFormat="1" ht="11.25">
      <c r="B329" s="142"/>
      <c r="D329" s="136" t="s">
        <v>190</v>
      </c>
      <c r="E329" s="143" t="s">
        <v>3</v>
      </c>
      <c r="F329" s="144" t="s">
        <v>2264</v>
      </c>
      <c r="H329" s="145">
        <v>30</v>
      </c>
      <c r="I329" s="146"/>
      <c r="L329" s="142"/>
      <c r="M329" s="147"/>
      <c r="T329" s="148"/>
      <c r="AT329" s="143" t="s">
        <v>190</v>
      </c>
      <c r="AU329" s="143" t="s">
        <v>88</v>
      </c>
      <c r="AV329" s="12" t="s">
        <v>90</v>
      </c>
      <c r="AW329" s="12" t="s">
        <v>41</v>
      </c>
      <c r="AX329" s="12" t="s">
        <v>80</v>
      </c>
      <c r="AY329" s="143" t="s">
        <v>184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2269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88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2" customFormat="1" ht="11.25">
      <c r="B331" s="142"/>
      <c r="D331" s="136" t="s">
        <v>190</v>
      </c>
      <c r="E331" s="143" t="s">
        <v>3</v>
      </c>
      <c r="F331" s="144" t="s">
        <v>2265</v>
      </c>
      <c r="H331" s="145">
        <v>10</v>
      </c>
      <c r="I331" s="146"/>
      <c r="L331" s="142"/>
      <c r="M331" s="147"/>
      <c r="T331" s="148"/>
      <c r="AT331" s="143" t="s">
        <v>190</v>
      </c>
      <c r="AU331" s="143" t="s">
        <v>88</v>
      </c>
      <c r="AV331" s="12" t="s">
        <v>90</v>
      </c>
      <c r="AW331" s="12" t="s">
        <v>41</v>
      </c>
      <c r="AX331" s="12" t="s">
        <v>80</v>
      </c>
      <c r="AY331" s="143" t="s">
        <v>184</v>
      </c>
    </row>
    <row r="332" spans="2:65" s="13" customFormat="1" ht="11.25">
      <c r="B332" s="149"/>
      <c r="D332" s="136" t="s">
        <v>190</v>
      </c>
      <c r="E332" s="150" t="s">
        <v>3</v>
      </c>
      <c r="F332" s="151" t="s">
        <v>202</v>
      </c>
      <c r="H332" s="152">
        <v>205</v>
      </c>
      <c r="I332" s="153"/>
      <c r="L332" s="149"/>
      <c r="M332" s="154"/>
      <c r="T332" s="155"/>
      <c r="AT332" s="150" t="s">
        <v>190</v>
      </c>
      <c r="AU332" s="150" t="s">
        <v>88</v>
      </c>
      <c r="AV332" s="13" t="s">
        <v>203</v>
      </c>
      <c r="AW332" s="13" t="s">
        <v>41</v>
      </c>
      <c r="AX332" s="13" t="s">
        <v>88</v>
      </c>
      <c r="AY332" s="150" t="s">
        <v>184</v>
      </c>
    </row>
    <row r="333" spans="2:65" s="1" customFormat="1" ht="24.2" customHeight="1">
      <c r="B333" s="121"/>
      <c r="C333" s="122" t="s">
        <v>419</v>
      </c>
      <c r="D333" s="122" t="s">
        <v>185</v>
      </c>
      <c r="E333" s="123" t="s">
        <v>1303</v>
      </c>
      <c r="F333" s="124" t="s">
        <v>1304</v>
      </c>
      <c r="G333" s="125" t="s">
        <v>324</v>
      </c>
      <c r="H333" s="126">
        <v>135</v>
      </c>
      <c r="I333" s="127"/>
      <c r="J333" s="128">
        <f>ROUND(I333*H333,2)</f>
        <v>0</v>
      </c>
      <c r="K333" s="124" t="s">
        <v>189</v>
      </c>
      <c r="L333" s="32"/>
      <c r="M333" s="129" t="s">
        <v>3</v>
      </c>
      <c r="N333" s="130" t="s">
        <v>51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88</v>
      </c>
      <c r="AT333" s="133" t="s">
        <v>185</v>
      </c>
      <c r="AU333" s="133" t="s">
        <v>88</v>
      </c>
      <c r="AY333" s="16" t="s">
        <v>184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88</v>
      </c>
      <c r="BK333" s="134">
        <f>ROUND(I333*H333,2)</f>
        <v>0</v>
      </c>
      <c r="BL333" s="16" t="s">
        <v>88</v>
      </c>
      <c r="BM333" s="133" t="s">
        <v>2270</v>
      </c>
    </row>
    <row r="334" spans="2:65" s="11" customFormat="1" ht="11.25">
      <c r="B334" s="135"/>
      <c r="D334" s="136" t="s">
        <v>190</v>
      </c>
      <c r="E334" s="137" t="s">
        <v>3</v>
      </c>
      <c r="F334" s="138" t="s">
        <v>2176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1" customFormat="1" ht="22.5">
      <c r="B335" s="135"/>
      <c r="D335" s="136" t="s">
        <v>190</v>
      </c>
      <c r="E335" s="137" t="s">
        <v>3</v>
      </c>
      <c r="F335" s="138" t="s">
        <v>1306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1295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88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51" s="12" customFormat="1" ht="11.25">
      <c r="B337" s="142"/>
      <c r="D337" s="136" t="s">
        <v>190</v>
      </c>
      <c r="E337" s="143" t="s">
        <v>3</v>
      </c>
      <c r="F337" s="144" t="s">
        <v>2266</v>
      </c>
      <c r="H337" s="145">
        <v>5</v>
      </c>
      <c r="I337" s="146"/>
      <c r="L337" s="142"/>
      <c r="M337" s="147"/>
      <c r="T337" s="148"/>
      <c r="AT337" s="143" t="s">
        <v>190</v>
      </c>
      <c r="AU337" s="143" t="s">
        <v>88</v>
      </c>
      <c r="AV337" s="12" t="s">
        <v>90</v>
      </c>
      <c r="AW337" s="12" t="s">
        <v>41</v>
      </c>
      <c r="AX337" s="12" t="s">
        <v>80</v>
      </c>
      <c r="AY337" s="143" t="s">
        <v>184</v>
      </c>
    </row>
    <row r="338" spans="2:51" s="11" customFormat="1" ht="11.25">
      <c r="B338" s="135"/>
      <c r="D338" s="136" t="s">
        <v>190</v>
      </c>
      <c r="E338" s="137" t="s">
        <v>3</v>
      </c>
      <c r="F338" s="138" t="s">
        <v>1297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88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51" s="12" customFormat="1" ht="11.25">
      <c r="B339" s="142"/>
      <c r="D339" s="136" t="s">
        <v>190</v>
      </c>
      <c r="E339" s="143" t="s">
        <v>3</v>
      </c>
      <c r="F339" s="144" t="s">
        <v>2262</v>
      </c>
      <c r="H339" s="145">
        <v>20</v>
      </c>
      <c r="I339" s="146"/>
      <c r="L339" s="142"/>
      <c r="M339" s="147"/>
      <c r="T339" s="148"/>
      <c r="AT339" s="143" t="s">
        <v>190</v>
      </c>
      <c r="AU339" s="143" t="s">
        <v>88</v>
      </c>
      <c r="AV339" s="12" t="s">
        <v>90</v>
      </c>
      <c r="AW339" s="12" t="s">
        <v>41</v>
      </c>
      <c r="AX339" s="12" t="s">
        <v>80</v>
      </c>
      <c r="AY339" s="143" t="s">
        <v>184</v>
      </c>
    </row>
    <row r="340" spans="2:51" s="11" customFormat="1" ht="11.25">
      <c r="B340" s="135"/>
      <c r="D340" s="136" t="s">
        <v>190</v>
      </c>
      <c r="E340" s="137" t="s">
        <v>3</v>
      </c>
      <c r="F340" s="138" t="s">
        <v>1299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88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51" s="12" customFormat="1" ht="11.25">
      <c r="B341" s="142"/>
      <c r="D341" s="136" t="s">
        <v>190</v>
      </c>
      <c r="E341" s="143" t="s">
        <v>3</v>
      </c>
      <c r="F341" s="144" t="s">
        <v>2265</v>
      </c>
      <c r="H341" s="145">
        <v>10</v>
      </c>
      <c r="I341" s="146"/>
      <c r="L341" s="142"/>
      <c r="M341" s="147"/>
      <c r="T341" s="148"/>
      <c r="AT341" s="143" t="s">
        <v>190</v>
      </c>
      <c r="AU341" s="143" t="s">
        <v>88</v>
      </c>
      <c r="AV341" s="12" t="s">
        <v>90</v>
      </c>
      <c r="AW341" s="12" t="s">
        <v>41</v>
      </c>
      <c r="AX341" s="12" t="s">
        <v>80</v>
      </c>
      <c r="AY341" s="143" t="s">
        <v>184</v>
      </c>
    </row>
    <row r="342" spans="2:51" s="11" customFormat="1" ht="11.25">
      <c r="B342" s="135"/>
      <c r="D342" s="136" t="s">
        <v>190</v>
      </c>
      <c r="E342" s="137" t="s">
        <v>3</v>
      </c>
      <c r="F342" s="138" t="s">
        <v>1300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88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51" s="12" customFormat="1" ht="11.25">
      <c r="B343" s="142"/>
      <c r="D343" s="136" t="s">
        <v>190</v>
      </c>
      <c r="E343" s="143" t="s">
        <v>3</v>
      </c>
      <c r="F343" s="144" t="s">
        <v>2266</v>
      </c>
      <c r="H343" s="145">
        <v>5</v>
      </c>
      <c r="I343" s="146"/>
      <c r="L343" s="142"/>
      <c r="M343" s="147"/>
      <c r="T343" s="148"/>
      <c r="AT343" s="143" t="s">
        <v>190</v>
      </c>
      <c r="AU343" s="143" t="s">
        <v>88</v>
      </c>
      <c r="AV343" s="12" t="s">
        <v>90</v>
      </c>
      <c r="AW343" s="12" t="s">
        <v>41</v>
      </c>
      <c r="AX343" s="12" t="s">
        <v>80</v>
      </c>
      <c r="AY343" s="143" t="s">
        <v>184</v>
      </c>
    </row>
    <row r="344" spans="2:51" s="11" customFormat="1" ht="11.25">
      <c r="B344" s="135"/>
      <c r="D344" s="136" t="s">
        <v>190</v>
      </c>
      <c r="E344" s="137" t="s">
        <v>3</v>
      </c>
      <c r="F344" s="138" t="s">
        <v>1301</v>
      </c>
      <c r="H344" s="137" t="s">
        <v>3</v>
      </c>
      <c r="I344" s="139"/>
      <c r="L344" s="135"/>
      <c r="M344" s="140"/>
      <c r="T344" s="141"/>
      <c r="AT344" s="137" t="s">
        <v>190</v>
      </c>
      <c r="AU344" s="137" t="s">
        <v>88</v>
      </c>
      <c r="AV344" s="11" t="s">
        <v>88</v>
      </c>
      <c r="AW344" s="11" t="s">
        <v>41</v>
      </c>
      <c r="AX344" s="11" t="s">
        <v>80</v>
      </c>
      <c r="AY344" s="137" t="s">
        <v>184</v>
      </c>
    </row>
    <row r="345" spans="2:51" s="12" customFormat="1" ht="11.25">
      <c r="B345" s="142"/>
      <c r="D345" s="136" t="s">
        <v>190</v>
      </c>
      <c r="E345" s="143" t="s">
        <v>3</v>
      </c>
      <c r="F345" s="144" t="s">
        <v>2271</v>
      </c>
      <c r="H345" s="145">
        <v>20</v>
      </c>
      <c r="I345" s="146"/>
      <c r="L345" s="142"/>
      <c r="M345" s="147"/>
      <c r="T345" s="148"/>
      <c r="AT345" s="143" t="s">
        <v>190</v>
      </c>
      <c r="AU345" s="143" t="s">
        <v>88</v>
      </c>
      <c r="AV345" s="12" t="s">
        <v>90</v>
      </c>
      <c r="AW345" s="12" t="s">
        <v>41</v>
      </c>
      <c r="AX345" s="12" t="s">
        <v>80</v>
      </c>
      <c r="AY345" s="143" t="s">
        <v>184</v>
      </c>
    </row>
    <row r="346" spans="2:51" s="11" customFormat="1" ht="11.25">
      <c r="B346" s="135"/>
      <c r="D346" s="136" t="s">
        <v>190</v>
      </c>
      <c r="E346" s="137" t="s">
        <v>3</v>
      </c>
      <c r="F346" s="138" t="s">
        <v>1302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88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51" s="12" customFormat="1" ht="11.25">
      <c r="B347" s="142"/>
      <c r="D347" s="136" t="s">
        <v>190</v>
      </c>
      <c r="E347" s="143" t="s">
        <v>3</v>
      </c>
      <c r="F347" s="144" t="s">
        <v>2265</v>
      </c>
      <c r="H347" s="145">
        <v>10</v>
      </c>
      <c r="I347" s="146"/>
      <c r="L347" s="142"/>
      <c r="M347" s="147"/>
      <c r="T347" s="148"/>
      <c r="AT347" s="143" t="s">
        <v>190</v>
      </c>
      <c r="AU347" s="143" t="s">
        <v>88</v>
      </c>
      <c r="AV347" s="12" t="s">
        <v>90</v>
      </c>
      <c r="AW347" s="12" t="s">
        <v>41</v>
      </c>
      <c r="AX347" s="12" t="s">
        <v>80</v>
      </c>
      <c r="AY347" s="143" t="s">
        <v>184</v>
      </c>
    </row>
    <row r="348" spans="2:51" s="11" customFormat="1" ht="11.25">
      <c r="B348" s="135"/>
      <c r="D348" s="136" t="s">
        <v>190</v>
      </c>
      <c r="E348" s="137" t="s">
        <v>3</v>
      </c>
      <c r="F348" s="138" t="s">
        <v>1640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88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51" s="12" customFormat="1" ht="11.25">
      <c r="B349" s="142"/>
      <c r="D349" s="136" t="s">
        <v>190</v>
      </c>
      <c r="E349" s="143" t="s">
        <v>3</v>
      </c>
      <c r="F349" s="144" t="s">
        <v>2266</v>
      </c>
      <c r="H349" s="145">
        <v>5</v>
      </c>
      <c r="I349" s="146"/>
      <c r="L349" s="142"/>
      <c r="M349" s="147"/>
      <c r="T349" s="148"/>
      <c r="AT349" s="143" t="s">
        <v>190</v>
      </c>
      <c r="AU349" s="143" t="s">
        <v>88</v>
      </c>
      <c r="AV349" s="12" t="s">
        <v>90</v>
      </c>
      <c r="AW349" s="12" t="s">
        <v>41</v>
      </c>
      <c r="AX349" s="12" t="s">
        <v>80</v>
      </c>
      <c r="AY349" s="143" t="s">
        <v>184</v>
      </c>
    </row>
    <row r="350" spans="2:51" s="11" customFormat="1" ht="11.25">
      <c r="B350" s="135"/>
      <c r="D350" s="136" t="s">
        <v>190</v>
      </c>
      <c r="E350" s="137" t="s">
        <v>3</v>
      </c>
      <c r="F350" s="138" t="s">
        <v>1641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88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51" s="12" customFormat="1" ht="11.25">
      <c r="B351" s="142"/>
      <c r="D351" s="136" t="s">
        <v>190</v>
      </c>
      <c r="E351" s="143" t="s">
        <v>3</v>
      </c>
      <c r="F351" s="144" t="s">
        <v>2265</v>
      </c>
      <c r="H351" s="145">
        <v>10</v>
      </c>
      <c r="I351" s="146"/>
      <c r="L351" s="142"/>
      <c r="M351" s="147"/>
      <c r="T351" s="148"/>
      <c r="AT351" s="143" t="s">
        <v>190</v>
      </c>
      <c r="AU351" s="143" t="s">
        <v>88</v>
      </c>
      <c r="AV351" s="12" t="s">
        <v>90</v>
      </c>
      <c r="AW351" s="12" t="s">
        <v>41</v>
      </c>
      <c r="AX351" s="12" t="s">
        <v>80</v>
      </c>
      <c r="AY351" s="143" t="s">
        <v>184</v>
      </c>
    </row>
    <row r="352" spans="2:51" s="11" customFormat="1" ht="11.25">
      <c r="B352" s="135"/>
      <c r="D352" s="136" t="s">
        <v>190</v>
      </c>
      <c r="E352" s="137" t="s">
        <v>3</v>
      </c>
      <c r="F352" s="138" t="s">
        <v>2267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88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2" customFormat="1" ht="11.25">
      <c r="B353" s="142"/>
      <c r="D353" s="136" t="s">
        <v>190</v>
      </c>
      <c r="E353" s="143" t="s">
        <v>3</v>
      </c>
      <c r="F353" s="144" t="s">
        <v>2263</v>
      </c>
      <c r="H353" s="145">
        <v>15</v>
      </c>
      <c r="I353" s="146"/>
      <c r="L353" s="142"/>
      <c r="M353" s="147"/>
      <c r="T353" s="148"/>
      <c r="AT353" s="143" t="s">
        <v>190</v>
      </c>
      <c r="AU353" s="143" t="s">
        <v>88</v>
      </c>
      <c r="AV353" s="12" t="s">
        <v>90</v>
      </c>
      <c r="AW353" s="12" t="s">
        <v>41</v>
      </c>
      <c r="AX353" s="12" t="s">
        <v>80</v>
      </c>
      <c r="AY353" s="143" t="s">
        <v>184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2268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88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2" customFormat="1" ht="11.25">
      <c r="B355" s="142"/>
      <c r="D355" s="136" t="s">
        <v>190</v>
      </c>
      <c r="E355" s="143" t="s">
        <v>3</v>
      </c>
      <c r="F355" s="144" t="s">
        <v>2266</v>
      </c>
      <c r="H355" s="145">
        <v>5</v>
      </c>
      <c r="I355" s="146"/>
      <c r="L355" s="142"/>
      <c r="M355" s="147"/>
      <c r="T355" s="148"/>
      <c r="AT355" s="143" t="s">
        <v>190</v>
      </c>
      <c r="AU355" s="143" t="s">
        <v>88</v>
      </c>
      <c r="AV355" s="12" t="s">
        <v>90</v>
      </c>
      <c r="AW355" s="12" t="s">
        <v>41</v>
      </c>
      <c r="AX355" s="12" t="s">
        <v>80</v>
      </c>
      <c r="AY355" s="143" t="s">
        <v>184</v>
      </c>
    </row>
    <row r="356" spans="2:65" s="11" customFormat="1" ht="11.25">
      <c r="B356" s="135"/>
      <c r="D356" s="136" t="s">
        <v>190</v>
      </c>
      <c r="E356" s="137" t="s">
        <v>3</v>
      </c>
      <c r="F356" s="138" t="s">
        <v>1416</v>
      </c>
      <c r="H356" s="137" t="s">
        <v>3</v>
      </c>
      <c r="I356" s="139"/>
      <c r="L356" s="135"/>
      <c r="M356" s="140"/>
      <c r="T356" s="141"/>
      <c r="AT356" s="137" t="s">
        <v>190</v>
      </c>
      <c r="AU356" s="137" t="s">
        <v>88</v>
      </c>
      <c r="AV356" s="11" t="s">
        <v>88</v>
      </c>
      <c r="AW356" s="11" t="s">
        <v>41</v>
      </c>
      <c r="AX356" s="11" t="s">
        <v>80</v>
      </c>
      <c r="AY356" s="137" t="s">
        <v>184</v>
      </c>
    </row>
    <row r="357" spans="2:65" s="12" customFormat="1" ht="11.25">
      <c r="B357" s="142"/>
      <c r="D357" s="136" t="s">
        <v>190</v>
      </c>
      <c r="E357" s="143" t="s">
        <v>3</v>
      </c>
      <c r="F357" s="144" t="s">
        <v>2271</v>
      </c>
      <c r="H357" s="145">
        <v>20</v>
      </c>
      <c r="I357" s="146"/>
      <c r="L357" s="142"/>
      <c r="M357" s="147"/>
      <c r="T357" s="148"/>
      <c r="AT357" s="143" t="s">
        <v>190</v>
      </c>
      <c r="AU357" s="143" t="s">
        <v>88</v>
      </c>
      <c r="AV357" s="12" t="s">
        <v>90</v>
      </c>
      <c r="AW357" s="12" t="s">
        <v>41</v>
      </c>
      <c r="AX357" s="12" t="s">
        <v>80</v>
      </c>
      <c r="AY357" s="143" t="s">
        <v>184</v>
      </c>
    </row>
    <row r="358" spans="2:65" s="11" customFormat="1" ht="11.25">
      <c r="B358" s="135"/>
      <c r="D358" s="136" t="s">
        <v>190</v>
      </c>
      <c r="E358" s="137" t="s">
        <v>3</v>
      </c>
      <c r="F358" s="138" t="s">
        <v>2269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88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2" customFormat="1" ht="11.25">
      <c r="B359" s="142"/>
      <c r="D359" s="136" t="s">
        <v>190</v>
      </c>
      <c r="E359" s="143" t="s">
        <v>3</v>
      </c>
      <c r="F359" s="144" t="s">
        <v>2266</v>
      </c>
      <c r="H359" s="145">
        <v>5</v>
      </c>
      <c r="I359" s="146"/>
      <c r="L359" s="142"/>
      <c r="M359" s="147"/>
      <c r="T359" s="148"/>
      <c r="AT359" s="143" t="s">
        <v>190</v>
      </c>
      <c r="AU359" s="143" t="s">
        <v>88</v>
      </c>
      <c r="AV359" s="12" t="s">
        <v>90</v>
      </c>
      <c r="AW359" s="12" t="s">
        <v>41</v>
      </c>
      <c r="AX359" s="12" t="s">
        <v>80</v>
      </c>
      <c r="AY359" s="143" t="s">
        <v>184</v>
      </c>
    </row>
    <row r="360" spans="2:65" s="11" customFormat="1" ht="11.25">
      <c r="B360" s="135"/>
      <c r="D360" s="136" t="s">
        <v>190</v>
      </c>
      <c r="E360" s="137" t="s">
        <v>3</v>
      </c>
      <c r="F360" s="138" t="s">
        <v>2272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2" customFormat="1" ht="11.25">
      <c r="B361" s="142"/>
      <c r="D361" s="136" t="s">
        <v>190</v>
      </c>
      <c r="E361" s="143" t="s">
        <v>3</v>
      </c>
      <c r="F361" s="144" t="s">
        <v>2266</v>
      </c>
      <c r="H361" s="145">
        <v>5</v>
      </c>
      <c r="I361" s="146"/>
      <c r="L361" s="142"/>
      <c r="M361" s="147"/>
      <c r="T361" s="148"/>
      <c r="AT361" s="143" t="s">
        <v>190</v>
      </c>
      <c r="AU361" s="143" t="s">
        <v>88</v>
      </c>
      <c r="AV361" s="12" t="s">
        <v>90</v>
      </c>
      <c r="AW361" s="12" t="s">
        <v>41</v>
      </c>
      <c r="AX361" s="12" t="s">
        <v>80</v>
      </c>
      <c r="AY361" s="143" t="s">
        <v>184</v>
      </c>
    </row>
    <row r="362" spans="2:65" s="13" customFormat="1" ht="11.25">
      <c r="B362" s="149"/>
      <c r="D362" s="136" t="s">
        <v>190</v>
      </c>
      <c r="E362" s="150" t="s">
        <v>3</v>
      </c>
      <c r="F362" s="151" t="s">
        <v>202</v>
      </c>
      <c r="H362" s="152">
        <v>135</v>
      </c>
      <c r="I362" s="153"/>
      <c r="L362" s="149"/>
      <c r="M362" s="154"/>
      <c r="T362" s="155"/>
      <c r="AT362" s="150" t="s">
        <v>190</v>
      </c>
      <c r="AU362" s="150" t="s">
        <v>88</v>
      </c>
      <c r="AV362" s="13" t="s">
        <v>203</v>
      </c>
      <c r="AW362" s="13" t="s">
        <v>41</v>
      </c>
      <c r="AX362" s="13" t="s">
        <v>88</v>
      </c>
      <c r="AY362" s="150" t="s">
        <v>184</v>
      </c>
    </row>
    <row r="363" spans="2:65" s="1" customFormat="1" ht="24.2" customHeight="1">
      <c r="B363" s="121"/>
      <c r="C363" s="122" t="s">
        <v>336</v>
      </c>
      <c r="D363" s="122" t="s">
        <v>185</v>
      </c>
      <c r="E363" s="123" t="s">
        <v>2035</v>
      </c>
      <c r="F363" s="124" t="s">
        <v>2036</v>
      </c>
      <c r="G363" s="125" t="s">
        <v>324</v>
      </c>
      <c r="H363" s="126">
        <v>95</v>
      </c>
      <c r="I363" s="127"/>
      <c r="J363" s="128">
        <f>ROUND(I363*H363,2)</f>
        <v>0</v>
      </c>
      <c r="K363" s="124" t="s">
        <v>189</v>
      </c>
      <c r="L363" s="32"/>
      <c r="M363" s="129" t="s">
        <v>3</v>
      </c>
      <c r="N363" s="130" t="s">
        <v>51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88</v>
      </c>
      <c r="AT363" s="133" t="s">
        <v>185</v>
      </c>
      <c r="AU363" s="133" t="s">
        <v>88</v>
      </c>
      <c r="AY363" s="16" t="s">
        <v>184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88</v>
      </c>
      <c r="BK363" s="134">
        <f>ROUND(I363*H363,2)</f>
        <v>0</v>
      </c>
      <c r="BL363" s="16" t="s">
        <v>88</v>
      </c>
      <c r="BM363" s="133" t="s">
        <v>2273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2255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88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1" customFormat="1" ht="22.5">
      <c r="B365" s="135"/>
      <c r="D365" s="136" t="s">
        <v>190</v>
      </c>
      <c r="E365" s="137" t="s">
        <v>3</v>
      </c>
      <c r="F365" s="138" t="s">
        <v>2038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2" customFormat="1" ht="11.25">
      <c r="B366" s="142"/>
      <c r="D366" s="136" t="s">
        <v>190</v>
      </c>
      <c r="E366" s="143" t="s">
        <v>3</v>
      </c>
      <c r="F366" s="144" t="s">
        <v>738</v>
      </c>
      <c r="H366" s="145">
        <v>95</v>
      </c>
      <c r="I366" s="146"/>
      <c r="L366" s="142"/>
      <c r="M366" s="147"/>
      <c r="T366" s="148"/>
      <c r="AT366" s="143" t="s">
        <v>190</v>
      </c>
      <c r="AU366" s="143" t="s">
        <v>88</v>
      </c>
      <c r="AV366" s="12" t="s">
        <v>90</v>
      </c>
      <c r="AW366" s="12" t="s">
        <v>41</v>
      </c>
      <c r="AX366" s="12" t="s">
        <v>80</v>
      </c>
      <c r="AY366" s="143" t="s">
        <v>184</v>
      </c>
    </row>
    <row r="367" spans="2:65" s="13" customFormat="1" ht="11.25">
      <c r="B367" s="149"/>
      <c r="D367" s="136" t="s">
        <v>190</v>
      </c>
      <c r="E367" s="150" t="s">
        <v>3</v>
      </c>
      <c r="F367" s="151" t="s">
        <v>202</v>
      </c>
      <c r="H367" s="152">
        <v>95</v>
      </c>
      <c r="I367" s="153"/>
      <c r="L367" s="149"/>
      <c r="M367" s="154"/>
      <c r="T367" s="155"/>
      <c r="AT367" s="150" t="s">
        <v>190</v>
      </c>
      <c r="AU367" s="150" t="s">
        <v>88</v>
      </c>
      <c r="AV367" s="13" t="s">
        <v>203</v>
      </c>
      <c r="AW367" s="13" t="s">
        <v>41</v>
      </c>
      <c r="AX367" s="13" t="s">
        <v>88</v>
      </c>
      <c r="AY367" s="150" t="s">
        <v>184</v>
      </c>
    </row>
    <row r="368" spans="2:65" s="1" customFormat="1" ht="24.2" customHeight="1">
      <c r="B368" s="121"/>
      <c r="C368" s="122" t="s">
        <v>441</v>
      </c>
      <c r="D368" s="122" t="s">
        <v>185</v>
      </c>
      <c r="E368" s="123" t="s">
        <v>1309</v>
      </c>
      <c r="F368" s="124" t="s">
        <v>1310</v>
      </c>
      <c r="G368" s="125" t="s">
        <v>324</v>
      </c>
      <c r="H368" s="126">
        <v>315</v>
      </c>
      <c r="I368" s="127"/>
      <c r="J368" s="128">
        <f>ROUND(I368*H368,2)</f>
        <v>0</v>
      </c>
      <c r="K368" s="124" t="s">
        <v>189</v>
      </c>
      <c r="L368" s="32"/>
      <c r="M368" s="129" t="s">
        <v>3</v>
      </c>
      <c r="N368" s="130" t="s">
        <v>51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88</v>
      </c>
      <c r="AT368" s="133" t="s">
        <v>185</v>
      </c>
      <c r="AU368" s="133" t="s">
        <v>88</v>
      </c>
      <c r="AY368" s="16" t="s">
        <v>184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6" t="s">
        <v>88</v>
      </c>
      <c r="BK368" s="134">
        <f>ROUND(I368*H368,2)</f>
        <v>0</v>
      </c>
      <c r="BL368" s="16" t="s">
        <v>88</v>
      </c>
      <c r="BM368" s="133" t="s">
        <v>2274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2255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1" customFormat="1" ht="22.5">
      <c r="B370" s="135"/>
      <c r="D370" s="136" t="s">
        <v>190</v>
      </c>
      <c r="E370" s="137" t="s">
        <v>3</v>
      </c>
      <c r="F370" s="138" t="s">
        <v>2042</v>
      </c>
      <c r="H370" s="137" t="s">
        <v>3</v>
      </c>
      <c r="I370" s="139"/>
      <c r="L370" s="135"/>
      <c r="M370" s="140"/>
      <c r="T370" s="141"/>
      <c r="AT370" s="137" t="s">
        <v>190</v>
      </c>
      <c r="AU370" s="137" t="s">
        <v>88</v>
      </c>
      <c r="AV370" s="11" t="s">
        <v>88</v>
      </c>
      <c r="AW370" s="11" t="s">
        <v>41</v>
      </c>
      <c r="AX370" s="11" t="s">
        <v>80</v>
      </c>
      <c r="AY370" s="137" t="s">
        <v>184</v>
      </c>
    </row>
    <row r="371" spans="2:65" s="12" customFormat="1" ht="11.25">
      <c r="B371" s="142"/>
      <c r="D371" s="136" t="s">
        <v>190</v>
      </c>
      <c r="E371" s="143" t="s">
        <v>3</v>
      </c>
      <c r="F371" s="144" t="s">
        <v>2275</v>
      </c>
      <c r="H371" s="145">
        <v>315</v>
      </c>
      <c r="I371" s="146"/>
      <c r="L371" s="142"/>
      <c r="M371" s="147"/>
      <c r="T371" s="148"/>
      <c r="AT371" s="143" t="s">
        <v>190</v>
      </c>
      <c r="AU371" s="143" t="s">
        <v>88</v>
      </c>
      <c r="AV371" s="12" t="s">
        <v>90</v>
      </c>
      <c r="AW371" s="12" t="s">
        <v>41</v>
      </c>
      <c r="AX371" s="12" t="s">
        <v>80</v>
      </c>
      <c r="AY371" s="143" t="s">
        <v>184</v>
      </c>
    </row>
    <row r="372" spans="2:65" s="13" customFormat="1" ht="11.25">
      <c r="B372" s="149"/>
      <c r="D372" s="136" t="s">
        <v>190</v>
      </c>
      <c r="E372" s="150" t="s">
        <v>3</v>
      </c>
      <c r="F372" s="151" t="s">
        <v>202</v>
      </c>
      <c r="H372" s="152">
        <v>315</v>
      </c>
      <c r="I372" s="153"/>
      <c r="L372" s="149"/>
      <c r="M372" s="154"/>
      <c r="T372" s="155"/>
      <c r="AT372" s="150" t="s">
        <v>190</v>
      </c>
      <c r="AU372" s="150" t="s">
        <v>88</v>
      </c>
      <c r="AV372" s="13" t="s">
        <v>203</v>
      </c>
      <c r="AW372" s="13" t="s">
        <v>41</v>
      </c>
      <c r="AX372" s="13" t="s">
        <v>88</v>
      </c>
      <c r="AY372" s="150" t="s">
        <v>184</v>
      </c>
    </row>
    <row r="373" spans="2:65" s="1" customFormat="1" ht="24.2" customHeight="1">
      <c r="B373" s="121"/>
      <c r="C373" s="122" t="s">
        <v>342</v>
      </c>
      <c r="D373" s="122" t="s">
        <v>185</v>
      </c>
      <c r="E373" s="123" t="s">
        <v>1313</v>
      </c>
      <c r="F373" s="124" t="s">
        <v>1314</v>
      </c>
      <c r="G373" s="125" t="s">
        <v>324</v>
      </c>
      <c r="H373" s="126">
        <v>385</v>
      </c>
      <c r="I373" s="127"/>
      <c r="J373" s="128">
        <f>ROUND(I373*H373,2)</f>
        <v>0</v>
      </c>
      <c r="K373" s="124" t="s">
        <v>189</v>
      </c>
      <c r="L373" s="32"/>
      <c r="M373" s="129" t="s">
        <v>3</v>
      </c>
      <c r="N373" s="130" t="s">
        <v>51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88</v>
      </c>
      <c r="AT373" s="133" t="s">
        <v>185</v>
      </c>
      <c r="AU373" s="133" t="s">
        <v>88</v>
      </c>
      <c r="AY373" s="16" t="s">
        <v>184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88</v>
      </c>
      <c r="BK373" s="134">
        <f>ROUND(I373*H373,2)</f>
        <v>0</v>
      </c>
      <c r="BL373" s="16" t="s">
        <v>88</v>
      </c>
      <c r="BM373" s="133" t="s">
        <v>2276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2255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1" customFormat="1" ht="22.5">
      <c r="B375" s="135"/>
      <c r="D375" s="136" t="s">
        <v>190</v>
      </c>
      <c r="E375" s="137" t="s">
        <v>3</v>
      </c>
      <c r="F375" s="138" t="s">
        <v>2277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2278</v>
      </c>
      <c r="H376" s="145">
        <v>385</v>
      </c>
      <c r="I376" s="146"/>
      <c r="L376" s="142"/>
      <c r="M376" s="147"/>
      <c r="T376" s="148"/>
      <c r="AT376" s="143" t="s">
        <v>190</v>
      </c>
      <c r="AU376" s="143" t="s">
        <v>88</v>
      </c>
      <c r="AV376" s="12" t="s">
        <v>90</v>
      </c>
      <c r="AW376" s="12" t="s">
        <v>41</v>
      </c>
      <c r="AX376" s="12" t="s">
        <v>80</v>
      </c>
      <c r="AY376" s="143" t="s">
        <v>184</v>
      </c>
    </row>
    <row r="377" spans="2:65" s="13" customFormat="1" ht="11.25">
      <c r="B377" s="149"/>
      <c r="D377" s="136" t="s">
        <v>190</v>
      </c>
      <c r="E377" s="150" t="s">
        <v>3</v>
      </c>
      <c r="F377" s="151" t="s">
        <v>202</v>
      </c>
      <c r="H377" s="152">
        <v>385</v>
      </c>
      <c r="I377" s="153"/>
      <c r="L377" s="149"/>
      <c r="M377" s="154"/>
      <c r="T377" s="155"/>
      <c r="AT377" s="150" t="s">
        <v>190</v>
      </c>
      <c r="AU377" s="150" t="s">
        <v>88</v>
      </c>
      <c r="AV377" s="13" t="s">
        <v>203</v>
      </c>
      <c r="AW377" s="13" t="s">
        <v>41</v>
      </c>
      <c r="AX377" s="13" t="s">
        <v>88</v>
      </c>
      <c r="AY377" s="150" t="s">
        <v>184</v>
      </c>
    </row>
    <row r="378" spans="2:65" s="1" customFormat="1" ht="24.2" customHeight="1">
      <c r="B378" s="121"/>
      <c r="C378" s="122" t="s">
        <v>456</v>
      </c>
      <c r="D378" s="122" t="s">
        <v>185</v>
      </c>
      <c r="E378" s="123" t="s">
        <v>1655</v>
      </c>
      <c r="F378" s="124" t="s">
        <v>1656</v>
      </c>
      <c r="G378" s="125" t="s">
        <v>324</v>
      </c>
      <c r="H378" s="126">
        <v>60</v>
      </c>
      <c r="I378" s="127"/>
      <c r="J378" s="128">
        <f>ROUND(I378*H378,2)</f>
        <v>0</v>
      </c>
      <c r="K378" s="124" t="s">
        <v>189</v>
      </c>
      <c r="L378" s="32"/>
      <c r="M378" s="129" t="s">
        <v>3</v>
      </c>
      <c r="N378" s="130" t="s">
        <v>51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88</v>
      </c>
      <c r="AT378" s="133" t="s">
        <v>185</v>
      </c>
      <c r="AU378" s="133" t="s">
        <v>88</v>
      </c>
      <c r="AY378" s="16" t="s">
        <v>184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88</v>
      </c>
      <c r="BK378" s="134">
        <f>ROUND(I378*H378,2)</f>
        <v>0</v>
      </c>
      <c r="BL378" s="16" t="s">
        <v>88</v>
      </c>
      <c r="BM378" s="133" t="s">
        <v>2279</v>
      </c>
    </row>
    <row r="379" spans="2:65" s="11" customFormat="1" ht="11.25">
      <c r="B379" s="135"/>
      <c r="D379" s="136" t="s">
        <v>190</v>
      </c>
      <c r="E379" s="137" t="s">
        <v>3</v>
      </c>
      <c r="F379" s="138" t="s">
        <v>2255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1" customFormat="1" ht="22.5">
      <c r="B380" s="135"/>
      <c r="D380" s="136" t="s">
        <v>190</v>
      </c>
      <c r="E380" s="137" t="s">
        <v>3</v>
      </c>
      <c r="F380" s="138" t="s">
        <v>2280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2" customFormat="1" ht="11.25">
      <c r="B381" s="142"/>
      <c r="D381" s="136" t="s">
        <v>190</v>
      </c>
      <c r="E381" s="143" t="s">
        <v>3</v>
      </c>
      <c r="F381" s="144" t="s">
        <v>413</v>
      </c>
      <c r="H381" s="145">
        <v>60</v>
      </c>
      <c r="I381" s="146"/>
      <c r="L381" s="142"/>
      <c r="M381" s="147"/>
      <c r="T381" s="148"/>
      <c r="AT381" s="143" t="s">
        <v>190</v>
      </c>
      <c r="AU381" s="143" t="s">
        <v>88</v>
      </c>
      <c r="AV381" s="12" t="s">
        <v>90</v>
      </c>
      <c r="AW381" s="12" t="s">
        <v>41</v>
      </c>
      <c r="AX381" s="12" t="s">
        <v>80</v>
      </c>
      <c r="AY381" s="143" t="s">
        <v>184</v>
      </c>
    </row>
    <row r="382" spans="2:65" s="13" customFormat="1" ht="11.25">
      <c r="B382" s="149"/>
      <c r="D382" s="136" t="s">
        <v>190</v>
      </c>
      <c r="E382" s="150" t="s">
        <v>3</v>
      </c>
      <c r="F382" s="151" t="s">
        <v>202</v>
      </c>
      <c r="H382" s="152">
        <v>60</v>
      </c>
      <c r="I382" s="153"/>
      <c r="L382" s="149"/>
      <c r="M382" s="154"/>
      <c r="T382" s="155"/>
      <c r="AT382" s="150" t="s">
        <v>190</v>
      </c>
      <c r="AU382" s="150" t="s">
        <v>88</v>
      </c>
      <c r="AV382" s="13" t="s">
        <v>203</v>
      </c>
      <c r="AW382" s="13" t="s">
        <v>41</v>
      </c>
      <c r="AX382" s="13" t="s">
        <v>88</v>
      </c>
      <c r="AY382" s="150" t="s">
        <v>184</v>
      </c>
    </row>
    <row r="383" spans="2:65" s="1" customFormat="1" ht="44.25" customHeight="1">
      <c r="B383" s="121"/>
      <c r="C383" s="122" t="s">
        <v>353</v>
      </c>
      <c r="D383" s="122" t="s">
        <v>185</v>
      </c>
      <c r="E383" s="123" t="s">
        <v>366</v>
      </c>
      <c r="F383" s="124" t="s">
        <v>367</v>
      </c>
      <c r="G383" s="125" t="s">
        <v>324</v>
      </c>
      <c r="H383" s="126">
        <v>2</v>
      </c>
      <c r="I383" s="127"/>
      <c r="J383" s="128">
        <f>ROUND(I383*H383,2)</f>
        <v>0</v>
      </c>
      <c r="K383" s="124" t="s">
        <v>189</v>
      </c>
      <c r="L383" s="32"/>
      <c r="M383" s="129" t="s">
        <v>3</v>
      </c>
      <c r="N383" s="130" t="s">
        <v>51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88</v>
      </c>
      <c r="AT383" s="133" t="s">
        <v>185</v>
      </c>
      <c r="AU383" s="133" t="s">
        <v>88</v>
      </c>
      <c r="AY383" s="16" t="s">
        <v>184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6" t="s">
        <v>88</v>
      </c>
      <c r="BK383" s="134">
        <f>ROUND(I383*H383,2)</f>
        <v>0</v>
      </c>
      <c r="BL383" s="16" t="s">
        <v>88</v>
      </c>
      <c r="BM383" s="133" t="s">
        <v>2281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2255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1" customFormat="1" ht="11.25">
      <c r="B385" s="135"/>
      <c r="D385" s="136" t="s">
        <v>190</v>
      </c>
      <c r="E385" s="137" t="s">
        <v>3</v>
      </c>
      <c r="F385" s="138" t="s">
        <v>2282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2" customFormat="1" ht="11.25">
      <c r="B386" s="142"/>
      <c r="D386" s="136" t="s">
        <v>190</v>
      </c>
      <c r="E386" s="143" t="s">
        <v>3</v>
      </c>
      <c r="F386" s="144" t="s">
        <v>1112</v>
      </c>
      <c r="H386" s="145">
        <v>2</v>
      </c>
      <c r="I386" s="146"/>
      <c r="L386" s="142"/>
      <c r="M386" s="147"/>
      <c r="T386" s="148"/>
      <c r="AT386" s="143" t="s">
        <v>190</v>
      </c>
      <c r="AU386" s="143" t="s">
        <v>88</v>
      </c>
      <c r="AV386" s="12" t="s">
        <v>90</v>
      </c>
      <c r="AW386" s="12" t="s">
        <v>41</v>
      </c>
      <c r="AX386" s="12" t="s">
        <v>80</v>
      </c>
      <c r="AY386" s="143" t="s">
        <v>184</v>
      </c>
    </row>
    <row r="387" spans="2:65" s="13" customFormat="1" ht="11.25">
      <c r="B387" s="149"/>
      <c r="D387" s="136" t="s">
        <v>190</v>
      </c>
      <c r="E387" s="150" t="s">
        <v>3</v>
      </c>
      <c r="F387" s="151" t="s">
        <v>202</v>
      </c>
      <c r="H387" s="152">
        <v>2</v>
      </c>
      <c r="I387" s="153"/>
      <c r="L387" s="149"/>
      <c r="M387" s="154"/>
      <c r="T387" s="155"/>
      <c r="AT387" s="150" t="s">
        <v>190</v>
      </c>
      <c r="AU387" s="150" t="s">
        <v>88</v>
      </c>
      <c r="AV387" s="13" t="s">
        <v>203</v>
      </c>
      <c r="AW387" s="13" t="s">
        <v>41</v>
      </c>
      <c r="AX387" s="13" t="s">
        <v>88</v>
      </c>
      <c r="AY387" s="150" t="s">
        <v>184</v>
      </c>
    </row>
    <row r="388" spans="2:65" s="1" customFormat="1" ht="44.25" customHeight="1">
      <c r="B388" s="121"/>
      <c r="C388" s="122" t="s">
        <v>465</v>
      </c>
      <c r="D388" s="122" t="s">
        <v>185</v>
      </c>
      <c r="E388" s="123" t="s">
        <v>1660</v>
      </c>
      <c r="F388" s="124" t="s">
        <v>1661</v>
      </c>
      <c r="G388" s="125" t="s">
        <v>324</v>
      </c>
      <c r="H388" s="126">
        <v>2</v>
      </c>
      <c r="I388" s="127"/>
      <c r="J388" s="128">
        <f>ROUND(I388*H388,2)</f>
        <v>0</v>
      </c>
      <c r="K388" s="124" t="s">
        <v>189</v>
      </c>
      <c r="L388" s="32"/>
      <c r="M388" s="129" t="s">
        <v>3</v>
      </c>
      <c r="N388" s="130" t="s">
        <v>51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88</v>
      </c>
      <c r="AT388" s="133" t="s">
        <v>185</v>
      </c>
      <c r="AU388" s="133" t="s">
        <v>88</v>
      </c>
      <c r="AY388" s="16" t="s">
        <v>184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88</v>
      </c>
      <c r="BK388" s="134">
        <f>ROUND(I388*H388,2)</f>
        <v>0</v>
      </c>
      <c r="BL388" s="16" t="s">
        <v>88</v>
      </c>
      <c r="BM388" s="133" t="s">
        <v>2283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2255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11.25">
      <c r="B390" s="135"/>
      <c r="D390" s="136" t="s">
        <v>190</v>
      </c>
      <c r="E390" s="137" t="s">
        <v>3</v>
      </c>
      <c r="F390" s="138" t="s">
        <v>1663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2" customFormat="1" ht="11.25">
      <c r="B391" s="142"/>
      <c r="D391" s="136" t="s">
        <v>190</v>
      </c>
      <c r="E391" s="143" t="s">
        <v>3</v>
      </c>
      <c r="F391" s="144" t="s">
        <v>1112</v>
      </c>
      <c r="H391" s="145">
        <v>2</v>
      </c>
      <c r="I391" s="146"/>
      <c r="L391" s="142"/>
      <c r="M391" s="147"/>
      <c r="T391" s="148"/>
      <c r="AT391" s="143" t="s">
        <v>190</v>
      </c>
      <c r="AU391" s="143" t="s">
        <v>88</v>
      </c>
      <c r="AV391" s="12" t="s">
        <v>90</v>
      </c>
      <c r="AW391" s="12" t="s">
        <v>41</v>
      </c>
      <c r="AX391" s="12" t="s">
        <v>80</v>
      </c>
      <c r="AY391" s="143" t="s">
        <v>184</v>
      </c>
    </row>
    <row r="392" spans="2:65" s="13" customFormat="1" ht="11.25">
      <c r="B392" s="149"/>
      <c r="D392" s="136" t="s">
        <v>190</v>
      </c>
      <c r="E392" s="150" t="s">
        <v>3</v>
      </c>
      <c r="F392" s="151" t="s">
        <v>202</v>
      </c>
      <c r="H392" s="152">
        <v>2</v>
      </c>
      <c r="I392" s="153"/>
      <c r="L392" s="149"/>
      <c r="M392" s="154"/>
      <c r="T392" s="155"/>
      <c r="AT392" s="150" t="s">
        <v>190</v>
      </c>
      <c r="AU392" s="150" t="s">
        <v>88</v>
      </c>
      <c r="AV392" s="13" t="s">
        <v>203</v>
      </c>
      <c r="AW392" s="13" t="s">
        <v>41</v>
      </c>
      <c r="AX392" s="13" t="s">
        <v>88</v>
      </c>
      <c r="AY392" s="150" t="s">
        <v>184</v>
      </c>
    </row>
    <row r="393" spans="2:65" s="1" customFormat="1" ht="44.25" customHeight="1">
      <c r="B393" s="121"/>
      <c r="C393" s="122" t="s">
        <v>361</v>
      </c>
      <c r="D393" s="122" t="s">
        <v>185</v>
      </c>
      <c r="E393" s="123" t="s">
        <v>1319</v>
      </c>
      <c r="F393" s="124" t="s">
        <v>1320</v>
      </c>
      <c r="G393" s="125" t="s">
        <v>324</v>
      </c>
      <c r="H393" s="126">
        <v>6</v>
      </c>
      <c r="I393" s="127"/>
      <c r="J393" s="128">
        <f>ROUND(I393*H393,2)</f>
        <v>0</v>
      </c>
      <c r="K393" s="124" t="s">
        <v>189</v>
      </c>
      <c r="L393" s="32"/>
      <c r="M393" s="129" t="s">
        <v>3</v>
      </c>
      <c r="N393" s="130" t="s">
        <v>51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88</v>
      </c>
      <c r="AT393" s="133" t="s">
        <v>185</v>
      </c>
      <c r="AU393" s="133" t="s">
        <v>88</v>
      </c>
      <c r="AY393" s="16" t="s">
        <v>184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6" t="s">
        <v>88</v>
      </c>
      <c r="BK393" s="134">
        <f>ROUND(I393*H393,2)</f>
        <v>0</v>
      </c>
      <c r="BL393" s="16" t="s">
        <v>88</v>
      </c>
      <c r="BM393" s="133" t="s">
        <v>2284</v>
      </c>
    </row>
    <row r="394" spans="2:65" s="11" customFormat="1" ht="11.25">
      <c r="B394" s="135"/>
      <c r="D394" s="136" t="s">
        <v>190</v>
      </c>
      <c r="E394" s="137" t="s">
        <v>3</v>
      </c>
      <c r="F394" s="138" t="s">
        <v>2255</v>
      </c>
      <c r="H394" s="137" t="s">
        <v>3</v>
      </c>
      <c r="I394" s="139"/>
      <c r="L394" s="135"/>
      <c r="M394" s="140"/>
      <c r="T394" s="141"/>
      <c r="AT394" s="137" t="s">
        <v>190</v>
      </c>
      <c r="AU394" s="137" t="s">
        <v>88</v>
      </c>
      <c r="AV394" s="11" t="s">
        <v>88</v>
      </c>
      <c r="AW394" s="11" t="s">
        <v>41</v>
      </c>
      <c r="AX394" s="11" t="s">
        <v>80</v>
      </c>
      <c r="AY394" s="137" t="s">
        <v>184</v>
      </c>
    </row>
    <row r="395" spans="2:65" s="11" customFormat="1" ht="11.25">
      <c r="B395" s="135"/>
      <c r="D395" s="136" t="s">
        <v>190</v>
      </c>
      <c r="E395" s="137" t="s">
        <v>3</v>
      </c>
      <c r="F395" s="138" t="s">
        <v>2285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88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1" customFormat="1" ht="11.25">
      <c r="B396" s="135"/>
      <c r="D396" s="136" t="s">
        <v>190</v>
      </c>
      <c r="E396" s="137" t="s">
        <v>3</v>
      </c>
      <c r="F396" s="138" t="s">
        <v>1322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88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2" customFormat="1" ht="11.25">
      <c r="B397" s="142"/>
      <c r="D397" s="136" t="s">
        <v>190</v>
      </c>
      <c r="E397" s="143" t="s">
        <v>3</v>
      </c>
      <c r="F397" s="144" t="s">
        <v>1670</v>
      </c>
      <c r="H397" s="145">
        <v>6</v>
      </c>
      <c r="I397" s="146"/>
      <c r="L397" s="142"/>
      <c r="M397" s="147"/>
      <c r="T397" s="148"/>
      <c r="AT397" s="143" t="s">
        <v>190</v>
      </c>
      <c r="AU397" s="143" t="s">
        <v>88</v>
      </c>
      <c r="AV397" s="12" t="s">
        <v>90</v>
      </c>
      <c r="AW397" s="12" t="s">
        <v>41</v>
      </c>
      <c r="AX397" s="12" t="s">
        <v>80</v>
      </c>
      <c r="AY397" s="143" t="s">
        <v>184</v>
      </c>
    </row>
    <row r="398" spans="2:65" s="13" customFormat="1" ht="11.25">
      <c r="B398" s="149"/>
      <c r="D398" s="136" t="s">
        <v>190</v>
      </c>
      <c r="E398" s="150" t="s">
        <v>3</v>
      </c>
      <c r="F398" s="151" t="s">
        <v>202</v>
      </c>
      <c r="H398" s="152">
        <v>6</v>
      </c>
      <c r="I398" s="153"/>
      <c r="L398" s="149"/>
      <c r="M398" s="154"/>
      <c r="T398" s="155"/>
      <c r="AT398" s="150" t="s">
        <v>190</v>
      </c>
      <c r="AU398" s="150" t="s">
        <v>88</v>
      </c>
      <c r="AV398" s="13" t="s">
        <v>203</v>
      </c>
      <c r="AW398" s="13" t="s">
        <v>41</v>
      </c>
      <c r="AX398" s="13" t="s">
        <v>88</v>
      </c>
      <c r="AY398" s="150" t="s">
        <v>184</v>
      </c>
    </row>
    <row r="399" spans="2:65" s="1" customFormat="1" ht="37.9" customHeight="1">
      <c r="B399" s="121"/>
      <c r="C399" s="122" t="s">
        <v>482</v>
      </c>
      <c r="D399" s="122" t="s">
        <v>185</v>
      </c>
      <c r="E399" s="123" t="s">
        <v>2286</v>
      </c>
      <c r="F399" s="124" t="s">
        <v>2287</v>
      </c>
      <c r="G399" s="125" t="s">
        <v>324</v>
      </c>
      <c r="H399" s="126">
        <v>2</v>
      </c>
      <c r="I399" s="127"/>
      <c r="J399" s="128">
        <f>ROUND(I399*H399,2)</f>
        <v>0</v>
      </c>
      <c r="K399" s="124" t="s">
        <v>189</v>
      </c>
      <c r="L399" s="32"/>
      <c r="M399" s="129" t="s">
        <v>3</v>
      </c>
      <c r="N399" s="130" t="s">
        <v>51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88</v>
      </c>
      <c r="AT399" s="133" t="s">
        <v>185</v>
      </c>
      <c r="AU399" s="133" t="s">
        <v>88</v>
      </c>
      <c r="AY399" s="16" t="s">
        <v>184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6" t="s">
        <v>88</v>
      </c>
      <c r="BK399" s="134">
        <f>ROUND(I399*H399,2)</f>
        <v>0</v>
      </c>
      <c r="BL399" s="16" t="s">
        <v>88</v>
      </c>
      <c r="BM399" s="133" t="s">
        <v>2288</v>
      </c>
    </row>
    <row r="400" spans="2:65" s="11" customFormat="1" ht="11.25">
      <c r="B400" s="135"/>
      <c r="D400" s="136" t="s">
        <v>190</v>
      </c>
      <c r="E400" s="137" t="s">
        <v>3</v>
      </c>
      <c r="F400" s="138" t="s">
        <v>2255</v>
      </c>
      <c r="H400" s="137" t="s">
        <v>3</v>
      </c>
      <c r="I400" s="139"/>
      <c r="L400" s="135"/>
      <c r="M400" s="140"/>
      <c r="T400" s="141"/>
      <c r="AT400" s="137" t="s">
        <v>190</v>
      </c>
      <c r="AU400" s="137" t="s">
        <v>88</v>
      </c>
      <c r="AV400" s="11" t="s">
        <v>88</v>
      </c>
      <c r="AW400" s="11" t="s">
        <v>41</v>
      </c>
      <c r="AX400" s="11" t="s">
        <v>80</v>
      </c>
      <c r="AY400" s="137" t="s">
        <v>184</v>
      </c>
    </row>
    <row r="401" spans="2:65" s="11" customFormat="1" ht="11.25">
      <c r="B401" s="135"/>
      <c r="D401" s="136" t="s">
        <v>190</v>
      </c>
      <c r="E401" s="137" t="s">
        <v>3</v>
      </c>
      <c r="F401" s="138" t="s">
        <v>2289</v>
      </c>
      <c r="H401" s="137" t="s">
        <v>3</v>
      </c>
      <c r="I401" s="139"/>
      <c r="L401" s="135"/>
      <c r="M401" s="140"/>
      <c r="T401" s="141"/>
      <c r="AT401" s="137" t="s">
        <v>190</v>
      </c>
      <c r="AU401" s="137" t="s">
        <v>88</v>
      </c>
      <c r="AV401" s="11" t="s">
        <v>88</v>
      </c>
      <c r="AW401" s="11" t="s">
        <v>41</v>
      </c>
      <c r="AX401" s="11" t="s">
        <v>80</v>
      </c>
      <c r="AY401" s="137" t="s">
        <v>184</v>
      </c>
    </row>
    <row r="402" spans="2:65" s="12" customFormat="1" ht="11.25">
      <c r="B402" s="142"/>
      <c r="D402" s="136" t="s">
        <v>190</v>
      </c>
      <c r="E402" s="143" t="s">
        <v>3</v>
      </c>
      <c r="F402" s="144" t="s">
        <v>1112</v>
      </c>
      <c r="H402" s="145">
        <v>2</v>
      </c>
      <c r="I402" s="146"/>
      <c r="L402" s="142"/>
      <c r="M402" s="147"/>
      <c r="T402" s="148"/>
      <c r="AT402" s="143" t="s">
        <v>190</v>
      </c>
      <c r="AU402" s="143" t="s">
        <v>88</v>
      </c>
      <c r="AV402" s="12" t="s">
        <v>90</v>
      </c>
      <c r="AW402" s="12" t="s">
        <v>41</v>
      </c>
      <c r="AX402" s="12" t="s">
        <v>80</v>
      </c>
      <c r="AY402" s="143" t="s">
        <v>184</v>
      </c>
    </row>
    <row r="403" spans="2:65" s="13" customFormat="1" ht="11.25">
      <c r="B403" s="149"/>
      <c r="D403" s="136" t="s">
        <v>190</v>
      </c>
      <c r="E403" s="150" t="s">
        <v>3</v>
      </c>
      <c r="F403" s="151" t="s">
        <v>202</v>
      </c>
      <c r="H403" s="152">
        <v>2</v>
      </c>
      <c r="I403" s="153"/>
      <c r="L403" s="149"/>
      <c r="M403" s="154"/>
      <c r="T403" s="155"/>
      <c r="AT403" s="150" t="s">
        <v>190</v>
      </c>
      <c r="AU403" s="150" t="s">
        <v>88</v>
      </c>
      <c r="AV403" s="13" t="s">
        <v>203</v>
      </c>
      <c r="AW403" s="13" t="s">
        <v>41</v>
      </c>
      <c r="AX403" s="13" t="s">
        <v>88</v>
      </c>
      <c r="AY403" s="150" t="s">
        <v>184</v>
      </c>
    </row>
    <row r="404" spans="2:65" s="1" customFormat="1" ht="37.9" customHeight="1">
      <c r="B404" s="121"/>
      <c r="C404" s="122" t="s">
        <v>368</v>
      </c>
      <c r="D404" s="122" t="s">
        <v>185</v>
      </c>
      <c r="E404" s="123" t="s">
        <v>1323</v>
      </c>
      <c r="F404" s="124" t="s">
        <v>1324</v>
      </c>
      <c r="G404" s="125" t="s">
        <v>324</v>
      </c>
      <c r="H404" s="126">
        <v>10</v>
      </c>
      <c r="I404" s="127"/>
      <c r="J404" s="128">
        <f>ROUND(I404*H404,2)</f>
        <v>0</v>
      </c>
      <c r="K404" s="124" t="s">
        <v>189</v>
      </c>
      <c r="L404" s="32"/>
      <c r="M404" s="129" t="s">
        <v>3</v>
      </c>
      <c r="N404" s="130" t="s">
        <v>51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88</v>
      </c>
      <c r="AT404" s="133" t="s">
        <v>185</v>
      </c>
      <c r="AU404" s="133" t="s">
        <v>88</v>
      </c>
      <c r="AY404" s="16" t="s">
        <v>184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6" t="s">
        <v>88</v>
      </c>
      <c r="BK404" s="134">
        <f>ROUND(I404*H404,2)</f>
        <v>0</v>
      </c>
      <c r="BL404" s="16" t="s">
        <v>88</v>
      </c>
      <c r="BM404" s="133" t="s">
        <v>2290</v>
      </c>
    </row>
    <row r="405" spans="2:65" s="11" customFormat="1" ht="11.25">
      <c r="B405" s="135"/>
      <c r="D405" s="136" t="s">
        <v>190</v>
      </c>
      <c r="E405" s="137" t="s">
        <v>3</v>
      </c>
      <c r="F405" s="138" t="s">
        <v>2255</v>
      </c>
      <c r="H405" s="137" t="s">
        <v>3</v>
      </c>
      <c r="I405" s="139"/>
      <c r="L405" s="135"/>
      <c r="M405" s="140"/>
      <c r="T405" s="141"/>
      <c r="AT405" s="137" t="s">
        <v>190</v>
      </c>
      <c r="AU405" s="137" t="s">
        <v>88</v>
      </c>
      <c r="AV405" s="11" t="s">
        <v>88</v>
      </c>
      <c r="AW405" s="11" t="s">
        <v>41</v>
      </c>
      <c r="AX405" s="11" t="s">
        <v>80</v>
      </c>
      <c r="AY405" s="137" t="s">
        <v>184</v>
      </c>
    </row>
    <row r="406" spans="2:65" s="11" customFormat="1" ht="11.25">
      <c r="B406" s="135"/>
      <c r="D406" s="136" t="s">
        <v>190</v>
      </c>
      <c r="E406" s="137" t="s">
        <v>3</v>
      </c>
      <c r="F406" s="138" t="s">
        <v>1326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2" customFormat="1" ht="11.25">
      <c r="B407" s="142"/>
      <c r="D407" s="136" t="s">
        <v>190</v>
      </c>
      <c r="E407" s="143" t="s">
        <v>3</v>
      </c>
      <c r="F407" s="144" t="s">
        <v>2265</v>
      </c>
      <c r="H407" s="145">
        <v>10</v>
      </c>
      <c r="I407" s="146"/>
      <c r="L407" s="142"/>
      <c r="M407" s="147"/>
      <c r="T407" s="148"/>
      <c r="AT407" s="143" t="s">
        <v>190</v>
      </c>
      <c r="AU407" s="143" t="s">
        <v>88</v>
      </c>
      <c r="AV407" s="12" t="s">
        <v>90</v>
      </c>
      <c r="AW407" s="12" t="s">
        <v>41</v>
      </c>
      <c r="AX407" s="12" t="s">
        <v>80</v>
      </c>
      <c r="AY407" s="143" t="s">
        <v>184</v>
      </c>
    </row>
    <row r="408" spans="2:65" s="13" customFormat="1" ht="11.25">
      <c r="B408" s="149"/>
      <c r="D408" s="136" t="s">
        <v>190</v>
      </c>
      <c r="E408" s="150" t="s">
        <v>3</v>
      </c>
      <c r="F408" s="151" t="s">
        <v>202</v>
      </c>
      <c r="H408" s="152">
        <v>10</v>
      </c>
      <c r="I408" s="153"/>
      <c r="L408" s="149"/>
      <c r="M408" s="154"/>
      <c r="T408" s="155"/>
      <c r="AT408" s="150" t="s">
        <v>190</v>
      </c>
      <c r="AU408" s="150" t="s">
        <v>88</v>
      </c>
      <c r="AV408" s="13" t="s">
        <v>203</v>
      </c>
      <c r="AW408" s="13" t="s">
        <v>41</v>
      </c>
      <c r="AX408" s="13" t="s">
        <v>88</v>
      </c>
      <c r="AY408" s="150" t="s">
        <v>184</v>
      </c>
    </row>
    <row r="409" spans="2:65" s="1" customFormat="1" ht="44.25" customHeight="1">
      <c r="B409" s="121"/>
      <c r="C409" s="122" t="s">
        <v>493</v>
      </c>
      <c r="D409" s="122" t="s">
        <v>185</v>
      </c>
      <c r="E409" s="123" t="s">
        <v>1327</v>
      </c>
      <c r="F409" s="124" t="s">
        <v>1328</v>
      </c>
      <c r="G409" s="125" t="s">
        <v>324</v>
      </c>
      <c r="H409" s="126">
        <v>12</v>
      </c>
      <c r="I409" s="127"/>
      <c r="J409" s="128">
        <f>ROUND(I409*H409,2)</f>
        <v>0</v>
      </c>
      <c r="K409" s="124" t="s">
        <v>189</v>
      </c>
      <c r="L409" s="32"/>
      <c r="M409" s="129" t="s">
        <v>3</v>
      </c>
      <c r="N409" s="130" t="s">
        <v>51</v>
      </c>
      <c r="P409" s="131">
        <f>O409*H409</f>
        <v>0</v>
      </c>
      <c r="Q409" s="131">
        <v>0</v>
      </c>
      <c r="R409" s="131">
        <f>Q409*H409</f>
        <v>0</v>
      </c>
      <c r="S409" s="131">
        <v>0</v>
      </c>
      <c r="T409" s="132">
        <f>S409*H409</f>
        <v>0</v>
      </c>
      <c r="AR409" s="133" t="s">
        <v>88</v>
      </c>
      <c r="AT409" s="133" t="s">
        <v>185</v>
      </c>
      <c r="AU409" s="133" t="s">
        <v>88</v>
      </c>
      <c r="AY409" s="16" t="s">
        <v>184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6" t="s">
        <v>88</v>
      </c>
      <c r="BK409" s="134">
        <f>ROUND(I409*H409,2)</f>
        <v>0</v>
      </c>
      <c r="BL409" s="16" t="s">
        <v>88</v>
      </c>
      <c r="BM409" s="133" t="s">
        <v>2291</v>
      </c>
    </row>
    <row r="410" spans="2:65" s="11" customFormat="1" ht="11.25">
      <c r="B410" s="135"/>
      <c r="D410" s="136" t="s">
        <v>190</v>
      </c>
      <c r="E410" s="137" t="s">
        <v>3</v>
      </c>
      <c r="F410" s="138" t="s">
        <v>2255</v>
      </c>
      <c r="H410" s="137" t="s">
        <v>3</v>
      </c>
      <c r="I410" s="139"/>
      <c r="L410" s="135"/>
      <c r="M410" s="140"/>
      <c r="T410" s="141"/>
      <c r="AT410" s="137" t="s">
        <v>190</v>
      </c>
      <c r="AU410" s="137" t="s">
        <v>88</v>
      </c>
      <c r="AV410" s="11" t="s">
        <v>88</v>
      </c>
      <c r="AW410" s="11" t="s">
        <v>41</v>
      </c>
      <c r="AX410" s="11" t="s">
        <v>80</v>
      </c>
      <c r="AY410" s="137" t="s">
        <v>184</v>
      </c>
    </row>
    <row r="411" spans="2:65" s="11" customFormat="1" ht="11.25">
      <c r="B411" s="135"/>
      <c r="D411" s="136" t="s">
        <v>190</v>
      </c>
      <c r="E411" s="137" t="s">
        <v>3</v>
      </c>
      <c r="F411" s="138" t="s">
        <v>1330</v>
      </c>
      <c r="H411" s="137" t="s">
        <v>3</v>
      </c>
      <c r="I411" s="139"/>
      <c r="L411" s="135"/>
      <c r="M411" s="140"/>
      <c r="T411" s="141"/>
      <c r="AT411" s="137" t="s">
        <v>190</v>
      </c>
      <c r="AU411" s="137" t="s">
        <v>88</v>
      </c>
      <c r="AV411" s="11" t="s">
        <v>88</v>
      </c>
      <c r="AW411" s="11" t="s">
        <v>41</v>
      </c>
      <c r="AX411" s="11" t="s">
        <v>80</v>
      </c>
      <c r="AY411" s="137" t="s">
        <v>184</v>
      </c>
    </row>
    <row r="412" spans="2:65" s="12" customFormat="1" ht="11.25">
      <c r="B412" s="142"/>
      <c r="D412" s="136" t="s">
        <v>190</v>
      </c>
      <c r="E412" s="143" t="s">
        <v>3</v>
      </c>
      <c r="F412" s="144" t="s">
        <v>1335</v>
      </c>
      <c r="H412" s="145">
        <v>12</v>
      </c>
      <c r="I412" s="146"/>
      <c r="L412" s="142"/>
      <c r="M412" s="147"/>
      <c r="T412" s="148"/>
      <c r="AT412" s="143" t="s">
        <v>190</v>
      </c>
      <c r="AU412" s="143" t="s">
        <v>88</v>
      </c>
      <c r="AV412" s="12" t="s">
        <v>90</v>
      </c>
      <c r="AW412" s="12" t="s">
        <v>41</v>
      </c>
      <c r="AX412" s="12" t="s">
        <v>80</v>
      </c>
      <c r="AY412" s="143" t="s">
        <v>184</v>
      </c>
    </row>
    <row r="413" spans="2:65" s="13" customFormat="1" ht="11.25">
      <c r="B413" s="149"/>
      <c r="D413" s="136" t="s">
        <v>190</v>
      </c>
      <c r="E413" s="150" t="s">
        <v>3</v>
      </c>
      <c r="F413" s="151" t="s">
        <v>202</v>
      </c>
      <c r="H413" s="152">
        <v>12</v>
      </c>
      <c r="I413" s="153"/>
      <c r="L413" s="149"/>
      <c r="M413" s="154"/>
      <c r="T413" s="155"/>
      <c r="AT413" s="150" t="s">
        <v>190</v>
      </c>
      <c r="AU413" s="150" t="s">
        <v>88</v>
      </c>
      <c r="AV413" s="13" t="s">
        <v>203</v>
      </c>
      <c r="AW413" s="13" t="s">
        <v>41</v>
      </c>
      <c r="AX413" s="13" t="s">
        <v>88</v>
      </c>
      <c r="AY413" s="150" t="s">
        <v>184</v>
      </c>
    </row>
    <row r="414" spans="2:65" s="1" customFormat="1" ht="44.25" customHeight="1">
      <c r="B414" s="121"/>
      <c r="C414" s="122" t="s">
        <v>373</v>
      </c>
      <c r="D414" s="122" t="s">
        <v>185</v>
      </c>
      <c r="E414" s="123" t="s">
        <v>1678</v>
      </c>
      <c r="F414" s="124" t="s">
        <v>1679</v>
      </c>
      <c r="G414" s="125" t="s">
        <v>324</v>
      </c>
      <c r="H414" s="126">
        <v>2</v>
      </c>
      <c r="I414" s="127"/>
      <c r="J414" s="128">
        <f>ROUND(I414*H414,2)</f>
        <v>0</v>
      </c>
      <c r="K414" s="124" t="s">
        <v>189</v>
      </c>
      <c r="L414" s="32"/>
      <c r="M414" s="129" t="s">
        <v>3</v>
      </c>
      <c r="N414" s="130" t="s">
        <v>51</v>
      </c>
      <c r="P414" s="131">
        <f>O414*H414</f>
        <v>0</v>
      </c>
      <c r="Q414" s="131">
        <v>0</v>
      </c>
      <c r="R414" s="131">
        <f>Q414*H414</f>
        <v>0</v>
      </c>
      <c r="S414" s="131">
        <v>0</v>
      </c>
      <c r="T414" s="132">
        <f>S414*H414</f>
        <v>0</v>
      </c>
      <c r="AR414" s="133" t="s">
        <v>88</v>
      </c>
      <c r="AT414" s="133" t="s">
        <v>185</v>
      </c>
      <c r="AU414" s="133" t="s">
        <v>88</v>
      </c>
      <c r="AY414" s="16" t="s">
        <v>184</v>
      </c>
      <c r="BE414" s="134">
        <f>IF(N414="základní",J414,0)</f>
        <v>0</v>
      </c>
      <c r="BF414" s="134">
        <f>IF(N414="snížená",J414,0)</f>
        <v>0</v>
      </c>
      <c r="BG414" s="134">
        <f>IF(N414="zákl. přenesená",J414,0)</f>
        <v>0</v>
      </c>
      <c r="BH414" s="134">
        <f>IF(N414="sníž. přenesená",J414,0)</f>
        <v>0</v>
      </c>
      <c r="BI414" s="134">
        <f>IF(N414="nulová",J414,0)</f>
        <v>0</v>
      </c>
      <c r="BJ414" s="16" t="s">
        <v>88</v>
      </c>
      <c r="BK414" s="134">
        <f>ROUND(I414*H414,2)</f>
        <v>0</v>
      </c>
      <c r="BL414" s="16" t="s">
        <v>88</v>
      </c>
      <c r="BM414" s="133" t="s">
        <v>2292</v>
      </c>
    </row>
    <row r="415" spans="2:65" s="11" customFormat="1" ht="11.25">
      <c r="B415" s="135"/>
      <c r="D415" s="136" t="s">
        <v>190</v>
      </c>
      <c r="E415" s="137" t="s">
        <v>3</v>
      </c>
      <c r="F415" s="138" t="s">
        <v>2255</v>
      </c>
      <c r="H415" s="137" t="s">
        <v>3</v>
      </c>
      <c r="I415" s="139"/>
      <c r="L415" s="135"/>
      <c r="M415" s="140"/>
      <c r="T415" s="141"/>
      <c r="AT415" s="137" t="s">
        <v>190</v>
      </c>
      <c r="AU415" s="137" t="s">
        <v>88</v>
      </c>
      <c r="AV415" s="11" t="s">
        <v>88</v>
      </c>
      <c r="AW415" s="11" t="s">
        <v>41</v>
      </c>
      <c r="AX415" s="11" t="s">
        <v>80</v>
      </c>
      <c r="AY415" s="137" t="s">
        <v>184</v>
      </c>
    </row>
    <row r="416" spans="2:65" s="11" customFormat="1" ht="11.25">
      <c r="B416" s="135"/>
      <c r="D416" s="136" t="s">
        <v>190</v>
      </c>
      <c r="E416" s="137" t="s">
        <v>3</v>
      </c>
      <c r="F416" s="138" t="s">
        <v>1738</v>
      </c>
      <c r="H416" s="137" t="s">
        <v>3</v>
      </c>
      <c r="I416" s="139"/>
      <c r="L416" s="135"/>
      <c r="M416" s="140"/>
      <c r="T416" s="141"/>
      <c r="AT416" s="137" t="s">
        <v>190</v>
      </c>
      <c r="AU416" s="137" t="s">
        <v>88</v>
      </c>
      <c r="AV416" s="11" t="s">
        <v>88</v>
      </c>
      <c r="AW416" s="11" t="s">
        <v>41</v>
      </c>
      <c r="AX416" s="11" t="s">
        <v>80</v>
      </c>
      <c r="AY416" s="137" t="s">
        <v>184</v>
      </c>
    </row>
    <row r="417" spans="2:65" s="12" customFormat="1" ht="11.25">
      <c r="B417" s="142"/>
      <c r="D417" s="136" t="s">
        <v>190</v>
      </c>
      <c r="E417" s="143" t="s">
        <v>3</v>
      </c>
      <c r="F417" s="144" t="s">
        <v>1112</v>
      </c>
      <c r="H417" s="145">
        <v>2</v>
      </c>
      <c r="I417" s="146"/>
      <c r="L417" s="142"/>
      <c r="M417" s="147"/>
      <c r="T417" s="148"/>
      <c r="AT417" s="143" t="s">
        <v>190</v>
      </c>
      <c r="AU417" s="143" t="s">
        <v>88</v>
      </c>
      <c r="AV417" s="12" t="s">
        <v>90</v>
      </c>
      <c r="AW417" s="12" t="s">
        <v>41</v>
      </c>
      <c r="AX417" s="12" t="s">
        <v>80</v>
      </c>
      <c r="AY417" s="143" t="s">
        <v>184</v>
      </c>
    </row>
    <row r="418" spans="2:65" s="13" customFormat="1" ht="11.25">
      <c r="B418" s="149"/>
      <c r="D418" s="136" t="s">
        <v>190</v>
      </c>
      <c r="E418" s="150" t="s">
        <v>3</v>
      </c>
      <c r="F418" s="151" t="s">
        <v>202</v>
      </c>
      <c r="H418" s="152">
        <v>2</v>
      </c>
      <c r="I418" s="153"/>
      <c r="L418" s="149"/>
      <c r="M418" s="154"/>
      <c r="T418" s="155"/>
      <c r="AT418" s="150" t="s">
        <v>190</v>
      </c>
      <c r="AU418" s="150" t="s">
        <v>88</v>
      </c>
      <c r="AV418" s="13" t="s">
        <v>203</v>
      </c>
      <c r="AW418" s="13" t="s">
        <v>41</v>
      </c>
      <c r="AX418" s="13" t="s">
        <v>88</v>
      </c>
      <c r="AY418" s="150" t="s">
        <v>184</v>
      </c>
    </row>
    <row r="419" spans="2:65" s="1" customFormat="1" ht="21.75" customHeight="1">
      <c r="B419" s="121"/>
      <c r="C419" s="122" t="s">
        <v>509</v>
      </c>
      <c r="D419" s="122" t="s">
        <v>185</v>
      </c>
      <c r="E419" s="123" t="s">
        <v>371</v>
      </c>
      <c r="F419" s="124" t="s">
        <v>372</v>
      </c>
      <c r="G419" s="125" t="s">
        <v>324</v>
      </c>
      <c r="H419" s="126">
        <v>368</v>
      </c>
      <c r="I419" s="127"/>
      <c r="J419" s="128">
        <f>ROUND(I419*H419,2)</f>
        <v>0</v>
      </c>
      <c r="K419" s="124" t="s">
        <v>189</v>
      </c>
      <c r="L419" s="32"/>
      <c r="M419" s="129" t="s">
        <v>3</v>
      </c>
      <c r="N419" s="130" t="s">
        <v>51</v>
      </c>
      <c r="P419" s="131">
        <f>O419*H419</f>
        <v>0</v>
      </c>
      <c r="Q419" s="131">
        <v>0</v>
      </c>
      <c r="R419" s="131">
        <f>Q419*H419</f>
        <v>0</v>
      </c>
      <c r="S419" s="131">
        <v>0</v>
      </c>
      <c r="T419" s="132">
        <f>S419*H419</f>
        <v>0</v>
      </c>
      <c r="AR419" s="133" t="s">
        <v>88</v>
      </c>
      <c r="AT419" s="133" t="s">
        <v>185</v>
      </c>
      <c r="AU419" s="133" t="s">
        <v>88</v>
      </c>
      <c r="AY419" s="16" t="s">
        <v>184</v>
      </c>
      <c r="BE419" s="134">
        <f>IF(N419="základní",J419,0)</f>
        <v>0</v>
      </c>
      <c r="BF419" s="134">
        <f>IF(N419="snížená",J419,0)</f>
        <v>0</v>
      </c>
      <c r="BG419" s="134">
        <f>IF(N419="zákl. přenesená",J419,0)</f>
        <v>0</v>
      </c>
      <c r="BH419" s="134">
        <f>IF(N419="sníž. přenesená",J419,0)</f>
        <v>0</v>
      </c>
      <c r="BI419" s="134">
        <f>IF(N419="nulová",J419,0)</f>
        <v>0</v>
      </c>
      <c r="BJ419" s="16" t="s">
        <v>88</v>
      </c>
      <c r="BK419" s="134">
        <f>ROUND(I419*H419,2)</f>
        <v>0</v>
      </c>
      <c r="BL419" s="16" t="s">
        <v>88</v>
      </c>
      <c r="BM419" s="133" t="s">
        <v>2293</v>
      </c>
    </row>
    <row r="420" spans="2:65" s="11" customFormat="1" ht="11.25">
      <c r="B420" s="135"/>
      <c r="D420" s="136" t="s">
        <v>190</v>
      </c>
      <c r="E420" s="137" t="s">
        <v>3</v>
      </c>
      <c r="F420" s="138" t="s">
        <v>2229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1" customFormat="1" ht="11.25">
      <c r="B421" s="135"/>
      <c r="D421" s="136" t="s">
        <v>190</v>
      </c>
      <c r="E421" s="137" t="s">
        <v>3</v>
      </c>
      <c r="F421" s="138" t="s">
        <v>1333</v>
      </c>
      <c r="H421" s="137" t="s">
        <v>3</v>
      </c>
      <c r="I421" s="139"/>
      <c r="L421" s="135"/>
      <c r="M421" s="140"/>
      <c r="T421" s="141"/>
      <c r="AT421" s="137" t="s">
        <v>190</v>
      </c>
      <c r="AU421" s="137" t="s">
        <v>88</v>
      </c>
      <c r="AV421" s="11" t="s">
        <v>88</v>
      </c>
      <c r="AW421" s="11" t="s">
        <v>41</v>
      </c>
      <c r="AX421" s="11" t="s">
        <v>80</v>
      </c>
      <c r="AY421" s="137" t="s">
        <v>184</v>
      </c>
    </row>
    <row r="422" spans="2:65" s="12" customFormat="1" ht="11.25">
      <c r="B422" s="142"/>
      <c r="D422" s="136" t="s">
        <v>190</v>
      </c>
      <c r="E422" s="143" t="s">
        <v>3</v>
      </c>
      <c r="F422" s="144" t="s">
        <v>2230</v>
      </c>
      <c r="H422" s="145">
        <v>368</v>
      </c>
      <c r="I422" s="146"/>
      <c r="L422" s="142"/>
      <c r="M422" s="147"/>
      <c r="T422" s="148"/>
      <c r="AT422" s="143" t="s">
        <v>190</v>
      </c>
      <c r="AU422" s="143" t="s">
        <v>88</v>
      </c>
      <c r="AV422" s="12" t="s">
        <v>90</v>
      </c>
      <c r="AW422" s="12" t="s">
        <v>41</v>
      </c>
      <c r="AX422" s="12" t="s">
        <v>80</v>
      </c>
      <c r="AY422" s="143" t="s">
        <v>184</v>
      </c>
    </row>
    <row r="423" spans="2:65" s="13" customFormat="1" ht="11.25">
      <c r="B423" s="149"/>
      <c r="D423" s="136" t="s">
        <v>190</v>
      </c>
      <c r="E423" s="150" t="s">
        <v>3</v>
      </c>
      <c r="F423" s="151" t="s">
        <v>202</v>
      </c>
      <c r="H423" s="152">
        <v>368</v>
      </c>
      <c r="I423" s="153"/>
      <c r="L423" s="149"/>
      <c r="M423" s="154"/>
      <c r="T423" s="155"/>
      <c r="AT423" s="150" t="s">
        <v>190</v>
      </c>
      <c r="AU423" s="150" t="s">
        <v>88</v>
      </c>
      <c r="AV423" s="13" t="s">
        <v>203</v>
      </c>
      <c r="AW423" s="13" t="s">
        <v>41</v>
      </c>
      <c r="AX423" s="13" t="s">
        <v>88</v>
      </c>
      <c r="AY423" s="150" t="s">
        <v>184</v>
      </c>
    </row>
    <row r="424" spans="2:65" s="1" customFormat="1" ht="16.5" customHeight="1">
      <c r="B424" s="121"/>
      <c r="C424" s="122" t="s">
        <v>379</v>
      </c>
      <c r="D424" s="122" t="s">
        <v>185</v>
      </c>
      <c r="E424" s="123" t="s">
        <v>377</v>
      </c>
      <c r="F424" s="124" t="s">
        <v>378</v>
      </c>
      <c r="G424" s="125" t="s">
        <v>348</v>
      </c>
      <c r="H424" s="126">
        <v>72</v>
      </c>
      <c r="I424" s="127"/>
      <c r="J424" s="128">
        <f>ROUND(I424*H424,2)</f>
        <v>0</v>
      </c>
      <c r="K424" s="124" t="s">
        <v>189</v>
      </c>
      <c r="L424" s="32"/>
      <c r="M424" s="129" t="s">
        <v>3</v>
      </c>
      <c r="N424" s="130" t="s">
        <v>51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88</v>
      </c>
      <c r="AT424" s="133" t="s">
        <v>185</v>
      </c>
      <c r="AU424" s="133" t="s">
        <v>88</v>
      </c>
      <c r="AY424" s="16" t="s">
        <v>184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6" t="s">
        <v>88</v>
      </c>
      <c r="BK424" s="134">
        <f>ROUND(I424*H424,2)</f>
        <v>0</v>
      </c>
      <c r="BL424" s="16" t="s">
        <v>88</v>
      </c>
      <c r="BM424" s="133" t="s">
        <v>2294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2255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1" customFormat="1" ht="11.25">
      <c r="B426" s="135"/>
      <c r="D426" s="136" t="s">
        <v>190</v>
      </c>
      <c r="E426" s="137" t="s">
        <v>3</v>
      </c>
      <c r="F426" s="138" t="s">
        <v>380</v>
      </c>
      <c r="H426" s="137" t="s">
        <v>3</v>
      </c>
      <c r="I426" s="139"/>
      <c r="L426" s="135"/>
      <c r="M426" s="140"/>
      <c r="T426" s="141"/>
      <c r="AT426" s="137" t="s">
        <v>190</v>
      </c>
      <c r="AU426" s="137" t="s">
        <v>88</v>
      </c>
      <c r="AV426" s="11" t="s">
        <v>88</v>
      </c>
      <c r="AW426" s="11" t="s">
        <v>41</v>
      </c>
      <c r="AX426" s="11" t="s">
        <v>80</v>
      </c>
      <c r="AY426" s="137" t="s">
        <v>184</v>
      </c>
    </row>
    <row r="427" spans="2:65" s="12" customFormat="1" ht="11.25">
      <c r="B427" s="142"/>
      <c r="D427" s="136" t="s">
        <v>190</v>
      </c>
      <c r="E427" s="143" t="s">
        <v>3</v>
      </c>
      <c r="F427" s="144" t="s">
        <v>2295</v>
      </c>
      <c r="H427" s="145">
        <v>72</v>
      </c>
      <c r="I427" s="146"/>
      <c r="L427" s="142"/>
      <c r="M427" s="147"/>
      <c r="T427" s="148"/>
      <c r="AT427" s="143" t="s">
        <v>190</v>
      </c>
      <c r="AU427" s="143" t="s">
        <v>88</v>
      </c>
      <c r="AV427" s="12" t="s">
        <v>90</v>
      </c>
      <c r="AW427" s="12" t="s">
        <v>41</v>
      </c>
      <c r="AX427" s="12" t="s">
        <v>80</v>
      </c>
      <c r="AY427" s="143" t="s">
        <v>184</v>
      </c>
    </row>
    <row r="428" spans="2:65" s="13" customFormat="1" ht="11.25">
      <c r="B428" s="149"/>
      <c r="D428" s="136" t="s">
        <v>190</v>
      </c>
      <c r="E428" s="150" t="s">
        <v>3</v>
      </c>
      <c r="F428" s="151" t="s">
        <v>202</v>
      </c>
      <c r="H428" s="152">
        <v>72</v>
      </c>
      <c r="I428" s="153"/>
      <c r="L428" s="149"/>
      <c r="M428" s="154"/>
      <c r="T428" s="155"/>
      <c r="AT428" s="150" t="s">
        <v>190</v>
      </c>
      <c r="AU428" s="150" t="s">
        <v>88</v>
      </c>
      <c r="AV428" s="13" t="s">
        <v>203</v>
      </c>
      <c r="AW428" s="13" t="s">
        <v>41</v>
      </c>
      <c r="AX428" s="13" t="s">
        <v>88</v>
      </c>
      <c r="AY428" s="150" t="s">
        <v>184</v>
      </c>
    </row>
    <row r="429" spans="2:65" s="1" customFormat="1" ht="16.5" customHeight="1">
      <c r="B429" s="121"/>
      <c r="C429" s="122" t="s">
        <v>521</v>
      </c>
      <c r="D429" s="122" t="s">
        <v>185</v>
      </c>
      <c r="E429" s="123" t="s">
        <v>1685</v>
      </c>
      <c r="F429" s="124" t="s">
        <v>1686</v>
      </c>
      <c r="G429" s="125" t="s">
        <v>324</v>
      </c>
      <c r="H429" s="126">
        <v>700</v>
      </c>
      <c r="I429" s="127"/>
      <c r="J429" s="128">
        <f>ROUND(I429*H429,2)</f>
        <v>0</v>
      </c>
      <c r="K429" s="124" t="s">
        <v>189</v>
      </c>
      <c r="L429" s="32"/>
      <c r="M429" s="129" t="s">
        <v>3</v>
      </c>
      <c r="N429" s="130" t="s">
        <v>51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88</v>
      </c>
      <c r="AT429" s="133" t="s">
        <v>185</v>
      </c>
      <c r="AU429" s="133" t="s">
        <v>88</v>
      </c>
      <c r="AY429" s="16" t="s">
        <v>184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6" t="s">
        <v>88</v>
      </c>
      <c r="BK429" s="134">
        <f>ROUND(I429*H429,2)</f>
        <v>0</v>
      </c>
      <c r="BL429" s="16" t="s">
        <v>88</v>
      </c>
      <c r="BM429" s="133" t="s">
        <v>2296</v>
      </c>
    </row>
    <row r="430" spans="2:65" s="11" customFormat="1" ht="11.25">
      <c r="B430" s="135"/>
      <c r="D430" s="136" t="s">
        <v>190</v>
      </c>
      <c r="E430" s="137" t="s">
        <v>3</v>
      </c>
      <c r="F430" s="138" t="s">
        <v>1345</v>
      </c>
      <c r="H430" s="137" t="s">
        <v>3</v>
      </c>
      <c r="I430" s="139"/>
      <c r="L430" s="135"/>
      <c r="M430" s="140"/>
      <c r="T430" s="141"/>
      <c r="AT430" s="137" t="s">
        <v>190</v>
      </c>
      <c r="AU430" s="137" t="s">
        <v>88</v>
      </c>
      <c r="AV430" s="11" t="s">
        <v>88</v>
      </c>
      <c r="AW430" s="11" t="s">
        <v>41</v>
      </c>
      <c r="AX430" s="11" t="s">
        <v>80</v>
      </c>
      <c r="AY430" s="137" t="s">
        <v>184</v>
      </c>
    </row>
    <row r="431" spans="2:65" s="11" customFormat="1" ht="11.25">
      <c r="B431" s="135"/>
      <c r="D431" s="136" t="s">
        <v>190</v>
      </c>
      <c r="E431" s="137" t="s">
        <v>3</v>
      </c>
      <c r="F431" s="138" t="s">
        <v>2297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2" customFormat="1" ht="11.25">
      <c r="B432" s="142"/>
      <c r="D432" s="136" t="s">
        <v>190</v>
      </c>
      <c r="E432" s="143" t="s">
        <v>3</v>
      </c>
      <c r="F432" s="144" t="s">
        <v>478</v>
      </c>
      <c r="H432" s="145">
        <v>220</v>
      </c>
      <c r="I432" s="146"/>
      <c r="L432" s="142"/>
      <c r="M432" s="147"/>
      <c r="T432" s="148"/>
      <c r="AT432" s="143" t="s">
        <v>190</v>
      </c>
      <c r="AU432" s="143" t="s">
        <v>88</v>
      </c>
      <c r="AV432" s="12" t="s">
        <v>90</v>
      </c>
      <c r="AW432" s="12" t="s">
        <v>41</v>
      </c>
      <c r="AX432" s="12" t="s">
        <v>80</v>
      </c>
      <c r="AY432" s="143" t="s">
        <v>184</v>
      </c>
    </row>
    <row r="433" spans="2:65" s="11" customFormat="1" ht="11.25">
      <c r="B433" s="135"/>
      <c r="D433" s="136" t="s">
        <v>190</v>
      </c>
      <c r="E433" s="137" t="s">
        <v>3</v>
      </c>
      <c r="F433" s="138" t="s">
        <v>2298</v>
      </c>
      <c r="H433" s="137" t="s">
        <v>3</v>
      </c>
      <c r="I433" s="139"/>
      <c r="L433" s="135"/>
      <c r="M433" s="140"/>
      <c r="T433" s="141"/>
      <c r="AT433" s="137" t="s">
        <v>190</v>
      </c>
      <c r="AU433" s="137" t="s">
        <v>88</v>
      </c>
      <c r="AV433" s="11" t="s">
        <v>88</v>
      </c>
      <c r="AW433" s="11" t="s">
        <v>41</v>
      </c>
      <c r="AX433" s="11" t="s">
        <v>80</v>
      </c>
      <c r="AY433" s="137" t="s">
        <v>184</v>
      </c>
    </row>
    <row r="434" spans="2:65" s="12" customFormat="1" ht="11.25">
      <c r="B434" s="142"/>
      <c r="D434" s="136" t="s">
        <v>190</v>
      </c>
      <c r="E434" s="143" t="s">
        <v>3</v>
      </c>
      <c r="F434" s="144" t="s">
        <v>2299</v>
      </c>
      <c r="H434" s="145">
        <v>210</v>
      </c>
      <c r="I434" s="146"/>
      <c r="L434" s="142"/>
      <c r="M434" s="147"/>
      <c r="T434" s="148"/>
      <c r="AT434" s="143" t="s">
        <v>190</v>
      </c>
      <c r="AU434" s="143" t="s">
        <v>88</v>
      </c>
      <c r="AV434" s="12" t="s">
        <v>90</v>
      </c>
      <c r="AW434" s="12" t="s">
        <v>41</v>
      </c>
      <c r="AX434" s="12" t="s">
        <v>80</v>
      </c>
      <c r="AY434" s="143" t="s">
        <v>184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2300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2" customFormat="1" ht="11.25">
      <c r="B436" s="142"/>
      <c r="D436" s="136" t="s">
        <v>190</v>
      </c>
      <c r="E436" s="143" t="s">
        <v>3</v>
      </c>
      <c r="F436" s="144" t="s">
        <v>2301</v>
      </c>
      <c r="H436" s="145">
        <v>175</v>
      </c>
      <c r="I436" s="146"/>
      <c r="L436" s="142"/>
      <c r="M436" s="147"/>
      <c r="T436" s="148"/>
      <c r="AT436" s="143" t="s">
        <v>190</v>
      </c>
      <c r="AU436" s="143" t="s">
        <v>88</v>
      </c>
      <c r="AV436" s="12" t="s">
        <v>90</v>
      </c>
      <c r="AW436" s="12" t="s">
        <v>41</v>
      </c>
      <c r="AX436" s="12" t="s">
        <v>80</v>
      </c>
      <c r="AY436" s="143" t="s">
        <v>184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2302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2" customFormat="1" ht="11.25">
      <c r="B438" s="142"/>
      <c r="D438" s="136" t="s">
        <v>190</v>
      </c>
      <c r="E438" s="143" t="s">
        <v>3</v>
      </c>
      <c r="F438" s="144" t="s">
        <v>493</v>
      </c>
      <c r="H438" s="145">
        <v>45</v>
      </c>
      <c r="I438" s="146"/>
      <c r="L438" s="142"/>
      <c r="M438" s="147"/>
      <c r="T438" s="148"/>
      <c r="AT438" s="143" t="s">
        <v>190</v>
      </c>
      <c r="AU438" s="143" t="s">
        <v>88</v>
      </c>
      <c r="AV438" s="12" t="s">
        <v>90</v>
      </c>
      <c r="AW438" s="12" t="s">
        <v>41</v>
      </c>
      <c r="AX438" s="12" t="s">
        <v>80</v>
      </c>
      <c r="AY438" s="143" t="s">
        <v>184</v>
      </c>
    </row>
    <row r="439" spans="2:65" s="11" customFormat="1" ht="11.25">
      <c r="B439" s="135"/>
      <c r="D439" s="136" t="s">
        <v>190</v>
      </c>
      <c r="E439" s="137" t="s">
        <v>3</v>
      </c>
      <c r="F439" s="138" t="s">
        <v>2303</v>
      </c>
      <c r="H439" s="137" t="s">
        <v>3</v>
      </c>
      <c r="I439" s="139"/>
      <c r="L439" s="135"/>
      <c r="M439" s="140"/>
      <c r="T439" s="141"/>
      <c r="AT439" s="137" t="s">
        <v>190</v>
      </c>
      <c r="AU439" s="137" t="s">
        <v>88</v>
      </c>
      <c r="AV439" s="11" t="s">
        <v>88</v>
      </c>
      <c r="AW439" s="11" t="s">
        <v>41</v>
      </c>
      <c r="AX439" s="11" t="s">
        <v>80</v>
      </c>
      <c r="AY439" s="137" t="s">
        <v>184</v>
      </c>
    </row>
    <row r="440" spans="2:65" s="12" customFormat="1" ht="11.25">
      <c r="B440" s="142"/>
      <c r="D440" s="136" t="s">
        <v>190</v>
      </c>
      <c r="E440" s="143" t="s">
        <v>3</v>
      </c>
      <c r="F440" s="144" t="s">
        <v>386</v>
      </c>
      <c r="H440" s="145">
        <v>50</v>
      </c>
      <c r="I440" s="146"/>
      <c r="L440" s="142"/>
      <c r="M440" s="147"/>
      <c r="T440" s="148"/>
      <c r="AT440" s="143" t="s">
        <v>190</v>
      </c>
      <c r="AU440" s="143" t="s">
        <v>88</v>
      </c>
      <c r="AV440" s="12" t="s">
        <v>90</v>
      </c>
      <c r="AW440" s="12" t="s">
        <v>41</v>
      </c>
      <c r="AX440" s="12" t="s">
        <v>80</v>
      </c>
      <c r="AY440" s="143" t="s">
        <v>184</v>
      </c>
    </row>
    <row r="441" spans="2:65" s="13" customFormat="1" ht="11.25">
      <c r="B441" s="149"/>
      <c r="D441" s="136" t="s">
        <v>190</v>
      </c>
      <c r="E441" s="150" t="s">
        <v>3</v>
      </c>
      <c r="F441" s="151" t="s">
        <v>202</v>
      </c>
      <c r="H441" s="152">
        <v>700</v>
      </c>
      <c r="I441" s="153"/>
      <c r="L441" s="149"/>
      <c r="M441" s="154"/>
      <c r="T441" s="155"/>
      <c r="AT441" s="150" t="s">
        <v>190</v>
      </c>
      <c r="AU441" s="150" t="s">
        <v>88</v>
      </c>
      <c r="AV441" s="13" t="s">
        <v>203</v>
      </c>
      <c r="AW441" s="13" t="s">
        <v>41</v>
      </c>
      <c r="AX441" s="13" t="s">
        <v>88</v>
      </c>
      <c r="AY441" s="150" t="s">
        <v>184</v>
      </c>
    </row>
    <row r="442" spans="2:65" s="1" customFormat="1" ht="33" customHeight="1">
      <c r="B442" s="121"/>
      <c r="C442" s="122" t="s">
        <v>386</v>
      </c>
      <c r="D442" s="122" t="s">
        <v>185</v>
      </c>
      <c r="E442" s="123" t="s">
        <v>1336</v>
      </c>
      <c r="F442" s="124" t="s">
        <v>1337</v>
      </c>
      <c r="G442" s="125" t="s">
        <v>348</v>
      </c>
      <c r="H442" s="126">
        <v>1</v>
      </c>
      <c r="I442" s="127"/>
      <c r="J442" s="128">
        <f>ROUND(I442*H442,2)</f>
        <v>0</v>
      </c>
      <c r="K442" s="124" t="s">
        <v>189</v>
      </c>
      <c r="L442" s="32"/>
      <c r="M442" s="129" t="s">
        <v>3</v>
      </c>
      <c r="N442" s="130" t="s">
        <v>51</v>
      </c>
      <c r="P442" s="131">
        <f>O442*H442</f>
        <v>0</v>
      </c>
      <c r="Q442" s="131">
        <v>0</v>
      </c>
      <c r="R442" s="131">
        <f>Q442*H442</f>
        <v>0</v>
      </c>
      <c r="S442" s="131">
        <v>0</v>
      </c>
      <c r="T442" s="132">
        <f>S442*H442</f>
        <v>0</v>
      </c>
      <c r="AR442" s="133" t="s">
        <v>88</v>
      </c>
      <c r="AT442" s="133" t="s">
        <v>185</v>
      </c>
      <c r="AU442" s="133" t="s">
        <v>88</v>
      </c>
      <c r="AY442" s="16" t="s">
        <v>184</v>
      </c>
      <c r="BE442" s="134">
        <f>IF(N442="základní",J442,0)</f>
        <v>0</v>
      </c>
      <c r="BF442" s="134">
        <f>IF(N442="snížená",J442,0)</f>
        <v>0</v>
      </c>
      <c r="BG442" s="134">
        <f>IF(N442="zákl. přenesená",J442,0)</f>
        <v>0</v>
      </c>
      <c r="BH442" s="134">
        <f>IF(N442="sníž. přenesená",J442,0)</f>
        <v>0</v>
      </c>
      <c r="BI442" s="134">
        <f>IF(N442="nulová",J442,0)</f>
        <v>0</v>
      </c>
      <c r="BJ442" s="16" t="s">
        <v>88</v>
      </c>
      <c r="BK442" s="134">
        <f>ROUND(I442*H442,2)</f>
        <v>0</v>
      </c>
      <c r="BL442" s="16" t="s">
        <v>88</v>
      </c>
      <c r="BM442" s="133" t="s">
        <v>2304</v>
      </c>
    </row>
    <row r="443" spans="2:65" s="11" customFormat="1" ht="11.25">
      <c r="B443" s="135"/>
      <c r="D443" s="136" t="s">
        <v>190</v>
      </c>
      <c r="E443" s="137" t="s">
        <v>3</v>
      </c>
      <c r="F443" s="138" t="s">
        <v>2255</v>
      </c>
      <c r="H443" s="137" t="s">
        <v>3</v>
      </c>
      <c r="I443" s="139"/>
      <c r="L443" s="135"/>
      <c r="M443" s="140"/>
      <c r="T443" s="141"/>
      <c r="AT443" s="137" t="s">
        <v>190</v>
      </c>
      <c r="AU443" s="137" t="s">
        <v>88</v>
      </c>
      <c r="AV443" s="11" t="s">
        <v>88</v>
      </c>
      <c r="AW443" s="11" t="s">
        <v>41</v>
      </c>
      <c r="AX443" s="11" t="s">
        <v>80</v>
      </c>
      <c r="AY443" s="137" t="s">
        <v>184</v>
      </c>
    </row>
    <row r="444" spans="2:65" s="11" customFormat="1" ht="11.25">
      <c r="B444" s="135"/>
      <c r="D444" s="136" t="s">
        <v>190</v>
      </c>
      <c r="E444" s="137" t="s">
        <v>3</v>
      </c>
      <c r="F444" s="138" t="s">
        <v>2285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1" customFormat="1" ht="22.5">
      <c r="B445" s="135"/>
      <c r="D445" s="136" t="s">
        <v>190</v>
      </c>
      <c r="E445" s="137" t="s">
        <v>3</v>
      </c>
      <c r="F445" s="138" t="s">
        <v>2305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2" customFormat="1" ht="11.25">
      <c r="B446" s="142"/>
      <c r="D446" s="136" t="s">
        <v>190</v>
      </c>
      <c r="E446" s="143" t="s">
        <v>3</v>
      </c>
      <c r="F446" s="144" t="s">
        <v>88</v>
      </c>
      <c r="H446" s="145">
        <v>1</v>
      </c>
      <c r="I446" s="146"/>
      <c r="L446" s="142"/>
      <c r="M446" s="147"/>
      <c r="T446" s="148"/>
      <c r="AT446" s="143" t="s">
        <v>190</v>
      </c>
      <c r="AU446" s="143" t="s">
        <v>88</v>
      </c>
      <c r="AV446" s="12" t="s">
        <v>90</v>
      </c>
      <c r="AW446" s="12" t="s">
        <v>41</v>
      </c>
      <c r="AX446" s="12" t="s">
        <v>80</v>
      </c>
      <c r="AY446" s="143" t="s">
        <v>184</v>
      </c>
    </row>
    <row r="447" spans="2:65" s="13" customFormat="1" ht="11.25">
      <c r="B447" s="149"/>
      <c r="D447" s="136" t="s">
        <v>190</v>
      </c>
      <c r="E447" s="150" t="s">
        <v>3</v>
      </c>
      <c r="F447" s="151" t="s">
        <v>202</v>
      </c>
      <c r="H447" s="152">
        <v>1</v>
      </c>
      <c r="I447" s="153"/>
      <c r="L447" s="149"/>
      <c r="M447" s="154"/>
      <c r="T447" s="155"/>
      <c r="AT447" s="150" t="s">
        <v>190</v>
      </c>
      <c r="AU447" s="150" t="s">
        <v>88</v>
      </c>
      <c r="AV447" s="13" t="s">
        <v>203</v>
      </c>
      <c r="AW447" s="13" t="s">
        <v>41</v>
      </c>
      <c r="AX447" s="13" t="s">
        <v>88</v>
      </c>
      <c r="AY447" s="150" t="s">
        <v>184</v>
      </c>
    </row>
    <row r="448" spans="2:65" s="1" customFormat="1" ht="24.2" customHeight="1">
      <c r="B448" s="121"/>
      <c r="C448" s="122" t="s">
        <v>531</v>
      </c>
      <c r="D448" s="122" t="s">
        <v>185</v>
      </c>
      <c r="E448" s="123" t="s">
        <v>1706</v>
      </c>
      <c r="F448" s="124" t="s">
        <v>2306</v>
      </c>
      <c r="G448" s="125" t="s">
        <v>348</v>
      </c>
      <c r="H448" s="126">
        <v>1</v>
      </c>
      <c r="I448" s="127"/>
      <c r="J448" s="128">
        <f>ROUND(I448*H448,2)</f>
        <v>0</v>
      </c>
      <c r="K448" s="124" t="s">
        <v>189</v>
      </c>
      <c r="L448" s="32"/>
      <c r="M448" s="129" t="s">
        <v>3</v>
      </c>
      <c r="N448" s="130" t="s">
        <v>51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88</v>
      </c>
      <c r="AT448" s="133" t="s">
        <v>185</v>
      </c>
      <c r="AU448" s="133" t="s">
        <v>88</v>
      </c>
      <c r="AY448" s="16" t="s">
        <v>184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6" t="s">
        <v>88</v>
      </c>
      <c r="BK448" s="134">
        <f>ROUND(I448*H448,2)</f>
        <v>0</v>
      </c>
      <c r="BL448" s="16" t="s">
        <v>88</v>
      </c>
      <c r="BM448" s="133" t="s">
        <v>2307</v>
      </c>
    </row>
    <row r="449" spans="2:65" s="11" customFormat="1" ht="11.25">
      <c r="B449" s="135"/>
      <c r="D449" s="136" t="s">
        <v>190</v>
      </c>
      <c r="E449" s="137" t="s">
        <v>3</v>
      </c>
      <c r="F449" s="138" t="s">
        <v>1345</v>
      </c>
      <c r="H449" s="137" t="s">
        <v>3</v>
      </c>
      <c r="I449" s="139"/>
      <c r="L449" s="135"/>
      <c r="M449" s="140"/>
      <c r="T449" s="141"/>
      <c r="AT449" s="137" t="s">
        <v>190</v>
      </c>
      <c r="AU449" s="137" t="s">
        <v>88</v>
      </c>
      <c r="AV449" s="11" t="s">
        <v>88</v>
      </c>
      <c r="AW449" s="11" t="s">
        <v>41</v>
      </c>
      <c r="AX449" s="11" t="s">
        <v>80</v>
      </c>
      <c r="AY449" s="137" t="s">
        <v>184</v>
      </c>
    </row>
    <row r="450" spans="2:65" s="11" customFormat="1" ht="22.5">
      <c r="B450" s="135"/>
      <c r="D450" s="136" t="s">
        <v>190</v>
      </c>
      <c r="E450" s="137" t="s">
        <v>3</v>
      </c>
      <c r="F450" s="138" t="s">
        <v>2308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88</v>
      </c>
      <c r="H451" s="145">
        <v>1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3" customFormat="1" ht="11.25">
      <c r="B452" s="149"/>
      <c r="D452" s="136" t="s">
        <v>190</v>
      </c>
      <c r="E452" s="150" t="s">
        <v>3</v>
      </c>
      <c r="F452" s="151" t="s">
        <v>202</v>
      </c>
      <c r="H452" s="152">
        <v>1</v>
      </c>
      <c r="I452" s="153"/>
      <c r="L452" s="149"/>
      <c r="M452" s="154"/>
      <c r="T452" s="155"/>
      <c r="AT452" s="150" t="s">
        <v>190</v>
      </c>
      <c r="AU452" s="150" t="s">
        <v>88</v>
      </c>
      <c r="AV452" s="13" t="s">
        <v>203</v>
      </c>
      <c r="AW452" s="13" t="s">
        <v>41</v>
      </c>
      <c r="AX452" s="13" t="s">
        <v>88</v>
      </c>
      <c r="AY452" s="150" t="s">
        <v>184</v>
      </c>
    </row>
    <row r="453" spans="2:65" s="1" customFormat="1" ht="24.2" customHeight="1">
      <c r="B453" s="121"/>
      <c r="C453" s="122" t="s">
        <v>391</v>
      </c>
      <c r="D453" s="122" t="s">
        <v>185</v>
      </c>
      <c r="E453" s="123" t="s">
        <v>2309</v>
      </c>
      <c r="F453" s="124" t="s">
        <v>2310</v>
      </c>
      <c r="G453" s="125" t="s">
        <v>1343</v>
      </c>
      <c r="H453" s="126">
        <v>0.96</v>
      </c>
      <c r="I453" s="127"/>
      <c r="J453" s="128">
        <f>ROUND(I453*H453,2)</f>
        <v>0</v>
      </c>
      <c r="K453" s="124" t="s">
        <v>189</v>
      </c>
      <c r="L453" s="32"/>
      <c r="M453" s="129" t="s">
        <v>3</v>
      </c>
      <c r="N453" s="130" t="s">
        <v>51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88</v>
      </c>
      <c r="AT453" s="133" t="s">
        <v>185</v>
      </c>
      <c r="AU453" s="133" t="s">
        <v>88</v>
      </c>
      <c r="AY453" s="16" t="s">
        <v>184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6" t="s">
        <v>88</v>
      </c>
      <c r="BK453" s="134">
        <f>ROUND(I453*H453,2)</f>
        <v>0</v>
      </c>
      <c r="BL453" s="16" t="s">
        <v>88</v>
      </c>
      <c r="BM453" s="133" t="s">
        <v>2311</v>
      </c>
    </row>
    <row r="454" spans="2:65" s="11" customFormat="1" ht="11.25">
      <c r="B454" s="135"/>
      <c r="D454" s="136" t="s">
        <v>190</v>
      </c>
      <c r="E454" s="137" t="s">
        <v>3</v>
      </c>
      <c r="F454" s="138" t="s">
        <v>2255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1" customFormat="1" ht="11.25">
      <c r="B455" s="135"/>
      <c r="D455" s="136" t="s">
        <v>190</v>
      </c>
      <c r="E455" s="137" t="s">
        <v>3</v>
      </c>
      <c r="F455" s="138" t="s">
        <v>2312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2" customFormat="1" ht="11.25">
      <c r="B456" s="142"/>
      <c r="D456" s="136" t="s">
        <v>190</v>
      </c>
      <c r="E456" s="143" t="s">
        <v>3</v>
      </c>
      <c r="F456" s="144" t="s">
        <v>2313</v>
      </c>
      <c r="H456" s="145">
        <v>0.96</v>
      </c>
      <c r="I456" s="146"/>
      <c r="L456" s="142"/>
      <c r="M456" s="147"/>
      <c r="T456" s="148"/>
      <c r="AT456" s="143" t="s">
        <v>190</v>
      </c>
      <c r="AU456" s="143" t="s">
        <v>88</v>
      </c>
      <c r="AV456" s="12" t="s">
        <v>90</v>
      </c>
      <c r="AW456" s="12" t="s">
        <v>41</v>
      </c>
      <c r="AX456" s="12" t="s">
        <v>80</v>
      </c>
      <c r="AY456" s="143" t="s">
        <v>184</v>
      </c>
    </row>
    <row r="457" spans="2:65" s="13" customFormat="1" ht="11.25">
      <c r="B457" s="149"/>
      <c r="D457" s="136" t="s">
        <v>190</v>
      </c>
      <c r="E457" s="150" t="s">
        <v>3</v>
      </c>
      <c r="F457" s="151" t="s">
        <v>202</v>
      </c>
      <c r="H457" s="152">
        <v>0.96</v>
      </c>
      <c r="I457" s="153"/>
      <c r="L457" s="149"/>
      <c r="M457" s="154"/>
      <c r="T457" s="155"/>
      <c r="AT457" s="150" t="s">
        <v>190</v>
      </c>
      <c r="AU457" s="150" t="s">
        <v>88</v>
      </c>
      <c r="AV457" s="13" t="s">
        <v>203</v>
      </c>
      <c r="AW457" s="13" t="s">
        <v>41</v>
      </c>
      <c r="AX457" s="13" t="s">
        <v>88</v>
      </c>
      <c r="AY457" s="150" t="s">
        <v>184</v>
      </c>
    </row>
    <row r="458" spans="2:65" s="1" customFormat="1" ht="21.75" customHeight="1">
      <c r="B458" s="121"/>
      <c r="C458" s="122" t="s">
        <v>540</v>
      </c>
      <c r="D458" s="122" t="s">
        <v>185</v>
      </c>
      <c r="E458" s="123" t="s">
        <v>2314</v>
      </c>
      <c r="F458" s="124" t="s">
        <v>2315</v>
      </c>
      <c r="G458" s="125" t="s">
        <v>1343</v>
      </c>
      <c r="H458" s="126">
        <v>0.96</v>
      </c>
      <c r="I458" s="127"/>
      <c r="J458" s="128">
        <f>ROUND(I458*H458,2)</f>
        <v>0</v>
      </c>
      <c r="K458" s="124" t="s">
        <v>189</v>
      </c>
      <c r="L458" s="32"/>
      <c r="M458" s="129" t="s">
        <v>3</v>
      </c>
      <c r="N458" s="130" t="s">
        <v>51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88</v>
      </c>
      <c r="AT458" s="133" t="s">
        <v>185</v>
      </c>
      <c r="AU458" s="133" t="s">
        <v>88</v>
      </c>
      <c r="AY458" s="16" t="s">
        <v>184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6" t="s">
        <v>88</v>
      </c>
      <c r="BK458" s="134">
        <f>ROUND(I458*H458,2)</f>
        <v>0</v>
      </c>
      <c r="BL458" s="16" t="s">
        <v>88</v>
      </c>
      <c r="BM458" s="133" t="s">
        <v>2316</v>
      </c>
    </row>
    <row r="459" spans="2:65" s="11" customFormat="1" ht="11.25">
      <c r="B459" s="135"/>
      <c r="D459" s="136" t="s">
        <v>190</v>
      </c>
      <c r="E459" s="137" t="s">
        <v>3</v>
      </c>
      <c r="F459" s="138" t="s">
        <v>2255</v>
      </c>
      <c r="H459" s="137" t="s">
        <v>3</v>
      </c>
      <c r="I459" s="139"/>
      <c r="L459" s="135"/>
      <c r="M459" s="140"/>
      <c r="T459" s="141"/>
      <c r="AT459" s="137" t="s">
        <v>190</v>
      </c>
      <c r="AU459" s="137" t="s">
        <v>88</v>
      </c>
      <c r="AV459" s="11" t="s">
        <v>88</v>
      </c>
      <c r="AW459" s="11" t="s">
        <v>41</v>
      </c>
      <c r="AX459" s="11" t="s">
        <v>80</v>
      </c>
      <c r="AY459" s="137" t="s">
        <v>184</v>
      </c>
    </row>
    <row r="460" spans="2:65" s="11" customFormat="1" ht="11.25">
      <c r="B460" s="135"/>
      <c r="D460" s="136" t="s">
        <v>190</v>
      </c>
      <c r="E460" s="137" t="s">
        <v>3</v>
      </c>
      <c r="F460" s="138" t="s">
        <v>2312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2" customFormat="1" ht="11.25">
      <c r="B461" s="142"/>
      <c r="D461" s="136" t="s">
        <v>190</v>
      </c>
      <c r="E461" s="143" t="s">
        <v>3</v>
      </c>
      <c r="F461" s="144" t="s">
        <v>2313</v>
      </c>
      <c r="H461" s="145">
        <v>0.96</v>
      </c>
      <c r="I461" s="146"/>
      <c r="L461" s="142"/>
      <c r="M461" s="147"/>
      <c r="T461" s="148"/>
      <c r="AT461" s="143" t="s">
        <v>190</v>
      </c>
      <c r="AU461" s="143" t="s">
        <v>88</v>
      </c>
      <c r="AV461" s="12" t="s">
        <v>90</v>
      </c>
      <c r="AW461" s="12" t="s">
        <v>41</v>
      </c>
      <c r="AX461" s="12" t="s">
        <v>80</v>
      </c>
      <c r="AY461" s="143" t="s">
        <v>184</v>
      </c>
    </row>
    <row r="462" spans="2:65" s="13" customFormat="1" ht="11.25">
      <c r="B462" s="149"/>
      <c r="D462" s="136" t="s">
        <v>190</v>
      </c>
      <c r="E462" s="150" t="s">
        <v>3</v>
      </c>
      <c r="F462" s="151" t="s">
        <v>202</v>
      </c>
      <c r="H462" s="152">
        <v>0.96</v>
      </c>
      <c r="I462" s="153"/>
      <c r="L462" s="149"/>
      <c r="M462" s="154"/>
      <c r="T462" s="155"/>
      <c r="AT462" s="150" t="s">
        <v>190</v>
      </c>
      <c r="AU462" s="150" t="s">
        <v>88</v>
      </c>
      <c r="AV462" s="13" t="s">
        <v>203</v>
      </c>
      <c r="AW462" s="13" t="s">
        <v>41</v>
      </c>
      <c r="AX462" s="13" t="s">
        <v>88</v>
      </c>
      <c r="AY462" s="150" t="s">
        <v>184</v>
      </c>
    </row>
    <row r="463" spans="2:65" s="1" customFormat="1" ht="37.9" customHeight="1">
      <c r="B463" s="121"/>
      <c r="C463" s="122" t="s">
        <v>397</v>
      </c>
      <c r="D463" s="122" t="s">
        <v>185</v>
      </c>
      <c r="E463" s="123" t="s">
        <v>2317</v>
      </c>
      <c r="F463" s="124" t="s">
        <v>2318</v>
      </c>
      <c r="G463" s="125" t="s">
        <v>348</v>
      </c>
      <c r="H463" s="126">
        <v>24</v>
      </c>
      <c r="I463" s="127"/>
      <c r="J463" s="128">
        <f>ROUND(I463*H463,2)</f>
        <v>0</v>
      </c>
      <c r="K463" s="124" t="s">
        <v>189</v>
      </c>
      <c r="L463" s="32"/>
      <c r="M463" s="129" t="s">
        <v>3</v>
      </c>
      <c r="N463" s="130" t="s">
        <v>51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88</v>
      </c>
      <c r="AT463" s="133" t="s">
        <v>185</v>
      </c>
      <c r="AU463" s="133" t="s">
        <v>88</v>
      </c>
      <c r="AY463" s="16" t="s">
        <v>184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6" t="s">
        <v>88</v>
      </c>
      <c r="BK463" s="134">
        <f>ROUND(I463*H463,2)</f>
        <v>0</v>
      </c>
      <c r="BL463" s="16" t="s">
        <v>88</v>
      </c>
      <c r="BM463" s="133" t="s">
        <v>2319</v>
      </c>
    </row>
    <row r="464" spans="2:65" s="11" customFormat="1" ht="11.25">
      <c r="B464" s="135"/>
      <c r="D464" s="136" t="s">
        <v>190</v>
      </c>
      <c r="E464" s="137" t="s">
        <v>3</v>
      </c>
      <c r="F464" s="138" t="s">
        <v>2255</v>
      </c>
      <c r="H464" s="137" t="s">
        <v>3</v>
      </c>
      <c r="I464" s="139"/>
      <c r="L464" s="135"/>
      <c r="M464" s="140"/>
      <c r="T464" s="141"/>
      <c r="AT464" s="137" t="s">
        <v>190</v>
      </c>
      <c r="AU464" s="137" t="s">
        <v>88</v>
      </c>
      <c r="AV464" s="11" t="s">
        <v>88</v>
      </c>
      <c r="AW464" s="11" t="s">
        <v>41</v>
      </c>
      <c r="AX464" s="11" t="s">
        <v>80</v>
      </c>
      <c r="AY464" s="137" t="s">
        <v>184</v>
      </c>
    </row>
    <row r="465" spans="2:65" s="11" customFormat="1" ht="22.5">
      <c r="B465" s="135"/>
      <c r="D465" s="136" t="s">
        <v>190</v>
      </c>
      <c r="E465" s="137" t="s">
        <v>3</v>
      </c>
      <c r="F465" s="138" t="s">
        <v>2320</v>
      </c>
      <c r="H465" s="137" t="s">
        <v>3</v>
      </c>
      <c r="I465" s="139"/>
      <c r="L465" s="135"/>
      <c r="M465" s="140"/>
      <c r="T465" s="141"/>
      <c r="AT465" s="137" t="s">
        <v>190</v>
      </c>
      <c r="AU465" s="137" t="s">
        <v>88</v>
      </c>
      <c r="AV465" s="11" t="s">
        <v>88</v>
      </c>
      <c r="AW465" s="11" t="s">
        <v>41</v>
      </c>
      <c r="AX465" s="11" t="s">
        <v>80</v>
      </c>
      <c r="AY465" s="137" t="s">
        <v>184</v>
      </c>
    </row>
    <row r="466" spans="2:65" s="12" customFormat="1" ht="11.25">
      <c r="B466" s="142"/>
      <c r="D466" s="136" t="s">
        <v>190</v>
      </c>
      <c r="E466" s="143" t="s">
        <v>3</v>
      </c>
      <c r="F466" s="144" t="s">
        <v>2321</v>
      </c>
      <c r="H466" s="145">
        <v>24</v>
      </c>
      <c r="I466" s="146"/>
      <c r="L466" s="142"/>
      <c r="M466" s="147"/>
      <c r="T466" s="148"/>
      <c r="AT466" s="143" t="s">
        <v>190</v>
      </c>
      <c r="AU466" s="143" t="s">
        <v>88</v>
      </c>
      <c r="AV466" s="12" t="s">
        <v>90</v>
      </c>
      <c r="AW466" s="12" t="s">
        <v>41</v>
      </c>
      <c r="AX466" s="12" t="s">
        <v>80</v>
      </c>
      <c r="AY466" s="143" t="s">
        <v>184</v>
      </c>
    </row>
    <row r="467" spans="2:65" s="13" customFormat="1" ht="11.25">
      <c r="B467" s="149"/>
      <c r="D467" s="136" t="s">
        <v>190</v>
      </c>
      <c r="E467" s="150" t="s">
        <v>3</v>
      </c>
      <c r="F467" s="151" t="s">
        <v>202</v>
      </c>
      <c r="H467" s="152">
        <v>24</v>
      </c>
      <c r="I467" s="153"/>
      <c r="L467" s="149"/>
      <c r="M467" s="154"/>
      <c r="T467" s="155"/>
      <c r="AT467" s="150" t="s">
        <v>190</v>
      </c>
      <c r="AU467" s="150" t="s">
        <v>88</v>
      </c>
      <c r="AV467" s="13" t="s">
        <v>203</v>
      </c>
      <c r="AW467" s="13" t="s">
        <v>41</v>
      </c>
      <c r="AX467" s="13" t="s">
        <v>88</v>
      </c>
      <c r="AY467" s="150" t="s">
        <v>184</v>
      </c>
    </row>
    <row r="468" spans="2:65" s="1" customFormat="1" ht="33" customHeight="1">
      <c r="B468" s="121"/>
      <c r="C468" s="122" t="s">
        <v>550</v>
      </c>
      <c r="D468" s="122" t="s">
        <v>185</v>
      </c>
      <c r="E468" s="123" t="s">
        <v>2069</v>
      </c>
      <c r="F468" s="124" t="s">
        <v>2070</v>
      </c>
      <c r="G468" s="125" t="s">
        <v>348</v>
      </c>
      <c r="H468" s="126">
        <v>12</v>
      </c>
      <c r="I468" s="127"/>
      <c r="J468" s="128">
        <f>ROUND(I468*H468,2)</f>
        <v>0</v>
      </c>
      <c r="K468" s="124" t="s">
        <v>189</v>
      </c>
      <c r="L468" s="32"/>
      <c r="M468" s="129" t="s">
        <v>3</v>
      </c>
      <c r="N468" s="130" t="s">
        <v>51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88</v>
      </c>
      <c r="AT468" s="133" t="s">
        <v>185</v>
      </c>
      <c r="AU468" s="133" t="s">
        <v>88</v>
      </c>
      <c r="AY468" s="16" t="s">
        <v>184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6" t="s">
        <v>88</v>
      </c>
      <c r="BK468" s="134">
        <f>ROUND(I468*H468,2)</f>
        <v>0</v>
      </c>
      <c r="BL468" s="16" t="s">
        <v>88</v>
      </c>
      <c r="BM468" s="133" t="s">
        <v>2322</v>
      </c>
    </row>
    <row r="469" spans="2:65" s="11" customFormat="1" ht="11.25">
      <c r="B469" s="135"/>
      <c r="D469" s="136" t="s">
        <v>190</v>
      </c>
      <c r="E469" s="137" t="s">
        <v>3</v>
      </c>
      <c r="F469" s="138" t="s">
        <v>2255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65" s="11" customFormat="1" ht="11.25">
      <c r="B470" s="135"/>
      <c r="D470" s="136" t="s">
        <v>190</v>
      </c>
      <c r="E470" s="137" t="s">
        <v>3</v>
      </c>
      <c r="F470" s="138" t="s">
        <v>2323</v>
      </c>
      <c r="H470" s="137" t="s">
        <v>3</v>
      </c>
      <c r="I470" s="139"/>
      <c r="L470" s="135"/>
      <c r="M470" s="140"/>
      <c r="T470" s="141"/>
      <c r="AT470" s="137" t="s">
        <v>190</v>
      </c>
      <c r="AU470" s="137" t="s">
        <v>88</v>
      </c>
      <c r="AV470" s="11" t="s">
        <v>88</v>
      </c>
      <c r="AW470" s="11" t="s">
        <v>41</v>
      </c>
      <c r="AX470" s="11" t="s">
        <v>80</v>
      </c>
      <c r="AY470" s="137" t="s">
        <v>184</v>
      </c>
    </row>
    <row r="471" spans="2:65" s="12" customFormat="1" ht="11.25">
      <c r="B471" s="142"/>
      <c r="D471" s="136" t="s">
        <v>190</v>
      </c>
      <c r="E471" s="143" t="s">
        <v>3</v>
      </c>
      <c r="F471" s="144" t="s">
        <v>265</v>
      </c>
      <c r="H471" s="145">
        <v>12</v>
      </c>
      <c r="I471" s="146"/>
      <c r="L471" s="142"/>
      <c r="M471" s="147"/>
      <c r="T471" s="148"/>
      <c r="AT471" s="143" t="s">
        <v>190</v>
      </c>
      <c r="AU471" s="143" t="s">
        <v>88</v>
      </c>
      <c r="AV471" s="12" t="s">
        <v>90</v>
      </c>
      <c r="AW471" s="12" t="s">
        <v>41</v>
      </c>
      <c r="AX471" s="12" t="s">
        <v>80</v>
      </c>
      <c r="AY471" s="143" t="s">
        <v>184</v>
      </c>
    </row>
    <row r="472" spans="2:65" s="13" customFormat="1" ht="11.25">
      <c r="B472" s="149"/>
      <c r="D472" s="136" t="s">
        <v>190</v>
      </c>
      <c r="E472" s="150" t="s">
        <v>3</v>
      </c>
      <c r="F472" s="151" t="s">
        <v>202</v>
      </c>
      <c r="H472" s="152">
        <v>12</v>
      </c>
      <c r="I472" s="153"/>
      <c r="L472" s="149"/>
      <c r="M472" s="154"/>
      <c r="T472" s="155"/>
      <c r="AT472" s="150" t="s">
        <v>190</v>
      </c>
      <c r="AU472" s="150" t="s">
        <v>88</v>
      </c>
      <c r="AV472" s="13" t="s">
        <v>203</v>
      </c>
      <c r="AW472" s="13" t="s">
        <v>41</v>
      </c>
      <c r="AX472" s="13" t="s">
        <v>88</v>
      </c>
      <c r="AY472" s="150" t="s">
        <v>184</v>
      </c>
    </row>
    <row r="473" spans="2:65" s="1" customFormat="1" ht="16.5" customHeight="1">
      <c r="B473" s="121"/>
      <c r="C473" s="122" t="s">
        <v>402</v>
      </c>
      <c r="D473" s="122" t="s">
        <v>185</v>
      </c>
      <c r="E473" s="123" t="s">
        <v>384</v>
      </c>
      <c r="F473" s="124" t="s">
        <v>385</v>
      </c>
      <c r="G473" s="125" t="s">
        <v>348</v>
      </c>
      <c r="H473" s="126">
        <v>72</v>
      </c>
      <c r="I473" s="127"/>
      <c r="J473" s="128">
        <f>ROUND(I473*H473,2)</f>
        <v>0</v>
      </c>
      <c r="K473" s="124" t="s">
        <v>189</v>
      </c>
      <c r="L473" s="32"/>
      <c r="M473" s="129" t="s">
        <v>3</v>
      </c>
      <c r="N473" s="130" t="s">
        <v>51</v>
      </c>
      <c r="P473" s="131">
        <f>O473*H473</f>
        <v>0</v>
      </c>
      <c r="Q473" s="131">
        <v>0</v>
      </c>
      <c r="R473" s="131">
        <f>Q473*H473</f>
        <v>0</v>
      </c>
      <c r="S473" s="131">
        <v>0</v>
      </c>
      <c r="T473" s="132">
        <f>S473*H473</f>
        <v>0</v>
      </c>
      <c r="AR473" s="133" t="s">
        <v>88</v>
      </c>
      <c r="AT473" s="133" t="s">
        <v>185</v>
      </c>
      <c r="AU473" s="133" t="s">
        <v>88</v>
      </c>
      <c r="AY473" s="16" t="s">
        <v>184</v>
      </c>
      <c r="BE473" s="134">
        <f>IF(N473="základní",J473,0)</f>
        <v>0</v>
      </c>
      <c r="BF473" s="134">
        <f>IF(N473="snížená",J473,0)</f>
        <v>0</v>
      </c>
      <c r="BG473" s="134">
        <f>IF(N473="zákl. přenesená",J473,0)</f>
        <v>0</v>
      </c>
      <c r="BH473" s="134">
        <f>IF(N473="sníž. přenesená",J473,0)</f>
        <v>0</v>
      </c>
      <c r="BI473" s="134">
        <f>IF(N473="nulová",J473,0)</f>
        <v>0</v>
      </c>
      <c r="BJ473" s="16" t="s">
        <v>88</v>
      </c>
      <c r="BK473" s="134">
        <f>ROUND(I473*H473,2)</f>
        <v>0</v>
      </c>
      <c r="BL473" s="16" t="s">
        <v>88</v>
      </c>
      <c r="BM473" s="133" t="s">
        <v>2324</v>
      </c>
    </row>
    <row r="474" spans="2:65" s="11" customFormat="1" ht="11.25">
      <c r="B474" s="135"/>
      <c r="D474" s="136" t="s">
        <v>190</v>
      </c>
      <c r="E474" s="137" t="s">
        <v>3</v>
      </c>
      <c r="F474" s="138" t="s">
        <v>2255</v>
      </c>
      <c r="H474" s="137" t="s">
        <v>3</v>
      </c>
      <c r="I474" s="139"/>
      <c r="L474" s="135"/>
      <c r="M474" s="140"/>
      <c r="T474" s="141"/>
      <c r="AT474" s="137" t="s">
        <v>190</v>
      </c>
      <c r="AU474" s="137" t="s">
        <v>88</v>
      </c>
      <c r="AV474" s="11" t="s">
        <v>88</v>
      </c>
      <c r="AW474" s="11" t="s">
        <v>41</v>
      </c>
      <c r="AX474" s="11" t="s">
        <v>80</v>
      </c>
      <c r="AY474" s="137" t="s">
        <v>184</v>
      </c>
    </row>
    <row r="475" spans="2:65" s="11" customFormat="1" ht="11.25">
      <c r="B475" s="135"/>
      <c r="D475" s="136" t="s">
        <v>190</v>
      </c>
      <c r="E475" s="137" t="s">
        <v>3</v>
      </c>
      <c r="F475" s="138" t="s">
        <v>380</v>
      </c>
      <c r="H475" s="137" t="s">
        <v>3</v>
      </c>
      <c r="I475" s="139"/>
      <c r="L475" s="135"/>
      <c r="M475" s="140"/>
      <c r="T475" s="141"/>
      <c r="AT475" s="137" t="s">
        <v>190</v>
      </c>
      <c r="AU475" s="137" t="s">
        <v>88</v>
      </c>
      <c r="AV475" s="11" t="s">
        <v>88</v>
      </c>
      <c r="AW475" s="11" t="s">
        <v>41</v>
      </c>
      <c r="AX475" s="11" t="s">
        <v>80</v>
      </c>
      <c r="AY475" s="137" t="s">
        <v>184</v>
      </c>
    </row>
    <row r="476" spans="2:65" s="12" customFormat="1" ht="11.25">
      <c r="B476" s="142"/>
      <c r="D476" s="136" t="s">
        <v>190</v>
      </c>
      <c r="E476" s="143" t="s">
        <v>3</v>
      </c>
      <c r="F476" s="144" t="s">
        <v>2295</v>
      </c>
      <c r="H476" s="145">
        <v>72</v>
      </c>
      <c r="I476" s="146"/>
      <c r="L476" s="142"/>
      <c r="M476" s="147"/>
      <c r="T476" s="148"/>
      <c r="AT476" s="143" t="s">
        <v>190</v>
      </c>
      <c r="AU476" s="143" t="s">
        <v>88</v>
      </c>
      <c r="AV476" s="12" t="s">
        <v>90</v>
      </c>
      <c r="AW476" s="12" t="s">
        <v>41</v>
      </c>
      <c r="AX476" s="12" t="s">
        <v>80</v>
      </c>
      <c r="AY476" s="143" t="s">
        <v>184</v>
      </c>
    </row>
    <row r="477" spans="2:65" s="13" customFormat="1" ht="11.25">
      <c r="B477" s="149"/>
      <c r="D477" s="136" t="s">
        <v>190</v>
      </c>
      <c r="E477" s="150" t="s">
        <v>3</v>
      </c>
      <c r="F477" s="151" t="s">
        <v>202</v>
      </c>
      <c r="H477" s="152">
        <v>72</v>
      </c>
      <c r="I477" s="153"/>
      <c r="L477" s="149"/>
      <c r="M477" s="154"/>
      <c r="T477" s="155"/>
      <c r="AT477" s="150" t="s">
        <v>190</v>
      </c>
      <c r="AU477" s="150" t="s">
        <v>88</v>
      </c>
      <c r="AV477" s="13" t="s">
        <v>203</v>
      </c>
      <c r="AW477" s="13" t="s">
        <v>41</v>
      </c>
      <c r="AX477" s="13" t="s">
        <v>88</v>
      </c>
      <c r="AY477" s="150" t="s">
        <v>184</v>
      </c>
    </row>
    <row r="478" spans="2:65" s="1" customFormat="1" ht="37.9" customHeight="1">
      <c r="B478" s="121"/>
      <c r="C478" s="122" t="s">
        <v>559</v>
      </c>
      <c r="D478" s="122" t="s">
        <v>185</v>
      </c>
      <c r="E478" s="123" t="s">
        <v>2325</v>
      </c>
      <c r="F478" s="124" t="s">
        <v>2326</v>
      </c>
      <c r="G478" s="125" t="s">
        <v>390</v>
      </c>
      <c r="H478" s="126">
        <v>0.1</v>
      </c>
      <c r="I478" s="127"/>
      <c r="J478" s="128">
        <f>ROUND(I478*H478,2)</f>
        <v>0</v>
      </c>
      <c r="K478" s="124" t="s">
        <v>189</v>
      </c>
      <c r="L478" s="32"/>
      <c r="M478" s="129" t="s">
        <v>3</v>
      </c>
      <c r="N478" s="130" t="s">
        <v>51</v>
      </c>
      <c r="P478" s="131">
        <f>O478*H478</f>
        <v>0</v>
      </c>
      <c r="Q478" s="131">
        <v>0</v>
      </c>
      <c r="R478" s="131">
        <f>Q478*H478</f>
        <v>0</v>
      </c>
      <c r="S478" s="131">
        <v>0</v>
      </c>
      <c r="T478" s="132">
        <f>S478*H478</f>
        <v>0</v>
      </c>
      <c r="AR478" s="133" t="s">
        <v>88</v>
      </c>
      <c r="AT478" s="133" t="s">
        <v>185</v>
      </c>
      <c r="AU478" s="133" t="s">
        <v>88</v>
      </c>
      <c r="AY478" s="16" t="s">
        <v>184</v>
      </c>
      <c r="BE478" s="134">
        <f>IF(N478="základní",J478,0)</f>
        <v>0</v>
      </c>
      <c r="BF478" s="134">
        <f>IF(N478="snížená",J478,0)</f>
        <v>0</v>
      </c>
      <c r="BG478" s="134">
        <f>IF(N478="zákl. přenesená",J478,0)</f>
        <v>0</v>
      </c>
      <c r="BH478" s="134">
        <f>IF(N478="sníž. přenesená",J478,0)</f>
        <v>0</v>
      </c>
      <c r="BI478" s="134">
        <f>IF(N478="nulová",J478,0)</f>
        <v>0</v>
      </c>
      <c r="BJ478" s="16" t="s">
        <v>88</v>
      </c>
      <c r="BK478" s="134">
        <f>ROUND(I478*H478,2)</f>
        <v>0</v>
      </c>
      <c r="BL478" s="16" t="s">
        <v>88</v>
      </c>
      <c r="BM478" s="133" t="s">
        <v>2327</v>
      </c>
    </row>
    <row r="479" spans="2:65" s="11" customFormat="1" ht="11.25">
      <c r="B479" s="135"/>
      <c r="D479" s="136" t="s">
        <v>190</v>
      </c>
      <c r="E479" s="137" t="s">
        <v>3</v>
      </c>
      <c r="F479" s="138" t="s">
        <v>2255</v>
      </c>
      <c r="H479" s="137" t="s">
        <v>3</v>
      </c>
      <c r="I479" s="139"/>
      <c r="L479" s="135"/>
      <c r="M479" s="140"/>
      <c r="T479" s="141"/>
      <c r="AT479" s="137" t="s">
        <v>190</v>
      </c>
      <c r="AU479" s="137" t="s">
        <v>88</v>
      </c>
      <c r="AV479" s="11" t="s">
        <v>88</v>
      </c>
      <c r="AW479" s="11" t="s">
        <v>41</v>
      </c>
      <c r="AX479" s="11" t="s">
        <v>80</v>
      </c>
      <c r="AY479" s="137" t="s">
        <v>184</v>
      </c>
    </row>
    <row r="480" spans="2:65" s="11" customFormat="1" ht="11.25">
      <c r="B480" s="135"/>
      <c r="D480" s="136" t="s">
        <v>190</v>
      </c>
      <c r="E480" s="137" t="s">
        <v>3</v>
      </c>
      <c r="F480" s="138" t="s">
        <v>2328</v>
      </c>
      <c r="H480" s="137" t="s">
        <v>3</v>
      </c>
      <c r="I480" s="139"/>
      <c r="L480" s="135"/>
      <c r="M480" s="140"/>
      <c r="T480" s="141"/>
      <c r="AT480" s="137" t="s">
        <v>190</v>
      </c>
      <c r="AU480" s="137" t="s">
        <v>88</v>
      </c>
      <c r="AV480" s="11" t="s">
        <v>88</v>
      </c>
      <c r="AW480" s="11" t="s">
        <v>41</v>
      </c>
      <c r="AX480" s="11" t="s">
        <v>80</v>
      </c>
      <c r="AY480" s="137" t="s">
        <v>184</v>
      </c>
    </row>
    <row r="481" spans="2:65" s="12" customFormat="1" ht="11.25">
      <c r="B481" s="142"/>
      <c r="D481" s="136" t="s">
        <v>190</v>
      </c>
      <c r="E481" s="143" t="s">
        <v>3</v>
      </c>
      <c r="F481" s="144" t="s">
        <v>2329</v>
      </c>
      <c r="H481" s="145">
        <v>0.1</v>
      </c>
      <c r="I481" s="146"/>
      <c r="L481" s="142"/>
      <c r="M481" s="147"/>
      <c r="T481" s="148"/>
      <c r="AT481" s="143" t="s">
        <v>190</v>
      </c>
      <c r="AU481" s="143" t="s">
        <v>88</v>
      </c>
      <c r="AV481" s="12" t="s">
        <v>90</v>
      </c>
      <c r="AW481" s="12" t="s">
        <v>41</v>
      </c>
      <c r="AX481" s="12" t="s">
        <v>80</v>
      </c>
      <c r="AY481" s="143" t="s">
        <v>184</v>
      </c>
    </row>
    <row r="482" spans="2:65" s="13" customFormat="1" ht="11.25">
      <c r="B482" s="149"/>
      <c r="D482" s="136" t="s">
        <v>190</v>
      </c>
      <c r="E482" s="150" t="s">
        <v>3</v>
      </c>
      <c r="F482" s="151" t="s">
        <v>202</v>
      </c>
      <c r="H482" s="152">
        <v>0.1</v>
      </c>
      <c r="I482" s="153"/>
      <c r="L482" s="149"/>
      <c r="M482" s="154"/>
      <c r="T482" s="155"/>
      <c r="AT482" s="150" t="s">
        <v>190</v>
      </c>
      <c r="AU482" s="150" t="s">
        <v>88</v>
      </c>
      <c r="AV482" s="13" t="s">
        <v>203</v>
      </c>
      <c r="AW482" s="13" t="s">
        <v>41</v>
      </c>
      <c r="AX482" s="13" t="s">
        <v>88</v>
      </c>
      <c r="AY482" s="150" t="s">
        <v>184</v>
      </c>
    </row>
    <row r="483" spans="2:65" s="1" customFormat="1" ht="24.2" customHeight="1">
      <c r="B483" s="121"/>
      <c r="C483" s="122" t="s">
        <v>408</v>
      </c>
      <c r="D483" s="122" t="s">
        <v>185</v>
      </c>
      <c r="E483" s="123" t="s">
        <v>406</v>
      </c>
      <c r="F483" s="124" t="s">
        <v>407</v>
      </c>
      <c r="G483" s="125" t="s">
        <v>324</v>
      </c>
      <c r="H483" s="126">
        <v>10</v>
      </c>
      <c r="I483" s="127"/>
      <c r="J483" s="128">
        <f>ROUND(I483*H483,2)</f>
        <v>0</v>
      </c>
      <c r="K483" s="124" t="s">
        <v>189</v>
      </c>
      <c r="L483" s="32"/>
      <c r="M483" s="129" t="s">
        <v>3</v>
      </c>
      <c r="N483" s="130" t="s">
        <v>51</v>
      </c>
      <c r="P483" s="131">
        <f>O483*H483</f>
        <v>0</v>
      </c>
      <c r="Q483" s="131">
        <v>0</v>
      </c>
      <c r="R483" s="131">
        <f>Q483*H483</f>
        <v>0</v>
      </c>
      <c r="S483" s="131">
        <v>0</v>
      </c>
      <c r="T483" s="132">
        <f>S483*H483</f>
        <v>0</v>
      </c>
      <c r="AR483" s="133" t="s">
        <v>88</v>
      </c>
      <c r="AT483" s="133" t="s">
        <v>185</v>
      </c>
      <c r="AU483" s="133" t="s">
        <v>88</v>
      </c>
      <c r="AY483" s="16" t="s">
        <v>184</v>
      </c>
      <c r="BE483" s="134">
        <f>IF(N483="základní",J483,0)</f>
        <v>0</v>
      </c>
      <c r="BF483" s="134">
        <f>IF(N483="snížená",J483,0)</f>
        <v>0</v>
      </c>
      <c r="BG483" s="134">
        <f>IF(N483="zákl. přenesená",J483,0)</f>
        <v>0</v>
      </c>
      <c r="BH483" s="134">
        <f>IF(N483="sníž. přenesená",J483,0)</f>
        <v>0</v>
      </c>
      <c r="BI483" s="134">
        <f>IF(N483="nulová",J483,0)</f>
        <v>0</v>
      </c>
      <c r="BJ483" s="16" t="s">
        <v>88</v>
      </c>
      <c r="BK483" s="134">
        <f>ROUND(I483*H483,2)</f>
        <v>0</v>
      </c>
      <c r="BL483" s="16" t="s">
        <v>88</v>
      </c>
      <c r="BM483" s="133" t="s">
        <v>2330</v>
      </c>
    </row>
    <row r="484" spans="2:65" s="11" customFormat="1" ht="11.25">
      <c r="B484" s="135"/>
      <c r="D484" s="136" t="s">
        <v>190</v>
      </c>
      <c r="E484" s="137" t="s">
        <v>3</v>
      </c>
      <c r="F484" s="138" t="s">
        <v>2255</v>
      </c>
      <c r="H484" s="137" t="s">
        <v>3</v>
      </c>
      <c r="I484" s="139"/>
      <c r="L484" s="135"/>
      <c r="M484" s="140"/>
      <c r="T484" s="141"/>
      <c r="AT484" s="137" t="s">
        <v>190</v>
      </c>
      <c r="AU484" s="137" t="s">
        <v>88</v>
      </c>
      <c r="AV484" s="11" t="s">
        <v>88</v>
      </c>
      <c r="AW484" s="11" t="s">
        <v>41</v>
      </c>
      <c r="AX484" s="11" t="s">
        <v>80</v>
      </c>
      <c r="AY484" s="137" t="s">
        <v>184</v>
      </c>
    </row>
    <row r="485" spans="2:65" s="11" customFormat="1" ht="11.25">
      <c r="B485" s="135"/>
      <c r="D485" s="136" t="s">
        <v>190</v>
      </c>
      <c r="E485" s="137" t="s">
        <v>3</v>
      </c>
      <c r="F485" s="138" t="s">
        <v>2328</v>
      </c>
      <c r="H485" s="137" t="s">
        <v>3</v>
      </c>
      <c r="I485" s="139"/>
      <c r="L485" s="135"/>
      <c r="M485" s="140"/>
      <c r="T485" s="141"/>
      <c r="AT485" s="137" t="s">
        <v>190</v>
      </c>
      <c r="AU485" s="137" t="s">
        <v>88</v>
      </c>
      <c r="AV485" s="11" t="s">
        <v>88</v>
      </c>
      <c r="AW485" s="11" t="s">
        <v>41</v>
      </c>
      <c r="AX485" s="11" t="s">
        <v>80</v>
      </c>
      <c r="AY485" s="137" t="s">
        <v>184</v>
      </c>
    </row>
    <row r="486" spans="2:65" s="12" customFormat="1" ht="11.25">
      <c r="B486" s="142"/>
      <c r="D486" s="136" t="s">
        <v>190</v>
      </c>
      <c r="E486" s="143" t="s">
        <v>3</v>
      </c>
      <c r="F486" s="144" t="s">
        <v>247</v>
      </c>
      <c r="H486" s="145">
        <v>10</v>
      </c>
      <c r="I486" s="146"/>
      <c r="L486" s="142"/>
      <c r="M486" s="147"/>
      <c r="T486" s="148"/>
      <c r="AT486" s="143" t="s">
        <v>190</v>
      </c>
      <c r="AU486" s="143" t="s">
        <v>88</v>
      </c>
      <c r="AV486" s="12" t="s">
        <v>90</v>
      </c>
      <c r="AW486" s="12" t="s">
        <v>41</v>
      </c>
      <c r="AX486" s="12" t="s">
        <v>80</v>
      </c>
      <c r="AY486" s="143" t="s">
        <v>184</v>
      </c>
    </row>
    <row r="487" spans="2:65" s="13" customFormat="1" ht="11.25">
      <c r="B487" s="149"/>
      <c r="D487" s="136" t="s">
        <v>190</v>
      </c>
      <c r="E487" s="150" t="s">
        <v>3</v>
      </c>
      <c r="F487" s="151" t="s">
        <v>202</v>
      </c>
      <c r="H487" s="152">
        <v>10</v>
      </c>
      <c r="I487" s="153"/>
      <c r="L487" s="149"/>
      <c r="M487" s="154"/>
      <c r="T487" s="155"/>
      <c r="AT487" s="150" t="s">
        <v>190</v>
      </c>
      <c r="AU487" s="150" t="s">
        <v>88</v>
      </c>
      <c r="AV487" s="13" t="s">
        <v>203</v>
      </c>
      <c r="AW487" s="13" t="s">
        <v>41</v>
      </c>
      <c r="AX487" s="13" t="s">
        <v>88</v>
      </c>
      <c r="AY487" s="150" t="s">
        <v>184</v>
      </c>
    </row>
    <row r="488" spans="2:65" s="1" customFormat="1" ht="24.2" customHeight="1">
      <c r="B488" s="121"/>
      <c r="C488" s="122" t="s">
        <v>568</v>
      </c>
      <c r="D488" s="122" t="s">
        <v>185</v>
      </c>
      <c r="E488" s="123" t="s">
        <v>451</v>
      </c>
      <c r="F488" s="124" t="s">
        <v>452</v>
      </c>
      <c r="G488" s="125" t="s">
        <v>324</v>
      </c>
      <c r="H488" s="126">
        <v>385</v>
      </c>
      <c r="I488" s="127"/>
      <c r="J488" s="128">
        <f>ROUND(I488*H488,2)</f>
        <v>0</v>
      </c>
      <c r="K488" s="124" t="s">
        <v>189</v>
      </c>
      <c r="L488" s="32"/>
      <c r="M488" s="129" t="s">
        <v>3</v>
      </c>
      <c r="N488" s="130" t="s">
        <v>51</v>
      </c>
      <c r="P488" s="131">
        <f>O488*H488</f>
        <v>0</v>
      </c>
      <c r="Q488" s="131">
        <v>0</v>
      </c>
      <c r="R488" s="131">
        <f>Q488*H488</f>
        <v>0</v>
      </c>
      <c r="S488" s="131">
        <v>0</v>
      </c>
      <c r="T488" s="132">
        <f>S488*H488</f>
        <v>0</v>
      </c>
      <c r="AR488" s="133" t="s">
        <v>88</v>
      </c>
      <c r="AT488" s="133" t="s">
        <v>185</v>
      </c>
      <c r="AU488" s="133" t="s">
        <v>88</v>
      </c>
      <c r="AY488" s="16" t="s">
        <v>184</v>
      </c>
      <c r="BE488" s="134">
        <f>IF(N488="základní",J488,0)</f>
        <v>0</v>
      </c>
      <c r="BF488" s="134">
        <f>IF(N488="snížená",J488,0)</f>
        <v>0</v>
      </c>
      <c r="BG488" s="134">
        <f>IF(N488="zákl. přenesená",J488,0)</f>
        <v>0</v>
      </c>
      <c r="BH488" s="134">
        <f>IF(N488="sníž. přenesená",J488,0)</f>
        <v>0</v>
      </c>
      <c r="BI488" s="134">
        <f>IF(N488="nulová",J488,0)</f>
        <v>0</v>
      </c>
      <c r="BJ488" s="16" t="s">
        <v>88</v>
      </c>
      <c r="BK488" s="134">
        <f>ROUND(I488*H488,2)</f>
        <v>0</v>
      </c>
      <c r="BL488" s="16" t="s">
        <v>88</v>
      </c>
      <c r="BM488" s="133" t="s">
        <v>2331</v>
      </c>
    </row>
    <row r="489" spans="2:65" s="11" customFormat="1" ht="11.25">
      <c r="B489" s="135"/>
      <c r="D489" s="136" t="s">
        <v>190</v>
      </c>
      <c r="E489" s="137" t="s">
        <v>3</v>
      </c>
      <c r="F489" s="138" t="s">
        <v>2255</v>
      </c>
      <c r="H489" s="137" t="s">
        <v>3</v>
      </c>
      <c r="I489" s="139"/>
      <c r="L489" s="135"/>
      <c r="M489" s="140"/>
      <c r="T489" s="141"/>
      <c r="AT489" s="137" t="s">
        <v>190</v>
      </c>
      <c r="AU489" s="137" t="s">
        <v>88</v>
      </c>
      <c r="AV489" s="11" t="s">
        <v>88</v>
      </c>
      <c r="AW489" s="11" t="s">
        <v>41</v>
      </c>
      <c r="AX489" s="11" t="s">
        <v>80</v>
      </c>
      <c r="AY489" s="137" t="s">
        <v>184</v>
      </c>
    </row>
    <row r="490" spans="2:65" s="11" customFormat="1" ht="11.25">
      <c r="B490" s="135"/>
      <c r="D490" s="136" t="s">
        <v>190</v>
      </c>
      <c r="E490" s="137" t="s">
        <v>3</v>
      </c>
      <c r="F490" s="138" t="s">
        <v>2332</v>
      </c>
      <c r="H490" s="137" t="s">
        <v>3</v>
      </c>
      <c r="I490" s="139"/>
      <c r="L490" s="135"/>
      <c r="M490" s="140"/>
      <c r="T490" s="141"/>
      <c r="AT490" s="137" t="s">
        <v>190</v>
      </c>
      <c r="AU490" s="137" t="s">
        <v>88</v>
      </c>
      <c r="AV490" s="11" t="s">
        <v>88</v>
      </c>
      <c r="AW490" s="11" t="s">
        <v>41</v>
      </c>
      <c r="AX490" s="11" t="s">
        <v>80</v>
      </c>
      <c r="AY490" s="137" t="s">
        <v>184</v>
      </c>
    </row>
    <row r="491" spans="2:65" s="12" customFormat="1" ht="11.25">
      <c r="B491" s="142"/>
      <c r="D491" s="136" t="s">
        <v>190</v>
      </c>
      <c r="E491" s="143" t="s">
        <v>3</v>
      </c>
      <c r="F491" s="144" t="s">
        <v>2333</v>
      </c>
      <c r="H491" s="145">
        <v>385</v>
      </c>
      <c r="I491" s="146"/>
      <c r="L491" s="142"/>
      <c r="M491" s="147"/>
      <c r="T491" s="148"/>
      <c r="AT491" s="143" t="s">
        <v>190</v>
      </c>
      <c r="AU491" s="143" t="s">
        <v>88</v>
      </c>
      <c r="AV491" s="12" t="s">
        <v>90</v>
      </c>
      <c r="AW491" s="12" t="s">
        <v>41</v>
      </c>
      <c r="AX491" s="12" t="s">
        <v>80</v>
      </c>
      <c r="AY491" s="143" t="s">
        <v>184</v>
      </c>
    </row>
    <row r="492" spans="2:65" s="13" customFormat="1" ht="11.25">
      <c r="B492" s="149"/>
      <c r="D492" s="136" t="s">
        <v>190</v>
      </c>
      <c r="E492" s="150" t="s">
        <v>3</v>
      </c>
      <c r="F492" s="151" t="s">
        <v>202</v>
      </c>
      <c r="H492" s="152">
        <v>385</v>
      </c>
      <c r="I492" s="153"/>
      <c r="L492" s="149"/>
      <c r="M492" s="154"/>
      <c r="T492" s="155"/>
      <c r="AT492" s="150" t="s">
        <v>190</v>
      </c>
      <c r="AU492" s="150" t="s">
        <v>88</v>
      </c>
      <c r="AV492" s="13" t="s">
        <v>203</v>
      </c>
      <c r="AW492" s="13" t="s">
        <v>41</v>
      </c>
      <c r="AX492" s="13" t="s">
        <v>88</v>
      </c>
      <c r="AY492" s="150" t="s">
        <v>184</v>
      </c>
    </row>
    <row r="493" spans="2:65" s="1" customFormat="1" ht="16.5" customHeight="1">
      <c r="B493" s="121"/>
      <c r="C493" s="122" t="s">
        <v>413</v>
      </c>
      <c r="D493" s="122" t="s">
        <v>185</v>
      </c>
      <c r="E493" s="123" t="s">
        <v>494</v>
      </c>
      <c r="F493" s="124" t="s">
        <v>495</v>
      </c>
      <c r="G493" s="125" t="s">
        <v>496</v>
      </c>
      <c r="H493" s="126">
        <v>6</v>
      </c>
      <c r="I493" s="127"/>
      <c r="J493" s="128">
        <f>ROUND(I493*H493,2)</f>
        <v>0</v>
      </c>
      <c r="K493" s="124" t="s">
        <v>189</v>
      </c>
      <c r="L493" s="32"/>
      <c r="M493" s="129" t="s">
        <v>3</v>
      </c>
      <c r="N493" s="130" t="s">
        <v>51</v>
      </c>
      <c r="P493" s="131">
        <f>O493*H493</f>
        <v>0</v>
      </c>
      <c r="Q493" s="131">
        <v>0</v>
      </c>
      <c r="R493" s="131">
        <f>Q493*H493</f>
        <v>0</v>
      </c>
      <c r="S493" s="131">
        <v>0</v>
      </c>
      <c r="T493" s="132">
        <f>S493*H493</f>
        <v>0</v>
      </c>
      <c r="AR493" s="133" t="s">
        <v>88</v>
      </c>
      <c r="AT493" s="133" t="s">
        <v>185</v>
      </c>
      <c r="AU493" s="133" t="s">
        <v>88</v>
      </c>
      <c r="AY493" s="16" t="s">
        <v>184</v>
      </c>
      <c r="BE493" s="134">
        <f>IF(N493="základní",J493,0)</f>
        <v>0</v>
      </c>
      <c r="BF493" s="134">
        <f>IF(N493="snížená",J493,0)</f>
        <v>0</v>
      </c>
      <c r="BG493" s="134">
        <f>IF(N493="zákl. přenesená",J493,0)</f>
        <v>0</v>
      </c>
      <c r="BH493" s="134">
        <f>IF(N493="sníž. přenesená",J493,0)</f>
        <v>0</v>
      </c>
      <c r="BI493" s="134">
        <f>IF(N493="nulová",J493,0)</f>
        <v>0</v>
      </c>
      <c r="BJ493" s="16" t="s">
        <v>88</v>
      </c>
      <c r="BK493" s="134">
        <f>ROUND(I493*H493,2)</f>
        <v>0</v>
      </c>
      <c r="BL493" s="16" t="s">
        <v>88</v>
      </c>
      <c r="BM493" s="133" t="s">
        <v>2334</v>
      </c>
    </row>
    <row r="494" spans="2:65" s="11" customFormat="1" ht="11.25">
      <c r="B494" s="135"/>
      <c r="D494" s="136" t="s">
        <v>190</v>
      </c>
      <c r="E494" s="137" t="s">
        <v>3</v>
      </c>
      <c r="F494" s="138" t="s">
        <v>2255</v>
      </c>
      <c r="H494" s="137" t="s">
        <v>3</v>
      </c>
      <c r="I494" s="139"/>
      <c r="L494" s="135"/>
      <c r="M494" s="140"/>
      <c r="T494" s="141"/>
      <c r="AT494" s="137" t="s">
        <v>190</v>
      </c>
      <c r="AU494" s="137" t="s">
        <v>88</v>
      </c>
      <c r="AV494" s="11" t="s">
        <v>88</v>
      </c>
      <c r="AW494" s="11" t="s">
        <v>41</v>
      </c>
      <c r="AX494" s="11" t="s">
        <v>80</v>
      </c>
      <c r="AY494" s="137" t="s">
        <v>184</v>
      </c>
    </row>
    <row r="495" spans="2:65" s="11" customFormat="1" ht="11.25">
      <c r="B495" s="135"/>
      <c r="D495" s="136" t="s">
        <v>190</v>
      </c>
      <c r="E495" s="137" t="s">
        <v>3</v>
      </c>
      <c r="F495" s="138" t="s">
        <v>2335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2" customFormat="1" ht="11.25">
      <c r="B496" s="142"/>
      <c r="D496" s="136" t="s">
        <v>190</v>
      </c>
      <c r="E496" s="143" t="s">
        <v>3</v>
      </c>
      <c r="F496" s="144" t="s">
        <v>2011</v>
      </c>
      <c r="H496" s="145">
        <v>6</v>
      </c>
      <c r="I496" s="146"/>
      <c r="L496" s="142"/>
      <c r="M496" s="147"/>
      <c r="T496" s="148"/>
      <c r="AT496" s="143" t="s">
        <v>190</v>
      </c>
      <c r="AU496" s="143" t="s">
        <v>88</v>
      </c>
      <c r="AV496" s="12" t="s">
        <v>90</v>
      </c>
      <c r="AW496" s="12" t="s">
        <v>41</v>
      </c>
      <c r="AX496" s="12" t="s">
        <v>80</v>
      </c>
      <c r="AY496" s="143" t="s">
        <v>184</v>
      </c>
    </row>
    <row r="497" spans="2:65" s="13" customFormat="1" ht="11.25">
      <c r="B497" s="149"/>
      <c r="D497" s="136" t="s">
        <v>190</v>
      </c>
      <c r="E497" s="150" t="s">
        <v>3</v>
      </c>
      <c r="F497" s="151" t="s">
        <v>202</v>
      </c>
      <c r="H497" s="152">
        <v>6</v>
      </c>
      <c r="I497" s="153"/>
      <c r="L497" s="149"/>
      <c r="M497" s="154"/>
      <c r="T497" s="155"/>
      <c r="AT497" s="150" t="s">
        <v>190</v>
      </c>
      <c r="AU497" s="150" t="s">
        <v>88</v>
      </c>
      <c r="AV497" s="13" t="s">
        <v>203</v>
      </c>
      <c r="AW497" s="13" t="s">
        <v>41</v>
      </c>
      <c r="AX497" s="13" t="s">
        <v>88</v>
      </c>
      <c r="AY497" s="150" t="s">
        <v>184</v>
      </c>
    </row>
    <row r="498" spans="2:65" s="1" customFormat="1" ht="16.5" customHeight="1">
      <c r="B498" s="121"/>
      <c r="C498" s="122" t="s">
        <v>577</v>
      </c>
      <c r="D498" s="122" t="s">
        <v>185</v>
      </c>
      <c r="E498" s="123" t="s">
        <v>501</v>
      </c>
      <c r="F498" s="124" t="s">
        <v>502</v>
      </c>
      <c r="G498" s="125" t="s">
        <v>324</v>
      </c>
      <c r="H498" s="126">
        <v>385</v>
      </c>
      <c r="I498" s="127"/>
      <c r="J498" s="128">
        <f>ROUND(I498*H498,2)</f>
        <v>0</v>
      </c>
      <c r="K498" s="124" t="s">
        <v>189</v>
      </c>
      <c r="L498" s="32"/>
      <c r="M498" s="129" t="s">
        <v>3</v>
      </c>
      <c r="N498" s="130" t="s">
        <v>51</v>
      </c>
      <c r="P498" s="131">
        <f>O498*H498</f>
        <v>0</v>
      </c>
      <c r="Q498" s="131">
        <v>0</v>
      </c>
      <c r="R498" s="131">
        <f>Q498*H498</f>
        <v>0</v>
      </c>
      <c r="S498" s="131">
        <v>0</v>
      </c>
      <c r="T498" s="132">
        <f>S498*H498</f>
        <v>0</v>
      </c>
      <c r="AR498" s="133" t="s">
        <v>88</v>
      </c>
      <c r="AT498" s="133" t="s">
        <v>185</v>
      </c>
      <c r="AU498" s="133" t="s">
        <v>88</v>
      </c>
      <c r="AY498" s="16" t="s">
        <v>184</v>
      </c>
      <c r="BE498" s="134">
        <f>IF(N498="základní",J498,0)</f>
        <v>0</v>
      </c>
      <c r="BF498" s="134">
        <f>IF(N498="snížená",J498,0)</f>
        <v>0</v>
      </c>
      <c r="BG498" s="134">
        <f>IF(N498="zákl. přenesená",J498,0)</f>
        <v>0</v>
      </c>
      <c r="BH498" s="134">
        <f>IF(N498="sníž. přenesená",J498,0)</f>
        <v>0</v>
      </c>
      <c r="BI498" s="134">
        <f>IF(N498="nulová",J498,0)</f>
        <v>0</v>
      </c>
      <c r="BJ498" s="16" t="s">
        <v>88</v>
      </c>
      <c r="BK498" s="134">
        <f>ROUND(I498*H498,2)</f>
        <v>0</v>
      </c>
      <c r="BL498" s="16" t="s">
        <v>88</v>
      </c>
      <c r="BM498" s="133" t="s">
        <v>2336</v>
      </c>
    </row>
    <row r="499" spans="2:65" s="11" customFormat="1" ht="11.25">
      <c r="B499" s="135"/>
      <c r="D499" s="136" t="s">
        <v>190</v>
      </c>
      <c r="E499" s="137" t="s">
        <v>3</v>
      </c>
      <c r="F499" s="138" t="s">
        <v>2255</v>
      </c>
      <c r="H499" s="137" t="s">
        <v>3</v>
      </c>
      <c r="I499" s="139"/>
      <c r="L499" s="135"/>
      <c r="M499" s="140"/>
      <c r="T499" s="141"/>
      <c r="AT499" s="137" t="s">
        <v>190</v>
      </c>
      <c r="AU499" s="137" t="s">
        <v>88</v>
      </c>
      <c r="AV499" s="11" t="s">
        <v>88</v>
      </c>
      <c r="AW499" s="11" t="s">
        <v>41</v>
      </c>
      <c r="AX499" s="11" t="s">
        <v>80</v>
      </c>
      <c r="AY499" s="137" t="s">
        <v>184</v>
      </c>
    </row>
    <row r="500" spans="2:65" s="11" customFormat="1" ht="11.25">
      <c r="B500" s="135"/>
      <c r="D500" s="136" t="s">
        <v>190</v>
      </c>
      <c r="E500" s="137" t="s">
        <v>3</v>
      </c>
      <c r="F500" s="138" t="s">
        <v>2332</v>
      </c>
      <c r="H500" s="137" t="s">
        <v>3</v>
      </c>
      <c r="I500" s="139"/>
      <c r="L500" s="135"/>
      <c r="M500" s="140"/>
      <c r="T500" s="141"/>
      <c r="AT500" s="137" t="s">
        <v>190</v>
      </c>
      <c r="AU500" s="137" t="s">
        <v>88</v>
      </c>
      <c r="AV500" s="11" t="s">
        <v>88</v>
      </c>
      <c r="AW500" s="11" t="s">
        <v>41</v>
      </c>
      <c r="AX500" s="11" t="s">
        <v>80</v>
      </c>
      <c r="AY500" s="137" t="s">
        <v>184</v>
      </c>
    </row>
    <row r="501" spans="2:65" s="12" customFormat="1" ht="11.25">
      <c r="B501" s="142"/>
      <c r="D501" s="136" t="s">
        <v>190</v>
      </c>
      <c r="E501" s="143" t="s">
        <v>3</v>
      </c>
      <c r="F501" s="144" t="s">
        <v>2333</v>
      </c>
      <c r="H501" s="145">
        <v>385</v>
      </c>
      <c r="I501" s="146"/>
      <c r="L501" s="142"/>
      <c r="M501" s="147"/>
      <c r="T501" s="148"/>
      <c r="AT501" s="143" t="s">
        <v>190</v>
      </c>
      <c r="AU501" s="143" t="s">
        <v>88</v>
      </c>
      <c r="AV501" s="12" t="s">
        <v>90</v>
      </c>
      <c r="AW501" s="12" t="s">
        <v>41</v>
      </c>
      <c r="AX501" s="12" t="s">
        <v>80</v>
      </c>
      <c r="AY501" s="143" t="s">
        <v>184</v>
      </c>
    </row>
    <row r="502" spans="2:65" s="13" customFormat="1" ht="11.25">
      <c r="B502" s="149"/>
      <c r="D502" s="136" t="s">
        <v>190</v>
      </c>
      <c r="E502" s="150" t="s">
        <v>3</v>
      </c>
      <c r="F502" s="151" t="s">
        <v>202</v>
      </c>
      <c r="H502" s="152">
        <v>385</v>
      </c>
      <c r="I502" s="153"/>
      <c r="L502" s="149"/>
      <c r="M502" s="154"/>
      <c r="T502" s="155"/>
      <c r="AT502" s="150" t="s">
        <v>190</v>
      </c>
      <c r="AU502" s="150" t="s">
        <v>88</v>
      </c>
      <c r="AV502" s="13" t="s">
        <v>203</v>
      </c>
      <c r="AW502" s="13" t="s">
        <v>41</v>
      </c>
      <c r="AX502" s="13" t="s">
        <v>88</v>
      </c>
      <c r="AY502" s="150" t="s">
        <v>184</v>
      </c>
    </row>
    <row r="503" spans="2:65" s="1" customFormat="1" ht="24.2" customHeight="1">
      <c r="B503" s="121"/>
      <c r="C503" s="122" t="s">
        <v>423</v>
      </c>
      <c r="D503" s="122" t="s">
        <v>185</v>
      </c>
      <c r="E503" s="123" t="s">
        <v>880</v>
      </c>
      <c r="F503" s="124" t="s">
        <v>881</v>
      </c>
      <c r="G503" s="125" t="s">
        <v>348</v>
      </c>
      <c r="H503" s="126">
        <v>6</v>
      </c>
      <c r="I503" s="127"/>
      <c r="J503" s="128">
        <f>ROUND(I503*H503,2)</f>
        <v>0</v>
      </c>
      <c r="K503" s="124" t="s">
        <v>189</v>
      </c>
      <c r="L503" s="32"/>
      <c r="M503" s="129" t="s">
        <v>3</v>
      </c>
      <c r="N503" s="130" t="s">
        <v>51</v>
      </c>
      <c r="P503" s="131">
        <f>O503*H503</f>
        <v>0</v>
      </c>
      <c r="Q503" s="131">
        <v>0</v>
      </c>
      <c r="R503" s="131">
        <f>Q503*H503</f>
        <v>0</v>
      </c>
      <c r="S503" s="131">
        <v>0</v>
      </c>
      <c r="T503" s="132">
        <f>S503*H503</f>
        <v>0</v>
      </c>
      <c r="AR503" s="133" t="s">
        <v>88</v>
      </c>
      <c r="AT503" s="133" t="s">
        <v>185</v>
      </c>
      <c r="AU503" s="133" t="s">
        <v>88</v>
      </c>
      <c r="AY503" s="16" t="s">
        <v>184</v>
      </c>
      <c r="BE503" s="134">
        <f>IF(N503="základní",J503,0)</f>
        <v>0</v>
      </c>
      <c r="BF503" s="134">
        <f>IF(N503="snížená",J503,0)</f>
        <v>0</v>
      </c>
      <c r="BG503" s="134">
        <f>IF(N503="zákl. přenesená",J503,0)</f>
        <v>0</v>
      </c>
      <c r="BH503" s="134">
        <f>IF(N503="sníž. přenesená",J503,0)</f>
        <v>0</v>
      </c>
      <c r="BI503" s="134">
        <f>IF(N503="nulová",J503,0)</f>
        <v>0</v>
      </c>
      <c r="BJ503" s="16" t="s">
        <v>88</v>
      </c>
      <c r="BK503" s="134">
        <f>ROUND(I503*H503,2)</f>
        <v>0</v>
      </c>
      <c r="BL503" s="16" t="s">
        <v>88</v>
      </c>
      <c r="BM503" s="133" t="s">
        <v>2337</v>
      </c>
    </row>
    <row r="504" spans="2:65" s="11" customFormat="1" ht="11.25">
      <c r="B504" s="135"/>
      <c r="D504" s="136" t="s">
        <v>190</v>
      </c>
      <c r="E504" s="137" t="s">
        <v>3</v>
      </c>
      <c r="F504" s="138" t="s">
        <v>2255</v>
      </c>
      <c r="H504" s="137" t="s">
        <v>3</v>
      </c>
      <c r="I504" s="139"/>
      <c r="L504" s="135"/>
      <c r="M504" s="140"/>
      <c r="T504" s="141"/>
      <c r="AT504" s="137" t="s">
        <v>190</v>
      </c>
      <c r="AU504" s="137" t="s">
        <v>88</v>
      </c>
      <c r="AV504" s="11" t="s">
        <v>88</v>
      </c>
      <c r="AW504" s="11" t="s">
        <v>41</v>
      </c>
      <c r="AX504" s="11" t="s">
        <v>80</v>
      </c>
      <c r="AY504" s="137" t="s">
        <v>184</v>
      </c>
    </row>
    <row r="505" spans="2:65" s="11" customFormat="1" ht="11.25">
      <c r="B505" s="135"/>
      <c r="D505" s="136" t="s">
        <v>190</v>
      </c>
      <c r="E505" s="137" t="s">
        <v>3</v>
      </c>
      <c r="F505" s="138" t="s">
        <v>2338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2" customFormat="1" ht="11.25">
      <c r="B506" s="142"/>
      <c r="D506" s="136" t="s">
        <v>190</v>
      </c>
      <c r="E506" s="143" t="s">
        <v>3</v>
      </c>
      <c r="F506" s="144" t="s">
        <v>2011</v>
      </c>
      <c r="H506" s="145">
        <v>6</v>
      </c>
      <c r="I506" s="146"/>
      <c r="L506" s="142"/>
      <c r="M506" s="147"/>
      <c r="T506" s="148"/>
      <c r="AT506" s="143" t="s">
        <v>190</v>
      </c>
      <c r="AU506" s="143" t="s">
        <v>88</v>
      </c>
      <c r="AV506" s="12" t="s">
        <v>90</v>
      </c>
      <c r="AW506" s="12" t="s">
        <v>41</v>
      </c>
      <c r="AX506" s="12" t="s">
        <v>80</v>
      </c>
      <c r="AY506" s="143" t="s">
        <v>184</v>
      </c>
    </row>
    <row r="507" spans="2:65" s="13" customFormat="1" ht="11.25">
      <c r="B507" s="149"/>
      <c r="D507" s="136" t="s">
        <v>190</v>
      </c>
      <c r="E507" s="150" t="s">
        <v>3</v>
      </c>
      <c r="F507" s="151" t="s">
        <v>202</v>
      </c>
      <c r="H507" s="152">
        <v>6</v>
      </c>
      <c r="I507" s="153"/>
      <c r="L507" s="149"/>
      <c r="M507" s="154"/>
      <c r="T507" s="155"/>
      <c r="AT507" s="150" t="s">
        <v>190</v>
      </c>
      <c r="AU507" s="150" t="s">
        <v>88</v>
      </c>
      <c r="AV507" s="13" t="s">
        <v>203</v>
      </c>
      <c r="AW507" s="13" t="s">
        <v>41</v>
      </c>
      <c r="AX507" s="13" t="s">
        <v>88</v>
      </c>
      <c r="AY507" s="150" t="s">
        <v>184</v>
      </c>
    </row>
    <row r="508" spans="2:65" s="1" customFormat="1" ht="24.2" customHeight="1">
      <c r="B508" s="121"/>
      <c r="C508" s="122" t="s">
        <v>584</v>
      </c>
      <c r="D508" s="122" t="s">
        <v>185</v>
      </c>
      <c r="E508" s="123" t="s">
        <v>517</v>
      </c>
      <c r="F508" s="124" t="s">
        <v>518</v>
      </c>
      <c r="G508" s="125" t="s">
        <v>348</v>
      </c>
      <c r="H508" s="126">
        <v>6</v>
      </c>
      <c r="I508" s="127"/>
      <c r="J508" s="128">
        <f>ROUND(I508*H508,2)</f>
        <v>0</v>
      </c>
      <c r="K508" s="124" t="s">
        <v>189</v>
      </c>
      <c r="L508" s="32"/>
      <c r="M508" s="129" t="s">
        <v>3</v>
      </c>
      <c r="N508" s="130" t="s">
        <v>51</v>
      </c>
      <c r="P508" s="131">
        <f>O508*H508</f>
        <v>0</v>
      </c>
      <c r="Q508" s="131">
        <v>0</v>
      </c>
      <c r="R508" s="131">
        <f>Q508*H508</f>
        <v>0</v>
      </c>
      <c r="S508" s="131">
        <v>0</v>
      </c>
      <c r="T508" s="132">
        <f>S508*H508</f>
        <v>0</v>
      </c>
      <c r="AR508" s="133" t="s">
        <v>88</v>
      </c>
      <c r="AT508" s="133" t="s">
        <v>185</v>
      </c>
      <c r="AU508" s="133" t="s">
        <v>88</v>
      </c>
      <c r="AY508" s="16" t="s">
        <v>184</v>
      </c>
      <c r="BE508" s="134">
        <f>IF(N508="základní",J508,0)</f>
        <v>0</v>
      </c>
      <c r="BF508" s="134">
        <f>IF(N508="snížená",J508,0)</f>
        <v>0</v>
      </c>
      <c r="BG508" s="134">
        <f>IF(N508="zákl. přenesená",J508,0)</f>
        <v>0</v>
      </c>
      <c r="BH508" s="134">
        <f>IF(N508="sníž. přenesená",J508,0)</f>
        <v>0</v>
      </c>
      <c r="BI508" s="134">
        <f>IF(N508="nulová",J508,0)</f>
        <v>0</v>
      </c>
      <c r="BJ508" s="16" t="s">
        <v>88</v>
      </c>
      <c r="BK508" s="134">
        <f>ROUND(I508*H508,2)</f>
        <v>0</v>
      </c>
      <c r="BL508" s="16" t="s">
        <v>88</v>
      </c>
      <c r="BM508" s="133" t="s">
        <v>2339</v>
      </c>
    </row>
    <row r="509" spans="2:65" s="11" customFormat="1" ht="11.25">
      <c r="B509" s="135"/>
      <c r="D509" s="136" t="s">
        <v>190</v>
      </c>
      <c r="E509" s="137" t="s">
        <v>3</v>
      </c>
      <c r="F509" s="138" t="s">
        <v>2255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1" customFormat="1" ht="11.25">
      <c r="B510" s="135"/>
      <c r="D510" s="136" t="s">
        <v>190</v>
      </c>
      <c r="E510" s="137" t="s">
        <v>3</v>
      </c>
      <c r="F510" s="138" t="s">
        <v>2338</v>
      </c>
      <c r="H510" s="137" t="s">
        <v>3</v>
      </c>
      <c r="I510" s="139"/>
      <c r="L510" s="135"/>
      <c r="M510" s="140"/>
      <c r="T510" s="141"/>
      <c r="AT510" s="137" t="s">
        <v>190</v>
      </c>
      <c r="AU510" s="137" t="s">
        <v>88</v>
      </c>
      <c r="AV510" s="11" t="s">
        <v>88</v>
      </c>
      <c r="AW510" s="11" t="s">
        <v>41</v>
      </c>
      <c r="AX510" s="11" t="s">
        <v>80</v>
      </c>
      <c r="AY510" s="137" t="s">
        <v>184</v>
      </c>
    </row>
    <row r="511" spans="2:65" s="12" customFormat="1" ht="11.25">
      <c r="B511" s="142"/>
      <c r="D511" s="136" t="s">
        <v>190</v>
      </c>
      <c r="E511" s="143" t="s">
        <v>3</v>
      </c>
      <c r="F511" s="144" t="s">
        <v>2011</v>
      </c>
      <c r="H511" s="145">
        <v>6</v>
      </c>
      <c r="I511" s="146"/>
      <c r="L511" s="142"/>
      <c r="M511" s="147"/>
      <c r="T511" s="148"/>
      <c r="AT511" s="143" t="s">
        <v>190</v>
      </c>
      <c r="AU511" s="143" t="s">
        <v>88</v>
      </c>
      <c r="AV511" s="12" t="s">
        <v>90</v>
      </c>
      <c r="AW511" s="12" t="s">
        <v>41</v>
      </c>
      <c r="AX511" s="12" t="s">
        <v>80</v>
      </c>
      <c r="AY511" s="143" t="s">
        <v>184</v>
      </c>
    </row>
    <row r="512" spans="2:65" s="13" customFormat="1" ht="11.25">
      <c r="B512" s="149"/>
      <c r="D512" s="136" t="s">
        <v>190</v>
      </c>
      <c r="E512" s="150" t="s">
        <v>3</v>
      </c>
      <c r="F512" s="151" t="s">
        <v>202</v>
      </c>
      <c r="H512" s="152">
        <v>6</v>
      </c>
      <c r="I512" s="153"/>
      <c r="L512" s="149"/>
      <c r="M512" s="154"/>
      <c r="T512" s="155"/>
      <c r="AT512" s="150" t="s">
        <v>190</v>
      </c>
      <c r="AU512" s="150" t="s">
        <v>88</v>
      </c>
      <c r="AV512" s="13" t="s">
        <v>203</v>
      </c>
      <c r="AW512" s="13" t="s">
        <v>41</v>
      </c>
      <c r="AX512" s="13" t="s">
        <v>88</v>
      </c>
      <c r="AY512" s="150" t="s">
        <v>184</v>
      </c>
    </row>
    <row r="513" spans="2:65" s="1" customFormat="1" ht="24.2" customHeight="1">
      <c r="B513" s="121"/>
      <c r="C513" s="122" t="s">
        <v>430</v>
      </c>
      <c r="D513" s="122" t="s">
        <v>185</v>
      </c>
      <c r="E513" s="123" t="s">
        <v>2340</v>
      </c>
      <c r="F513" s="124" t="s">
        <v>2341</v>
      </c>
      <c r="G513" s="125" t="s">
        <v>348</v>
      </c>
      <c r="H513" s="126">
        <v>2</v>
      </c>
      <c r="I513" s="127"/>
      <c r="J513" s="128">
        <f>ROUND(I513*H513,2)</f>
        <v>0</v>
      </c>
      <c r="K513" s="124" t="s">
        <v>189</v>
      </c>
      <c r="L513" s="32"/>
      <c r="M513" s="129" t="s">
        <v>3</v>
      </c>
      <c r="N513" s="130" t="s">
        <v>51</v>
      </c>
      <c r="P513" s="131">
        <f>O513*H513</f>
        <v>0</v>
      </c>
      <c r="Q513" s="131">
        <v>0</v>
      </c>
      <c r="R513" s="131">
        <f>Q513*H513</f>
        <v>0</v>
      </c>
      <c r="S513" s="131">
        <v>0</v>
      </c>
      <c r="T513" s="132">
        <f>S513*H513</f>
        <v>0</v>
      </c>
      <c r="AR513" s="133" t="s">
        <v>88</v>
      </c>
      <c r="AT513" s="133" t="s">
        <v>185</v>
      </c>
      <c r="AU513" s="133" t="s">
        <v>88</v>
      </c>
      <c r="AY513" s="16" t="s">
        <v>184</v>
      </c>
      <c r="BE513" s="134">
        <f>IF(N513="základní",J513,0)</f>
        <v>0</v>
      </c>
      <c r="BF513" s="134">
        <f>IF(N513="snížená",J513,0)</f>
        <v>0</v>
      </c>
      <c r="BG513" s="134">
        <f>IF(N513="zákl. přenesená",J513,0)</f>
        <v>0</v>
      </c>
      <c r="BH513" s="134">
        <f>IF(N513="sníž. přenesená",J513,0)</f>
        <v>0</v>
      </c>
      <c r="BI513" s="134">
        <f>IF(N513="nulová",J513,0)</f>
        <v>0</v>
      </c>
      <c r="BJ513" s="16" t="s">
        <v>88</v>
      </c>
      <c r="BK513" s="134">
        <f>ROUND(I513*H513,2)</f>
        <v>0</v>
      </c>
      <c r="BL513" s="16" t="s">
        <v>88</v>
      </c>
      <c r="BM513" s="133" t="s">
        <v>2342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2255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1" customFormat="1" ht="11.25">
      <c r="B515" s="135"/>
      <c r="D515" s="136" t="s">
        <v>190</v>
      </c>
      <c r="E515" s="137" t="s">
        <v>3</v>
      </c>
      <c r="F515" s="138" t="s">
        <v>2343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2" customFormat="1" ht="11.25">
      <c r="B516" s="142"/>
      <c r="D516" s="136" t="s">
        <v>190</v>
      </c>
      <c r="E516" s="143" t="s">
        <v>3</v>
      </c>
      <c r="F516" s="144" t="s">
        <v>90</v>
      </c>
      <c r="H516" s="145">
        <v>2</v>
      </c>
      <c r="I516" s="146"/>
      <c r="L516" s="142"/>
      <c r="M516" s="147"/>
      <c r="T516" s="148"/>
      <c r="AT516" s="143" t="s">
        <v>190</v>
      </c>
      <c r="AU516" s="143" t="s">
        <v>88</v>
      </c>
      <c r="AV516" s="12" t="s">
        <v>90</v>
      </c>
      <c r="AW516" s="12" t="s">
        <v>41</v>
      </c>
      <c r="AX516" s="12" t="s">
        <v>80</v>
      </c>
      <c r="AY516" s="143" t="s">
        <v>184</v>
      </c>
    </row>
    <row r="517" spans="2:65" s="13" customFormat="1" ht="11.25">
      <c r="B517" s="149"/>
      <c r="D517" s="136" t="s">
        <v>190</v>
      </c>
      <c r="E517" s="150" t="s">
        <v>3</v>
      </c>
      <c r="F517" s="151" t="s">
        <v>202</v>
      </c>
      <c r="H517" s="152">
        <v>2</v>
      </c>
      <c r="I517" s="153"/>
      <c r="L517" s="149"/>
      <c r="M517" s="154"/>
      <c r="T517" s="155"/>
      <c r="AT517" s="150" t="s">
        <v>190</v>
      </c>
      <c r="AU517" s="150" t="s">
        <v>88</v>
      </c>
      <c r="AV517" s="13" t="s">
        <v>203</v>
      </c>
      <c r="AW517" s="13" t="s">
        <v>41</v>
      </c>
      <c r="AX517" s="13" t="s">
        <v>88</v>
      </c>
      <c r="AY517" s="150" t="s">
        <v>184</v>
      </c>
    </row>
    <row r="518" spans="2:65" s="1" customFormat="1" ht="24.2" customHeight="1">
      <c r="B518" s="121"/>
      <c r="C518" s="122" t="s">
        <v>591</v>
      </c>
      <c r="D518" s="122" t="s">
        <v>185</v>
      </c>
      <c r="E518" s="123" t="s">
        <v>1359</v>
      </c>
      <c r="F518" s="124" t="s">
        <v>1360</v>
      </c>
      <c r="G518" s="125" t="s">
        <v>348</v>
      </c>
      <c r="H518" s="126">
        <v>78</v>
      </c>
      <c r="I518" s="127"/>
      <c r="J518" s="128">
        <f>ROUND(I518*H518,2)</f>
        <v>0</v>
      </c>
      <c r="K518" s="124" t="s">
        <v>189</v>
      </c>
      <c r="L518" s="32"/>
      <c r="M518" s="129" t="s">
        <v>3</v>
      </c>
      <c r="N518" s="130" t="s">
        <v>51</v>
      </c>
      <c r="P518" s="131">
        <f>O518*H518</f>
        <v>0</v>
      </c>
      <c r="Q518" s="131">
        <v>0</v>
      </c>
      <c r="R518" s="131">
        <f>Q518*H518</f>
        <v>0</v>
      </c>
      <c r="S518" s="131">
        <v>0</v>
      </c>
      <c r="T518" s="132">
        <f>S518*H518</f>
        <v>0</v>
      </c>
      <c r="AR518" s="133" t="s">
        <v>88</v>
      </c>
      <c r="AT518" s="133" t="s">
        <v>185</v>
      </c>
      <c r="AU518" s="133" t="s">
        <v>88</v>
      </c>
      <c r="AY518" s="16" t="s">
        <v>184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6" t="s">
        <v>88</v>
      </c>
      <c r="BK518" s="134">
        <f>ROUND(I518*H518,2)</f>
        <v>0</v>
      </c>
      <c r="BL518" s="16" t="s">
        <v>88</v>
      </c>
      <c r="BM518" s="133" t="s">
        <v>2344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2176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1" customFormat="1" ht="11.25">
      <c r="B520" s="135"/>
      <c r="D520" s="136" t="s">
        <v>190</v>
      </c>
      <c r="E520" s="137" t="s">
        <v>3</v>
      </c>
      <c r="F520" s="138" t="s">
        <v>1295</v>
      </c>
      <c r="H520" s="137" t="s">
        <v>3</v>
      </c>
      <c r="I520" s="139"/>
      <c r="L520" s="135"/>
      <c r="M520" s="140"/>
      <c r="T520" s="141"/>
      <c r="AT520" s="137" t="s">
        <v>190</v>
      </c>
      <c r="AU520" s="137" t="s">
        <v>88</v>
      </c>
      <c r="AV520" s="11" t="s">
        <v>88</v>
      </c>
      <c r="AW520" s="11" t="s">
        <v>41</v>
      </c>
      <c r="AX520" s="11" t="s">
        <v>80</v>
      </c>
      <c r="AY520" s="137" t="s">
        <v>184</v>
      </c>
    </row>
    <row r="521" spans="2:65" s="12" customFormat="1" ht="11.25">
      <c r="B521" s="142"/>
      <c r="D521" s="136" t="s">
        <v>190</v>
      </c>
      <c r="E521" s="143" t="s">
        <v>3</v>
      </c>
      <c r="F521" s="144" t="s">
        <v>2345</v>
      </c>
      <c r="H521" s="145">
        <v>8</v>
      </c>
      <c r="I521" s="146"/>
      <c r="L521" s="142"/>
      <c r="M521" s="147"/>
      <c r="T521" s="148"/>
      <c r="AT521" s="143" t="s">
        <v>190</v>
      </c>
      <c r="AU521" s="143" t="s">
        <v>88</v>
      </c>
      <c r="AV521" s="12" t="s">
        <v>90</v>
      </c>
      <c r="AW521" s="12" t="s">
        <v>41</v>
      </c>
      <c r="AX521" s="12" t="s">
        <v>80</v>
      </c>
      <c r="AY521" s="143" t="s">
        <v>184</v>
      </c>
    </row>
    <row r="522" spans="2:65" s="11" customFormat="1" ht="11.25">
      <c r="B522" s="135"/>
      <c r="D522" s="136" t="s">
        <v>190</v>
      </c>
      <c r="E522" s="137" t="s">
        <v>3</v>
      </c>
      <c r="F522" s="138" t="s">
        <v>1297</v>
      </c>
      <c r="H522" s="137" t="s">
        <v>3</v>
      </c>
      <c r="I522" s="139"/>
      <c r="L522" s="135"/>
      <c r="M522" s="140"/>
      <c r="T522" s="141"/>
      <c r="AT522" s="137" t="s">
        <v>190</v>
      </c>
      <c r="AU522" s="137" t="s">
        <v>88</v>
      </c>
      <c r="AV522" s="11" t="s">
        <v>88</v>
      </c>
      <c r="AW522" s="11" t="s">
        <v>41</v>
      </c>
      <c r="AX522" s="11" t="s">
        <v>80</v>
      </c>
      <c r="AY522" s="137" t="s">
        <v>184</v>
      </c>
    </row>
    <row r="523" spans="2:65" s="12" customFormat="1" ht="11.25">
      <c r="B523" s="142"/>
      <c r="D523" s="136" t="s">
        <v>190</v>
      </c>
      <c r="E523" s="143" t="s">
        <v>3</v>
      </c>
      <c r="F523" s="144" t="s">
        <v>2346</v>
      </c>
      <c r="H523" s="145">
        <v>6</v>
      </c>
      <c r="I523" s="146"/>
      <c r="L523" s="142"/>
      <c r="M523" s="147"/>
      <c r="T523" s="148"/>
      <c r="AT523" s="143" t="s">
        <v>190</v>
      </c>
      <c r="AU523" s="143" t="s">
        <v>88</v>
      </c>
      <c r="AV523" s="12" t="s">
        <v>90</v>
      </c>
      <c r="AW523" s="12" t="s">
        <v>41</v>
      </c>
      <c r="AX523" s="12" t="s">
        <v>80</v>
      </c>
      <c r="AY523" s="143" t="s">
        <v>184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1299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2" customFormat="1" ht="11.25">
      <c r="B525" s="142"/>
      <c r="D525" s="136" t="s">
        <v>190</v>
      </c>
      <c r="E525" s="143" t="s">
        <v>3</v>
      </c>
      <c r="F525" s="144" t="s">
        <v>2346</v>
      </c>
      <c r="H525" s="145">
        <v>6</v>
      </c>
      <c r="I525" s="146"/>
      <c r="L525" s="142"/>
      <c r="M525" s="147"/>
      <c r="T525" s="148"/>
      <c r="AT525" s="143" t="s">
        <v>190</v>
      </c>
      <c r="AU525" s="143" t="s">
        <v>88</v>
      </c>
      <c r="AV525" s="12" t="s">
        <v>90</v>
      </c>
      <c r="AW525" s="12" t="s">
        <v>41</v>
      </c>
      <c r="AX525" s="12" t="s">
        <v>80</v>
      </c>
      <c r="AY525" s="143" t="s">
        <v>184</v>
      </c>
    </row>
    <row r="526" spans="2:65" s="11" customFormat="1" ht="11.25">
      <c r="B526" s="135"/>
      <c r="D526" s="136" t="s">
        <v>190</v>
      </c>
      <c r="E526" s="137" t="s">
        <v>3</v>
      </c>
      <c r="F526" s="138" t="s">
        <v>1300</v>
      </c>
      <c r="H526" s="137" t="s">
        <v>3</v>
      </c>
      <c r="I526" s="139"/>
      <c r="L526" s="135"/>
      <c r="M526" s="140"/>
      <c r="T526" s="141"/>
      <c r="AT526" s="137" t="s">
        <v>190</v>
      </c>
      <c r="AU526" s="137" t="s">
        <v>88</v>
      </c>
      <c r="AV526" s="11" t="s">
        <v>88</v>
      </c>
      <c r="AW526" s="11" t="s">
        <v>41</v>
      </c>
      <c r="AX526" s="11" t="s">
        <v>80</v>
      </c>
      <c r="AY526" s="137" t="s">
        <v>184</v>
      </c>
    </row>
    <row r="527" spans="2:65" s="12" customFormat="1" ht="11.25">
      <c r="B527" s="142"/>
      <c r="D527" s="136" t="s">
        <v>190</v>
      </c>
      <c r="E527" s="143" t="s">
        <v>3</v>
      </c>
      <c r="F527" s="144" t="s">
        <v>1278</v>
      </c>
      <c r="H527" s="145">
        <v>10</v>
      </c>
      <c r="I527" s="146"/>
      <c r="L527" s="142"/>
      <c r="M527" s="147"/>
      <c r="T527" s="148"/>
      <c r="AT527" s="143" t="s">
        <v>190</v>
      </c>
      <c r="AU527" s="143" t="s">
        <v>88</v>
      </c>
      <c r="AV527" s="12" t="s">
        <v>90</v>
      </c>
      <c r="AW527" s="12" t="s">
        <v>41</v>
      </c>
      <c r="AX527" s="12" t="s">
        <v>80</v>
      </c>
      <c r="AY527" s="143" t="s">
        <v>184</v>
      </c>
    </row>
    <row r="528" spans="2:65" s="11" customFormat="1" ht="11.25">
      <c r="B528" s="135"/>
      <c r="D528" s="136" t="s">
        <v>190</v>
      </c>
      <c r="E528" s="137" t="s">
        <v>3</v>
      </c>
      <c r="F528" s="138" t="s">
        <v>1301</v>
      </c>
      <c r="H528" s="137" t="s">
        <v>3</v>
      </c>
      <c r="I528" s="139"/>
      <c r="L528" s="135"/>
      <c r="M528" s="140"/>
      <c r="T528" s="141"/>
      <c r="AT528" s="137" t="s">
        <v>190</v>
      </c>
      <c r="AU528" s="137" t="s">
        <v>88</v>
      </c>
      <c r="AV528" s="11" t="s">
        <v>88</v>
      </c>
      <c r="AW528" s="11" t="s">
        <v>41</v>
      </c>
      <c r="AX528" s="11" t="s">
        <v>80</v>
      </c>
      <c r="AY528" s="137" t="s">
        <v>184</v>
      </c>
    </row>
    <row r="529" spans="2:51" s="12" customFormat="1" ht="11.25">
      <c r="B529" s="142"/>
      <c r="D529" s="136" t="s">
        <v>190</v>
      </c>
      <c r="E529" s="143" t="s">
        <v>3</v>
      </c>
      <c r="F529" s="144" t="s">
        <v>2345</v>
      </c>
      <c r="H529" s="145">
        <v>8</v>
      </c>
      <c r="I529" s="146"/>
      <c r="L529" s="142"/>
      <c r="M529" s="147"/>
      <c r="T529" s="148"/>
      <c r="AT529" s="143" t="s">
        <v>190</v>
      </c>
      <c r="AU529" s="143" t="s">
        <v>88</v>
      </c>
      <c r="AV529" s="12" t="s">
        <v>90</v>
      </c>
      <c r="AW529" s="12" t="s">
        <v>41</v>
      </c>
      <c r="AX529" s="12" t="s">
        <v>80</v>
      </c>
      <c r="AY529" s="143" t="s">
        <v>184</v>
      </c>
    </row>
    <row r="530" spans="2:51" s="11" customFormat="1" ht="11.25">
      <c r="B530" s="135"/>
      <c r="D530" s="136" t="s">
        <v>190</v>
      </c>
      <c r="E530" s="137" t="s">
        <v>3</v>
      </c>
      <c r="F530" s="138" t="s">
        <v>1302</v>
      </c>
      <c r="H530" s="137" t="s">
        <v>3</v>
      </c>
      <c r="I530" s="139"/>
      <c r="L530" s="135"/>
      <c r="M530" s="140"/>
      <c r="T530" s="141"/>
      <c r="AT530" s="137" t="s">
        <v>190</v>
      </c>
      <c r="AU530" s="137" t="s">
        <v>88</v>
      </c>
      <c r="AV530" s="11" t="s">
        <v>88</v>
      </c>
      <c r="AW530" s="11" t="s">
        <v>41</v>
      </c>
      <c r="AX530" s="11" t="s">
        <v>80</v>
      </c>
      <c r="AY530" s="137" t="s">
        <v>184</v>
      </c>
    </row>
    <row r="531" spans="2:51" s="12" customFormat="1" ht="11.25">
      <c r="B531" s="142"/>
      <c r="D531" s="136" t="s">
        <v>190</v>
      </c>
      <c r="E531" s="143" t="s">
        <v>3</v>
      </c>
      <c r="F531" s="144" t="s">
        <v>895</v>
      </c>
      <c r="H531" s="145">
        <v>4</v>
      </c>
      <c r="I531" s="146"/>
      <c r="L531" s="142"/>
      <c r="M531" s="147"/>
      <c r="T531" s="148"/>
      <c r="AT531" s="143" t="s">
        <v>190</v>
      </c>
      <c r="AU531" s="143" t="s">
        <v>88</v>
      </c>
      <c r="AV531" s="12" t="s">
        <v>90</v>
      </c>
      <c r="AW531" s="12" t="s">
        <v>41</v>
      </c>
      <c r="AX531" s="12" t="s">
        <v>80</v>
      </c>
      <c r="AY531" s="143" t="s">
        <v>184</v>
      </c>
    </row>
    <row r="532" spans="2:51" s="11" customFormat="1" ht="11.25">
      <c r="B532" s="135"/>
      <c r="D532" s="136" t="s">
        <v>190</v>
      </c>
      <c r="E532" s="137" t="s">
        <v>3</v>
      </c>
      <c r="F532" s="138" t="s">
        <v>1640</v>
      </c>
      <c r="H532" s="137" t="s">
        <v>3</v>
      </c>
      <c r="I532" s="139"/>
      <c r="L532" s="135"/>
      <c r="M532" s="140"/>
      <c r="T532" s="141"/>
      <c r="AT532" s="137" t="s">
        <v>190</v>
      </c>
      <c r="AU532" s="137" t="s">
        <v>88</v>
      </c>
      <c r="AV532" s="11" t="s">
        <v>88</v>
      </c>
      <c r="AW532" s="11" t="s">
        <v>41</v>
      </c>
      <c r="AX532" s="11" t="s">
        <v>80</v>
      </c>
      <c r="AY532" s="137" t="s">
        <v>184</v>
      </c>
    </row>
    <row r="533" spans="2:51" s="12" customFormat="1" ht="11.25">
      <c r="B533" s="142"/>
      <c r="D533" s="136" t="s">
        <v>190</v>
      </c>
      <c r="E533" s="143" t="s">
        <v>3</v>
      </c>
      <c r="F533" s="144" t="s">
        <v>1112</v>
      </c>
      <c r="H533" s="145">
        <v>2</v>
      </c>
      <c r="I533" s="146"/>
      <c r="L533" s="142"/>
      <c r="M533" s="147"/>
      <c r="T533" s="148"/>
      <c r="AT533" s="143" t="s">
        <v>190</v>
      </c>
      <c r="AU533" s="143" t="s">
        <v>88</v>
      </c>
      <c r="AV533" s="12" t="s">
        <v>90</v>
      </c>
      <c r="AW533" s="12" t="s">
        <v>41</v>
      </c>
      <c r="AX533" s="12" t="s">
        <v>80</v>
      </c>
      <c r="AY533" s="143" t="s">
        <v>184</v>
      </c>
    </row>
    <row r="534" spans="2:51" s="11" customFormat="1" ht="11.25">
      <c r="B534" s="135"/>
      <c r="D534" s="136" t="s">
        <v>190</v>
      </c>
      <c r="E534" s="137" t="s">
        <v>3</v>
      </c>
      <c r="F534" s="138" t="s">
        <v>1641</v>
      </c>
      <c r="H534" s="137" t="s">
        <v>3</v>
      </c>
      <c r="I534" s="139"/>
      <c r="L534" s="135"/>
      <c r="M534" s="140"/>
      <c r="T534" s="141"/>
      <c r="AT534" s="137" t="s">
        <v>190</v>
      </c>
      <c r="AU534" s="137" t="s">
        <v>88</v>
      </c>
      <c r="AV534" s="11" t="s">
        <v>88</v>
      </c>
      <c r="AW534" s="11" t="s">
        <v>41</v>
      </c>
      <c r="AX534" s="11" t="s">
        <v>80</v>
      </c>
      <c r="AY534" s="137" t="s">
        <v>184</v>
      </c>
    </row>
    <row r="535" spans="2:51" s="12" customFormat="1" ht="11.25">
      <c r="B535" s="142"/>
      <c r="D535" s="136" t="s">
        <v>190</v>
      </c>
      <c r="E535" s="143" t="s">
        <v>3</v>
      </c>
      <c r="F535" s="144" t="s">
        <v>2345</v>
      </c>
      <c r="H535" s="145">
        <v>8</v>
      </c>
      <c r="I535" s="146"/>
      <c r="L535" s="142"/>
      <c r="M535" s="147"/>
      <c r="T535" s="148"/>
      <c r="AT535" s="143" t="s">
        <v>190</v>
      </c>
      <c r="AU535" s="143" t="s">
        <v>88</v>
      </c>
      <c r="AV535" s="12" t="s">
        <v>90</v>
      </c>
      <c r="AW535" s="12" t="s">
        <v>41</v>
      </c>
      <c r="AX535" s="12" t="s">
        <v>80</v>
      </c>
      <c r="AY535" s="143" t="s">
        <v>184</v>
      </c>
    </row>
    <row r="536" spans="2:51" s="11" customFormat="1" ht="11.25">
      <c r="B536" s="135"/>
      <c r="D536" s="136" t="s">
        <v>190</v>
      </c>
      <c r="E536" s="137" t="s">
        <v>3</v>
      </c>
      <c r="F536" s="138" t="s">
        <v>2267</v>
      </c>
      <c r="H536" s="137" t="s">
        <v>3</v>
      </c>
      <c r="I536" s="139"/>
      <c r="L536" s="135"/>
      <c r="M536" s="140"/>
      <c r="T536" s="141"/>
      <c r="AT536" s="137" t="s">
        <v>190</v>
      </c>
      <c r="AU536" s="137" t="s">
        <v>88</v>
      </c>
      <c r="AV536" s="11" t="s">
        <v>88</v>
      </c>
      <c r="AW536" s="11" t="s">
        <v>41</v>
      </c>
      <c r="AX536" s="11" t="s">
        <v>80</v>
      </c>
      <c r="AY536" s="137" t="s">
        <v>184</v>
      </c>
    </row>
    <row r="537" spans="2:51" s="12" customFormat="1" ht="11.25">
      <c r="B537" s="142"/>
      <c r="D537" s="136" t="s">
        <v>190</v>
      </c>
      <c r="E537" s="143" t="s">
        <v>3</v>
      </c>
      <c r="F537" s="144" t="s">
        <v>2345</v>
      </c>
      <c r="H537" s="145">
        <v>8</v>
      </c>
      <c r="I537" s="146"/>
      <c r="L537" s="142"/>
      <c r="M537" s="147"/>
      <c r="T537" s="148"/>
      <c r="AT537" s="143" t="s">
        <v>190</v>
      </c>
      <c r="AU537" s="143" t="s">
        <v>88</v>
      </c>
      <c r="AV537" s="12" t="s">
        <v>90</v>
      </c>
      <c r="AW537" s="12" t="s">
        <v>41</v>
      </c>
      <c r="AX537" s="12" t="s">
        <v>80</v>
      </c>
      <c r="AY537" s="143" t="s">
        <v>184</v>
      </c>
    </row>
    <row r="538" spans="2:51" s="11" customFormat="1" ht="11.25">
      <c r="B538" s="135"/>
      <c r="D538" s="136" t="s">
        <v>190</v>
      </c>
      <c r="E538" s="137" t="s">
        <v>3</v>
      </c>
      <c r="F538" s="138" t="s">
        <v>2268</v>
      </c>
      <c r="H538" s="137" t="s">
        <v>3</v>
      </c>
      <c r="I538" s="139"/>
      <c r="L538" s="135"/>
      <c r="M538" s="140"/>
      <c r="T538" s="141"/>
      <c r="AT538" s="137" t="s">
        <v>190</v>
      </c>
      <c r="AU538" s="137" t="s">
        <v>88</v>
      </c>
      <c r="AV538" s="11" t="s">
        <v>88</v>
      </c>
      <c r="AW538" s="11" t="s">
        <v>41</v>
      </c>
      <c r="AX538" s="11" t="s">
        <v>80</v>
      </c>
      <c r="AY538" s="137" t="s">
        <v>184</v>
      </c>
    </row>
    <row r="539" spans="2:51" s="12" customFormat="1" ht="11.25">
      <c r="B539" s="142"/>
      <c r="D539" s="136" t="s">
        <v>190</v>
      </c>
      <c r="E539" s="143" t="s">
        <v>3</v>
      </c>
      <c r="F539" s="144" t="s">
        <v>2346</v>
      </c>
      <c r="H539" s="145">
        <v>6</v>
      </c>
      <c r="I539" s="146"/>
      <c r="L539" s="142"/>
      <c r="M539" s="147"/>
      <c r="T539" s="148"/>
      <c r="AT539" s="143" t="s">
        <v>190</v>
      </c>
      <c r="AU539" s="143" t="s">
        <v>88</v>
      </c>
      <c r="AV539" s="12" t="s">
        <v>90</v>
      </c>
      <c r="AW539" s="12" t="s">
        <v>41</v>
      </c>
      <c r="AX539" s="12" t="s">
        <v>80</v>
      </c>
      <c r="AY539" s="143" t="s">
        <v>184</v>
      </c>
    </row>
    <row r="540" spans="2:51" s="11" customFormat="1" ht="11.25">
      <c r="B540" s="135"/>
      <c r="D540" s="136" t="s">
        <v>190</v>
      </c>
      <c r="E540" s="137" t="s">
        <v>3</v>
      </c>
      <c r="F540" s="138" t="s">
        <v>1416</v>
      </c>
      <c r="H540" s="137" t="s">
        <v>3</v>
      </c>
      <c r="I540" s="139"/>
      <c r="L540" s="135"/>
      <c r="M540" s="140"/>
      <c r="T540" s="141"/>
      <c r="AT540" s="137" t="s">
        <v>190</v>
      </c>
      <c r="AU540" s="137" t="s">
        <v>88</v>
      </c>
      <c r="AV540" s="11" t="s">
        <v>88</v>
      </c>
      <c r="AW540" s="11" t="s">
        <v>41</v>
      </c>
      <c r="AX540" s="11" t="s">
        <v>80</v>
      </c>
      <c r="AY540" s="137" t="s">
        <v>184</v>
      </c>
    </row>
    <row r="541" spans="2:51" s="12" customFormat="1" ht="11.25">
      <c r="B541" s="142"/>
      <c r="D541" s="136" t="s">
        <v>190</v>
      </c>
      <c r="E541" s="143" t="s">
        <v>3</v>
      </c>
      <c r="F541" s="144" t="s">
        <v>2345</v>
      </c>
      <c r="H541" s="145">
        <v>8</v>
      </c>
      <c r="I541" s="146"/>
      <c r="L541" s="142"/>
      <c r="M541" s="147"/>
      <c r="T541" s="148"/>
      <c r="AT541" s="143" t="s">
        <v>190</v>
      </c>
      <c r="AU541" s="143" t="s">
        <v>88</v>
      </c>
      <c r="AV541" s="12" t="s">
        <v>90</v>
      </c>
      <c r="AW541" s="12" t="s">
        <v>41</v>
      </c>
      <c r="AX541" s="12" t="s">
        <v>80</v>
      </c>
      <c r="AY541" s="143" t="s">
        <v>184</v>
      </c>
    </row>
    <row r="542" spans="2:51" s="11" customFormat="1" ht="11.25">
      <c r="B542" s="135"/>
      <c r="D542" s="136" t="s">
        <v>190</v>
      </c>
      <c r="E542" s="137" t="s">
        <v>3</v>
      </c>
      <c r="F542" s="138" t="s">
        <v>2269</v>
      </c>
      <c r="H542" s="137" t="s">
        <v>3</v>
      </c>
      <c r="I542" s="139"/>
      <c r="L542" s="135"/>
      <c r="M542" s="140"/>
      <c r="T542" s="141"/>
      <c r="AT542" s="137" t="s">
        <v>190</v>
      </c>
      <c r="AU542" s="137" t="s">
        <v>88</v>
      </c>
      <c r="AV542" s="11" t="s">
        <v>88</v>
      </c>
      <c r="AW542" s="11" t="s">
        <v>41</v>
      </c>
      <c r="AX542" s="11" t="s">
        <v>80</v>
      </c>
      <c r="AY542" s="137" t="s">
        <v>184</v>
      </c>
    </row>
    <row r="543" spans="2:51" s="12" customFormat="1" ht="11.25">
      <c r="B543" s="142"/>
      <c r="D543" s="136" t="s">
        <v>190</v>
      </c>
      <c r="E543" s="143" t="s">
        <v>3</v>
      </c>
      <c r="F543" s="144" t="s">
        <v>895</v>
      </c>
      <c r="H543" s="145">
        <v>4</v>
      </c>
      <c r="I543" s="146"/>
      <c r="L543" s="142"/>
      <c r="M543" s="147"/>
      <c r="T543" s="148"/>
      <c r="AT543" s="143" t="s">
        <v>190</v>
      </c>
      <c r="AU543" s="143" t="s">
        <v>88</v>
      </c>
      <c r="AV543" s="12" t="s">
        <v>90</v>
      </c>
      <c r="AW543" s="12" t="s">
        <v>41</v>
      </c>
      <c r="AX543" s="12" t="s">
        <v>80</v>
      </c>
      <c r="AY543" s="143" t="s">
        <v>184</v>
      </c>
    </row>
    <row r="544" spans="2:51" s="13" customFormat="1" ht="11.25">
      <c r="B544" s="149"/>
      <c r="D544" s="136" t="s">
        <v>190</v>
      </c>
      <c r="E544" s="150" t="s">
        <v>3</v>
      </c>
      <c r="F544" s="151" t="s">
        <v>202</v>
      </c>
      <c r="H544" s="152">
        <v>78</v>
      </c>
      <c r="I544" s="153"/>
      <c r="L544" s="149"/>
      <c r="M544" s="154"/>
      <c r="T544" s="155"/>
      <c r="AT544" s="150" t="s">
        <v>190</v>
      </c>
      <c r="AU544" s="150" t="s">
        <v>88</v>
      </c>
      <c r="AV544" s="13" t="s">
        <v>203</v>
      </c>
      <c r="AW544" s="13" t="s">
        <v>41</v>
      </c>
      <c r="AX544" s="13" t="s">
        <v>88</v>
      </c>
      <c r="AY544" s="150" t="s">
        <v>184</v>
      </c>
    </row>
    <row r="545" spans="2:65" s="1" customFormat="1" ht="24.2" customHeight="1">
      <c r="B545" s="121"/>
      <c r="C545" s="122" t="s">
        <v>444</v>
      </c>
      <c r="D545" s="122" t="s">
        <v>185</v>
      </c>
      <c r="E545" s="123" t="s">
        <v>1364</v>
      </c>
      <c r="F545" s="124" t="s">
        <v>1365</v>
      </c>
      <c r="G545" s="125" t="s">
        <v>348</v>
      </c>
      <c r="H545" s="126">
        <v>46</v>
      </c>
      <c r="I545" s="127"/>
      <c r="J545" s="128">
        <f>ROUND(I545*H545,2)</f>
        <v>0</v>
      </c>
      <c r="K545" s="124" t="s">
        <v>189</v>
      </c>
      <c r="L545" s="32"/>
      <c r="M545" s="129" t="s">
        <v>3</v>
      </c>
      <c r="N545" s="130" t="s">
        <v>51</v>
      </c>
      <c r="P545" s="131">
        <f>O545*H545</f>
        <v>0</v>
      </c>
      <c r="Q545" s="131">
        <v>0</v>
      </c>
      <c r="R545" s="131">
        <f>Q545*H545</f>
        <v>0</v>
      </c>
      <c r="S545" s="131">
        <v>0</v>
      </c>
      <c r="T545" s="132">
        <f>S545*H545</f>
        <v>0</v>
      </c>
      <c r="AR545" s="133" t="s">
        <v>88</v>
      </c>
      <c r="AT545" s="133" t="s">
        <v>185</v>
      </c>
      <c r="AU545" s="133" t="s">
        <v>88</v>
      </c>
      <c r="AY545" s="16" t="s">
        <v>184</v>
      </c>
      <c r="BE545" s="134">
        <f>IF(N545="základní",J545,0)</f>
        <v>0</v>
      </c>
      <c r="BF545" s="134">
        <f>IF(N545="snížená",J545,0)</f>
        <v>0</v>
      </c>
      <c r="BG545" s="134">
        <f>IF(N545="zákl. přenesená",J545,0)</f>
        <v>0</v>
      </c>
      <c r="BH545" s="134">
        <f>IF(N545="sníž. přenesená",J545,0)</f>
        <v>0</v>
      </c>
      <c r="BI545" s="134">
        <f>IF(N545="nulová",J545,0)</f>
        <v>0</v>
      </c>
      <c r="BJ545" s="16" t="s">
        <v>88</v>
      </c>
      <c r="BK545" s="134">
        <f>ROUND(I545*H545,2)</f>
        <v>0</v>
      </c>
      <c r="BL545" s="16" t="s">
        <v>88</v>
      </c>
      <c r="BM545" s="133" t="s">
        <v>2347</v>
      </c>
    </row>
    <row r="546" spans="2:65" s="11" customFormat="1" ht="11.25">
      <c r="B546" s="135"/>
      <c r="D546" s="136" t="s">
        <v>190</v>
      </c>
      <c r="E546" s="137" t="s">
        <v>3</v>
      </c>
      <c r="F546" s="138" t="s">
        <v>2176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65" s="11" customFormat="1" ht="11.25">
      <c r="B547" s="135"/>
      <c r="D547" s="136" t="s">
        <v>190</v>
      </c>
      <c r="E547" s="137" t="s">
        <v>3</v>
      </c>
      <c r="F547" s="138" t="s">
        <v>1295</v>
      </c>
      <c r="H547" s="137" t="s">
        <v>3</v>
      </c>
      <c r="I547" s="139"/>
      <c r="L547" s="135"/>
      <c r="M547" s="140"/>
      <c r="T547" s="141"/>
      <c r="AT547" s="137" t="s">
        <v>190</v>
      </c>
      <c r="AU547" s="137" t="s">
        <v>88</v>
      </c>
      <c r="AV547" s="11" t="s">
        <v>88</v>
      </c>
      <c r="AW547" s="11" t="s">
        <v>41</v>
      </c>
      <c r="AX547" s="11" t="s">
        <v>80</v>
      </c>
      <c r="AY547" s="137" t="s">
        <v>184</v>
      </c>
    </row>
    <row r="548" spans="2:65" s="12" customFormat="1" ht="11.25">
      <c r="B548" s="142"/>
      <c r="D548" s="136" t="s">
        <v>190</v>
      </c>
      <c r="E548" s="143" t="s">
        <v>3</v>
      </c>
      <c r="F548" s="144" t="s">
        <v>1112</v>
      </c>
      <c r="H548" s="145">
        <v>2</v>
      </c>
      <c r="I548" s="146"/>
      <c r="L548" s="142"/>
      <c r="M548" s="147"/>
      <c r="T548" s="148"/>
      <c r="AT548" s="143" t="s">
        <v>190</v>
      </c>
      <c r="AU548" s="143" t="s">
        <v>88</v>
      </c>
      <c r="AV548" s="12" t="s">
        <v>90</v>
      </c>
      <c r="AW548" s="12" t="s">
        <v>41</v>
      </c>
      <c r="AX548" s="12" t="s">
        <v>80</v>
      </c>
      <c r="AY548" s="143" t="s">
        <v>184</v>
      </c>
    </row>
    <row r="549" spans="2:65" s="11" customFormat="1" ht="11.25">
      <c r="B549" s="135"/>
      <c r="D549" s="136" t="s">
        <v>190</v>
      </c>
      <c r="E549" s="137" t="s">
        <v>3</v>
      </c>
      <c r="F549" s="138" t="s">
        <v>1297</v>
      </c>
      <c r="H549" s="137" t="s">
        <v>3</v>
      </c>
      <c r="I549" s="139"/>
      <c r="L549" s="135"/>
      <c r="M549" s="140"/>
      <c r="T549" s="141"/>
      <c r="AT549" s="137" t="s">
        <v>190</v>
      </c>
      <c r="AU549" s="137" t="s">
        <v>88</v>
      </c>
      <c r="AV549" s="11" t="s">
        <v>88</v>
      </c>
      <c r="AW549" s="11" t="s">
        <v>41</v>
      </c>
      <c r="AX549" s="11" t="s">
        <v>80</v>
      </c>
      <c r="AY549" s="137" t="s">
        <v>184</v>
      </c>
    </row>
    <row r="550" spans="2:65" s="12" customFormat="1" ht="11.25">
      <c r="B550" s="142"/>
      <c r="D550" s="136" t="s">
        <v>190</v>
      </c>
      <c r="E550" s="143" t="s">
        <v>3</v>
      </c>
      <c r="F550" s="144" t="s">
        <v>2345</v>
      </c>
      <c r="H550" s="145">
        <v>8</v>
      </c>
      <c r="I550" s="146"/>
      <c r="L550" s="142"/>
      <c r="M550" s="147"/>
      <c r="T550" s="148"/>
      <c r="AT550" s="143" t="s">
        <v>190</v>
      </c>
      <c r="AU550" s="143" t="s">
        <v>88</v>
      </c>
      <c r="AV550" s="12" t="s">
        <v>90</v>
      </c>
      <c r="AW550" s="12" t="s">
        <v>41</v>
      </c>
      <c r="AX550" s="12" t="s">
        <v>80</v>
      </c>
      <c r="AY550" s="143" t="s">
        <v>184</v>
      </c>
    </row>
    <row r="551" spans="2:65" s="11" customFormat="1" ht="11.25">
      <c r="B551" s="135"/>
      <c r="D551" s="136" t="s">
        <v>190</v>
      </c>
      <c r="E551" s="137" t="s">
        <v>3</v>
      </c>
      <c r="F551" s="138" t="s">
        <v>1299</v>
      </c>
      <c r="H551" s="137" t="s">
        <v>3</v>
      </c>
      <c r="I551" s="139"/>
      <c r="L551" s="135"/>
      <c r="M551" s="140"/>
      <c r="T551" s="141"/>
      <c r="AT551" s="137" t="s">
        <v>190</v>
      </c>
      <c r="AU551" s="137" t="s">
        <v>88</v>
      </c>
      <c r="AV551" s="11" t="s">
        <v>88</v>
      </c>
      <c r="AW551" s="11" t="s">
        <v>41</v>
      </c>
      <c r="AX551" s="11" t="s">
        <v>80</v>
      </c>
      <c r="AY551" s="137" t="s">
        <v>184</v>
      </c>
    </row>
    <row r="552" spans="2:65" s="12" customFormat="1" ht="11.25">
      <c r="B552" s="142"/>
      <c r="D552" s="136" t="s">
        <v>190</v>
      </c>
      <c r="E552" s="143" t="s">
        <v>3</v>
      </c>
      <c r="F552" s="144" t="s">
        <v>895</v>
      </c>
      <c r="H552" s="145">
        <v>4</v>
      </c>
      <c r="I552" s="146"/>
      <c r="L552" s="142"/>
      <c r="M552" s="147"/>
      <c r="T552" s="148"/>
      <c r="AT552" s="143" t="s">
        <v>190</v>
      </c>
      <c r="AU552" s="143" t="s">
        <v>88</v>
      </c>
      <c r="AV552" s="12" t="s">
        <v>90</v>
      </c>
      <c r="AW552" s="12" t="s">
        <v>41</v>
      </c>
      <c r="AX552" s="12" t="s">
        <v>80</v>
      </c>
      <c r="AY552" s="143" t="s">
        <v>184</v>
      </c>
    </row>
    <row r="553" spans="2:65" s="11" customFormat="1" ht="11.25">
      <c r="B553" s="135"/>
      <c r="D553" s="136" t="s">
        <v>190</v>
      </c>
      <c r="E553" s="137" t="s">
        <v>3</v>
      </c>
      <c r="F553" s="138" t="s">
        <v>1300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2" customFormat="1" ht="11.25">
      <c r="B554" s="142"/>
      <c r="D554" s="136" t="s">
        <v>190</v>
      </c>
      <c r="E554" s="143" t="s">
        <v>3</v>
      </c>
      <c r="F554" s="144" t="s">
        <v>1112</v>
      </c>
      <c r="H554" s="145">
        <v>2</v>
      </c>
      <c r="I554" s="146"/>
      <c r="L554" s="142"/>
      <c r="M554" s="147"/>
      <c r="T554" s="148"/>
      <c r="AT554" s="143" t="s">
        <v>190</v>
      </c>
      <c r="AU554" s="143" t="s">
        <v>88</v>
      </c>
      <c r="AV554" s="12" t="s">
        <v>90</v>
      </c>
      <c r="AW554" s="12" t="s">
        <v>41</v>
      </c>
      <c r="AX554" s="12" t="s">
        <v>80</v>
      </c>
      <c r="AY554" s="143" t="s">
        <v>184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1301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2" customFormat="1" ht="11.25">
      <c r="B556" s="142"/>
      <c r="D556" s="136" t="s">
        <v>190</v>
      </c>
      <c r="E556" s="143" t="s">
        <v>3</v>
      </c>
      <c r="F556" s="144" t="s">
        <v>895</v>
      </c>
      <c r="H556" s="145">
        <v>4</v>
      </c>
      <c r="I556" s="146"/>
      <c r="L556" s="142"/>
      <c r="M556" s="147"/>
      <c r="T556" s="148"/>
      <c r="AT556" s="143" t="s">
        <v>190</v>
      </c>
      <c r="AU556" s="143" t="s">
        <v>88</v>
      </c>
      <c r="AV556" s="12" t="s">
        <v>90</v>
      </c>
      <c r="AW556" s="12" t="s">
        <v>41</v>
      </c>
      <c r="AX556" s="12" t="s">
        <v>80</v>
      </c>
      <c r="AY556" s="143" t="s">
        <v>184</v>
      </c>
    </row>
    <row r="557" spans="2:65" s="11" customFormat="1" ht="11.25">
      <c r="B557" s="135"/>
      <c r="D557" s="136" t="s">
        <v>190</v>
      </c>
      <c r="E557" s="137" t="s">
        <v>3</v>
      </c>
      <c r="F557" s="138" t="s">
        <v>1302</v>
      </c>
      <c r="H557" s="137" t="s">
        <v>3</v>
      </c>
      <c r="I557" s="139"/>
      <c r="L557" s="135"/>
      <c r="M557" s="140"/>
      <c r="T557" s="141"/>
      <c r="AT557" s="137" t="s">
        <v>190</v>
      </c>
      <c r="AU557" s="137" t="s">
        <v>88</v>
      </c>
      <c r="AV557" s="11" t="s">
        <v>88</v>
      </c>
      <c r="AW557" s="11" t="s">
        <v>41</v>
      </c>
      <c r="AX557" s="11" t="s">
        <v>80</v>
      </c>
      <c r="AY557" s="137" t="s">
        <v>184</v>
      </c>
    </row>
    <row r="558" spans="2:65" s="12" customFormat="1" ht="11.25">
      <c r="B558" s="142"/>
      <c r="D558" s="136" t="s">
        <v>190</v>
      </c>
      <c r="E558" s="143" t="s">
        <v>3</v>
      </c>
      <c r="F558" s="144" t="s">
        <v>895</v>
      </c>
      <c r="H558" s="145">
        <v>4</v>
      </c>
      <c r="I558" s="146"/>
      <c r="L558" s="142"/>
      <c r="M558" s="147"/>
      <c r="T558" s="148"/>
      <c r="AT558" s="143" t="s">
        <v>190</v>
      </c>
      <c r="AU558" s="143" t="s">
        <v>88</v>
      </c>
      <c r="AV558" s="12" t="s">
        <v>90</v>
      </c>
      <c r="AW558" s="12" t="s">
        <v>41</v>
      </c>
      <c r="AX558" s="12" t="s">
        <v>80</v>
      </c>
      <c r="AY558" s="143" t="s">
        <v>184</v>
      </c>
    </row>
    <row r="559" spans="2:65" s="11" customFormat="1" ht="11.25">
      <c r="B559" s="135"/>
      <c r="D559" s="136" t="s">
        <v>190</v>
      </c>
      <c r="E559" s="137" t="s">
        <v>3</v>
      </c>
      <c r="F559" s="138" t="s">
        <v>1640</v>
      </c>
      <c r="H559" s="137" t="s">
        <v>3</v>
      </c>
      <c r="I559" s="139"/>
      <c r="L559" s="135"/>
      <c r="M559" s="140"/>
      <c r="T559" s="141"/>
      <c r="AT559" s="137" t="s">
        <v>190</v>
      </c>
      <c r="AU559" s="137" t="s">
        <v>88</v>
      </c>
      <c r="AV559" s="11" t="s">
        <v>88</v>
      </c>
      <c r="AW559" s="11" t="s">
        <v>41</v>
      </c>
      <c r="AX559" s="11" t="s">
        <v>80</v>
      </c>
      <c r="AY559" s="137" t="s">
        <v>184</v>
      </c>
    </row>
    <row r="560" spans="2:65" s="12" customFormat="1" ht="11.25">
      <c r="B560" s="142"/>
      <c r="D560" s="136" t="s">
        <v>190</v>
      </c>
      <c r="E560" s="143" t="s">
        <v>3</v>
      </c>
      <c r="F560" s="144" t="s">
        <v>1112</v>
      </c>
      <c r="H560" s="145">
        <v>2</v>
      </c>
      <c r="I560" s="146"/>
      <c r="L560" s="142"/>
      <c r="M560" s="147"/>
      <c r="T560" s="148"/>
      <c r="AT560" s="143" t="s">
        <v>190</v>
      </c>
      <c r="AU560" s="143" t="s">
        <v>88</v>
      </c>
      <c r="AV560" s="12" t="s">
        <v>90</v>
      </c>
      <c r="AW560" s="12" t="s">
        <v>41</v>
      </c>
      <c r="AX560" s="12" t="s">
        <v>80</v>
      </c>
      <c r="AY560" s="143" t="s">
        <v>184</v>
      </c>
    </row>
    <row r="561" spans="2:65" s="11" customFormat="1" ht="11.25">
      <c r="B561" s="135"/>
      <c r="D561" s="136" t="s">
        <v>190</v>
      </c>
      <c r="E561" s="137" t="s">
        <v>3</v>
      </c>
      <c r="F561" s="138" t="s">
        <v>1641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65" s="12" customFormat="1" ht="11.25">
      <c r="B562" s="142"/>
      <c r="D562" s="136" t="s">
        <v>190</v>
      </c>
      <c r="E562" s="143" t="s">
        <v>3</v>
      </c>
      <c r="F562" s="144" t="s">
        <v>895</v>
      </c>
      <c r="H562" s="145">
        <v>4</v>
      </c>
      <c r="I562" s="146"/>
      <c r="L562" s="142"/>
      <c r="M562" s="147"/>
      <c r="T562" s="148"/>
      <c r="AT562" s="143" t="s">
        <v>190</v>
      </c>
      <c r="AU562" s="143" t="s">
        <v>88</v>
      </c>
      <c r="AV562" s="12" t="s">
        <v>90</v>
      </c>
      <c r="AW562" s="12" t="s">
        <v>41</v>
      </c>
      <c r="AX562" s="12" t="s">
        <v>80</v>
      </c>
      <c r="AY562" s="143" t="s">
        <v>184</v>
      </c>
    </row>
    <row r="563" spans="2:65" s="11" customFormat="1" ht="11.25">
      <c r="B563" s="135"/>
      <c r="D563" s="136" t="s">
        <v>190</v>
      </c>
      <c r="E563" s="137" t="s">
        <v>3</v>
      </c>
      <c r="F563" s="138" t="s">
        <v>2267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65" s="12" customFormat="1" ht="11.25">
      <c r="B564" s="142"/>
      <c r="D564" s="136" t="s">
        <v>190</v>
      </c>
      <c r="E564" s="143" t="s">
        <v>3</v>
      </c>
      <c r="F564" s="144" t="s">
        <v>2346</v>
      </c>
      <c r="H564" s="145">
        <v>6</v>
      </c>
      <c r="I564" s="146"/>
      <c r="L564" s="142"/>
      <c r="M564" s="147"/>
      <c r="T564" s="148"/>
      <c r="AT564" s="143" t="s">
        <v>190</v>
      </c>
      <c r="AU564" s="143" t="s">
        <v>88</v>
      </c>
      <c r="AV564" s="12" t="s">
        <v>90</v>
      </c>
      <c r="AW564" s="12" t="s">
        <v>41</v>
      </c>
      <c r="AX564" s="12" t="s">
        <v>80</v>
      </c>
      <c r="AY564" s="143" t="s">
        <v>184</v>
      </c>
    </row>
    <row r="565" spans="2:65" s="11" customFormat="1" ht="11.25">
      <c r="B565" s="135"/>
      <c r="D565" s="136" t="s">
        <v>190</v>
      </c>
      <c r="E565" s="137" t="s">
        <v>3</v>
      </c>
      <c r="F565" s="138" t="s">
        <v>2268</v>
      </c>
      <c r="H565" s="137" t="s">
        <v>3</v>
      </c>
      <c r="I565" s="139"/>
      <c r="L565" s="135"/>
      <c r="M565" s="140"/>
      <c r="T565" s="141"/>
      <c r="AT565" s="137" t="s">
        <v>190</v>
      </c>
      <c r="AU565" s="137" t="s">
        <v>88</v>
      </c>
      <c r="AV565" s="11" t="s">
        <v>88</v>
      </c>
      <c r="AW565" s="11" t="s">
        <v>41</v>
      </c>
      <c r="AX565" s="11" t="s">
        <v>80</v>
      </c>
      <c r="AY565" s="137" t="s">
        <v>184</v>
      </c>
    </row>
    <row r="566" spans="2:65" s="12" customFormat="1" ht="11.25">
      <c r="B566" s="142"/>
      <c r="D566" s="136" t="s">
        <v>190</v>
      </c>
      <c r="E566" s="143" t="s">
        <v>3</v>
      </c>
      <c r="F566" s="144" t="s">
        <v>1112</v>
      </c>
      <c r="H566" s="145">
        <v>2</v>
      </c>
      <c r="I566" s="146"/>
      <c r="L566" s="142"/>
      <c r="M566" s="147"/>
      <c r="T566" s="148"/>
      <c r="AT566" s="143" t="s">
        <v>190</v>
      </c>
      <c r="AU566" s="143" t="s">
        <v>88</v>
      </c>
      <c r="AV566" s="12" t="s">
        <v>90</v>
      </c>
      <c r="AW566" s="12" t="s">
        <v>41</v>
      </c>
      <c r="AX566" s="12" t="s">
        <v>80</v>
      </c>
      <c r="AY566" s="143" t="s">
        <v>184</v>
      </c>
    </row>
    <row r="567" spans="2:65" s="11" customFormat="1" ht="11.25">
      <c r="B567" s="135"/>
      <c r="D567" s="136" t="s">
        <v>190</v>
      </c>
      <c r="E567" s="137" t="s">
        <v>3</v>
      </c>
      <c r="F567" s="138" t="s">
        <v>1416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2" customFormat="1" ht="11.25">
      <c r="B568" s="142"/>
      <c r="D568" s="136" t="s">
        <v>190</v>
      </c>
      <c r="E568" s="143" t="s">
        <v>3</v>
      </c>
      <c r="F568" s="144" t="s">
        <v>895</v>
      </c>
      <c r="H568" s="145">
        <v>4</v>
      </c>
      <c r="I568" s="146"/>
      <c r="L568" s="142"/>
      <c r="M568" s="147"/>
      <c r="T568" s="148"/>
      <c r="AT568" s="143" t="s">
        <v>190</v>
      </c>
      <c r="AU568" s="143" t="s">
        <v>88</v>
      </c>
      <c r="AV568" s="12" t="s">
        <v>90</v>
      </c>
      <c r="AW568" s="12" t="s">
        <v>41</v>
      </c>
      <c r="AX568" s="12" t="s">
        <v>80</v>
      </c>
      <c r="AY568" s="143" t="s">
        <v>184</v>
      </c>
    </row>
    <row r="569" spans="2:65" s="11" customFormat="1" ht="11.25">
      <c r="B569" s="135"/>
      <c r="D569" s="136" t="s">
        <v>190</v>
      </c>
      <c r="E569" s="137" t="s">
        <v>3</v>
      </c>
      <c r="F569" s="138" t="s">
        <v>2269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2" customFormat="1" ht="11.25">
      <c r="B570" s="142"/>
      <c r="D570" s="136" t="s">
        <v>190</v>
      </c>
      <c r="E570" s="143" t="s">
        <v>3</v>
      </c>
      <c r="F570" s="144" t="s">
        <v>1112</v>
      </c>
      <c r="H570" s="145">
        <v>2</v>
      </c>
      <c r="I570" s="146"/>
      <c r="L570" s="142"/>
      <c r="M570" s="147"/>
      <c r="T570" s="148"/>
      <c r="AT570" s="143" t="s">
        <v>190</v>
      </c>
      <c r="AU570" s="143" t="s">
        <v>88</v>
      </c>
      <c r="AV570" s="12" t="s">
        <v>90</v>
      </c>
      <c r="AW570" s="12" t="s">
        <v>41</v>
      </c>
      <c r="AX570" s="12" t="s">
        <v>80</v>
      </c>
      <c r="AY570" s="143" t="s">
        <v>184</v>
      </c>
    </row>
    <row r="571" spans="2:65" s="11" customFormat="1" ht="11.25">
      <c r="B571" s="135"/>
      <c r="D571" s="136" t="s">
        <v>190</v>
      </c>
      <c r="E571" s="137" t="s">
        <v>3</v>
      </c>
      <c r="F571" s="138" t="s">
        <v>2272</v>
      </c>
      <c r="H571" s="137" t="s">
        <v>3</v>
      </c>
      <c r="I571" s="139"/>
      <c r="L571" s="135"/>
      <c r="M571" s="140"/>
      <c r="T571" s="141"/>
      <c r="AT571" s="137" t="s">
        <v>190</v>
      </c>
      <c r="AU571" s="137" t="s">
        <v>88</v>
      </c>
      <c r="AV571" s="11" t="s">
        <v>88</v>
      </c>
      <c r="AW571" s="11" t="s">
        <v>41</v>
      </c>
      <c r="AX571" s="11" t="s">
        <v>80</v>
      </c>
      <c r="AY571" s="137" t="s">
        <v>184</v>
      </c>
    </row>
    <row r="572" spans="2:65" s="12" customFormat="1" ht="11.25">
      <c r="B572" s="142"/>
      <c r="D572" s="136" t="s">
        <v>190</v>
      </c>
      <c r="E572" s="143" t="s">
        <v>3</v>
      </c>
      <c r="F572" s="144" t="s">
        <v>1112</v>
      </c>
      <c r="H572" s="145">
        <v>2</v>
      </c>
      <c r="I572" s="146"/>
      <c r="L572" s="142"/>
      <c r="M572" s="147"/>
      <c r="T572" s="148"/>
      <c r="AT572" s="143" t="s">
        <v>190</v>
      </c>
      <c r="AU572" s="143" t="s">
        <v>88</v>
      </c>
      <c r="AV572" s="12" t="s">
        <v>90</v>
      </c>
      <c r="AW572" s="12" t="s">
        <v>41</v>
      </c>
      <c r="AX572" s="12" t="s">
        <v>80</v>
      </c>
      <c r="AY572" s="143" t="s">
        <v>184</v>
      </c>
    </row>
    <row r="573" spans="2:65" s="13" customFormat="1" ht="11.25">
      <c r="B573" s="149"/>
      <c r="D573" s="136" t="s">
        <v>190</v>
      </c>
      <c r="E573" s="150" t="s">
        <v>3</v>
      </c>
      <c r="F573" s="151" t="s">
        <v>202</v>
      </c>
      <c r="H573" s="152">
        <v>46</v>
      </c>
      <c r="I573" s="153"/>
      <c r="L573" s="149"/>
      <c r="M573" s="154"/>
      <c r="T573" s="155"/>
      <c r="AT573" s="150" t="s">
        <v>190</v>
      </c>
      <c r="AU573" s="150" t="s">
        <v>88</v>
      </c>
      <c r="AV573" s="13" t="s">
        <v>203</v>
      </c>
      <c r="AW573" s="13" t="s">
        <v>41</v>
      </c>
      <c r="AX573" s="13" t="s">
        <v>88</v>
      </c>
      <c r="AY573" s="150" t="s">
        <v>184</v>
      </c>
    </row>
    <row r="574" spans="2:65" s="1" customFormat="1" ht="24.2" customHeight="1">
      <c r="B574" s="121"/>
      <c r="C574" s="122" t="s">
        <v>602</v>
      </c>
      <c r="D574" s="122" t="s">
        <v>185</v>
      </c>
      <c r="E574" s="123" t="s">
        <v>2081</v>
      </c>
      <c r="F574" s="124" t="s">
        <v>2082</v>
      </c>
      <c r="G574" s="125" t="s">
        <v>348</v>
      </c>
      <c r="H574" s="126">
        <v>2</v>
      </c>
      <c r="I574" s="127"/>
      <c r="J574" s="128">
        <f>ROUND(I574*H574,2)</f>
        <v>0</v>
      </c>
      <c r="K574" s="124" t="s">
        <v>189</v>
      </c>
      <c r="L574" s="32"/>
      <c r="M574" s="129" t="s">
        <v>3</v>
      </c>
      <c r="N574" s="130" t="s">
        <v>51</v>
      </c>
      <c r="P574" s="131">
        <f>O574*H574</f>
        <v>0</v>
      </c>
      <c r="Q574" s="131">
        <v>0</v>
      </c>
      <c r="R574" s="131">
        <f>Q574*H574</f>
        <v>0</v>
      </c>
      <c r="S574" s="131">
        <v>0</v>
      </c>
      <c r="T574" s="132">
        <f>S574*H574</f>
        <v>0</v>
      </c>
      <c r="AR574" s="133" t="s">
        <v>88</v>
      </c>
      <c r="AT574" s="133" t="s">
        <v>185</v>
      </c>
      <c r="AU574" s="133" t="s">
        <v>88</v>
      </c>
      <c r="AY574" s="16" t="s">
        <v>184</v>
      </c>
      <c r="BE574" s="134">
        <f>IF(N574="základní",J574,0)</f>
        <v>0</v>
      </c>
      <c r="BF574" s="134">
        <f>IF(N574="snížená",J574,0)</f>
        <v>0</v>
      </c>
      <c r="BG574" s="134">
        <f>IF(N574="zákl. přenesená",J574,0)</f>
        <v>0</v>
      </c>
      <c r="BH574" s="134">
        <f>IF(N574="sníž. přenesená",J574,0)</f>
        <v>0</v>
      </c>
      <c r="BI574" s="134">
        <f>IF(N574="nulová",J574,0)</f>
        <v>0</v>
      </c>
      <c r="BJ574" s="16" t="s">
        <v>88</v>
      </c>
      <c r="BK574" s="134">
        <f>ROUND(I574*H574,2)</f>
        <v>0</v>
      </c>
      <c r="BL574" s="16" t="s">
        <v>88</v>
      </c>
      <c r="BM574" s="133" t="s">
        <v>2348</v>
      </c>
    </row>
    <row r="575" spans="2:65" s="11" customFormat="1" ht="11.25">
      <c r="B575" s="135"/>
      <c r="D575" s="136" t="s">
        <v>190</v>
      </c>
      <c r="E575" s="137" t="s">
        <v>3</v>
      </c>
      <c r="F575" s="138" t="s">
        <v>2255</v>
      </c>
      <c r="H575" s="137" t="s">
        <v>3</v>
      </c>
      <c r="I575" s="139"/>
      <c r="L575" s="135"/>
      <c r="M575" s="140"/>
      <c r="T575" s="141"/>
      <c r="AT575" s="137" t="s">
        <v>190</v>
      </c>
      <c r="AU575" s="137" t="s">
        <v>88</v>
      </c>
      <c r="AV575" s="11" t="s">
        <v>88</v>
      </c>
      <c r="AW575" s="11" t="s">
        <v>41</v>
      </c>
      <c r="AX575" s="11" t="s">
        <v>80</v>
      </c>
      <c r="AY575" s="137" t="s">
        <v>184</v>
      </c>
    </row>
    <row r="576" spans="2:65" s="11" customFormat="1" ht="11.25">
      <c r="B576" s="135"/>
      <c r="D576" s="136" t="s">
        <v>190</v>
      </c>
      <c r="E576" s="137" t="s">
        <v>3</v>
      </c>
      <c r="F576" s="138" t="s">
        <v>2289</v>
      </c>
      <c r="H576" s="137" t="s">
        <v>3</v>
      </c>
      <c r="I576" s="139"/>
      <c r="L576" s="135"/>
      <c r="M576" s="140"/>
      <c r="T576" s="141"/>
      <c r="AT576" s="137" t="s">
        <v>190</v>
      </c>
      <c r="AU576" s="137" t="s">
        <v>88</v>
      </c>
      <c r="AV576" s="11" t="s">
        <v>88</v>
      </c>
      <c r="AW576" s="11" t="s">
        <v>41</v>
      </c>
      <c r="AX576" s="11" t="s">
        <v>80</v>
      </c>
      <c r="AY576" s="137" t="s">
        <v>184</v>
      </c>
    </row>
    <row r="577" spans="2:65" s="12" customFormat="1" ht="11.25">
      <c r="B577" s="142"/>
      <c r="D577" s="136" t="s">
        <v>190</v>
      </c>
      <c r="E577" s="143" t="s">
        <v>3</v>
      </c>
      <c r="F577" s="144" t="s">
        <v>1112</v>
      </c>
      <c r="H577" s="145">
        <v>2</v>
      </c>
      <c r="I577" s="146"/>
      <c r="L577" s="142"/>
      <c r="M577" s="147"/>
      <c r="T577" s="148"/>
      <c r="AT577" s="143" t="s">
        <v>190</v>
      </c>
      <c r="AU577" s="143" t="s">
        <v>88</v>
      </c>
      <c r="AV577" s="12" t="s">
        <v>90</v>
      </c>
      <c r="AW577" s="12" t="s">
        <v>41</v>
      </c>
      <c r="AX577" s="12" t="s">
        <v>80</v>
      </c>
      <c r="AY577" s="143" t="s">
        <v>184</v>
      </c>
    </row>
    <row r="578" spans="2:65" s="13" customFormat="1" ht="11.25">
      <c r="B578" s="149"/>
      <c r="D578" s="136" t="s">
        <v>190</v>
      </c>
      <c r="E578" s="150" t="s">
        <v>3</v>
      </c>
      <c r="F578" s="151" t="s">
        <v>202</v>
      </c>
      <c r="H578" s="152">
        <v>2</v>
      </c>
      <c r="I578" s="153"/>
      <c r="L578" s="149"/>
      <c r="M578" s="154"/>
      <c r="T578" s="155"/>
      <c r="AT578" s="150" t="s">
        <v>190</v>
      </c>
      <c r="AU578" s="150" t="s">
        <v>88</v>
      </c>
      <c r="AV578" s="13" t="s">
        <v>203</v>
      </c>
      <c r="AW578" s="13" t="s">
        <v>41</v>
      </c>
      <c r="AX578" s="13" t="s">
        <v>88</v>
      </c>
      <c r="AY578" s="150" t="s">
        <v>184</v>
      </c>
    </row>
    <row r="579" spans="2:65" s="1" customFormat="1" ht="24.2" customHeight="1">
      <c r="B579" s="121"/>
      <c r="C579" s="122" t="s">
        <v>453</v>
      </c>
      <c r="D579" s="122" t="s">
        <v>185</v>
      </c>
      <c r="E579" s="123" t="s">
        <v>1367</v>
      </c>
      <c r="F579" s="124" t="s">
        <v>1368</v>
      </c>
      <c r="G579" s="125" t="s">
        <v>348</v>
      </c>
      <c r="H579" s="126">
        <v>10</v>
      </c>
      <c r="I579" s="127"/>
      <c r="J579" s="128">
        <f>ROUND(I579*H579,2)</f>
        <v>0</v>
      </c>
      <c r="K579" s="124" t="s">
        <v>189</v>
      </c>
      <c r="L579" s="32"/>
      <c r="M579" s="129" t="s">
        <v>3</v>
      </c>
      <c r="N579" s="130" t="s">
        <v>51</v>
      </c>
      <c r="P579" s="131">
        <f>O579*H579</f>
        <v>0</v>
      </c>
      <c r="Q579" s="131">
        <v>0</v>
      </c>
      <c r="R579" s="131">
        <f>Q579*H579</f>
        <v>0</v>
      </c>
      <c r="S579" s="131">
        <v>0</v>
      </c>
      <c r="T579" s="132">
        <f>S579*H579</f>
        <v>0</v>
      </c>
      <c r="AR579" s="133" t="s">
        <v>88</v>
      </c>
      <c r="AT579" s="133" t="s">
        <v>185</v>
      </c>
      <c r="AU579" s="133" t="s">
        <v>88</v>
      </c>
      <c r="AY579" s="16" t="s">
        <v>184</v>
      </c>
      <c r="BE579" s="134">
        <f>IF(N579="základní",J579,0)</f>
        <v>0</v>
      </c>
      <c r="BF579" s="134">
        <f>IF(N579="snížená",J579,0)</f>
        <v>0</v>
      </c>
      <c r="BG579" s="134">
        <f>IF(N579="zákl. přenesená",J579,0)</f>
        <v>0</v>
      </c>
      <c r="BH579" s="134">
        <f>IF(N579="sníž. přenesená",J579,0)</f>
        <v>0</v>
      </c>
      <c r="BI579" s="134">
        <f>IF(N579="nulová",J579,0)</f>
        <v>0</v>
      </c>
      <c r="BJ579" s="16" t="s">
        <v>88</v>
      </c>
      <c r="BK579" s="134">
        <f>ROUND(I579*H579,2)</f>
        <v>0</v>
      </c>
      <c r="BL579" s="16" t="s">
        <v>88</v>
      </c>
      <c r="BM579" s="133" t="s">
        <v>2349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2255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1" customFormat="1" ht="11.25">
      <c r="B581" s="135"/>
      <c r="D581" s="136" t="s">
        <v>190</v>
      </c>
      <c r="E581" s="137" t="s">
        <v>3</v>
      </c>
      <c r="F581" s="138" t="s">
        <v>1326</v>
      </c>
      <c r="H581" s="137" t="s">
        <v>3</v>
      </c>
      <c r="I581" s="139"/>
      <c r="L581" s="135"/>
      <c r="M581" s="140"/>
      <c r="T581" s="141"/>
      <c r="AT581" s="137" t="s">
        <v>190</v>
      </c>
      <c r="AU581" s="137" t="s">
        <v>88</v>
      </c>
      <c r="AV581" s="11" t="s">
        <v>88</v>
      </c>
      <c r="AW581" s="11" t="s">
        <v>41</v>
      </c>
      <c r="AX581" s="11" t="s">
        <v>80</v>
      </c>
      <c r="AY581" s="137" t="s">
        <v>184</v>
      </c>
    </row>
    <row r="582" spans="2:65" s="12" customFormat="1" ht="11.25">
      <c r="B582" s="142"/>
      <c r="D582" s="136" t="s">
        <v>190</v>
      </c>
      <c r="E582" s="143" t="s">
        <v>3</v>
      </c>
      <c r="F582" s="144" t="s">
        <v>2265</v>
      </c>
      <c r="H582" s="145">
        <v>10</v>
      </c>
      <c r="I582" s="146"/>
      <c r="L582" s="142"/>
      <c r="M582" s="147"/>
      <c r="T582" s="148"/>
      <c r="AT582" s="143" t="s">
        <v>190</v>
      </c>
      <c r="AU582" s="143" t="s">
        <v>88</v>
      </c>
      <c r="AV582" s="12" t="s">
        <v>90</v>
      </c>
      <c r="AW582" s="12" t="s">
        <v>41</v>
      </c>
      <c r="AX582" s="12" t="s">
        <v>80</v>
      </c>
      <c r="AY582" s="143" t="s">
        <v>184</v>
      </c>
    </row>
    <row r="583" spans="2:65" s="13" customFormat="1" ht="11.25">
      <c r="B583" s="149"/>
      <c r="D583" s="136" t="s">
        <v>190</v>
      </c>
      <c r="E583" s="150" t="s">
        <v>3</v>
      </c>
      <c r="F583" s="151" t="s">
        <v>202</v>
      </c>
      <c r="H583" s="152">
        <v>10</v>
      </c>
      <c r="I583" s="153"/>
      <c r="L583" s="149"/>
      <c r="M583" s="154"/>
      <c r="T583" s="155"/>
      <c r="AT583" s="150" t="s">
        <v>190</v>
      </c>
      <c r="AU583" s="150" t="s">
        <v>88</v>
      </c>
      <c r="AV583" s="13" t="s">
        <v>203</v>
      </c>
      <c r="AW583" s="13" t="s">
        <v>41</v>
      </c>
      <c r="AX583" s="13" t="s">
        <v>88</v>
      </c>
      <c r="AY583" s="150" t="s">
        <v>184</v>
      </c>
    </row>
    <row r="584" spans="2:65" s="1" customFormat="1" ht="24.2" customHeight="1">
      <c r="B584" s="121"/>
      <c r="C584" s="122" t="s">
        <v>613</v>
      </c>
      <c r="D584" s="122" t="s">
        <v>185</v>
      </c>
      <c r="E584" s="123" t="s">
        <v>1370</v>
      </c>
      <c r="F584" s="124" t="s">
        <v>1371</v>
      </c>
      <c r="G584" s="125" t="s">
        <v>348</v>
      </c>
      <c r="H584" s="126">
        <v>12</v>
      </c>
      <c r="I584" s="127"/>
      <c r="J584" s="128">
        <f>ROUND(I584*H584,2)</f>
        <v>0</v>
      </c>
      <c r="K584" s="124" t="s">
        <v>189</v>
      </c>
      <c r="L584" s="32"/>
      <c r="M584" s="129" t="s">
        <v>3</v>
      </c>
      <c r="N584" s="130" t="s">
        <v>51</v>
      </c>
      <c r="P584" s="131">
        <f>O584*H584</f>
        <v>0</v>
      </c>
      <c r="Q584" s="131">
        <v>0</v>
      </c>
      <c r="R584" s="131">
        <f>Q584*H584</f>
        <v>0</v>
      </c>
      <c r="S584" s="131">
        <v>0</v>
      </c>
      <c r="T584" s="132">
        <f>S584*H584</f>
        <v>0</v>
      </c>
      <c r="AR584" s="133" t="s">
        <v>88</v>
      </c>
      <c r="AT584" s="133" t="s">
        <v>185</v>
      </c>
      <c r="AU584" s="133" t="s">
        <v>88</v>
      </c>
      <c r="AY584" s="16" t="s">
        <v>184</v>
      </c>
      <c r="BE584" s="134">
        <f>IF(N584="základní",J584,0)</f>
        <v>0</v>
      </c>
      <c r="BF584" s="134">
        <f>IF(N584="snížená",J584,0)</f>
        <v>0</v>
      </c>
      <c r="BG584" s="134">
        <f>IF(N584="zákl. přenesená",J584,0)</f>
        <v>0</v>
      </c>
      <c r="BH584" s="134">
        <f>IF(N584="sníž. přenesená",J584,0)</f>
        <v>0</v>
      </c>
      <c r="BI584" s="134">
        <f>IF(N584="nulová",J584,0)</f>
        <v>0</v>
      </c>
      <c r="BJ584" s="16" t="s">
        <v>88</v>
      </c>
      <c r="BK584" s="134">
        <f>ROUND(I584*H584,2)</f>
        <v>0</v>
      </c>
      <c r="BL584" s="16" t="s">
        <v>88</v>
      </c>
      <c r="BM584" s="133" t="s">
        <v>2350</v>
      </c>
    </row>
    <row r="585" spans="2:65" s="11" customFormat="1" ht="11.25">
      <c r="B585" s="135"/>
      <c r="D585" s="136" t="s">
        <v>190</v>
      </c>
      <c r="E585" s="137" t="s">
        <v>3</v>
      </c>
      <c r="F585" s="138" t="s">
        <v>2255</v>
      </c>
      <c r="H585" s="137" t="s">
        <v>3</v>
      </c>
      <c r="I585" s="139"/>
      <c r="L585" s="135"/>
      <c r="M585" s="140"/>
      <c r="T585" s="141"/>
      <c r="AT585" s="137" t="s">
        <v>190</v>
      </c>
      <c r="AU585" s="137" t="s">
        <v>88</v>
      </c>
      <c r="AV585" s="11" t="s">
        <v>88</v>
      </c>
      <c r="AW585" s="11" t="s">
        <v>41</v>
      </c>
      <c r="AX585" s="11" t="s">
        <v>80</v>
      </c>
      <c r="AY585" s="137" t="s">
        <v>184</v>
      </c>
    </row>
    <row r="586" spans="2:65" s="11" customFormat="1" ht="11.25">
      <c r="B586" s="135"/>
      <c r="D586" s="136" t="s">
        <v>190</v>
      </c>
      <c r="E586" s="137" t="s">
        <v>3</v>
      </c>
      <c r="F586" s="138" t="s">
        <v>1330</v>
      </c>
      <c r="H586" s="137" t="s">
        <v>3</v>
      </c>
      <c r="I586" s="139"/>
      <c r="L586" s="135"/>
      <c r="M586" s="140"/>
      <c r="T586" s="141"/>
      <c r="AT586" s="137" t="s">
        <v>190</v>
      </c>
      <c r="AU586" s="137" t="s">
        <v>88</v>
      </c>
      <c r="AV586" s="11" t="s">
        <v>88</v>
      </c>
      <c r="AW586" s="11" t="s">
        <v>41</v>
      </c>
      <c r="AX586" s="11" t="s">
        <v>80</v>
      </c>
      <c r="AY586" s="137" t="s">
        <v>184</v>
      </c>
    </row>
    <row r="587" spans="2:65" s="12" customFormat="1" ht="11.25">
      <c r="B587" s="142"/>
      <c r="D587" s="136" t="s">
        <v>190</v>
      </c>
      <c r="E587" s="143" t="s">
        <v>3</v>
      </c>
      <c r="F587" s="144" t="s">
        <v>1335</v>
      </c>
      <c r="H587" s="145">
        <v>12</v>
      </c>
      <c r="I587" s="146"/>
      <c r="L587" s="142"/>
      <c r="M587" s="147"/>
      <c r="T587" s="148"/>
      <c r="AT587" s="143" t="s">
        <v>190</v>
      </c>
      <c r="AU587" s="143" t="s">
        <v>88</v>
      </c>
      <c r="AV587" s="12" t="s">
        <v>90</v>
      </c>
      <c r="AW587" s="12" t="s">
        <v>41</v>
      </c>
      <c r="AX587" s="12" t="s">
        <v>80</v>
      </c>
      <c r="AY587" s="143" t="s">
        <v>184</v>
      </c>
    </row>
    <row r="588" spans="2:65" s="13" customFormat="1" ht="11.25">
      <c r="B588" s="149"/>
      <c r="D588" s="136" t="s">
        <v>190</v>
      </c>
      <c r="E588" s="150" t="s">
        <v>3</v>
      </c>
      <c r="F588" s="151" t="s">
        <v>202</v>
      </c>
      <c r="H588" s="152">
        <v>12</v>
      </c>
      <c r="I588" s="153"/>
      <c r="L588" s="149"/>
      <c r="M588" s="154"/>
      <c r="T588" s="155"/>
      <c r="AT588" s="150" t="s">
        <v>190</v>
      </c>
      <c r="AU588" s="150" t="s">
        <v>88</v>
      </c>
      <c r="AV588" s="13" t="s">
        <v>203</v>
      </c>
      <c r="AW588" s="13" t="s">
        <v>41</v>
      </c>
      <c r="AX588" s="13" t="s">
        <v>88</v>
      </c>
      <c r="AY588" s="150" t="s">
        <v>184</v>
      </c>
    </row>
    <row r="589" spans="2:65" s="1" customFormat="1" ht="24.2" customHeight="1">
      <c r="B589" s="121"/>
      <c r="C589" s="122" t="s">
        <v>459</v>
      </c>
      <c r="D589" s="122" t="s">
        <v>185</v>
      </c>
      <c r="E589" s="123" t="s">
        <v>1735</v>
      </c>
      <c r="F589" s="124" t="s">
        <v>1736</v>
      </c>
      <c r="G589" s="125" t="s">
        <v>348</v>
      </c>
      <c r="H589" s="126">
        <v>2</v>
      </c>
      <c r="I589" s="127"/>
      <c r="J589" s="128">
        <f>ROUND(I589*H589,2)</f>
        <v>0</v>
      </c>
      <c r="K589" s="124" t="s">
        <v>189</v>
      </c>
      <c r="L589" s="32"/>
      <c r="M589" s="129" t="s">
        <v>3</v>
      </c>
      <c r="N589" s="130" t="s">
        <v>51</v>
      </c>
      <c r="P589" s="131">
        <f>O589*H589</f>
        <v>0</v>
      </c>
      <c r="Q589" s="131">
        <v>0</v>
      </c>
      <c r="R589" s="131">
        <f>Q589*H589</f>
        <v>0</v>
      </c>
      <c r="S589" s="131">
        <v>0</v>
      </c>
      <c r="T589" s="132">
        <f>S589*H589</f>
        <v>0</v>
      </c>
      <c r="AR589" s="133" t="s">
        <v>88</v>
      </c>
      <c r="AT589" s="133" t="s">
        <v>185</v>
      </c>
      <c r="AU589" s="133" t="s">
        <v>88</v>
      </c>
      <c r="AY589" s="16" t="s">
        <v>184</v>
      </c>
      <c r="BE589" s="134">
        <f>IF(N589="základní",J589,0)</f>
        <v>0</v>
      </c>
      <c r="BF589" s="134">
        <f>IF(N589="snížená",J589,0)</f>
        <v>0</v>
      </c>
      <c r="BG589" s="134">
        <f>IF(N589="zákl. přenesená",J589,0)</f>
        <v>0</v>
      </c>
      <c r="BH589" s="134">
        <f>IF(N589="sníž. přenesená",J589,0)</f>
        <v>0</v>
      </c>
      <c r="BI589" s="134">
        <f>IF(N589="nulová",J589,0)</f>
        <v>0</v>
      </c>
      <c r="BJ589" s="16" t="s">
        <v>88</v>
      </c>
      <c r="BK589" s="134">
        <f>ROUND(I589*H589,2)</f>
        <v>0</v>
      </c>
      <c r="BL589" s="16" t="s">
        <v>88</v>
      </c>
      <c r="BM589" s="133" t="s">
        <v>2351</v>
      </c>
    </row>
    <row r="590" spans="2:65" s="11" customFormat="1" ht="11.25">
      <c r="B590" s="135"/>
      <c r="D590" s="136" t="s">
        <v>190</v>
      </c>
      <c r="E590" s="137" t="s">
        <v>3</v>
      </c>
      <c r="F590" s="138" t="s">
        <v>2255</v>
      </c>
      <c r="H590" s="137" t="s">
        <v>3</v>
      </c>
      <c r="I590" s="139"/>
      <c r="L590" s="135"/>
      <c r="M590" s="140"/>
      <c r="T590" s="141"/>
      <c r="AT590" s="137" t="s">
        <v>190</v>
      </c>
      <c r="AU590" s="137" t="s">
        <v>88</v>
      </c>
      <c r="AV590" s="11" t="s">
        <v>88</v>
      </c>
      <c r="AW590" s="11" t="s">
        <v>41</v>
      </c>
      <c r="AX590" s="11" t="s">
        <v>80</v>
      </c>
      <c r="AY590" s="137" t="s">
        <v>184</v>
      </c>
    </row>
    <row r="591" spans="2:65" s="11" customFormat="1" ht="11.25">
      <c r="B591" s="135"/>
      <c r="D591" s="136" t="s">
        <v>190</v>
      </c>
      <c r="E591" s="137" t="s">
        <v>3</v>
      </c>
      <c r="F591" s="138" t="s">
        <v>1738</v>
      </c>
      <c r="H591" s="137" t="s">
        <v>3</v>
      </c>
      <c r="I591" s="139"/>
      <c r="L591" s="135"/>
      <c r="M591" s="140"/>
      <c r="T591" s="141"/>
      <c r="AT591" s="137" t="s">
        <v>190</v>
      </c>
      <c r="AU591" s="137" t="s">
        <v>88</v>
      </c>
      <c r="AV591" s="11" t="s">
        <v>88</v>
      </c>
      <c r="AW591" s="11" t="s">
        <v>41</v>
      </c>
      <c r="AX591" s="11" t="s">
        <v>80</v>
      </c>
      <c r="AY591" s="137" t="s">
        <v>184</v>
      </c>
    </row>
    <row r="592" spans="2:65" s="12" customFormat="1" ht="11.25">
      <c r="B592" s="142"/>
      <c r="D592" s="136" t="s">
        <v>190</v>
      </c>
      <c r="E592" s="143" t="s">
        <v>3</v>
      </c>
      <c r="F592" s="144" t="s">
        <v>1112</v>
      </c>
      <c r="H592" s="145">
        <v>2</v>
      </c>
      <c r="I592" s="146"/>
      <c r="L592" s="142"/>
      <c r="M592" s="147"/>
      <c r="T592" s="148"/>
      <c r="AT592" s="143" t="s">
        <v>190</v>
      </c>
      <c r="AU592" s="143" t="s">
        <v>88</v>
      </c>
      <c r="AV592" s="12" t="s">
        <v>90</v>
      </c>
      <c r="AW592" s="12" t="s">
        <v>41</v>
      </c>
      <c r="AX592" s="12" t="s">
        <v>80</v>
      </c>
      <c r="AY592" s="143" t="s">
        <v>184</v>
      </c>
    </row>
    <row r="593" spans="2:65" s="13" customFormat="1" ht="11.25">
      <c r="B593" s="149"/>
      <c r="D593" s="136" t="s">
        <v>190</v>
      </c>
      <c r="E593" s="150" t="s">
        <v>3</v>
      </c>
      <c r="F593" s="151" t="s">
        <v>202</v>
      </c>
      <c r="H593" s="152">
        <v>2</v>
      </c>
      <c r="I593" s="153"/>
      <c r="L593" s="149"/>
      <c r="M593" s="154"/>
      <c r="T593" s="155"/>
      <c r="AT593" s="150" t="s">
        <v>190</v>
      </c>
      <c r="AU593" s="150" t="s">
        <v>88</v>
      </c>
      <c r="AV593" s="13" t="s">
        <v>203</v>
      </c>
      <c r="AW593" s="13" t="s">
        <v>41</v>
      </c>
      <c r="AX593" s="13" t="s">
        <v>88</v>
      </c>
      <c r="AY593" s="150" t="s">
        <v>184</v>
      </c>
    </row>
    <row r="594" spans="2:65" s="1" customFormat="1" ht="24.2" customHeight="1">
      <c r="B594" s="121"/>
      <c r="C594" s="122" t="s">
        <v>621</v>
      </c>
      <c r="D594" s="122" t="s">
        <v>185</v>
      </c>
      <c r="E594" s="123" t="s">
        <v>692</v>
      </c>
      <c r="F594" s="124" t="s">
        <v>693</v>
      </c>
      <c r="G594" s="125" t="s">
        <v>348</v>
      </c>
      <c r="H594" s="126">
        <v>40</v>
      </c>
      <c r="I594" s="127"/>
      <c r="J594" s="128">
        <f>ROUND(I594*H594,2)</f>
        <v>0</v>
      </c>
      <c r="K594" s="124" t="s">
        <v>189</v>
      </c>
      <c r="L594" s="32"/>
      <c r="M594" s="129" t="s">
        <v>3</v>
      </c>
      <c r="N594" s="130" t="s">
        <v>51</v>
      </c>
      <c r="P594" s="131">
        <f>O594*H594</f>
        <v>0</v>
      </c>
      <c r="Q594" s="131">
        <v>0</v>
      </c>
      <c r="R594" s="131">
        <f>Q594*H594</f>
        <v>0</v>
      </c>
      <c r="S594" s="131">
        <v>0</v>
      </c>
      <c r="T594" s="132">
        <f>S594*H594</f>
        <v>0</v>
      </c>
      <c r="AR594" s="133" t="s">
        <v>88</v>
      </c>
      <c r="AT594" s="133" t="s">
        <v>185</v>
      </c>
      <c r="AU594" s="133" t="s">
        <v>88</v>
      </c>
      <c r="AY594" s="16" t="s">
        <v>184</v>
      </c>
      <c r="BE594" s="134">
        <f>IF(N594="základní",J594,0)</f>
        <v>0</v>
      </c>
      <c r="BF594" s="134">
        <f>IF(N594="snížená",J594,0)</f>
        <v>0</v>
      </c>
      <c r="BG594" s="134">
        <f>IF(N594="zákl. přenesená",J594,0)</f>
        <v>0</v>
      </c>
      <c r="BH594" s="134">
        <f>IF(N594="sníž. přenesená",J594,0)</f>
        <v>0</v>
      </c>
      <c r="BI594" s="134">
        <f>IF(N594="nulová",J594,0)</f>
        <v>0</v>
      </c>
      <c r="BJ594" s="16" t="s">
        <v>88</v>
      </c>
      <c r="BK594" s="134">
        <f>ROUND(I594*H594,2)</f>
        <v>0</v>
      </c>
      <c r="BL594" s="16" t="s">
        <v>88</v>
      </c>
      <c r="BM594" s="133" t="s">
        <v>2352</v>
      </c>
    </row>
    <row r="595" spans="2:65" s="11" customFormat="1" ht="11.25">
      <c r="B595" s="135"/>
      <c r="D595" s="136" t="s">
        <v>190</v>
      </c>
      <c r="E595" s="137" t="s">
        <v>3</v>
      </c>
      <c r="F595" s="138" t="s">
        <v>2255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1" customFormat="1" ht="11.25">
      <c r="B596" s="135"/>
      <c r="D596" s="136" t="s">
        <v>190</v>
      </c>
      <c r="E596" s="137" t="s">
        <v>3</v>
      </c>
      <c r="F596" s="138" t="s">
        <v>2353</v>
      </c>
      <c r="H596" s="137" t="s">
        <v>3</v>
      </c>
      <c r="I596" s="139"/>
      <c r="L596" s="135"/>
      <c r="M596" s="140"/>
      <c r="T596" s="141"/>
      <c r="AT596" s="137" t="s">
        <v>190</v>
      </c>
      <c r="AU596" s="137" t="s">
        <v>88</v>
      </c>
      <c r="AV596" s="11" t="s">
        <v>88</v>
      </c>
      <c r="AW596" s="11" t="s">
        <v>41</v>
      </c>
      <c r="AX596" s="11" t="s">
        <v>80</v>
      </c>
      <c r="AY596" s="137" t="s">
        <v>184</v>
      </c>
    </row>
    <row r="597" spans="2:65" s="12" customFormat="1" ht="11.25">
      <c r="B597" s="142"/>
      <c r="D597" s="136" t="s">
        <v>190</v>
      </c>
      <c r="E597" s="143" t="s">
        <v>3</v>
      </c>
      <c r="F597" s="144" t="s">
        <v>353</v>
      </c>
      <c r="H597" s="145">
        <v>40</v>
      </c>
      <c r="I597" s="146"/>
      <c r="L597" s="142"/>
      <c r="M597" s="147"/>
      <c r="T597" s="148"/>
      <c r="AT597" s="143" t="s">
        <v>190</v>
      </c>
      <c r="AU597" s="143" t="s">
        <v>88</v>
      </c>
      <c r="AV597" s="12" t="s">
        <v>90</v>
      </c>
      <c r="AW597" s="12" t="s">
        <v>41</v>
      </c>
      <c r="AX597" s="12" t="s">
        <v>80</v>
      </c>
      <c r="AY597" s="143" t="s">
        <v>184</v>
      </c>
    </row>
    <row r="598" spans="2:65" s="13" customFormat="1" ht="11.25">
      <c r="B598" s="149"/>
      <c r="D598" s="136" t="s">
        <v>190</v>
      </c>
      <c r="E598" s="150" t="s">
        <v>3</v>
      </c>
      <c r="F598" s="151" t="s">
        <v>202</v>
      </c>
      <c r="H598" s="152">
        <v>40</v>
      </c>
      <c r="I598" s="153"/>
      <c r="L598" s="149"/>
      <c r="M598" s="154"/>
      <c r="T598" s="155"/>
      <c r="AT598" s="150" t="s">
        <v>190</v>
      </c>
      <c r="AU598" s="150" t="s">
        <v>88</v>
      </c>
      <c r="AV598" s="13" t="s">
        <v>203</v>
      </c>
      <c r="AW598" s="13" t="s">
        <v>41</v>
      </c>
      <c r="AX598" s="13" t="s">
        <v>88</v>
      </c>
      <c r="AY598" s="150" t="s">
        <v>184</v>
      </c>
    </row>
    <row r="599" spans="2:65" s="1" customFormat="1" ht="33" customHeight="1">
      <c r="B599" s="121"/>
      <c r="C599" s="122" t="s">
        <v>462</v>
      </c>
      <c r="D599" s="122" t="s">
        <v>185</v>
      </c>
      <c r="E599" s="123" t="s">
        <v>700</v>
      </c>
      <c r="F599" s="124" t="s">
        <v>701</v>
      </c>
      <c r="G599" s="125" t="s">
        <v>348</v>
      </c>
      <c r="H599" s="126">
        <v>10</v>
      </c>
      <c r="I599" s="127"/>
      <c r="J599" s="128">
        <f>ROUND(I599*H599,2)</f>
        <v>0</v>
      </c>
      <c r="K599" s="124" t="s">
        <v>189</v>
      </c>
      <c r="L599" s="32"/>
      <c r="M599" s="129" t="s">
        <v>3</v>
      </c>
      <c r="N599" s="130" t="s">
        <v>51</v>
      </c>
      <c r="P599" s="131">
        <f>O599*H599</f>
        <v>0</v>
      </c>
      <c r="Q599" s="131">
        <v>0</v>
      </c>
      <c r="R599" s="131">
        <f>Q599*H599</f>
        <v>0</v>
      </c>
      <c r="S599" s="131">
        <v>0</v>
      </c>
      <c r="T599" s="132">
        <f>S599*H599</f>
        <v>0</v>
      </c>
      <c r="AR599" s="133" t="s">
        <v>88</v>
      </c>
      <c r="AT599" s="133" t="s">
        <v>185</v>
      </c>
      <c r="AU599" s="133" t="s">
        <v>88</v>
      </c>
      <c r="AY599" s="16" t="s">
        <v>184</v>
      </c>
      <c r="BE599" s="134">
        <f>IF(N599="základní",J599,0)</f>
        <v>0</v>
      </c>
      <c r="BF599" s="134">
        <f>IF(N599="snížená",J599,0)</f>
        <v>0</v>
      </c>
      <c r="BG599" s="134">
        <f>IF(N599="zákl. přenesená",J599,0)</f>
        <v>0</v>
      </c>
      <c r="BH599" s="134">
        <f>IF(N599="sníž. přenesená",J599,0)</f>
        <v>0</v>
      </c>
      <c r="BI599" s="134">
        <f>IF(N599="nulová",J599,0)</f>
        <v>0</v>
      </c>
      <c r="BJ599" s="16" t="s">
        <v>88</v>
      </c>
      <c r="BK599" s="134">
        <f>ROUND(I599*H599,2)</f>
        <v>0</v>
      </c>
      <c r="BL599" s="16" t="s">
        <v>88</v>
      </c>
      <c r="BM599" s="133" t="s">
        <v>2354</v>
      </c>
    </row>
    <row r="600" spans="2:65" s="11" customFormat="1" ht="11.25">
      <c r="B600" s="135"/>
      <c r="D600" s="136" t="s">
        <v>190</v>
      </c>
      <c r="E600" s="137" t="s">
        <v>3</v>
      </c>
      <c r="F600" s="138" t="s">
        <v>2255</v>
      </c>
      <c r="H600" s="137" t="s">
        <v>3</v>
      </c>
      <c r="I600" s="139"/>
      <c r="L600" s="135"/>
      <c r="M600" s="140"/>
      <c r="T600" s="141"/>
      <c r="AT600" s="137" t="s">
        <v>190</v>
      </c>
      <c r="AU600" s="137" t="s">
        <v>88</v>
      </c>
      <c r="AV600" s="11" t="s">
        <v>88</v>
      </c>
      <c r="AW600" s="11" t="s">
        <v>41</v>
      </c>
      <c r="AX600" s="11" t="s">
        <v>80</v>
      </c>
      <c r="AY600" s="137" t="s">
        <v>184</v>
      </c>
    </row>
    <row r="601" spans="2:65" s="11" customFormat="1" ht="11.25">
      <c r="B601" s="135"/>
      <c r="D601" s="136" t="s">
        <v>190</v>
      </c>
      <c r="E601" s="137" t="s">
        <v>3</v>
      </c>
      <c r="F601" s="138" t="s">
        <v>2353</v>
      </c>
      <c r="H601" s="137" t="s">
        <v>3</v>
      </c>
      <c r="I601" s="139"/>
      <c r="L601" s="135"/>
      <c r="M601" s="140"/>
      <c r="T601" s="141"/>
      <c r="AT601" s="137" t="s">
        <v>190</v>
      </c>
      <c r="AU601" s="137" t="s">
        <v>88</v>
      </c>
      <c r="AV601" s="11" t="s">
        <v>88</v>
      </c>
      <c r="AW601" s="11" t="s">
        <v>41</v>
      </c>
      <c r="AX601" s="11" t="s">
        <v>80</v>
      </c>
      <c r="AY601" s="137" t="s">
        <v>184</v>
      </c>
    </row>
    <row r="602" spans="2:65" s="12" customFormat="1" ht="11.25">
      <c r="B602" s="142"/>
      <c r="D602" s="136" t="s">
        <v>190</v>
      </c>
      <c r="E602" s="143" t="s">
        <v>3</v>
      </c>
      <c r="F602" s="144" t="s">
        <v>247</v>
      </c>
      <c r="H602" s="145">
        <v>10</v>
      </c>
      <c r="I602" s="146"/>
      <c r="L602" s="142"/>
      <c r="M602" s="147"/>
      <c r="T602" s="148"/>
      <c r="AT602" s="143" t="s">
        <v>190</v>
      </c>
      <c r="AU602" s="143" t="s">
        <v>88</v>
      </c>
      <c r="AV602" s="12" t="s">
        <v>90</v>
      </c>
      <c r="AW602" s="12" t="s">
        <v>41</v>
      </c>
      <c r="AX602" s="12" t="s">
        <v>80</v>
      </c>
      <c r="AY602" s="143" t="s">
        <v>184</v>
      </c>
    </row>
    <row r="603" spans="2:65" s="13" customFormat="1" ht="11.25">
      <c r="B603" s="149"/>
      <c r="D603" s="136" t="s">
        <v>190</v>
      </c>
      <c r="E603" s="150" t="s">
        <v>3</v>
      </c>
      <c r="F603" s="151" t="s">
        <v>202</v>
      </c>
      <c r="H603" s="152">
        <v>10</v>
      </c>
      <c r="I603" s="153"/>
      <c r="L603" s="149"/>
      <c r="M603" s="154"/>
      <c r="T603" s="155"/>
      <c r="AT603" s="150" t="s">
        <v>190</v>
      </c>
      <c r="AU603" s="150" t="s">
        <v>88</v>
      </c>
      <c r="AV603" s="13" t="s">
        <v>203</v>
      </c>
      <c r="AW603" s="13" t="s">
        <v>41</v>
      </c>
      <c r="AX603" s="13" t="s">
        <v>88</v>
      </c>
      <c r="AY603" s="150" t="s">
        <v>184</v>
      </c>
    </row>
    <row r="604" spans="2:65" s="1" customFormat="1" ht="24.2" customHeight="1">
      <c r="B604" s="121"/>
      <c r="C604" s="122" t="s">
        <v>630</v>
      </c>
      <c r="D604" s="122" t="s">
        <v>185</v>
      </c>
      <c r="E604" s="123" t="s">
        <v>1373</v>
      </c>
      <c r="F604" s="124" t="s">
        <v>1374</v>
      </c>
      <c r="G604" s="125" t="s">
        <v>1343</v>
      </c>
      <c r="H604" s="126">
        <v>0.16</v>
      </c>
      <c r="I604" s="127"/>
      <c r="J604" s="128">
        <f>ROUND(I604*H604,2)</f>
        <v>0</v>
      </c>
      <c r="K604" s="124" t="s">
        <v>189</v>
      </c>
      <c r="L604" s="32"/>
      <c r="M604" s="129" t="s">
        <v>3</v>
      </c>
      <c r="N604" s="130" t="s">
        <v>51</v>
      </c>
      <c r="P604" s="131">
        <f>O604*H604</f>
        <v>0</v>
      </c>
      <c r="Q604" s="131">
        <v>0</v>
      </c>
      <c r="R604" s="131">
        <f>Q604*H604</f>
        <v>0</v>
      </c>
      <c r="S604" s="131">
        <v>0</v>
      </c>
      <c r="T604" s="132">
        <f>S604*H604</f>
        <v>0</v>
      </c>
      <c r="AR604" s="133" t="s">
        <v>88</v>
      </c>
      <c r="AT604" s="133" t="s">
        <v>185</v>
      </c>
      <c r="AU604" s="133" t="s">
        <v>88</v>
      </c>
      <c r="AY604" s="16" t="s">
        <v>184</v>
      </c>
      <c r="BE604" s="134">
        <f>IF(N604="základní",J604,0)</f>
        <v>0</v>
      </c>
      <c r="BF604" s="134">
        <f>IF(N604="snížená",J604,0)</f>
        <v>0</v>
      </c>
      <c r="BG604" s="134">
        <f>IF(N604="zákl. přenesená",J604,0)</f>
        <v>0</v>
      </c>
      <c r="BH604" s="134">
        <f>IF(N604="sníž. přenesená",J604,0)</f>
        <v>0</v>
      </c>
      <c r="BI604" s="134">
        <f>IF(N604="nulová",J604,0)</f>
        <v>0</v>
      </c>
      <c r="BJ604" s="16" t="s">
        <v>88</v>
      </c>
      <c r="BK604" s="134">
        <f>ROUND(I604*H604,2)</f>
        <v>0</v>
      </c>
      <c r="BL604" s="16" t="s">
        <v>88</v>
      </c>
      <c r="BM604" s="133" t="s">
        <v>2355</v>
      </c>
    </row>
    <row r="605" spans="2:65" s="11" customFormat="1" ht="11.25">
      <c r="B605" s="135"/>
      <c r="D605" s="136" t="s">
        <v>190</v>
      </c>
      <c r="E605" s="137" t="s">
        <v>3</v>
      </c>
      <c r="F605" s="138" t="s">
        <v>2167</v>
      </c>
      <c r="H605" s="137" t="s">
        <v>3</v>
      </c>
      <c r="I605" s="139"/>
      <c r="L605" s="135"/>
      <c r="M605" s="140"/>
      <c r="T605" s="141"/>
      <c r="AT605" s="137" t="s">
        <v>190</v>
      </c>
      <c r="AU605" s="137" t="s">
        <v>88</v>
      </c>
      <c r="AV605" s="11" t="s">
        <v>88</v>
      </c>
      <c r="AW605" s="11" t="s">
        <v>41</v>
      </c>
      <c r="AX605" s="11" t="s">
        <v>80</v>
      </c>
      <c r="AY605" s="137" t="s">
        <v>184</v>
      </c>
    </row>
    <row r="606" spans="2:65" s="11" customFormat="1" ht="11.25">
      <c r="B606" s="135"/>
      <c r="D606" s="136" t="s">
        <v>190</v>
      </c>
      <c r="E606" s="137" t="s">
        <v>3</v>
      </c>
      <c r="F606" s="138" t="s">
        <v>2255</v>
      </c>
      <c r="H606" s="137" t="s">
        <v>3</v>
      </c>
      <c r="I606" s="139"/>
      <c r="L606" s="135"/>
      <c r="M606" s="140"/>
      <c r="T606" s="141"/>
      <c r="AT606" s="137" t="s">
        <v>190</v>
      </c>
      <c r="AU606" s="137" t="s">
        <v>88</v>
      </c>
      <c r="AV606" s="11" t="s">
        <v>88</v>
      </c>
      <c r="AW606" s="11" t="s">
        <v>41</v>
      </c>
      <c r="AX606" s="11" t="s">
        <v>80</v>
      </c>
      <c r="AY606" s="137" t="s">
        <v>184</v>
      </c>
    </row>
    <row r="607" spans="2:65" s="11" customFormat="1" ht="22.5">
      <c r="B607" s="135"/>
      <c r="D607" s="136" t="s">
        <v>190</v>
      </c>
      <c r="E607" s="137" t="s">
        <v>3</v>
      </c>
      <c r="F607" s="138" t="s">
        <v>1376</v>
      </c>
      <c r="H607" s="137" t="s">
        <v>3</v>
      </c>
      <c r="I607" s="139"/>
      <c r="L607" s="135"/>
      <c r="M607" s="140"/>
      <c r="T607" s="141"/>
      <c r="AT607" s="137" t="s">
        <v>190</v>
      </c>
      <c r="AU607" s="137" t="s">
        <v>88</v>
      </c>
      <c r="AV607" s="11" t="s">
        <v>88</v>
      </c>
      <c r="AW607" s="11" t="s">
        <v>41</v>
      </c>
      <c r="AX607" s="11" t="s">
        <v>80</v>
      </c>
      <c r="AY607" s="137" t="s">
        <v>184</v>
      </c>
    </row>
    <row r="608" spans="2:65" s="12" customFormat="1" ht="11.25">
      <c r="B608" s="142"/>
      <c r="D608" s="136" t="s">
        <v>190</v>
      </c>
      <c r="E608" s="143" t="s">
        <v>3</v>
      </c>
      <c r="F608" s="144" t="s">
        <v>2356</v>
      </c>
      <c r="H608" s="145">
        <v>0.12</v>
      </c>
      <c r="I608" s="146"/>
      <c r="L608" s="142"/>
      <c r="M608" s="147"/>
      <c r="T608" s="148"/>
      <c r="AT608" s="143" t="s">
        <v>190</v>
      </c>
      <c r="AU608" s="143" t="s">
        <v>88</v>
      </c>
      <c r="AV608" s="12" t="s">
        <v>90</v>
      </c>
      <c r="AW608" s="12" t="s">
        <v>41</v>
      </c>
      <c r="AX608" s="12" t="s">
        <v>80</v>
      </c>
      <c r="AY608" s="143" t="s">
        <v>184</v>
      </c>
    </row>
    <row r="609" spans="2:65" s="11" customFormat="1" ht="22.5">
      <c r="B609" s="135"/>
      <c r="D609" s="136" t="s">
        <v>190</v>
      </c>
      <c r="E609" s="137" t="s">
        <v>3</v>
      </c>
      <c r="F609" s="138" t="s">
        <v>2357</v>
      </c>
      <c r="H609" s="137" t="s">
        <v>3</v>
      </c>
      <c r="I609" s="139"/>
      <c r="L609" s="135"/>
      <c r="M609" s="140"/>
      <c r="T609" s="141"/>
      <c r="AT609" s="137" t="s">
        <v>190</v>
      </c>
      <c r="AU609" s="137" t="s">
        <v>88</v>
      </c>
      <c r="AV609" s="11" t="s">
        <v>88</v>
      </c>
      <c r="AW609" s="11" t="s">
        <v>41</v>
      </c>
      <c r="AX609" s="11" t="s">
        <v>80</v>
      </c>
      <c r="AY609" s="137" t="s">
        <v>184</v>
      </c>
    </row>
    <row r="610" spans="2:65" s="12" customFormat="1" ht="11.25">
      <c r="B610" s="142"/>
      <c r="D610" s="136" t="s">
        <v>190</v>
      </c>
      <c r="E610" s="143" t="s">
        <v>3</v>
      </c>
      <c r="F610" s="144" t="s">
        <v>1377</v>
      </c>
      <c r="H610" s="145">
        <v>0.04</v>
      </c>
      <c r="I610" s="146"/>
      <c r="L610" s="142"/>
      <c r="M610" s="147"/>
      <c r="T610" s="148"/>
      <c r="AT610" s="143" t="s">
        <v>190</v>
      </c>
      <c r="AU610" s="143" t="s">
        <v>88</v>
      </c>
      <c r="AV610" s="12" t="s">
        <v>90</v>
      </c>
      <c r="AW610" s="12" t="s">
        <v>41</v>
      </c>
      <c r="AX610" s="12" t="s">
        <v>80</v>
      </c>
      <c r="AY610" s="143" t="s">
        <v>184</v>
      </c>
    </row>
    <row r="611" spans="2:65" s="13" customFormat="1" ht="11.25">
      <c r="B611" s="149"/>
      <c r="D611" s="136" t="s">
        <v>190</v>
      </c>
      <c r="E611" s="150" t="s">
        <v>3</v>
      </c>
      <c r="F611" s="151" t="s">
        <v>202</v>
      </c>
      <c r="H611" s="152">
        <v>0.16</v>
      </c>
      <c r="I611" s="153"/>
      <c r="L611" s="149"/>
      <c r="M611" s="154"/>
      <c r="T611" s="155"/>
      <c r="AT611" s="150" t="s">
        <v>190</v>
      </c>
      <c r="AU611" s="150" t="s">
        <v>88</v>
      </c>
      <c r="AV611" s="13" t="s">
        <v>203</v>
      </c>
      <c r="AW611" s="13" t="s">
        <v>41</v>
      </c>
      <c r="AX611" s="13" t="s">
        <v>88</v>
      </c>
      <c r="AY611" s="150" t="s">
        <v>184</v>
      </c>
    </row>
    <row r="612" spans="2:65" s="1" customFormat="1" ht="24.2" customHeight="1">
      <c r="B612" s="121"/>
      <c r="C612" s="122" t="s">
        <v>468</v>
      </c>
      <c r="D612" s="122" t="s">
        <v>185</v>
      </c>
      <c r="E612" s="123" t="s">
        <v>1378</v>
      </c>
      <c r="F612" s="124" t="s">
        <v>1379</v>
      </c>
      <c r="G612" s="125" t="s">
        <v>1343</v>
      </c>
      <c r="H612" s="126">
        <v>0.16</v>
      </c>
      <c r="I612" s="127"/>
      <c r="J612" s="128">
        <f>ROUND(I612*H612,2)</f>
        <v>0</v>
      </c>
      <c r="K612" s="124" t="s">
        <v>189</v>
      </c>
      <c r="L612" s="32"/>
      <c r="M612" s="129" t="s">
        <v>3</v>
      </c>
      <c r="N612" s="130" t="s">
        <v>51</v>
      </c>
      <c r="P612" s="131">
        <f>O612*H612</f>
        <v>0</v>
      </c>
      <c r="Q612" s="131">
        <v>0</v>
      </c>
      <c r="R612" s="131">
        <f>Q612*H612</f>
        <v>0</v>
      </c>
      <c r="S612" s="131">
        <v>0</v>
      </c>
      <c r="T612" s="132">
        <f>S612*H612</f>
        <v>0</v>
      </c>
      <c r="AR612" s="133" t="s">
        <v>88</v>
      </c>
      <c r="AT612" s="133" t="s">
        <v>185</v>
      </c>
      <c r="AU612" s="133" t="s">
        <v>88</v>
      </c>
      <c r="AY612" s="16" t="s">
        <v>184</v>
      </c>
      <c r="BE612" s="134">
        <f>IF(N612="základní",J612,0)</f>
        <v>0</v>
      </c>
      <c r="BF612" s="134">
        <f>IF(N612="snížená",J612,0)</f>
        <v>0</v>
      </c>
      <c r="BG612" s="134">
        <f>IF(N612="zákl. přenesená",J612,0)</f>
        <v>0</v>
      </c>
      <c r="BH612" s="134">
        <f>IF(N612="sníž. přenesená",J612,0)</f>
        <v>0</v>
      </c>
      <c r="BI612" s="134">
        <f>IF(N612="nulová",J612,0)</f>
        <v>0</v>
      </c>
      <c r="BJ612" s="16" t="s">
        <v>88</v>
      </c>
      <c r="BK612" s="134">
        <f>ROUND(I612*H612,2)</f>
        <v>0</v>
      </c>
      <c r="BL612" s="16" t="s">
        <v>88</v>
      </c>
      <c r="BM612" s="133" t="s">
        <v>2358</v>
      </c>
    </row>
    <row r="613" spans="2:65" s="11" customFormat="1" ht="11.25">
      <c r="B613" s="135"/>
      <c r="D613" s="136" t="s">
        <v>190</v>
      </c>
      <c r="E613" s="137" t="s">
        <v>3</v>
      </c>
      <c r="F613" s="138" t="s">
        <v>2167</v>
      </c>
      <c r="H613" s="137" t="s">
        <v>3</v>
      </c>
      <c r="I613" s="139"/>
      <c r="L613" s="135"/>
      <c r="M613" s="140"/>
      <c r="T613" s="141"/>
      <c r="AT613" s="137" t="s">
        <v>190</v>
      </c>
      <c r="AU613" s="137" t="s">
        <v>88</v>
      </c>
      <c r="AV613" s="11" t="s">
        <v>88</v>
      </c>
      <c r="AW613" s="11" t="s">
        <v>41</v>
      </c>
      <c r="AX613" s="11" t="s">
        <v>80</v>
      </c>
      <c r="AY613" s="137" t="s">
        <v>184</v>
      </c>
    </row>
    <row r="614" spans="2:65" s="11" customFormat="1" ht="11.25">
      <c r="B614" s="135"/>
      <c r="D614" s="136" t="s">
        <v>190</v>
      </c>
      <c r="E614" s="137" t="s">
        <v>3</v>
      </c>
      <c r="F614" s="138" t="s">
        <v>2255</v>
      </c>
      <c r="H614" s="137" t="s">
        <v>3</v>
      </c>
      <c r="I614" s="139"/>
      <c r="L614" s="135"/>
      <c r="M614" s="140"/>
      <c r="T614" s="141"/>
      <c r="AT614" s="137" t="s">
        <v>190</v>
      </c>
      <c r="AU614" s="137" t="s">
        <v>88</v>
      </c>
      <c r="AV614" s="11" t="s">
        <v>88</v>
      </c>
      <c r="AW614" s="11" t="s">
        <v>41</v>
      </c>
      <c r="AX614" s="11" t="s">
        <v>80</v>
      </c>
      <c r="AY614" s="137" t="s">
        <v>184</v>
      </c>
    </row>
    <row r="615" spans="2:65" s="11" customFormat="1" ht="22.5">
      <c r="B615" s="135"/>
      <c r="D615" s="136" t="s">
        <v>190</v>
      </c>
      <c r="E615" s="137" t="s">
        <v>3</v>
      </c>
      <c r="F615" s="138" t="s">
        <v>1381</v>
      </c>
      <c r="H615" s="137" t="s">
        <v>3</v>
      </c>
      <c r="I615" s="139"/>
      <c r="L615" s="135"/>
      <c r="M615" s="140"/>
      <c r="T615" s="141"/>
      <c r="AT615" s="137" t="s">
        <v>190</v>
      </c>
      <c r="AU615" s="137" t="s">
        <v>88</v>
      </c>
      <c r="AV615" s="11" t="s">
        <v>88</v>
      </c>
      <c r="AW615" s="11" t="s">
        <v>41</v>
      </c>
      <c r="AX615" s="11" t="s">
        <v>80</v>
      </c>
      <c r="AY615" s="137" t="s">
        <v>184</v>
      </c>
    </row>
    <row r="616" spans="2:65" s="12" customFormat="1" ht="11.25">
      <c r="B616" s="142"/>
      <c r="D616" s="136" t="s">
        <v>190</v>
      </c>
      <c r="E616" s="143" t="s">
        <v>3</v>
      </c>
      <c r="F616" s="144" t="s">
        <v>2356</v>
      </c>
      <c r="H616" s="145">
        <v>0.12</v>
      </c>
      <c r="I616" s="146"/>
      <c r="L616" s="142"/>
      <c r="M616" s="147"/>
      <c r="T616" s="148"/>
      <c r="AT616" s="143" t="s">
        <v>190</v>
      </c>
      <c r="AU616" s="143" t="s">
        <v>88</v>
      </c>
      <c r="AV616" s="12" t="s">
        <v>90</v>
      </c>
      <c r="AW616" s="12" t="s">
        <v>41</v>
      </c>
      <c r="AX616" s="12" t="s">
        <v>80</v>
      </c>
      <c r="AY616" s="143" t="s">
        <v>184</v>
      </c>
    </row>
    <row r="617" spans="2:65" s="11" customFormat="1" ht="22.5">
      <c r="B617" s="135"/>
      <c r="D617" s="136" t="s">
        <v>190</v>
      </c>
      <c r="E617" s="137" t="s">
        <v>3</v>
      </c>
      <c r="F617" s="138" t="s">
        <v>2359</v>
      </c>
      <c r="H617" s="137" t="s">
        <v>3</v>
      </c>
      <c r="I617" s="139"/>
      <c r="L617" s="135"/>
      <c r="M617" s="140"/>
      <c r="T617" s="141"/>
      <c r="AT617" s="137" t="s">
        <v>190</v>
      </c>
      <c r="AU617" s="137" t="s">
        <v>88</v>
      </c>
      <c r="AV617" s="11" t="s">
        <v>88</v>
      </c>
      <c r="AW617" s="11" t="s">
        <v>41</v>
      </c>
      <c r="AX617" s="11" t="s">
        <v>80</v>
      </c>
      <c r="AY617" s="137" t="s">
        <v>184</v>
      </c>
    </row>
    <row r="618" spans="2:65" s="12" customFormat="1" ht="11.25">
      <c r="B618" s="142"/>
      <c r="D618" s="136" t="s">
        <v>190</v>
      </c>
      <c r="E618" s="143" t="s">
        <v>3</v>
      </c>
      <c r="F618" s="144" t="s">
        <v>1377</v>
      </c>
      <c r="H618" s="145">
        <v>0.04</v>
      </c>
      <c r="I618" s="146"/>
      <c r="L618" s="142"/>
      <c r="M618" s="147"/>
      <c r="T618" s="148"/>
      <c r="AT618" s="143" t="s">
        <v>190</v>
      </c>
      <c r="AU618" s="143" t="s">
        <v>88</v>
      </c>
      <c r="AV618" s="12" t="s">
        <v>90</v>
      </c>
      <c r="AW618" s="12" t="s">
        <v>41</v>
      </c>
      <c r="AX618" s="12" t="s">
        <v>80</v>
      </c>
      <c r="AY618" s="143" t="s">
        <v>184</v>
      </c>
    </row>
    <row r="619" spans="2:65" s="13" customFormat="1" ht="11.25">
      <c r="B619" s="149"/>
      <c r="D619" s="136" t="s">
        <v>190</v>
      </c>
      <c r="E619" s="150" t="s">
        <v>3</v>
      </c>
      <c r="F619" s="151" t="s">
        <v>202</v>
      </c>
      <c r="H619" s="152">
        <v>0.16</v>
      </c>
      <c r="I619" s="153"/>
      <c r="L619" s="149"/>
      <c r="M619" s="154"/>
      <c r="T619" s="155"/>
      <c r="AT619" s="150" t="s">
        <v>190</v>
      </c>
      <c r="AU619" s="150" t="s">
        <v>88</v>
      </c>
      <c r="AV619" s="13" t="s">
        <v>203</v>
      </c>
      <c r="AW619" s="13" t="s">
        <v>41</v>
      </c>
      <c r="AX619" s="13" t="s">
        <v>88</v>
      </c>
      <c r="AY619" s="150" t="s">
        <v>184</v>
      </c>
    </row>
    <row r="620" spans="2:65" s="1" customFormat="1" ht="24.2" customHeight="1">
      <c r="B620" s="121"/>
      <c r="C620" s="122" t="s">
        <v>643</v>
      </c>
      <c r="D620" s="122" t="s">
        <v>185</v>
      </c>
      <c r="E620" s="123" t="s">
        <v>2091</v>
      </c>
      <c r="F620" s="124" t="s">
        <v>2092</v>
      </c>
      <c r="G620" s="125" t="s">
        <v>1343</v>
      </c>
      <c r="H620" s="126">
        <v>0.04</v>
      </c>
      <c r="I620" s="127"/>
      <c r="J620" s="128">
        <f>ROUND(I620*H620,2)</f>
        <v>0</v>
      </c>
      <c r="K620" s="124" t="s">
        <v>189</v>
      </c>
      <c r="L620" s="32"/>
      <c r="M620" s="129" t="s">
        <v>3</v>
      </c>
      <c r="N620" s="130" t="s">
        <v>51</v>
      </c>
      <c r="P620" s="131">
        <f>O620*H620</f>
        <v>0</v>
      </c>
      <c r="Q620" s="131">
        <v>0</v>
      </c>
      <c r="R620" s="131">
        <f>Q620*H620</f>
        <v>0</v>
      </c>
      <c r="S620" s="131">
        <v>0</v>
      </c>
      <c r="T620" s="132">
        <f>S620*H620</f>
        <v>0</v>
      </c>
      <c r="AR620" s="133" t="s">
        <v>88</v>
      </c>
      <c r="AT620" s="133" t="s">
        <v>185</v>
      </c>
      <c r="AU620" s="133" t="s">
        <v>88</v>
      </c>
      <c r="AY620" s="16" t="s">
        <v>184</v>
      </c>
      <c r="BE620" s="134">
        <f>IF(N620="základní",J620,0)</f>
        <v>0</v>
      </c>
      <c r="BF620" s="134">
        <f>IF(N620="snížená",J620,0)</f>
        <v>0</v>
      </c>
      <c r="BG620" s="134">
        <f>IF(N620="zákl. přenesená",J620,0)</f>
        <v>0</v>
      </c>
      <c r="BH620" s="134">
        <f>IF(N620="sníž. přenesená",J620,0)</f>
        <v>0</v>
      </c>
      <c r="BI620" s="134">
        <f>IF(N620="nulová",J620,0)</f>
        <v>0</v>
      </c>
      <c r="BJ620" s="16" t="s">
        <v>88</v>
      </c>
      <c r="BK620" s="134">
        <f>ROUND(I620*H620,2)</f>
        <v>0</v>
      </c>
      <c r="BL620" s="16" t="s">
        <v>88</v>
      </c>
      <c r="BM620" s="133" t="s">
        <v>2360</v>
      </c>
    </row>
    <row r="621" spans="2:65" s="11" customFormat="1" ht="11.25">
      <c r="B621" s="135"/>
      <c r="D621" s="136" t="s">
        <v>190</v>
      </c>
      <c r="E621" s="137" t="s">
        <v>3</v>
      </c>
      <c r="F621" s="138" t="s">
        <v>2167</v>
      </c>
      <c r="H621" s="137" t="s">
        <v>3</v>
      </c>
      <c r="I621" s="139"/>
      <c r="L621" s="135"/>
      <c r="M621" s="140"/>
      <c r="T621" s="141"/>
      <c r="AT621" s="137" t="s">
        <v>190</v>
      </c>
      <c r="AU621" s="137" t="s">
        <v>88</v>
      </c>
      <c r="AV621" s="11" t="s">
        <v>88</v>
      </c>
      <c r="AW621" s="11" t="s">
        <v>41</v>
      </c>
      <c r="AX621" s="11" t="s">
        <v>80</v>
      </c>
      <c r="AY621" s="137" t="s">
        <v>184</v>
      </c>
    </row>
    <row r="622" spans="2:65" s="11" customFormat="1" ht="22.5">
      <c r="B622" s="135"/>
      <c r="D622" s="136" t="s">
        <v>190</v>
      </c>
      <c r="E622" s="137" t="s">
        <v>3</v>
      </c>
      <c r="F622" s="138" t="s">
        <v>2361</v>
      </c>
      <c r="H622" s="137" t="s">
        <v>3</v>
      </c>
      <c r="I622" s="139"/>
      <c r="L622" s="135"/>
      <c r="M622" s="140"/>
      <c r="T622" s="141"/>
      <c r="AT622" s="137" t="s">
        <v>190</v>
      </c>
      <c r="AU622" s="137" t="s">
        <v>88</v>
      </c>
      <c r="AV622" s="11" t="s">
        <v>88</v>
      </c>
      <c r="AW622" s="11" t="s">
        <v>41</v>
      </c>
      <c r="AX622" s="11" t="s">
        <v>80</v>
      </c>
      <c r="AY622" s="137" t="s">
        <v>184</v>
      </c>
    </row>
    <row r="623" spans="2:65" s="12" customFormat="1" ht="11.25">
      <c r="B623" s="142"/>
      <c r="D623" s="136" t="s">
        <v>190</v>
      </c>
      <c r="E623" s="143" t="s">
        <v>3</v>
      </c>
      <c r="F623" s="144" t="s">
        <v>1377</v>
      </c>
      <c r="H623" s="145">
        <v>0.04</v>
      </c>
      <c r="I623" s="146"/>
      <c r="L623" s="142"/>
      <c r="M623" s="147"/>
      <c r="T623" s="148"/>
      <c r="AT623" s="143" t="s">
        <v>190</v>
      </c>
      <c r="AU623" s="143" t="s">
        <v>88</v>
      </c>
      <c r="AV623" s="12" t="s">
        <v>90</v>
      </c>
      <c r="AW623" s="12" t="s">
        <v>41</v>
      </c>
      <c r="AX623" s="12" t="s">
        <v>80</v>
      </c>
      <c r="AY623" s="143" t="s">
        <v>184</v>
      </c>
    </row>
    <row r="624" spans="2:65" s="13" customFormat="1" ht="11.25">
      <c r="B624" s="149"/>
      <c r="D624" s="136" t="s">
        <v>190</v>
      </c>
      <c r="E624" s="150" t="s">
        <v>3</v>
      </c>
      <c r="F624" s="151" t="s">
        <v>202</v>
      </c>
      <c r="H624" s="152">
        <v>0.04</v>
      </c>
      <c r="I624" s="153"/>
      <c r="L624" s="149"/>
      <c r="M624" s="154"/>
      <c r="T624" s="155"/>
      <c r="AT624" s="150" t="s">
        <v>190</v>
      </c>
      <c r="AU624" s="150" t="s">
        <v>88</v>
      </c>
      <c r="AV624" s="13" t="s">
        <v>203</v>
      </c>
      <c r="AW624" s="13" t="s">
        <v>41</v>
      </c>
      <c r="AX624" s="13" t="s">
        <v>88</v>
      </c>
      <c r="AY624" s="150" t="s">
        <v>184</v>
      </c>
    </row>
    <row r="625" spans="2:65" s="1" customFormat="1" ht="37.9" customHeight="1">
      <c r="B625" s="121"/>
      <c r="C625" s="122" t="s">
        <v>481</v>
      </c>
      <c r="D625" s="122" t="s">
        <v>185</v>
      </c>
      <c r="E625" s="123" t="s">
        <v>1382</v>
      </c>
      <c r="F625" s="124" t="s">
        <v>1383</v>
      </c>
      <c r="G625" s="125" t="s">
        <v>213</v>
      </c>
      <c r="H625" s="126">
        <v>726</v>
      </c>
      <c r="I625" s="127"/>
      <c r="J625" s="128">
        <f>ROUND(I625*H625,2)</f>
        <v>0</v>
      </c>
      <c r="K625" s="124" t="s">
        <v>189</v>
      </c>
      <c r="L625" s="32"/>
      <c r="M625" s="129" t="s">
        <v>3</v>
      </c>
      <c r="N625" s="130" t="s">
        <v>51</v>
      </c>
      <c r="P625" s="131">
        <f>O625*H625</f>
        <v>0</v>
      </c>
      <c r="Q625" s="131">
        <v>0</v>
      </c>
      <c r="R625" s="131">
        <f>Q625*H625</f>
        <v>0</v>
      </c>
      <c r="S625" s="131">
        <v>0</v>
      </c>
      <c r="T625" s="132">
        <f>S625*H625</f>
        <v>0</v>
      </c>
      <c r="AR625" s="133" t="s">
        <v>88</v>
      </c>
      <c r="AT625" s="133" t="s">
        <v>185</v>
      </c>
      <c r="AU625" s="133" t="s">
        <v>88</v>
      </c>
      <c r="AY625" s="16" t="s">
        <v>184</v>
      </c>
      <c r="BE625" s="134">
        <f>IF(N625="základní",J625,0)</f>
        <v>0</v>
      </c>
      <c r="BF625" s="134">
        <f>IF(N625="snížená",J625,0)</f>
        <v>0</v>
      </c>
      <c r="BG625" s="134">
        <f>IF(N625="zákl. přenesená",J625,0)</f>
        <v>0</v>
      </c>
      <c r="BH625" s="134">
        <f>IF(N625="sníž. přenesená",J625,0)</f>
        <v>0</v>
      </c>
      <c r="BI625" s="134">
        <f>IF(N625="nulová",J625,0)</f>
        <v>0</v>
      </c>
      <c r="BJ625" s="16" t="s">
        <v>88</v>
      </c>
      <c r="BK625" s="134">
        <f>ROUND(I625*H625,2)</f>
        <v>0</v>
      </c>
      <c r="BL625" s="16" t="s">
        <v>88</v>
      </c>
      <c r="BM625" s="133" t="s">
        <v>2362</v>
      </c>
    </row>
    <row r="626" spans="2:65" s="11" customFormat="1" ht="11.25">
      <c r="B626" s="135"/>
      <c r="D626" s="136" t="s">
        <v>190</v>
      </c>
      <c r="E626" s="137" t="s">
        <v>3</v>
      </c>
      <c r="F626" s="138" t="s">
        <v>2176</v>
      </c>
      <c r="H626" s="137" t="s">
        <v>3</v>
      </c>
      <c r="I626" s="139"/>
      <c r="L626" s="135"/>
      <c r="M626" s="140"/>
      <c r="T626" s="141"/>
      <c r="AT626" s="137" t="s">
        <v>190</v>
      </c>
      <c r="AU626" s="137" t="s">
        <v>88</v>
      </c>
      <c r="AV626" s="11" t="s">
        <v>88</v>
      </c>
      <c r="AW626" s="11" t="s">
        <v>41</v>
      </c>
      <c r="AX626" s="11" t="s">
        <v>80</v>
      </c>
      <c r="AY626" s="137" t="s">
        <v>184</v>
      </c>
    </row>
    <row r="627" spans="2:65" s="11" customFormat="1" ht="11.25">
      <c r="B627" s="135"/>
      <c r="D627" s="136" t="s">
        <v>190</v>
      </c>
      <c r="E627" s="137" t="s">
        <v>3</v>
      </c>
      <c r="F627" s="138" t="s">
        <v>1295</v>
      </c>
      <c r="H627" s="137" t="s">
        <v>3</v>
      </c>
      <c r="I627" s="139"/>
      <c r="L627" s="135"/>
      <c r="M627" s="140"/>
      <c r="T627" s="141"/>
      <c r="AT627" s="137" t="s">
        <v>190</v>
      </c>
      <c r="AU627" s="137" t="s">
        <v>88</v>
      </c>
      <c r="AV627" s="11" t="s">
        <v>88</v>
      </c>
      <c r="AW627" s="11" t="s">
        <v>41</v>
      </c>
      <c r="AX627" s="11" t="s">
        <v>80</v>
      </c>
      <c r="AY627" s="137" t="s">
        <v>184</v>
      </c>
    </row>
    <row r="628" spans="2:65" s="12" customFormat="1" ht="11.25">
      <c r="B628" s="142"/>
      <c r="D628" s="136" t="s">
        <v>190</v>
      </c>
      <c r="E628" s="143" t="s">
        <v>3</v>
      </c>
      <c r="F628" s="144" t="s">
        <v>2363</v>
      </c>
      <c r="H628" s="145">
        <v>54</v>
      </c>
      <c r="I628" s="146"/>
      <c r="L628" s="142"/>
      <c r="M628" s="147"/>
      <c r="T628" s="148"/>
      <c r="AT628" s="143" t="s">
        <v>190</v>
      </c>
      <c r="AU628" s="143" t="s">
        <v>88</v>
      </c>
      <c r="AV628" s="12" t="s">
        <v>90</v>
      </c>
      <c r="AW628" s="12" t="s">
        <v>41</v>
      </c>
      <c r="AX628" s="12" t="s">
        <v>80</v>
      </c>
      <c r="AY628" s="143" t="s">
        <v>184</v>
      </c>
    </row>
    <row r="629" spans="2:65" s="11" customFormat="1" ht="11.25">
      <c r="B629" s="135"/>
      <c r="D629" s="136" t="s">
        <v>190</v>
      </c>
      <c r="E629" s="137" t="s">
        <v>3</v>
      </c>
      <c r="F629" s="138" t="s">
        <v>1297</v>
      </c>
      <c r="H629" s="137" t="s">
        <v>3</v>
      </c>
      <c r="I629" s="139"/>
      <c r="L629" s="135"/>
      <c r="M629" s="140"/>
      <c r="T629" s="141"/>
      <c r="AT629" s="137" t="s">
        <v>190</v>
      </c>
      <c r="AU629" s="137" t="s">
        <v>88</v>
      </c>
      <c r="AV629" s="11" t="s">
        <v>88</v>
      </c>
      <c r="AW629" s="11" t="s">
        <v>41</v>
      </c>
      <c r="AX629" s="11" t="s">
        <v>80</v>
      </c>
      <c r="AY629" s="137" t="s">
        <v>184</v>
      </c>
    </row>
    <row r="630" spans="2:65" s="12" customFormat="1" ht="11.25">
      <c r="B630" s="142"/>
      <c r="D630" s="136" t="s">
        <v>190</v>
      </c>
      <c r="E630" s="143" t="s">
        <v>3</v>
      </c>
      <c r="F630" s="144" t="s">
        <v>2364</v>
      </c>
      <c r="H630" s="145">
        <v>86</v>
      </c>
      <c r="I630" s="146"/>
      <c r="L630" s="142"/>
      <c r="M630" s="147"/>
      <c r="T630" s="148"/>
      <c r="AT630" s="143" t="s">
        <v>190</v>
      </c>
      <c r="AU630" s="143" t="s">
        <v>88</v>
      </c>
      <c r="AV630" s="12" t="s">
        <v>90</v>
      </c>
      <c r="AW630" s="12" t="s">
        <v>41</v>
      </c>
      <c r="AX630" s="12" t="s">
        <v>80</v>
      </c>
      <c r="AY630" s="143" t="s">
        <v>184</v>
      </c>
    </row>
    <row r="631" spans="2:65" s="11" customFormat="1" ht="11.25">
      <c r="B631" s="135"/>
      <c r="D631" s="136" t="s">
        <v>190</v>
      </c>
      <c r="E631" s="137" t="s">
        <v>3</v>
      </c>
      <c r="F631" s="138" t="s">
        <v>1299</v>
      </c>
      <c r="H631" s="137" t="s">
        <v>3</v>
      </c>
      <c r="I631" s="139"/>
      <c r="L631" s="135"/>
      <c r="M631" s="140"/>
      <c r="T631" s="141"/>
      <c r="AT631" s="137" t="s">
        <v>190</v>
      </c>
      <c r="AU631" s="137" t="s">
        <v>88</v>
      </c>
      <c r="AV631" s="11" t="s">
        <v>88</v>
      </c>
      <c r="AW631" s="11" t="s">
        <v>41</v>
      </c>
      <c r="AX631" s="11" t="s">
        <v>80</v>
      </c>
      <c r="AY631" s="137" t="s">
        <v>184</v>
      </c>
    </row>
    <row r="632" spans="2:65" s="12" customFormat="1" ht="11.25">
      <c r="B632" s="142"/>
      <c r="D632" s="136" t="s">
        <v>190</v>
      </c>
      <c r="E632" s="143" t="s">
        <v>3</v>
      </c>
      <c r="F632" s="144" t="s">
        <v>1386</v>
      </c>
      <c r="H632" s="145">
        <v>58</v>
      </c>
      <c r="I632" s="146"/>
      <c r="L632" s="142"/>
      <c r="M632" s="147"/>
      <c r="T632" s="148"/>
      <c r="AT632" s="143" t="s">
        <v>190</v>
      </c>
      <c r="AU632" s="143" t="s">
        <v>88</v>
      </c>
      <c r="AV632" s="12" t="s">
        <v>90</v>
      </c>
      <c r="AW632" s="12" t="s">
        <v>41</v>
      </c>
      <c r="AX632" s="12" t="s">
        <v>80</v>
      </c>
      <c r="AY632" s="143" t="s">
        <v>184</v>
      </c>
    </row>
    <row r="633" spans="2:65" s="11" customFormat="1" ht="11.25">
      <c r="B633" s="135"/>
      <c r="D633" s="136" t="s">
        <v>190</v>
      </c>
      <c r="E633" s="137" t="s">
        <v>3</v>
      </c>
      <c r="F633" s="138" t="s">
        <v>1300</v>
      </c>
      <c r="H633" s="137" t="s">
        <v>3</v>
      </c>
      <c r="I633" s="139"/>
      <c r="L633" s="135"/>
      <c r="M633" s="140"/>
      <c r="T633" s="141"/>
      <c r="AT633" s="137" t="s">
        <v>190</v>
      </c>
      <c r="AU633" s="137" t="s">
        <v>88</v>
      </c>
      <c r="AV633" s="11" t="s">
        <v>88</v>
      </c>
      <c r="AW633" s="11" t="s">
        <v>41</v>
      </c>
      <c r="AX633" s="11" t="s">
        <v>80</v>
      </c>
      <c r="AY633" s="137" t="s">
        <v>184</v>
      </c>
    </row>
    <row r="634" spans="2:65" s="12" customFormat="1" ht="11.25">
      <c r="B634" s="142"/>
      <c r="D634" s="136" t="s">
        <v>190</v>
      </c>
      <c r="E634" s="143" t="s">
        <v>3</v>
      </c>
      <c r="F634" s="144" t="s">
        <v>2365</v>
      </c>
      <c r="H634" s="145">
        <v>44</v>
      </c>
      <c r="I634" s="146"/>
      <c r="L634" s="142"/>
      <c r="M634" s="147"/>
      <c r="T634" s="148"/>
      <c r="AT634" s="143" t="s">
        <v>190</v>
      </c>
      <c r="AU634" s="143" t="s">
        <v>88</v>
      </c>
      <c r="AV634" s="12" t="s">
        <v>90</v>
      </c>
      <c r="AW634" s="12" t="s">
        <v>41</v>
      </c>
      <c r="AX634" s="12" t="s">
        <v>80</v>
      </c>
      <c r="AY634" s="143" t="s">
        <v>184</v>
      </c>
    </row>
    <row r="635" spans="2:65" s="11" customFormat="1" ht="11.25">
      <c r="B635" s="135"/>
      <c r="D635" s="136" t="s">
        <v>190</v>
      </c>
      <c r="E635" s="137" t="s">
        <v>3</v>
      </c>
      <c r="F635" s="138" t="s">
        <v>1301</v>
      </c>
      <c r="H635" s="137" t="s">
        <v>3</v>
      </c>
      <c r="I635" s="139"/>
      <c r="L635" s="135"/>
      <c r="M635" s="140"/>
      <c r="T635" s="141"/>
      <c r="AT635" s="137" t="s">
        <v>190</v>
      </c>
      <c r="AU635" s="137" t="s">
        <v>88</v>
      </c>
      <c r="AV635" s="11" t="s">
        <v>88</v>
      </c>
      <c r="AW635" s="11" t="s">
        <v>41</v>
      </c>
      <c r="AX635" s="11" t="s">
        <v>80</v>
      </c>
      <c r="AY635" s="137" t="s">
        <v>184</v>
      </c>
    </row>
    <row r="636" spans="2:65" s="12" customFormat="1" ht="11.25">
      <c r="B636" s="142"/>
      <c r="D636" s="136" t="s">
        <v>190</v>
      </c>
      <c r="E636" s="143" t="s">
        <v>3</v>
      </c>
      <c r="F636" s="144" t="s">
        <v>1748</v>
      </c>
      <c r="H636" s="145">
        <v>68</v>
      </c>
      <c r="I636" s="146"/>
      <c r="L636" s="142"/>
      <c r="M636" s="147"/>
      <c r="T636" s="148"/>
      <c r="AT636" s="143" t="s">
        <v>190</v>
      </c>
      <c r="AU636" s="143" t="s">
        <v>88</v>
      </c>
      <c r="AV636" s="12" t="s">
        <v>90</v>
      </c>
      <c r="AW636" s="12" t="s">
        <v>41</v>
      </c>
      <c r="AX636" s="12" t="s">
        <v>80</v>
      </c>
      <c r="AY636" s="143" t="s">
        <v>184</v>
      </c>
    </row>
    <row r="637" spans="2:65" s="11" customFormat="1" ht="11.25">
      <c r="B637" s="135"/>
      <c r="D637" s="136" t="s">
        <v>190</v>
      </c>
      <c r="E637" s="137" t="s">
        <v>3</v>
      </c>
      <c r="F637" s="138" t="s">
        <v>1302</v>
      </c>
      <c r="H637" s="137" t="s">
        <v>3</v>
      </c>
      <c r="I637" s="139"/>
      <c r="L637" s="135"/>
      <c r="M637" s="140"/>
      <c r="T637" s="141"/>
      <c r="AT637" s="137" t="s">
        <v>190</v>
      </c>
      <c r="AU637" s="137" t="s">
        <v>88</v>
      </c>
      <c r="AV637" s="11" t="s">
        <v>88</v>
      </c>
      <c r="AW637" s="11" t="s">
        <v>41</v>
      </c>
      <c r="AX637" s="11" t="s">
        <v>80</v>
      </c>
      <c r="AY637" s="137" t="s">
        <v>184</v>
      </c>
    </row>
    <row r="638" spans="2:65" s="12" customFormat="1" ht="11.25">
      <c r="B638" s="142"/>
      <c r="D638" s="136" t="s">
        <v>190</v>
      </c>
      <c r="E638" s="143" t="s">
        <v>3</v>
      </c>
      <c r="F638" s="144" t="s">
        <v>1385</v>
      </c>
      <c r="H638" s="145">
        <v>24</v>
      </c>
      <c r="I638" s="146"/>
      <c r="L638" s="142"/>
      <c r="M638" s="147"/>
      <c r="T638" s="148"/>
      <c r="AT638" s="143" t="s">
        <v>190</v>
      </c>
      <c r="AU638" s="143" t="s">
        <v>88</v>
      </c>
      <c r="AV638" s="12" t="s">
        <v>90</v>
      </c>
      <c r="AW638" s="12" t="s">
        <v>41</v>
      </c>
      <c r="AX638" s="12" t="s">
        <v>80</v>
      </c>
      <c r="AY638" s="143" t="s">
        <v>184</v>
      </c>
    </row>
    <row r="639" spans="2:65" s="11" customFormat="1" ht="11.25">
      <c r="B639" s="135"/>
      <c r="D639" s="136" t="s">
        <v>190</v>
      </c>
      <c r="E639" s="137" t="s">
        <v>3</v>
      </c>
      <c r="F639" s="138" t="s">
        <v>1640</v>
      </c>
      <c r="H639" s="137" t="s">
        <v>3</v>
      </c>
      <c r="I639" s="139"/>
      <c r="L639" s="135"/>
      <c r="M639" s="140"/>
      <c r="T639" s="141"/>
      <c r="AT639" s="137" t="s">
        <v>190</v>
      </c>
      <c r="AU639" s="137" t="s">
        <v>88</v>
      </c>
      <c r="AV639" s="11" t="s">
        <v>88</v>
      </c>
      <c r="AW639" s="11" t="s">
        <v>41</v>
      </c>
      <c r="AX639" s="11" t="s">
        <v>80</v>
      </c>
      <c r="AY639" s="137" t="s">
        <v>184</v>
      </c>
    </row>
    <row r="640" spans="2:65" s="12" customFormat="1" ht="11.25">
      <c r="B640" s="142"/>
      <c r="D640" s="136" t="s">
        <v>190</v>
      </c>
      <c r="E640" s="143" t="s">
        <v>3</v>
      </c>
      <c r="F640" s="144" t="s">
        <v>1748</v>
      </c>
      <c r="H640" s="145">
        <v>68</v>
      </c>
      <c r="I640" s="146"/>
      <c r="L640" s="142"/>
      <c r="M640" s="147"/>
      <c r="T640" s="148"/>
      <c r="AT640" s="143" t="s">
        <v>190</v>
      </c>
      <c r="AU640" s="143" t="s">
        <v>88</v>
      </c>
      <c r="AV640" s="12" t="s">
        <v>90</v>
      </c>
      <c r="AW640" s="12" t="s">
        <v>41</v>
      </c>
      <c r="AX640" s="12" t="s">
        <v>80</v>
      </c>
      <c r="AY640" s="143" t="s">
        <v>184</v>
      </c>
    </row>
    <row r="641" spans="2:65" s="11" customFormat="1" ht="11.25">
      <c r="B641" s="135"/>
      <c r="D641" s="136" t="s">
        <v>190</v>
      </c>
      <c r="E641" s="137" t="s">
        <v>3</v>
      </c>
      <c r="F641" s="138" t="s">
        <v>1641</v>
      </c>
      <c r="H641" s="137" t="s">
        <v>3</v>
      </c>
      <c r="I641" s="139"/>
      <c r="L641" s="135"/>
      <c r="M641" s="140"/>
      <c r="T641" s="141"/>
      <c r="AT641" s="137" t="s">
        <v>190</v>
      </c>
      <c r="AU641" s="137" t="s">
        <v>88</v>
      </c>
      <c r="AV641" s="11" t="s">
        <v>88</v>
      </c>
      <c r="AW641" s="11" t="s">
        <v>41</v>
      </c>
      <c r="AX641" s="11" t="s">
        <v>80</v>
      </c>
      <c r="AY641" s="137" t="s">
        <v>184</v>
      </c>
    </row>
    <row r="642" spans="2:65" s="12" customFormat="1" ht="11.25">
      <c r="B642" s="142"/>
      <c r="D642" s="136" t="s">
        <v>190</v>
      </c>
      <c r="E642" s="143" t="s">
        <v>3</v>
      </c>
      <c r="F642" s="144" t="s">
        <v>2366</v>
      </c>
      <c r="H642" s="145">
        <v>82</v>
      </c>
      <c r="I642" s="146"/>
      <c r="L642" s="142"/>
      <c r="M642" s="147"/>
      <c r="T642" s="148"/>
      <c r="AT642" s="143" t="s">
        <v>190</v>
      </c>
      <c r="AU642" s="143" t="s">
        <v>88</v>
      </c>
      <c r="AV642" s="12" t="s">
        <v>90</v>
      </c>
      <c r="AW642" s="12" t="s">
        <v>41</v>
      </c>
      <c r="AX642" s="12" t="s">
        <v>80</v>
      </c>
      <c r="AY642" s="143" t="s">
        <v>184</v>
      </c>
    </row>
    <row r="643" spans="2:65" s="11" customFormat="1" ht="11.25">
      <c r="B643" s="135"/>
      <c r="D643" s="136" t="s">
        <v>190</v>
      </c>
      <c r="E643" s="137" t="s">
        <v>3</v>
      </c>
      <c r="F643" s="138" t="s">
        <v>2267</v>
      </c>
      <c r="H643" s="137" t="s">
        <v>3</v>
      </c>
      <c r="I643" s="139"/>
      <c r="L643" s="135"/>
      <c r="M643" s="140"/>
      <c r="T643" s="141"/>
      <c r="AT643" s="137" t="s">
        <v>190</v>
      </c>
      <c r="AU643" s="137" t="s">
        <v>88</v>
      </c>
      <c r="AV643" s="11" t="s">
        <v>88</v>
      </c>
      <c r="AW643" s="11" t="s">
        <v>41</v>
      </c>
      <c r="AX643" s="11" t="s">
        <v>80</v>
      </c>
      <c r="AY643" s="137" t="s">
        <v>184</v>
      </c>
    </row>
    <row r="644" spans="2:65" s="12" customFormat="1" ht="11.25">
      <c r="B644" s="142"/>
      <c r="D644" s="136" t="s">
        <v>190</v>
      </c>
      <c r="E644" s="143" t="s">
        <v>3</v>
      </c>
      <c r="F644" s="144" t="s">
        <v>2366</v>
      </c>
      <c r="H644" s="145">
        <v>82</v>
      </c>
      <c r="I644" s="146"/>
      <c r="L644" s="142"/>
      <c r="M644" s="147"/>
      <c r="T644" s="148"/>
      <c r="AT644" s="143" t="s">
        <v>190</v>
      </c>
      <c r="AU644" s="143" t="s">
        <v>88</v>
      </c>
      <c r="AV644" s="12" t="s">
        <v>90</v>
      </c>
      <c r="AW644" s="12" t="s">
        <v>41</v>
      </c>
      <c r="AX644" s="12" t="s">
        <v>80</v>
      </c>
      <c r="AY644" s="143" t="s">
        <v>184</v>
      </c>
    </row>
    <row r="645" spans="2:65" s="11" customFormat="1" ht="11.25">
      <c r="B645" s="135"/>
      <c r="D645" s="136" t="s">
        <v>190</v>
      </c>
      <c r="E645" s="137" t="s">
        <v>3</v>
      </c>
      <c r="F645" s="138" t="s">
        <v>2268</v>
      </c>
      <c r="H645" s="137" t="s">
        <v>3</v>
      </c>
      <c r="I645" s="139"/>
      <c r="L645" s="135"/>
      <c r="M645" s="140"/>
      <c r="T645" s="141"/>
      <c r="AT645" s="137" t="s">
        <v>190</v>
      </c>
      <c r="AU645" s="137" t="s">
        <v>88</v>
      </c>
      <c r="AV645" s="11" t="s">
        <v>88</v>
      </c>
      <c r="AW645" s="11" t="s">
        <v>41</v>
      </c>
      <c r="AX645" s="11" t="s">
        <v>80</v>
      </c>
      <c r="AY645" s="137" t="s">
        <v>184</v>
      </c>
    </row>
    <row r="646" spans="2:65" s="12" customFormat="1" ht="11.25">
      <c r="B646" s="142"/>
      <c r="D646" s="136" t="s">
        <v>190</v>
      </c>
      <c r="E646" s="143" t="s">
        <v>3</v>
      </c>
      <c r="F646" s="144" t="s">
        <v>2365</v>
      </c>
      <c r="H646" s="145">
        <v>44</v>
      </c>
      <c r="I646" s="146"/>
      <c r="L646" s="142"/>
      <c r="M646" s="147"/>
      <c r="T646" s="148"/>
      <c r="AT646" s="143" t="s">
        <v>190</v>
      </c>
      <c r="AU646" s="143" t="s">
        <v>88</v>
      </c>
      <c r="AV646" s="12" t="s">
        <v>90</v>
      </c>
      <c r="AW646" s="12" t="s">
        <v>41</v>
      </c>
      <c r="AX646" s="12" t="s">
        <v>80</v>
      </c>
      <c r="AY646" s="143" t="s">
        <v>184</v>
      </c>
    </row>
    <row r="647" spans="2:65" s="11" customFormat="1" ht="11.25">
      <c r="B647" s="135"/>
      <c r="D647" s="136" t="s">
        <v>190</v>
      </c>
      <c r="E647" s="137" t="s">
        <v>3</v>
      </c>
      <c r="F647" s="138" t="s">
        <v>1416</v>
      </c>
      <c r="H647" s="137" t="s">
        <v>3</v>
      </c>
      <c r="I647" s="139"/>
      <c r="L647" s="135"/>
      <c r="M647" s="140"/>
      <c r="T647" s="141"/>
      <c r="AT647" s="137" t="s">
        <v>190</v>
      </c>
      <c r="AU647" s="137" t="s">
        <v>88</v>
      </c>
      <c r="AV647" s="11" t="s">
        <v>88</v>
      </c>
      <c r="AW647" s="11" t="s">
        <v>41</v>
      </c>
      <c r="AX647" s="11" t="s">
        <v>80</v>
      </c>
      <c r="AY647" s="137" t="s">
        <v>184</v>
      </c>
    </row>
    <row r="648" spans="2:65" s="12" customFormat="1" ht="11.25">
      <c r="B648" s="142"/>
      <c r="D648" s="136" t="s">
        <v>190</v>
      </c>
      <c r="E648" s="143" t="s">
        <v>3</v>
      </c>
      <c r="F648" s="144" t="s">
        <v>1748</v>
      </c>
      <c r="H648" s="145">
        <v>68</v>
      </c>
      <c r="I648" s="146"/>
      <c r="L648" s="142"/>
      <c r="M648" s="147"/>
      <c r="T648" s="148"/>
      <c r="AT648" s="143" t="s">
        <v>190</v>
      </c>
      <c r="AU648" s="143" t="s">
        <v>88</v>
      </c>
      <c r="AV648" s="12" t="s">
        <v>90</v>
      </c>
      <c r="AW648" s="12" t="s">
        <v>41</v>
      </c>
      <c r="AX648" s="12" t="s">
        <v>80</v>
      </c>
      <c r="AY648" s="143" t="s">
        <v>184</v>
      </c>
    </row>
    <row r="649" spans="2:65" s="11" customFormat="1" ht="11.25">
      <c r="B649" s="135"/>
      <c r="D649" s="136" t="s">
        <v>190</v>
      </c>
      <c r="E649" s="137" t="s">
        <v>3</v>
      </c>
      <c r="F649" s="138" t="s">
        <v>2269</v>
      </c>
      <c r="H649" s="137" t="s">
        <v>3</v>
      </c>
      <c r="I649" s="139"/>
      <c r="L649" s="135"/>
      <c r="M649" s="140"/>
      <c r="T649" s="141"/>
      <c r="AT649" s="137" t="s">
        <v>190</v>
      </c>
      <c r="AU649" s="137" t="s">
        <v>88</v>
      </c>
      <c r="AV649" s="11" t="s">
        <v>88</v>
      </c>
      <c r="AW649" s="11" t="s">
        <v>41</v>
      </c>
      <c r="AX649" s="11" t="s">
        <v>80</v>
      </c>
      <c r="AY649" s="137" t="s">
        <v>184</v>
      </c>
    </row>
    <row r="650" spans="2:65" s="12" customFormat="1" ht="11.25">
      <c r="B650" s="142"/>
      <c r="D650" s="136" t="s">
        <v>190</v>
      </c>
      <c r="E650" s="143" t="s">
        <v>3</v>
      </c>
      <c r="F650" s="144" t="s">
        <v>1387</v>
      </c>
      <c r="H650" s="145">
        <v>34</v>
      </c>
      <c r="I650" s="146"/>
      <c r="L650" s="142"/>
      <c r="M650" s="147"/>
      <c r="T650" s="148"/>
      <c r="AT650" s="143" t="s">
        <v>190</v>
      </c>
      <c r="AU650" s="143" t="s">
        <v>88</v>
      </c>
      <c r="AV650" s="12" t="s">
        <v>90</v>
      </c>
      <c r="AW650" s="12" t="s">
        <v>41</v>
      </c>
      <c r="AX650" s="12" t="s">
        <v>80</v>
      </c>
      <c r="AY650" s="143" t="s">
        <v>184</v>
      </c>
    </row>
    <row r="651" spans="2:65" s="11" customFormat="1" ht="11.25">
      <c r="B651" s="135"/>
      <c r="D651" s="136" t="s">
        <v>190</v>
      </c>
      <c r="E651" s="137" t="s">
        <v>3</v>
      </c>
      <c r="F651" s="138" t="s">
        <v>2272</v>
      </c>
      <c r="H651" s="137" t="s">
        <v>3</v>
      </c>
      <c r="I651" s="139"/>
      <c r="L651" s="135"/>
      <c r="M651" s="140"/>
      <c r="T651" s="141"/>
      <c r="AT651" s="137" t="s">
        <v>190</v>
      </c>
      <c r="AU651" s="137" t="s">
        <v>88</v>
      </c>
      <c r="AV651" s="11" t="s">
        <v>88</v>
      </c>
      <c r="AW651" s="11" t="s">
        <v>41</v>
      </c>
      <c r="AX651" s="11" t="s">
        <v>80</v>
      </c>
      <c r="AY651" s="137" t="s">
        <v>184</v>
      </c>
    </row>
    <row r="652" spans="2:65" s="12" customFormat="1" ht="11.25">
      <c r="B652" s="142"/>
      <c r="D652" s="136" t="s">
        <v>190</v>
      </c>
      <c r="E652" s="143" t="s">
        <v>3</v>
      </c>
      <c r="F652" s="144" t="s">
        <v>2367</v>
      </c>
      <c r="H652" s="145">
        <v>14</v>
      </c>
      <c r="I652" s="146"/>
      <c r="L652" s="142"/>
      <c r="M652" s="147"/>
      <c r="T652" s="148"/>
      <c r="AT652" s="143" t="s">
        <v>190</v>
      </c>
      <c r="AU652" s="143" t="s">
        <v>88</v>
      </c>
      <c r="AV652" s="12" t="s">
        <v>90</v>
      </c>
      <c r="AW652" s="12" t="s">
        <v>41</v>
      </c>
      <c r="AX652" s="12" t="s">
        <v>80</v>
      </c>
      <c r="AY652" s="143" t="s">
        <v>184</v>
      </c>
    </row>
    <row r="653" spans="2:65" s="13" customFormat="1" ht="11.25">
      <c r="B653" s="149"/>
      <c r="D653" s="136" t="s">
        <v>190</v>
      </c>
      <c r="E653" s="150" t="s">
        <v>3</v>
      </c>
      <c r="F653" s="151" t="s">
        <v>202</v>
      </c>
      <c r="H653" s="152">
        <v>726</v>
      </c>
      <c r="I653" s="153"/>
      <c r="L653" s="149"/>
      <c r="M653" s="154"/>
      <c r="T653" s="155"/>
      <c r="AT653" s="150" t="s">
        <v>190</v>
      </c>
      <c r="AU653" s="150" t="s">
        <v>88</v>
      </c>
      <c r="AV653" s="13" t="s">
        <v>203</v>
      </c>
      <c r="AW653" s="13" t="s">
        <v>41</v>
      </c>
      <c r="AX653" s="13" t="s">
        <v>88</v>
      </c>
      <c r="AY653" s="150" t="s">
        <v>184</v>
      </c>
    </row>
    <row r="654" spans="2:65" s="1" customFormat="1" ht="37.9" customHeight="1">
      <c r="B654" s="121"/>
      <c r="C654" s="122" t="s">
        <v>650</v>
      </c>
      <c r="D654" s="122" t="s">
        <v>185</v>
      </c>
      <c r="E654" s="123" t="s">
        <v>1753</v>
      </c>
      <c r="F654" s="124" t="s">
        <v>1754</v>
      </c>
      <c r="G654" s="125" t="s">
        <v>213</v>
      </c>
      <c r="H654" s="126">
        <v>6</v>
      </c>
      <c r="I654" s="127"/>
      <c r="J654" s="128">
        <f>ROUND(I654*H654,2)</f>
        <v>0</v>
      </c>
      <c r="K654" s="124" t="s">
        <v>189</v>
      </c>
      <c r="L654" s="32"/>
      <c r="M654" s="129" t="s">
        <v>3</v>
      </c>
      <c r="N654" s="130" t="s">
        <v>51</v>
      </c>
      <c r="P654" s="131">
        <f>O654*H654</f>
        <v>0</v>
      </c>
      <c r="Q654" s="131">
        <v>0</v>
      </c>
      <c r="R654" s="131">
        <f>Q654*H654</f>
        <v>0</v>
      </c>
      <c r="S654" s="131">
        <v>0</v>
      </c>
      <c r="T654" s="132">
        <f>S654*H654</f>
        <v>0</v>
      </c>
      <c r="AR654" s="133" t="s">
        <v>88</v>
      </c>
      <c r="AT654" s="133" t="s">
        <v>185</v>
      </c>
      <c r="AU654" s="133" t="s">
        <v>88</v>
      </c>
      <c r="AY654" s="16" t="s">
        <v>184</v>
      </c>
      <c r="BE654" s="134">
        <f>IF(N654="základní",J654,0)</f>
        <v>0</v>
      </c>
      <c r="BF654" s="134">
        <f>IF(N654="snížená",J654,0)</f>
        <v>0</v>
      </c>
      <c r="BG654" s="134">
        <f>IF(N654="zákl. přenesená",J654,0)</f>
        <v>0</v>
      </c>
      <c r="BH654" s="134">
        <f>IF(N654="sníž. přenesená",J654,0)</f>
        <v>0</v>
      </c>
      <c r="BI654" s="134">
        <f>IF(N654="nulová",J654,0)</f>
        <v>0</v>
      </c>
      <c r="BJ654" s="16" t="s">
        <v>88</v>
      </c>
      <c r="BK654" s="134">
        <f>ROUND(I654*H654,2)</f>
        <v>0</v>
      </c>
      <c r="BL654" s="16" t="s">
        <v>88</v>
      </c>
      <c r="BM654" s="133" t="s">
        <v>2368</v>
      </c>
    </row>
    <row r="655" spans="2:65" s="11" customFormat="1" ht="11.25">
      <c r="B655" s="135"/>
      <c r="D655" s="136" t="s">
        <v>190</v>
      </c>
      <c r="E655" s="137" t="s">
        <v>3</v>
      </c>
      <c r="F655" s="138" t="s">
        <v>2176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65" s="11" customFormat="1" ht="22.5">
      <c r="B656" s="135"/>
      <c r="D656" s="136" t="s">
        <v>190</v>
      </c>
      <c r="E656" s="137" t="s">
        <v>3</v>
      </c>
      <c r="F656" s="138" t="s">
        <v>1756</v>
      </c>
      <c r="H656" s="137" t="s">
        <v>3</v>
      </c>
      <c r="I656" s="139"/>
      <c r="L656" s="135"/>
      <c r="M656" s="140"/>
      <c r="T656" s="141"/>
      <c r="AT656" s="137" t="s">
        <v>190</v>
      </c>
      <c r="AU656" s="137" t="s">
        <v>88</v>
      </c>
      <c r="AV656" s="11" t="s">
        <v>88</v>
      </c>
      <c r="AW656" s="11" t="s">
        <v>41</v>
      </c>
      <c r="AX656" s="11" t="s">
        <v>80</v>
      </c>
      <c r="AY656" s="137" t="s">
        <v>184</v>
      </c>
    </row>
    <row r="657" spans="2:65" s="11" customFormat="1" ht="11.25">
      <c r="B657" s="135"/>
      <c r="D657" s="136" t="s">
        <v>190</v>
      </c>
      <c r="E657" s="137" t="s">
        <v>3</v>
      </c>
      <c r="F657" s="138" t="s">
        <v>1295</v>
      </c>
      <c r="H657" s="137" t="s">
        <v>3</v>
      </c>
      <c r="I657" s="139"/>
      <c r="L657" s="135"/>
      <c r="M657" s="140"/>
      <c r="T657" s="141"/>
      <c r="AT657" s="137" t="s">
        <v>190</v>
      </c>
      <c r="AU657" s="137" t="s">
        <v>88</v>
      </c>
      <c r="AV657" s="11" t="s">
        <v>88</v>
      </c>
      <c r="AW657" s="11" t="s">
        <v>41</v>
      </c>
      <c r="AX657" s="11" t="s">
        <v>80</v>
      </c>
      <c r="AY657" s="137" t="s">
        <v>184</v>
      </c>
    </row>
    <row r="658" spans="2:65" s="12" customFormat="1" ht="11.25">
      <c r="B658" s="142"/>
      <c r="D658" s="136" t="s">
        <v>190</v>
      </c>
      <c r="E658" s="143" t="s">
        <v>3</v>
      </c>
      <c r="F658" s="144" t="s">
        <v>88</v>
      </c>
      <c r="H658" s="145">
        <v>1</v>
      </c>
      <c r="I658" s="146"/>
      <c r="L658" s="142"/>
      <c r="M658" s="147"/>
      <c r="T658" s="148"/>
      <c r="AT658" s="143" t="s">
        <v>190</v>
      </c>
      <c r="AU658" s="143" t="s">
        <v>88</v>
      </c>
      <c r="AV658" s="12" t="s">
        <v>90</v>
      </c>
      <c r="AW658" s="12" t="s">
        <v>41</v>
      </c>
      <c r="AX658" s="12" t="s">
        <v>80</v>
      </c>
      <c r="AY658" s="143" t="s">
        <v>184</v>
      </c>
    </row>
    <row r="659" spans="2:65" s="11" customFormat="1" ht="11.25">
      <c r="B659" s="135"/>
      <c r="D659" s="136" t="s">
        <v>190</v>
      </c>
      <c r="E659" s="137" t="s">
        <v>3</v>
      </c>
      <c r="F659" s="138" t="s">
        <v>1299</v>
      </c>
      <c r="H659" s="137" t="s">
        <v>3</v>
      </c>
      <c r="I659" s="139"/>
      <c r="L659" s="135"/>
      <c r="M659" s="140"/>
      <c r="T659" s="141"/>
      <c r="AT659" s="137" t="s">
        <v>190</v>
      </c>
      <c r="AU659" s="137" t="s">
        <v>88</v>
      </c>
      <c r="AV659" s="11" t="s">
        <v>88</v>
      </c>
      <c r="AW659" s="11" t="s">
        <v>41</v>
      </c>
      <c r="AX659" s="11" t="s">
        <v>80</v>
      </c>
      <c r="AY659" s="137" t="s">
        <v>184</v>
      </c>
    </row>
    <row r="660" spans="2:65" s="12" customFormat="1" ht="11.25">
      <c r="B660" s="142"/>
      <c r="D660" s="136" t="s">
        <v>190</v>
      </c>
      <c r="E660" s="143" t="s">
        <v>3</v>
      </c>
      <c r="F660" s="144" t="s">
        <v>88</v>
      </c>
      <c r="H660" s="145">
        <v>1</v>
      </c>
      <c r="I660" s="146"/>
      <c r="L660" s="142"/>
      <c r="M660" s="147"/>
      <c r="T660" s="148"/>
      <c r="AT660" s="143" t="s">
        <v>190</v>
      </c>
      <c r="AU660" s="143" t="s">
        <v>88</v>
      </c>
      <c r="AV660" s="12" t="s">
        <v>90</v>
      </c>
      <c r="AW660" s="12" t="s">
        <v>41</v>
      </c>
      <c r="AX660" s="12" t="s">
        <v>80</v>
      </c>
      <c r="AY660" s="143" t="s">
        <v>184</v>
      </c>
    </row>
    <row r="661" spans="2:65" s="11" customFormat="1" ht="11.25">
      <c r="B661" s="135"/>
      <c r="D661" s="136" t="s">
        <v>190</v>
      </c>
      <c r="E661" s="137" t="s">
        <v>3</v>
      </c>
      <c r="F661" s="138" t="s">
        <v>1640</v>
      </c>
      <c r="H661" s="137" t="s">
        <v>3</v>
      </c>
      <c r="I661" s="139"/>
      <c r="L661" s="135"/>
      <c r="M661" s="140"/>
      <c r="T661" s="141"/>
      <c r="AT661" s="137" t="s">
        <v>190</v>
      </c>
      <c r="AU661" s="137" t="s">
        <v>88</v>
      </c>
      <c r="AV661" s="11" t="s">
        <v>88</v>
      </c>
      <c r="AW661" s="11" t="s">
        <v>41</v>
      </c>
      <c r="AX661" s="11" t="s">
        <v>80</v>
      </c>
      <c r="AY661" s="137" t="s">
        <v>184</v>
      </c>
    </row>
    <row r="662" spans="2:65" s="12" customFormat="1" ht="11.25">
      <c r="B662" s="142"/>
      <c r="D662" s="136" t="s">
        <v>190</v>
      </c>
      <c r="E662" s="143" t="s">
        <v>3</v>
      </c>
      <c r="F662" s="144" t="s">
        <v>88</v>
      </c>
      <c r="H662" s="145">
        <v>1</v>
      </c>
      <c r="I662" s="146"/>
      <c r="L662" s="142"/>
      <c r="M662" s="147"/>
      <c r="T662" s="148"/>
      <c r="AT662" s="143" t="s">
        <v>190</v>
      </c>
      <c r="AU662" s="143" t="s">
        <v>88</v>
      </c>
      <c r="AV662" s="12" t="s">
        <v>90</v>
      </c>
      <c r="AW662" s="12" t="s">
        <v>41</v>
      </c>
      <c r="AX662" s="12" t="s">
        <v>80</v>
      </c>
      <c r="AY662" s="143" t="s">
        <v>184</v>
      </c>
    </row>
    <row r="663" spans="2:65" s="11" customFormat="1" ht="11.25">
      <c r="B663" s="135"/>
      <c r="D663" s="136" t="s">
        <v>190</v>
      </c>
      <c r="E663" s="137" t="s">
        <v>3</v>
      </c>
      <c r="F663" s="138" t="s">
        <v>1641</v>
      </c>
      <c r="H663" s="137" t="s">
        <v>3</v>
      </c>
      <c r="I663" s="139"/>
      <c r="L663" s="135"/>
      <c r="M663" s="140"/>
      <c r="T663" s="141"/>
      <c r="AT663" s="137" t="s">
        <v>190</v>
      </c>
      <c r="AU663" s="137" t="s">
        <v>88</v>
      </c>
      <c r="AV663" s="11" t="s">
        <v>88</v>
      </c>
      <c r="AW663" s="11" t="s">
        <v>41</v>
      </c>
      <c r="AX663" s="11" t="s">
        <v>80</v>
      </c>
      <c r="AY663" s="137" t="s">
        <v>184</v>
      </c>
    </row>
    <row r="664" spans="2:65" s="12" customFormat="1" ht="11.25">
      <c r="B664" s="142"/>
      <c r="D664" s="136" t="s">
        <v>190</v>
      </c>
      <c r="E664" s="143" t="s">
        <v>3</v>
      </c>
      <c r="F664" s="144" t="s">
        <v>88</v>
      </c>
      <c r="H664" s="145">
        <v>1</v>
      </c>
      <c r="I664" s="146"/>
      <c r="L664" s="142"/>
      <c r="M664" s="147"/>
      <c r="T664" s="148"/>
      <c r="AT664" s="143" t="s">
        <v>190</v>
      </c>
      <c r="AU664" s="143" t="s">
        <v>88</v>
      </c>
      <c r="AV664" s="12" t="s">
        <v>90</v>
      </c>
      <c r="AW664" s="12" t="s">
        <v>41</v>
      </c>
      <c r="AX664" s="12" t="s">
        <v>80</v>
      </c>
      <c r="AY664" s="143" t="s">
        <v>184</v>
      </c>
    </row>
    <row r="665" spans="2:65" s="11" customFormat="1" ht="11.25">
      <c r="B665" s="135"/>
      <c r="D665" s="136" t="s">
        <v>190</v>
      </c>
      <c r="E665" s="137" t="s">
        <v>3</v>
      </c>
      <c r="F665" s="138" t="s">
        <v>2269</v>
      </c>
      <c r="H665" s="137" t="s">
        <v>3</v>
      </c>
      <c r="I665" s="139"/>
      <c r="L665" s="135"/>
      <c r="M665" s="140"/>
      <c r="T665" s="141"/>
      <c r="AT665" s="137" t="s">
        <v>190</v>
      </c>
      <c r="AU665" s="137" t="s">
        <v>88</v>
      </c>
      <c r="AV665" s="11" t="s">
        <v>88</v>
      </c>
      <c r="AW665" s="11" t="s">
        <v>41</v>
      </c>
      <c r="AX665" s="11" t="s">
        <v>80</v>
      </c>
      <c r="AY665" s="137" t="s">
        <v>184</v>
      </c>
    </row>
    <row r="666" spans="2:65" s="12" customFormat="1" ht="11.25">
      <c r="B666" s="142"/>
      <c r="D666" s="136" t="s">
        <v>190</v>
      </c>
      <c r="E666" s="143" t="s">
        <v>3</v>
      </c>
      <c r="F666" s="144" t="s">
        <v>88</v>
      </c>
      <c r="H666" s="145">
        <v>1</v>
      </c>
      <c r="I666" s="146"/>
      <c r="L666" s="142"/>
      <c r="M666" s="147"/>
      <c r="T666" s="148"/>
      <c r="AT666" s="143" t="s">
        <v>190</v>
      </c>
      <c r="AU666" s="143" t="s">
        <v>88</v>
      </c>
      <c r="AV666" s="12" t="s">
        <v>90</v>
      </c>
      <c r="AW666" s="12" t="s">
        <v>41</v>
      </c>
      <c r="AX666" s="12" t="s">
        <v>80</v>
      </c>
      <c r="AY666" s="143" t="s">
        <v>184</v>
      </c>
    </row>
    <row r="667" spans="2:65" s="11" customFormat="1" ht="11.25">
      <c r="B667" s="135"/>
      <c r="D667" s="136" t="s">
        <v>190</v>
      </c>
      <c r="E667" s="137" t="s">
        <v>3</v>
      </c>
      <c r="F667" s="138" t="s">
        <v>2272</v>
      </c>
      <c r="H667" s="137" t="s">
        <v>3</v>
      </c>
      <c r="I667" s="139"/>
      <c r="L667" s="135"/>
      <c r="M667" s="140"/>
      <c r="T667" s="141"/>
      <c r="AT667" s="137" t="s">
        <v>190</v>
      </c>
      <c r="AU667" s="137" t="s">
        <v>88</v>
      </c>
      <c r="AV667" s="11" t="s">
        <v>88</v>
      </c>
      <c r="AW667" s="11" t="s">
        <v>41</v>
      </c>
      <c r="AX667" s="11" t="s">
        <v>80</v>
      </c>
      <c r="AY667" s="137" t="s">
        <v>184</v>
      </c>
    </row>
    <row r="668" spans="2:65" s="12" customFormat="1" ht="11.25">
      <c r="B668" s="142"/>
      <c r="D668" s="136" t="s">
        <v>190</v>
      </c>
      <c r="E668" s="143" t="s">
        <v>3</v>
      </c>
      <c r="F668" s="144" t="s">
        <v>88</v>
      </c>
      <c r="H668" s="145">
        <v>1</v>
      </c>
      <c r="I668" s="146"/>
      <c r="L668" s="142"/>
      <c r="M668" s="147"/>
      <c r="T668" s="148"/>
      <c r="AT668" s="143" t="s">
        <v>190</v>
      </c>
      <c r="AU668" s="143" t="s">
        <v>88</v>
      </c>
      <c r="AV668" s="12" t="s">
        <v>90</v>
      </c>
      <c r="AW668" s="12" t="s">
        <v>41</v>
      </c>
      <c r="AX668" s="12" t="s">
        <v>80</v>
      </c>
      <c r="AY668" s="143" t="s">
        <v>184</v>
      </c>
    </row>
    <row r="669" spans="2:65" s="13" customFormat="1" ht="11.25">
      <c r="B669" s="149"/>
      <c r="D669" s="136" t="s">
        <v>190</v>
      </c>
      <c r="E669" s="150" t="s">
        <v>3</v>
      </c>
      <c r="F669" s="151" t="s">
        <v>202</v>
      </c>
      <c r="H669" s="152">
        <v>6</v>
      </c>
      <c r="I669" s="153"/>
      <c r="L669" s="149"/>
      <c r="M669" s="154"/>
      <c r="T669" s="155"/>
      <c r="AT669" s="150" t="s">
        <v>190</v>
      </c>
      <c r="AU669" s="150" t="s">
        <v>88</v>
      </c>
      <c r="AV669" s="13" t="s">
        <v>203</v>
      </c>
      <c r="AW669" s="13" t="s">
        <v>41</v>
      </c>
      <c r="AX669" s="13" t="s">
        <v>88</v>
      </c>
      <c r="AY669" s="150" t="s">
        <v>184</v>
      </c>
    </row>
    <row r="670" spans="2:65" s="1" customFormat="1" ht="37.9" customHeight="1">
      <c r="B670" s="121"/>
      <c r="C670" s="122" t="s">
        <v>485</v>
      </c>
      <c r="D670" s="122" t="s">
        <v>185</v>
      </c>
      <c r="E670" s="123" t="s">
        <v>1757</v>
      </c>
      <c r="F670" s="124" t="s">
        <v>1758</v>
      </c>
      <c r="G670" s="125" t="s">
        <v>213</v>
      </c>
      <c r="H670" s="126">
        <v>2</v>
      </c>
      <c r="I670" s="127"/>
      <c r="J670" s="128">
        <f>ROUND(I670*H670,2)</f>
        <v>0</v>
      </c>
      <c r="K670" s="124" t="s">
        <v>189</v>
      </c>
      <c r="L670" s="32"/>
      <c r="M670" s="129" t="s">
        <v>3</v>
      </c>
      <c r="N670" s="130" t="s">
        <v>51</v>
      </c>
      <c r="P670" s="131">
        <f>O670*H670</f>
        <v>0</v>
      </c>
      <c r="Q670" s="131">
        <v>0</v>
      </c>
      <c r="R670" s="131">
        <f>Q670*H670</f>
        <v>0</v>
      </c>
      <c r="S670" s="131">
        <v>0</v>
      </c>
      <c r="T670" s="132">
        <f>S670*H670</f>
        <v>0</v>
      </c>
      <c r="AR670" s="133" t="s">
        <v>88</v>
      </c>
      <c r="AT670" s="133" t="s">
        <v>185</v>
      </c>
      <c r="AU670" s="133" t="s">
        <v>88</v>
      </c>
      <c r="AY670" s="16" t="s">
        <v>184</v>
      </c>
      <c r="BE670" s="134">
        <f>IF(N670="základní",J670,0)</f>
        <v>0</v>
      </c>
      <c r="BF670" s="134">
        <f>IF(N670="snížená",J670,0)</f>
        <v>0</v>
      </c>
      <c r="BG670" s="134">
        <f>IF(N670="zákl. přenesená",J670,0)</f>
        <v>0</v>
      </c>
      <c r="BH670" s="134">
        <f>IF(N670="sníž. přenesená",J670,0)</f>
        <v>0</v>
      </c>
      <c r="BI670" s="134">
        <f>IF(N670="nulová",J670,0)</f>
        <v>0</v>
      </c>
      <c r="BJ670" s="16" t="s">
        <v>88</v>
      </c>
      <c r="BK670" s="134">
        <f>ROUND(I670*H670,2)</f>
        <v>0</v>
      </c>
      <c r="BL670" s="16" t="s">
        <v>88</v>
      </c>
      <c r="BM670" s="133" t="s">
        <v>2369</v>
      </c>
    </row>
    <row r="671" spans="2:65" s="11" customFormat="1" ht="11.25">
      <c r="B671" s="135"/>
      <c r="D671" s="136" t="s">
        <v>190</v>
      </c>
      <c r="E671" s="137" t="s">
        <v>3</v>
      </c>
      <c r="F671" s="138" t="s">
        <v>2176</v>
      </c>
      <c r="H671" s="137" t="s">
        <v>3</v>
      </c>
      <c r="I671" s="139"/>
      <c r="L671" s="135"/>
      <c r="M671" s="140"/>
      <c r="T671" s="141"/>
      <c r="AT671" s="137" t="s">
        <v>190</v>
      </c>
      <c r="AU671" s="137" t="s">
        <v>88</v>
      </c>
      <c r="AV671" s="11" t="s">
        <v>88</v>
      </c>
      <c r="AW671" s="11" t="s">
        <v>41</v>
      </c>
      <c r="AX671" s="11" t="s">
        <v>80</v>
      </c>
      <c r="AY671" s="137" t="s">
        <v>184</v>
      </c>
    </row>
    <row r="672" spans="2:65" s="11" customFormat="1" ht="22.5">
      <c r="B672" s="135"/>
      <c r="D672" s="136" t="s">
        <v>190</v>
      </c>
      <c r="E672" s="137" t="s">
        <v>3</v>
      </c>
      <c r="F672" s="138" t="s">
        <v>1756</v>
      </c>
      <c r="H672" s="137" t="s">
        <v>3</v>
      </c>
      <c r="I672" s="139"/>
      <c r="L672" s="135"/>
      <c r="M672" s="140"/>
      <c r="T672" s="141"/>
      <c r="AT672" s="137" t="s">
        <v>190</v>
      </c>
      <c r="AU672" s="137" t="s">
        <v>88</v>
      </c>
      <c r="AV672" s="11" t="s">
        <v>88</v>
      </c>
      <c r="AW672" s="11" t="s">
        <v>41</v>
      </c>
      <c r="AX672" s="11" t="s">
        <v>80</v>
      </c>
      <c r="AY672" s="137" t="s">
        <v>184</v>
      </c>
    </row>
    <row r="673" spans="2:65" s="11" customFormat="1" ht="11.25">
      <c r="B673" s="135"/>
      <c r="D673" s="136" t="s">
        <v>190</v>
      </c>
      <c r="E673" s="137" t="s">
        <v>3</v>
      </c>
      <c r="F673" s="138" t="s">
        <v>1300</v>
      </c>
      <c r="H673" s="137" t="s">
        <v>3</v>
      </c>
      <c r="I673" s="139"/>
      <c r="L673" s="135"/>
      <c r="M673" s="140"/>
      <c r="T673" s="141"/>
      <c r="AT673" s="137" t="s">
        <v>190</v>
      </c>
      <c r="AU673" s="137" t="s">
        <v>88</v>
      </c>
      <c r="AV673" s="11" t="s">
        <v>88</v>
      </c>
      <c r="AW673" s="11" t="s">
        <v>41</v>
      </c>
      <c r="AX673" s="11" t="s">
        <v>80</v>
      </c>
      <c r="AY673" s="137" t="s">
        <v>184</v>
      </c>
    </row>
    <row r="674" spans="2:65" s="12" customFormat="1" ht="11.25">
      <c r="B674" s="142"/>
      <c r="D674" s="136" t="s">
        <v>190</v>
      </c>
      <c r="E674" s="143" t="s">
        <v>3</v>
      </c>
      <c r="F674" s="144" t="s">
        <v>88</v>
      </c>
      <c r="H674" s="145">
        <v>1</v>
      </c>
      <c r="I674" s="146"/>
      <c r="L674" s="142"/>
      <c r="M674" s="147"/>
      <c r="T674" s="148"/>
      <c r="AT674" s="143" t="s">
        <v>190</v>
      </c>
      <c r="AU674" s="143" t="s">
        <v>88</v>
      </c>
      <c r="AV674" s="12" t="s">
        <v>90</v>
      </c>
      <c r="AW674" s="12" t="s">
        <v>41</v>
      </c>
      <c r="AX674" s="12" t="s">
        <v>80</v>
      </c>
      <c r="AY674" s="143" t="s">
        <v>184</v>
      </c>
    </row>
    <row r="675" spans="2:65" s="11" customFormat="1" ht="11.25">
      <c r="B675" s="135"/>
      <c r="D675" s="136" t="s">
        <v>190</v>
      </c>
      <c r="E675" s="137" t="s">
        <v>3</v>
      </c>
      <c r="F675" s="138" t="s">
        <v>2268</v>
      </c>
      <c r="H675" s="137" t="s">
        <v>3</v>
      </c>
      <c r="I675" s="139"/>
      <c r="L675" s="135"/>
      <c r="M675" s="140"/>
      <c r="T675" s="141"/>
      <c r="AT675" s="137" t="s">
        <v>190</v>
      </c>
      <c r="AU675" s="137" t="s">
        <v>88</v>
      </c>
      <c r="AV675" s="11" t="s">
        <v>88</v>
      </c>
      <c r="AW675" s="11" t="s">
        <v>41</v>
      </c>
      <c r="AX675" s="11" t="s">
        <v>80</v>
      </c>
      <c r="AY675" s="137" t="s">
        <v>184</v>
      </c>
    </row>
    <row r="676" spans="2:65" s="12" customFormat="1" ht="11.25">
      <c r="B676" s="142"/>
      <c r="D676" s="136" t="s">
        <v>190</v>
      </c>
      <c r="E676" s="143" t="s">
        <v>3</v>
      </c>
      <c r="F676" s="144" t="s">
        <v>88</v>
      </c>
      <c r="H676" s="145">
        <v>1</v>
      </c>
      <c r="I676" s="146"/>
      <c r="L676" s="142"/>
      <c r="M676" s="147"/>
      <c r="T676" s="148"/>
      <c r="AT676" s="143" t="s">
        <v>190</v>
      </c>
      <c r="AU676" s="143" t="s">
        <v>88</v>
      </c>
      <c r="AV676" s="12" t="s">
        <v>90</v>
      </c>
      <c r="AW676" s="12" t="s">
        <v>41</v>
      </c>
      <c r="AX676" s="12" t="s">
        <v>80</v>
      </c>
      <c r="AY676" s="143" t="s">
        <v>184</v>
      </c>
    </row>
    <row r="677" spans="2:65" s="13" customFormat="1" ht="11.25">
      <c r="B677" s="149"/>
      <c r="D677" s="136" t="s">
        <v>190</v>
      </c>
      <c r="E677" s="150" t="s">
        <v>3</v>
      </c>
      <c r="F677" s="151" t="s">
        <v>202</v>
      </c>
      <c r="H677" s="152">
        <v>2</v>
      </c>
      <c r="I677" s="153"/>
      <c r="L677" s="149"/>
      <c r="M677" s="154"/>
      <c r="T677" s="155"/>
      <c r="AT677" s="150" t="s">
        <v>190</v>
      </c>
      <c r="AU677" s="150" t="s">
        <v>88</v>
      </c>
      <c r="AV677" s="13" t="s">
        <v>203</v>
      </c>
      <c r="AW677" s="13" t="s">
        <v>41</v>
      </c>
      <c r="AX677" s="13" t="s">
        <v>88</v>
      </c>
      <c r="AY677" s="150" t="s">
        <v>184</v>
      </c>
    </row>
    <row r="678" spans="2:65" s="1" customFormat="1" ht="33" customHeight="1">
      <c r="B678" s="121"/>
      <c r="C678" s="122" t="s">
        <v>662</v>
      </c>
      <c r="D678" s="122" t="s">
        <v>185</v>
      </c>
      <c r="E678" s="123" t="s">
        <v>2370</v>
      </c>
      <c r="F678" s="124" t="s">
        <v>2371</v>
      </c>
      <c r="G678" s="125" t="s">
        <v>213</v>
      </c>
      <c r="H678" s="126">
        <v>2</v>
      </c>
      <c r="I678" s="127"/>
      <c r="J678" s="128">
        <f>ROUND(I678*H678,2)</f>
        <v>0</v>
      </c>
      <c r="K678" s="124" t="s">
        <v>189</v>
      </c>
      <c r="L678" s="32"/>
      <c r="M678" s="129" t="s">
        <v>3</v>
      </c>
      <c r="N678" s="130" t="s">
        <v>51</v>
      </c>
      <c r="P678" s="131">
        <f>O678*H678</f>
        <v>0</v>
      </c>
      <c r="Q678" s="131">
        <v>0</v>
      </c>
      <c r="R678" s="131">
        <f>Q678*H678</f>
        <v>0</v>
      </c>
      <c r="S678" s="131">
        <v>0</v>
      </c>
      <c r="T678" s="132">
        <f>S678*H678</f>
        <v>0</v>
      </c>
      <c r="AR678" s="133" t="s">
        <v>88</v>
      </c>
      <c r="AT678" s="133" t="s">
        <v>185</v>
      </c>
      <c r="AU678" s="133" t="s">
        <v>88</v>
      </c>
      <c r="AY678" s="16" t="s">
        <v>184</v>
      </c>
      <c r="BE678" s="134">
        <f>IF(N678="základní",J678,0)</f>
        <v>0</v>
      </c>
      <c r="BF678" s="134">
        <f>IF(N678="snížená",J678,0)</f>
        <v>0</v>
      </c>
      <c r="BG678" s="134">
        <f>IF(N678="zákl. přenesená",J678,0)</f>
        <v>0</v>
      </c>
      <c r="BH678" s="134">
        <f>IF(N678="sníž. přenesená",J678,0)</f>
        <v>0</v>
      </c>
      <c r="BI678" s="134">
        <f>IF(N678="nulová",J678,0)</f>
        <v>0</v>
      </c>
      <c r="BJ678" s="16" t="s">
        <v>88</v>
      </c>
      <c r="BK678" s="134">
        <f>ROUND(I678*H678,2)</f>
        <v>0</v>
      </c>
      <c r="BL678" s="16" t="s">
        <v>88</v>
      </c>
      <c r="BM678" s="133" t="s">
        <v>2372</v>
      </c>
    </row>
    <row r="679" spans="2:65" s="11" customFormat="1" ht="11.25">
      <c r="B679" s="135"/>
      <c r="D679" s="136" t="s">
        <v>190</v>
      </c>
      <c r="E679" s="137" t="s">
        <v>3</v>
      </c>
      <c r="F679" s="138" t="s">
        <v>2176</v>
      </c>
      <c r="H679" s="137" t="s">
        <v>3</v>
      </c>
      <c r="I679" s="139"/>
      <c r="L679" s="135"/>
      <c r="M679" s="140"/>
      <c r="T679" s="141"/>
      <c r="AT679" s="137" t="s">
        <v>190</v>
      </c>
      <c r="AU679" s="137" t="s">
        <v>88</v>
      </c>
      <c r="AV679" s="11" t="s">
        <v>88</v>
      </c>
      <c r="AW679" s="11" t="s">
        <v>41</v>
      </c>
      <c r="AX679" s="11" t="s">
        <v>80</v>
      </c>
      <c r="AY679" s="137" t="s">
        <v>184</v>
      </c>
    </row>
    <row r="680" spans="2:65" s="11" customFormat="1" ht="11.25">
      <c r="B680" s="135"/>
      <c r="D680" s="136" t="s">
        <v>190</v>
      </c>
      <c r="E680" s="137" t="s">
        <v>3</v>
      </c>
      <c r="F680" s="138" t="s">
        <v>2373</v>
      </c>
      <c r="H680" s="137" t="s">
        <v>3</v>
      </c>
      <c r="I680" s="139"/>
      <c r="L680" s="135"/>
      <c r="M680" s="140"/>
      <c r="T680" s="141"/>
      <c r="AT680" s="137" t="s">
        <v>190</v>
      </c>
      <c r="AU680" s="137" t="s">
        <v>88</v>
      </c>
      <c r="AV680" s="11" t="s">
        <v>88</v>
      </c>
      <c r="AW680" s="11" t="s">
        <v>41</v>
      </c>
      <c r="AX680" s="11" t="s">
        <v>80</v>
      </c>
      <c r="AY680" s="137" t="s">
        <v>184</v>
      </c>
    </row>
    <row r="681" spans="2:65" s="11" customFormat="1" ht="11.25">
      <c r="B681" s="135"/>
      <c r="D681" s="136" t="s">
        <v>190</v>
      </c>
      <c r="E681" s="137" t="s">
        <v>3</v>
      </c>
      <c r="F681" s="138" t="s">
        <v>1297</v>
      </c>
      <c r="H681" s="137" t="s">
        <v>3</v>
      </c>
      <c r="I681" s="139"/>
      <c r="L681" s="135"/>
      <c r="M681" s="140"/>
      <c r="T681" s="141"/>
      <c r="AT681" s="137" t="s">
        <v>190</v>
      </c>
      <c r="AU681" s="137" t="s">
        <v>88</v>
      </c>
      <c r="AV681" s="11" t="s">
        <v>88</v>
      </c>
      <c r="AW681" s="11" t="s">
        <v>41</v>
      </c>
      <c r="AX681" s="11" t="s">
        <v>80</v>
      </c>
      <c r="AY681" s="137" t="s">
        <v>184</v>
      </c>
    </row>
    <row r="682" spans="2:65" s="12" customFormat="1" ht="11.25">
      <c r="B682" s="142"/>
      <c r="D682" s="136" t="s">
        <v>190</v>
      </c>
      <c r="E682" s="143" t="s">
        <v>3</v>
      </c>
      <c r="F682" s="144" t="s">
        <v>88</v>
      </c>
      <c r="H682" s="145">
        <v>1</v>
      </c>
      <c r="I682" s="146"/>
      <c r="L682" s="142"/>
      <c r="M682" s="147"/>
      <c r="T682" s="148"/>
      <c r="AT682" s="143" t="s">
        <v>190</v>
      </c>
      <c r="AU682" s="143" t="s">
        <v>88</v>
      </c>
      <c r="AV682" s="12" t="s">
        <v>90</v>
      </c>
      <c r="AW682" s="12" t="s">
        <v>41</v>
      </c>
      <c r="AX682" s="12" t="s">
        <v>80</v>
      </c>
      <c r="AY682" s="143" t="s">
        <v>184</v>
      </c>
    </row>
    <row r="683" spans="2:65" s="11" customFormat="1" ht="11.25">
      <c r="B683" s="135"/>
      <c r="D683" s="136" t="s">
        <v>190</v>
      </c>
      <c r="E683" s="137" t="s">
        <v>3</v>
      </c>
      <c r="F683" s="138" t="s">
        <v>2267</v>
      </c>
      <c r="H683" s="137" t="s">
        <v>3</v>
      </c>
      <c r="I683" s="139"/>
      <c r="L683" s="135"/>
      <c r="M683" s="140"/>
      <c r="T683" s="141"/>
      <c r="AT683" s="137" t="s">
        <v>190</v>
      </c>
      <c r="AU683" s="137" t="s">
        <v>88</v>
      </c>
      <c r="AV683" s="11" t="s">
        <v>88</v>
      </c>
      <c r="AW683" s="11" t="s">
        <v>41</v>
      </c>
      <c r="AX683" s="11" t="s">
        <v>80</v>
      </c>
      <c r="AY683" s="137" t="s">
        <v>184</v>
      </c>
    </row>
    <row r="684" spans="2:65" s="12" customFormat="1" ht="11.25">
      <c r="B684" s="142"/>
      <c r="D684" s="136" t="s">
        <v>190</v>
      </c>
      <c r="E684" s="143" t="s">
        <v>3</v>
      </c>
      <c r="F684" s="144" t="s">
        <v>88</v>
      </c>
      <c r="H684" s="145">
        <v>1</v>
      </c>
      <c r="I684" s="146"/>
      <c r="L684" s="142"/>
      <c r="M684" s="147"/>
      <c r="T684" s="148"/>
      <c r="AT684" s="143" t="s">
        <v>190</v>
      </c>
      <c r="AU684" s="143" t="s">
        <v>88</v>
      </c>
      <c r="AV684" s="12" t="s">
        <v>90</v>
      </c>
      <c r="AW684" s="12" t="s">
        <v>41</v>
      </c>
      <c r="AX684" s="12" t="s">
        <v>80</v>
      </c>
      <c r="AY684" s="143" t="s">
        <v>184</v>
      </c>
    </row>
    <row r="685" spans="2:65" s="13" customFormat="1" ht="11.25">
      <c r="B685" s="149"/>
      <c r="D685" s="136" t="s">
        <v>190</v>
      </c>
      <c r="E685" s="150" t="s">
        <v>3</v>
      </c>
      <c r="F685" s="151" t="s">
        <v>202</v>
      </c>
      <c r="H685" s="152">
        <v>2</v>
      </c>
      <c r="I685" s="153"/>
      <c r="L685" s="149"/>
      <c r="M685" s="154"/>
      <c r="T685" s="155"/>
      <c r="AT685" s="150" t="s">
        <v>190</v>
      </c>
      <c r="AU685" s="150" t="s">
        <v>88</v>
      </c>
      <c r="AV685" s="13" t="s">
        <v>203</v>
      </c>
      <c r="AW685" s="13" t="s">
        <v>41</v>
      </c>
      <c r="AX685" s="13" t="s">
        <v>88</v>
      </c>
      <c r="AY685" s="150" t="s">
        <v>184</v>
      </c>
    </row>
    <row r="686" spans="2:65" s="1" customFormat="1" ht="49.15" customHeight="1">
      <c r="B686" s="121"/>
      <c r="C686" s="122" t="s">
        <v>488</v>
      </c>
      <c r="D686" s="122" t="s">
        <v>185</v>
      </c>
      <c r="E686" s="123" t="s">
        <v>2374</v>
      </c>
      <c r="F686" s="124" t="s">
        <v>2375</v>
      </c>
      <c r="G686" s="125" t="s">
        <v>213</v>
      </c>
      <c r="H686" s="126">
        <v>1</v>
      </c>
      <c r="I686" s="127"/>
      <c r="J686" s="128">
        <f>ROUND(I686*H686,2)</f>
        <v>0</v>
      </c>
      <c r="K686" s="124" t="s">
        <v>189</v>
      </c>
      <c r="L686" s="32"/>
      <c r="M686" s="129" t="s">
        <v>3</v>
      </c>
      <c r="N686" s="130" t="s">
        <v>51</v>
      </c>
      <c r="P686" s="131">
        <f>O686*H686</f>
        <v>0</v>
      </c>
      <c r="Q686" s="131">
        <v>0</v>
      </c>
      <c r="R686" s="131">
        <f>Q686*H686</f>
        <v>0</v>
      </c>
      <c r="S686" s="131">
        <v>0</v>
      </c>
      <c r="T686" s="132">
        <f>S686*H686</f>
        <v>0</v>
      </c>
      <c r="AR686" s="133" t="s">
        <v>88</v>
      </c>
      <c r="AT686" s="133" t="s">
        <v>185</v>
      </c>
      <c r="AU686" s="133" t="s">
        <v>88</v>
      </c>
      <c r="AY686" s="16" t="s">
        <v>184</v>
      </c>
      <c r="BE686" s="134">
        <f>IF(N686="základní",J686,0)</f>
        <v>0</v>
      </c>
      <c r="BF686" s="134">
        <f>IF(N686="snížená",J686,0)</f>
        <v>0</v>
      </c>
      <c r="BG686" s="134">
        <f>IF(N686="zákl. přenesená",J686,0)</f>
        <v>0</v>
      </c>
      <c r="BH686" s="134">
        <f>IF(N686="sníž. přenesená",J686,0)</f>
        <v>0</v>
      </c>
      <c r="BI686" s="134">
        <f>IF(N686="nulová",J686,0)</f>
        <v>0</v>
      </c>
      <c r="BJ686" s="16" t="s">
        <v>88</v>
      </c>
      <c r="BK686" s="134">
        <f>ROUND(I686*H686,2)</f>
        <v>0</v>
      </c>
      <c r="BL686" s="16" t="s">
        <v>88</v>
      </c>
      <c r="BM686" s="133" t="s">
        <v>2376</v>
      </c>
    </row>
    <row r="687" spans="2:65" s="11" customFormat="1" ht="11.25">
      <c r="B687" s="135"/>
      <c r="D687" s="136" t="s">
        <v>190</v>
      </c>
      <c r="E687" s="137" t="s">
        <v>3</v>
      </c>
      <c r="F687" s="138" t="s">
        <v>2176</v>
      </c>
      <c r="H687" s="137" t="s">
        <v>3</v>
      </c>
      <c r="I687" s="139"/>
      <c r="L687" s="135"/>
      <c r="M687" s="140"/>
      <c r="T687" s="141"/>
      <c r="AT687" s="137" t="s">
        <v>190</v>
      </c>
      <c r="AU687" s="137" t="s">
        <v>88</v>
      </c>
      <c r="AV687" s="11" t="s">
        <v>88</v>
      </c>
      <c r="AW687" s="11" t="s">
        <v>41</v>
      </c>
      <c r="AX687" s="11" t="s">
        <v>80</v>
      </c>
      <c r="AY687" s="137" t="s">
        <v>184</v>
      </c>
    </row>
    <row r="688" spans="2:65" s="11" customFormat="1" ht="22.5">
      <c r="B688" s="135"/>
      <c r="D688" s="136" t="s">
        <v>190</v>
      </c>
      <c r="E688" s="137" t="s">
        <v>3</v>
      </c>
      <c r="F688" s="138" t="s">
        <v>1763</v>
      </c>
      <c r="H688" s="137" t="s">
        <v>3</v>
      </c>
      <c r="I688" s="139"/>
      <c r="L688" s="135"/>
      <c r="M688" s="140"/>
      <c r="T688" s="141"/>
      <c r="AT688" s="137" t="s">
        <v>190</v>
      </c>
      <c r="AU688" s="137" t="s">
        <v>88</v>
      </c>
      <c r="AV688" s="11" t="s">
        <v>88</v>
      </c>
      <c r="AW688" s="11" t="s">
        <v>41</v>
      </c>
      <c r="AX688" s="11" t="s">
        <v>80</v>
      </c>
      <c r="AY688" s="137" t="s">
        <v>184</v>
      </c>
    </row>
    <row r="689" spans="2:65" s="11" customFormat="1" ht="11.25">
      <c r="B689" s="135"/>
      <c r="D689" s="136" t="s">
        <v>190</v>
      </c>
      <c r="E689" s="137" t="s">
        <v>3</v>
      </c>
      <c r="F689" s="138" t="s">
        <v>1764</v>
      </c>
      <c r="H689" s="137" t="s">
        <v>3</v>
      </c>
      <c r="I689" s="139"/>
      <c r="L689" s="135"/>
      <c r="M689" s="140"/>
      <c r="T689" s="141"/>
      <c r="AT689" s="137" t="s">
        <v>190</v>
      </c>
      <c r="AU689" s="137" t="s">
        <v>88</v>
      </c>
      <c r="AV689" s="11" t="s">
        <v>88</v>
      </c>
      <c r="AW689" s="11" t="s">
        <v>41</v>
      </c>
      <c r="AX689" s="11" t="s">
        <v>80</v>
      </c>
      <c r="AY689" s="137" t="s">
        <v>184</v>
      </c>
    </row>
    <row r="690" spans="2:65" s="11" customFormat="1" ht="11.25">
      <c r="B690" s="135"/>
      <c r="D690" s="136" t="s">
        <v>190</v>
      </c>
      <c r="E690" s="137" t="s">
        <v>3</v>
      </c>
      <c r="F690" s="138" t="s">
        <v>1301</v>
      </c>
      <c r="H690" s="137" t="s">
        <v>3</v>
      </c>
      <c r="I690" s="139"/>
      <c r="L690" s="135"/>
      <c r="M690" s="140"/>
      <c r="T690" s="141"/>
      <c r="AT690" s="137" t="s">
        <v>190</v>
      </c>
      <c r="AU690" s="137" t="s">
        <v>88</v>
      </c>
      <c r="AV690" s="11" t="s">
        <v>88</v>
      </c>
      <c r="AW690" s="11" t="s">
        <v>41</v>
      </c>
      <c r="AX690" s="11" t="s">
        <v>80</v>
      </c>
      <c r="AY690" s="137" t="s">
        <v>184</v>
      </c>
    </row>
    <row r="691" spans="2:65" s="12" customFormat="1" ht="11.25">
      <c r="B691" s="142"/>
      <c r="D691" s="136" t="s">
        <v>190</v>
      </c>
      <c r="E691" s="143" t="s">
        <v>3</v>
      </c>
      <c r="F691" s="144" t="s">
        <v>88</v>
      </c>
      <c r="H691" s="145">
        <v>1</v>
      </c>
      <c r="I691" s="146"/>
      <c r="L691" s="142"/>
      <c r="M691" s="147"/>
      <c r="T691" s="148"/>
      <c r="AT691" s="143" t="s">
        <v>190</v>
      </c>
      <c r="AU691" s="143" t="s">
        <v>88</v>
      </c>
      <c r="AV691" s="12" t="s">
        <v>90</v>
      </c>
      <c r="AW691" s="12" t="s">
        <v>41</v>
      </c>
      <c r="AX691" s="12" t="s">
        <v>80</v>
      </c>
      <c r="AY691" s="143" t="s">
        <v>184</v>
      </c>
    </row>
    <row r="692" spans="2:65" s="13" customFormat="1" ht="11.25">
      <c r="B692" s="149"/>
      <c r="D692" s="136" t="s">
        <v>190</v>
      </c>
      <c r="E692" s="150" t="s">
        <v>3</v>
      </c>
      <c r="F692" s="151" t="s">
        <v>202</v>
      </c>
      <c r="H692" s="152">
        <v>1</v>
      </c>
      <c r="I692" s="153"/>
      <c r="L692" s="149"/>
      <c r="M692" s="154"/>
      <c r="T692" s="155"/>
      <c r="AT692" s="150" t="s">
        <v>190</v>
      </c>
      <c r="AU692" s="150" t="s">
        <v>88</v>
      </c>
      <c r="AV692" s="13" t="s">
        <v>203</v>
      </c>
      <c r="AW692" s="13" t="s">
        <v>41</v>
      </c>
      <c r="AX692" s="13" t="s">
        <v>88</v>
      </c>
      <c r="AY692" s="150" t="s">
        <v>184</v>
      </c>
    </row>
    <row r="693" spans="2:65" s="1" customFormat="1" ht="49.15" customHeight="1">
      <c r="B693" s="121"/>
      <c r="C693" s="122" t="s">
        <v>669</v>
      </c>
      <c r="D693" s="122" t="s">
        <v>185</v>
      </c>
      <c r="E693" s="123" t="s">
        <v>2377</v>
      </c>
      <c r="F693" s="124" t="s">
        <v>2378</v>
      </c>
      <c r="G693" s="125" t="s">
        <v>213</v>
      </c>
      <c r="H693" s="126">
        <v>1</v>
      </c>
      <c r="I693" s="127"/>
      <c r="J693" s="128">
        <f>ROUND(I693*H693,2)</f>
        <v>0</v>
      </c>
      <c r="K693" s="124" t="s">
        <v>189</v>
      </c>
      <c r="L693" s="32"/>
      <c r="M693" s="129" t="s">
        <v>3</v>
      </c>
      <c r="N693" s="130" t="s">
        <v>51</v>
      </c>
      <c r="P693" s="131">
        <f>O693*H693</f>
        <v>0</v>
      </c>
      <c r="Q693" s="131">
        <v>0</v>
      </c>
      <c r="R693" s="131">
        <f>Q693*H693</f>
        <v>0</v>
      </c>
      <c r="S693" s="131">
        <v>0</v>
      </c>
      <c r="T693" s="132">
        <f>S693*H693</f>
        <v>0</v>
      </c>
      <c r="AR693" s="133" t="s">
        <v>88</v>
      </c>
      <c r="AT693" s="133" t="s">
        <v>185</v>
      </c>
      <c r="AU693" s="133" t="s">
        <v>88</v>
      </c>
      <c r="AY693" s="16" t="s">
        <v>184</v>
      </c>
      <c r="BE693" s="134">
        <f>IF(N693="základní",J693,0)</f>
        <v>0</v>
      </c>
      <c r="BF693" s="134">
        <f>IF(N693="snížená",J693,0)</f>
        <v>0</v>
      </c>
      <c r="BG693" s="134">
        <f>IF(N693="zákl. přenesená",J693,0)</f>
        <v>0</v>
      </c>
      <c r="BH693" s="134">
        <f>IF(N693="sníž. přenesená",J693,0)</f>
        <v>0</v>
      </c>
      <c r="BI693" s="134">
        <f>IF(N693="nulová",J693,0)</f>
        <v>0</v>
      </c>
      <c r="BJ693" s="16" t="s">
        <v>88</v>
      </c>
      <c r="BK693" s="134">
        <f>ROUND(I693*H693,2)</f>
        <v>0</v>
      </c>
      <c r="BL693" s="16" t="s">
        <v>88</v>
      </c>
      <c r="BM693" s="133" t="s">
        <v>2379</v>
      </c>
    </row>
    <row r="694" spans="2:65" s="11" customFormat="1" ht="11.25">
      <c r="B694" s="135"/>
      <c r="D694" s="136" t="s">
        <v>190</v>
      </c>
      <c r="E694" s="137" t="s">
        <v>3</v>
      </c>
      <c r="F694" s="138" t="s">
        <v>2176</v>
      </c>
      <c r="H694" s="137" t="s">
        <v>3</v>
      </c>
      <c r="I694" s="139"/>
      <c r="L694" s="135"/>
      <c r="M694" s="140"/>
      <c r="T694" s="141"/>
      <c r="AT694" s="137" t="s">
        <v>190</v>
      </c>
      <c r="AU694" s="137" t="s">
        <v>88</v>
      </c>
      <c r="AV694" s="11" t="s">
        <v>88</v>
      </c>
      <c r="AW694" s="11" t="s">
        <v>41</v>
      </c>
      <c r="AX694" s="11" t="s">
        <v>80</v>
      </c>
      <c r="AY694" s="137" t="s">
        <v>184</v>
      </c>
    </row>
    <row r="695" spans="2:65" s="11" customFormat="1" ht="22.5">
      <c r="B695" s="135"/>
      <c r="D695" s="136" t="s">
        <v>190</v>
      </c>
      <c r="E695" s="137" t="s">
        <v>3</v>
      </c>
      <c r="F695" s="138" t="s">
        <v>1763</v>
      </c>
      <c r="H695" s="137" t="s">
        <v>3</v>
      </c>
      <c r="I695" s="139"/>
      <c r="L695" s="135"/>
      <c r="M695" s="140"/>
      <c r="T695" s="141"/>
      <c r="AT695" s="137" t="s">
        <v>190</v>
      </c>
      <c r="AU695" s="137" t="s">
        <v>88</v>
      </c>
      <c r="AV695" s="11" t="s">
        <v>88</v>
      </c>
      <c r="AW695" s="11" t="s">
        <v>41</v>
      </c>
      <c r="AX695" s="11" t="s">
        <v>80</v>
      </c>
      <c r="AY695" s="137" t="s">
        <v>184</v>
      </c>
    </row>
    <row r="696" spans="2:65" s="11" customFormat="1" ht="11.25">
      <c r="B696" s="135"/>
      <c r="D696" s="136" t="s">
        <v>190</v>
      </c>
      <c r="E696" s="137" t="s">
        <v>3</v>
      </c>
      <c r="F696" s="138" t="s">
        <v>1764</v>
      </c>
      <c r="H696" s="137" t="s">
        <v>3</v>
      </c>
      <c r="I696" s="139"/>
      <c r="L696" s="135"/>
      <c r="M696" s="140"/>
      <c r="T696" s="141"/>
      <c r="AT696" s="137" t="s">
        <v>190</v>
      </c>
      <c r="AU696" s="137" t="s">
        <v>88</v>
      </c>
      <c r="AV696" s="11" t="s">
        <v>88</v>
      </c>
      <c r="AW696" s="11" t="s">
        <v>41</v>
      </c>
      <c r="AX696" s="11" t="s">
        <v>80</v>
      </c>
      <c r="AY696" s="137" t="s">
        <v>184</v>
      </c>
    </row>
    <row r="697" spans="2:65" s="11" customFormat="1" ht="11.25">
      <c r="B697" s="135"/>
      <c r="D697" s="136" t="s">
        <v>190</v>
      </c>
      <c r="E697" s="137" t="s">
        <v>3</v>
      </c>
      <c r="F697" s="138" t="s">
        <v>1416</v>
      </c>
      <c r="H697" s="137" t="s">
        <v>3</v>
      </c>
      <c r="I697" s="139"/>
      <c r="L697" s="135"/>
      <c r="M697" s="140"/>
      <c r="T697" s="141"/>
      <c r="AT697" s="137" t="s">
        <v>190</v>
      </c>
      <c r="AU697" s="137" t="s">
        <v>88</v>
      </c>
      <c r="AV697" s="11" t="s">
        <v>88</v>
      </c>
      <c r="AW697" s="11" t="s">
        <v>41</v>
      </c>
      <c r="AX697" s="11" t="s">
        <v>80</v>
      </c>
      <c r="AY697" s="137" t="s">
        <v>184</v>
      </c>
    </row>
    <row r="698" spans="2:65" s="12" customFormat="1" ht="11.25">
      <c r="B698" s="142"/>
      <c r="D698" s="136" t="s">
        <v>190</v>
      </c>
      <c r="E698" s="143" t="s">
        <v>3</v>
      </c>
      <c r="F698" s="144" t="s">
        <v>88</v>
      </c>
      <c r="H698" s="145">
        <v>1</v>
      </c>
      <c r="I698" s="146"/>
      <c r="L698" s="142"/>
      <c r="M698" s="147"/>
      <c r="T698" s="148"/>
      <c r="AT698" s="143" t="s">
        <v>190</v>
      </c>
      <c r="AU698" s="143" t="s">
        <v>88</v>
      </c>
      <c r="AV698" s="12" t="s">
        <v>90</v>
      </c>
      <c r="AW698" s="12" t="s">
        <v>41</v>
      </c>
      <c r="AX698" s="12" t="s">
        <v>80</v>
      </c>
      <c r="AY698" s="143" t="s">
        <v>184</v>
      </c>
    </row>
    <row r="699" spans="2:65" s="13" customFormat="1" ht="11.25">
      <c r="B699" s="149"/>
      <c r="D699" s="136" t="s">
        <v>190</v>
      </c>
      <c r="E699" s="150" t="s">
        <v>3</v>
      </c>
      <c r="F699" s="151" t="s">
        <v>202</v>
      </c>
      <c r="H699" s="152">
        <v>1</v>
      </c>
      <c r="I699" s="153"/>
      <c r="L699" s="149"/>
      <c r="M699" s="154"/>
      <c r="T699" s="155"/>
      <c r="AT699" s="150" t="s">
        <v>190</v>
      </c>
      <c r="AU699" s="150" t="s">
        <v>88</v>
      </c>
      <c r="AV699" s="13" t="s">
        <v>203</v>
      </c>
      <c r="AW699" s="13" t="s">
        <v>41</v>
      </c>
      <c r="AX699" s="13" t="s">
        <v>88</v>
      </c>
      <c r="AY699" s="150" t="s">
        <v>184</v>
      </c>
    </row>
    <row r="700" spans="2:65" s="1" customFormat="1" ht="33" customHeight="1">
      <c r="B700" s="121"/>
      <c r="C700" s="122" t="s">
        <v>497</v>
      </c>
      <c r="D700" s="122" t="s">
        <v>185</v>
      </c>
      <c r="E700" s="123" t="s">
        <v>1768</v>
      </c>
      <c r="F700" s="124" t="s">
        <v>1769</v>
      </c>
      <c r="G700" s="125" t="s">
        <v>213</v>
      </c>
      <c r="H700" s="126">
        <v>13</v>
      </c>
      <c r="I700" s="127"/>
      <c r="J700" s="128">
        <f>ROUND(I700*H700,2)</f>
        <v>0</v>
      </c>
      <c r="K700" s="124" t="s">
        <v>189</v>
      </c>
      <c r="L700" s="32"/>
      <c r="M700" s="129" t="s">
        <v>3</v>
      </c>
      <c r="N700" s="130" t="s">
        <v>51</v>
      </c>
      <c r="P700" s="131">
        <f>O700*H700</f>
        <v>0</v>
      </c>
      <c r="Q700" s="131">
        <v>0</v>
      </c>
      <c r="R700" s="131">
        <f>Q700*H700</f>
        <v>0</v>
      </c>
      <c r="S700" s="131">
        <v>0</v>
      </c>
      <c r="T700" s="132">
        <f>S700*H700</f>
        <v>0</v>
      </c>
      <c r="AR700" s="133" t="s">
        <v>88</v>
      </c>
      <c r="AT700" s="133" t="s">
        <v>185</v>
      </c>
      <c r="AU700" s="133" t="s">
        <v>88</v>
      </c>
      <c r="AY700" s="16" t="s">
        <v>184</v>
      </c>
      <c r="BE700" s="134">
        <f>IF(N700="základní",J700,0)</f>
        <v>0</v>
      </c>
      <c r="BF700" s="134">
        <f>IF(N700="snížená",J700,0)</f>
        <v>0</v>
      </c>
      <c r="BG700" s="134">
        <f>IF(N700="zákl. přenesená",J700,0)</f>
        <v>0</v>
      </c>
      <c r="BH700" s="134">
        <f>IF(N700="sníž. přenesená",J700,0)</f>
        <v>0</v>
      </c>
      <c r="BI700" s="134">
        <f>IF(N700="nulová",J700,0)</f>
        <v>0</v>
      </c>
      <c r="BJ700" s="16" t="s">
        <v>88</v>
      </c>
      <c r="BK700" s="134">
        <f>ROUND(I700*H700,2)</f>
        <v>0</v>
      </c>
      <c r="BL700" s="16" t="s">
        <v>88</v>
      </c>
      <c r="BM700" s="133" t="s">
        <v>2380</v>
      </c>
    </row>
    <row r="701" spans="2:65" s="11" customFormat="1" ht="11.25">
      <c r="B701" s="135"/>
      <c r="D701" s="136" t="s">
        <v>190</v>
      </c>
      <c r="E701" s="137" t="s">
        <v>3</v>
      </c>
      <c r="F701" s="138" t="s">
        <v>2176</v>
      </c>
      <c r="H701" s="137" t="s">
        <v>3</v>
      </c>
      <c r="I701" s="139"/>
      <c r="L701" s="135"/>
      <c r="M701" s="140"/>
      <c r="T701" s="141"/>
      <c r="AT701" s="137" t="s">
        <v>190</v>
      </c>
      <c r="AU701" s="137" t="s">
        <v>88</v>
      </c>
      <c r="AV701" s="11" t="s">
        <v>88</v>
      </c>
      <c r="AW701" s="11" t="s">
        <v>41</v>
      </c>
      <c r="AX701" s="11" t="s">
        <v>80</v>
      </c>
      <c r="AY701" s="137" t="s">
        <v>184</v>
      </c>
    </row>
    <row r="702" spans="2:65" s="11" customFormat="1" ht="11.25">
      <c r="B702" s="135"/>
      <c r="D702" s="136" t="s">
        <v>190</v>
      </c>
      <c r="E702" s="137" t="s">
        <v>3</v>
      </c>
      <c r="F702" s="138" t="s">
        <v>1397</v>
      </c>
      <c r="H702" s="137" t="s">
        <v>3</v>
      </c>
      <c r="I702" s="139"/>
      <c r="L702" s="135"/>
      <c r="M702" s="140"/>
      <c r="T702" s="141"/>
      <c r="AT702" s="137" t="s">
        <v>190</v>
      </c>
      <c r="AU702" s="137" t="s">
        <v>88</v>
      </c>
      <c r="AV702" s="11" t="s">
        <v>88</v>
      </c>
      <c r="AW702" s="11" t="s">
        <v>41</v>
      </c>
      <c r="AX702" s="11" t="s">
        <v>80</v>
      </c>
      <c r="AY702" s="137" t="s">
        <v>184</v>
      </c>
    </row>
    <row r="703" spans="2:65" s="11" customFormat="1" ht="11.25">
      <c r="B703" s="135"/>
      <c r="D703" s="136" t="s">
        <v>190</v>
      </c>
      <c r="E703" s="137" t="s">
        <v>3</v>
      </c>
      <c r="F703" s="138" t="s">
        <v>1295</v>
      </c>
      <c r="H703" s="137" t="s">
        <v>3</v>
      </c>
      <c r="I703" s="139"/>
      <c r="L703" s="135"/>
      <c r="M703" s="140"/>
      <c r="T703" s="141"/>
      <c r="AT703" s="137" t="s">
        <v>190</v>
      </c>
      <c r="AU703" s="137" t="s">
        <v>88</v>
      </c>
      <c r="AV703" s="11" t="s">
        <v>88</v>
      </c>
      <c r="AW703" s="11" t="s">
        <v>41</v>
      </c>
      <c r="AX703" s="11" t="s">
        <v>80</v>
      </c>
      <c r="AY703" s="137" t="s">
        <v>184</v>
      </c>
    </row>
    <row r="704" spans="2:65" s="12" customFormat="1" ht="11.25">
      <c r="B704" s="142"/>
      <c r="D704" s="136" t="s">
        <v>190</v>
      </c>
      <c r="E704" s="143" t="s">
        <v>3</v>
      </c>
      <c r="F704" s="144" t="s">
        <v>88</v>
      </c>
      <c r="H704" s="145">
        <v>1</v>
      </c>
      <c r="I704" s="146"/>
      <c r="L704" s="142"/>
      <c r="M704" s="147"/>
      <c r="T704" s="148"/>
      <c r="AT704" s="143" t="s">
        <v>190</v>
      </c>
      <c r="AU704" s="143" t="s">
        <v>88</v>
      </c>
      <c r="AV704" s="12" t="s">
        <v>90</v>
      </c>
      <c r="AW704" s="12" t="s">
        <v>41</v>
      </c>
      <c r="AX704" s="12" t="s">
        <v>80</v>
      </c>
      <c r="AY704" s="143" t="s">
        <v>184</v>
      </c>
    </row>
    <row r="705" spans="2:51" s="11" customFormat="1" ht="11.25">
      <c r="B705" s="135"/>
      <c r="D705" s="136" t="s">
        <v>190</v>
      </c>
      <c r="E705" s="137" t="s">
        <v>3</v>
      </c>
      <c r="F705" s="138" t="s">
        <v>1297</v>
      </c>
      <c r="H705" s="137" t="s">
        <v>3</v>
      </c>
      <c r="I705" s="139"/>
      <c r="L705" s="135"/>
      <c r="M705" s="140"/>
      <c r="T705" s="141"/>
      <c r="AT705" s="137" t="s">
        <v>190</v>
      </c>
      <c r="AU705" s="137" t="s">
        <v>88</v>
      </c>
      <c r="AV705" s="11" t="s">
        <v>88</v>
      </c>
      <c r="AW705" s="11" t="s">
        <v>41</v>
      </c>
      <c r="AX705" s="11" t="s">
        <v>80</v>
      </c>
      <c r="AY705" s="137" t="s">
        <v>184</v>
      </c>
    </row>
    <row r="706" spans="2:51" s="12" customFormat="1" ht="11.25">
      <c r="B706" s="142"/>
      <c r="D706" s="136" t="s">
        <v>190</v>
      </c>
      <c r="E706" s="143" t="s">
        <v>3</v>
      </c>
      <c r="F706" s="144" t="s">
        <v>88</v>
      </c>
      <c r="H706" s="145">
        <v>1</v>
      </c>
      <c r="I706" s="146"/>
      <c r="L706" s="142"/>
      <c r="M706" s="147"/>
      <c r="T706" s="148"/>
      <c r="AT706" s="143" t="s">
        <v>190</v>
      </c>
      <c r="AU706" s="143" t="s">
        <v>88</v>
      </c>
      <c r="AV706" s="12" t="s">
        <v>90</v>
      </c>
      <c r="AW706" s="12" t="s">
        <v>41</v>
      </c>
      <c r="AX706" s="12" t="s">
        <v>80</v>
      </c>
      <c r="AY706" s="143" t="s">
        <v>184</v>
      </c>
    </row>
    <row r="707" spans="2:51" s="11" customFormat="1" ht="11.25">
      <c r="B707" s="135"/>
      <c r="D707" s="136" t="s">
        <v>190</v>
      </c>
      <c r="E707" s="137" t="s">
        <v>3</v>
      </c>
      <c r="F707" s="138" t="s">
        <v>1299</v>
      </c>
      <c r="H707" s="137" t="s">
        <v>3</v>
      </c>
      <c r="I707" s="139"/>
      <c r="L707" s="135"/>
      <c r="M707" s="140"/>
      <c r="T707" s="141"/>
      <c r="AT707" s="137" t="s">
        <v>190</v>
      </c>
      <c r="AU707" s="137" t="s">
        <v>88</v>
      </c>
      <c r="AV707" s="11" t="s">
        <v>88</v>
      </c>
      <c r="AW707" s="11" t="s">
        <v>41</v>
      </c>
      <c r="AX707" s="11" t="s">
        <v>80</v>
      </c>
      <c r="AY707" s="137" t="s">
        <v>184</v>
      </c>
    </row>
    <row r="708" spans="2:51" s="12" customFormat="1" ht="11.25">
      <c r="B708" s="142"/>
      <c r="D708" s="136" t="s">
        <v>190</v>
      </c>
      <c r="E708" s="143" t="s">
        <v>3</v>
      </c>
      <c r="F708" s="144" t="s">
        <v>88</v>
      </c>
      <c r="H708" s="145">
        <v>1</v>
      </c>
      <c r="I708" s="146"/>
      <c r="L708" s="142"/>
      <c r="M708" s="147"/>
      <c r="T708" s="148"/>
      <c r="AT708" s="143" t="s">
        <v>190</v>
      </c>
      <c r="AU708" s="143" t="s">
        <v>88</v>
      </c>
      <c r="AV708" s="12" t="s">
        <v>90</v>
      </c>
      <c r="AW708" s="12" t="s">
        <v>41</v>
      </c>
      <c r="AX708" s="12" t="s">
        <v>80</v>
      </c>
      <c r="AY708" s="143" t="s">
        <v>184</v>
      </c>
    </row>
    <row r="709" spans="2:51" s="11" customFormat="1" ht="11.25">
      <c r="B709" s="135"/>
      <c r="D709" s="136" t="s">
        <v>190</v>
      </c>
      <c r="E709" s="137" t="s">
        <v>3</v>
      </c>
      <c r="F709" s="138" t="s">
        <v>1300</v>
      </c>
      <c r="H709" s="137" t="s">
        <v>3</v>
      </c>
      <c r="I709" s="139"/>
      <c r="L709" s="135"/>
      <c r="M709" s="140"/>
      <c r="T709" s="141"/>
      <c r="AT709" s="137" t="s">
        <v>190</v>
      </c>
      <c r="AU709" s="137" t="s">
        <v>88</v>
      </c>
      <c r="AV709" s="11" t="s">
        <v>88</v>
      </c>
      <c r="AW709" s="11" t="s">
        <v>41</v>
      </c>
      <c r="AX709" s="11" t="s">
        <v>80</v>
      </c>
      <c r="AY709" s="137" t="s">
        <v>184</v>
      </c>
    </row>
    <row r="710" spans="2:51" s="12" customFormat="1" ht="11.25">
      <c r="B710" s="142"/>
      <c r="D710" s="136" t="s">
        <v>190</v>
      </c>
      <c r="E710" s="143" t="s">
        <v>3</v>
      </c>
      <c r="F710" s="144" t="s">
        <v>88</v>
      </c>
      <c r="H710" s="145">
        <v>1</v>
      </c>
      <c r="I710" s="146"/>
      <c r="L710" s="142"/>
      <c r="M710" s="147"/>
      <c r="T710" s="148"/>
      <c r="AT710" s="143" t="s">
        <v>190</v>
      </c>
      <c r="AU710" s="143" t="s">
        <v>88</v>
      </c>
      <c r="AV710" s="12" t="s">
        <v>90</v>
      </c>
      <c r="AW710" s="12" t="s">
        <v>41</v>
      </c>
      <c r="AX710" s="12" t="s">
        <v>80</v>
      </c>
      <c r="AY710" s="143" t="s">
        <v>184</v>
      </c>
    </row>
    <row r="711" spans="2:51" s="11" customFormat="1" ht="11.25">
      <c r="B711" s="135"/>
      <c r="D711" s="136" t="s">
        <v>190</v>
      </c>
      <c r="E711" s="137" t="s">
        <v>3</v>
      </c>
      <c r="F711" s="138" t="s">
        <v>1301</v>
      </c>
      <c r="H711" s="137" t="s">
        <v>3</v>
      </c>
      <c r="I711" s="139"/>
      <c r="L711" s="135"/>
      <c r="M711" s="140"/>
      <c r="T711" s="141"/>
      <c r="AT711" s="137" t="s">
        <v>190</v>
      </c>
      <c r="AU711" s="137" t="s">
        <v>88</v>
      </c>
      <c r="AV711" s="11" t="s">
        <v>88</v>
      </c>
      <c r="AW711" s="11" t="s">
        <v>41</v>
      </c>
      <c r="AX711" s="11" t="s">
        <v>80</v>
      </c>
      <c r="AY711" s="137" t="s">
        <v>184</v>
      </c>
    </row>
    <row r="712" spans="2:51" s="12" customFormat="1" ht="11.25">
      <c r="B712" s="142"/>
      <c r="D712" s="136" t="s">
        <v>190</v>
      </c>
      <c r="E712" s="143" t="s">
        <v>3</v>
      </c>
      <c r="F712" s="144" t="s">
        <v>88</v>
      </c>
      <c r="H712" s="145">
        <v>1</v>
      </c>
      <c r="I712" s="146"/>
      <c r="L712" s="142"/>
      <c r="M712" s="147"/>
      <c r="T712" s="148"/>
      <c r="AT712" s="143" t="s">
        <v>190</v>
      </c>
      <c r="AU712" s="143" t="s">
        <v>88</v>
      </c>
      <c r="AV712" s="12" t="s">
        <v>90</v>
      </c>
      <c r="AW712" s="12" t="s">
        <v>41</v>
      </c>
      <c r="AX712" s="12" t="s">
        <v>80</v>
      </c>
      <c r="AY712" s="143" t="s">
        <v>184</v>
      </c>
    </row>
    <row r="713" spans="2:51" s="11" customFormat="1" ht="11.25">
      <c r="B713" s="135"/>
      <c r="D713" s="136" t="s">
        <v>190</v>
      </c>
      <c r="E713" s="137" t="s">
        <v>3</v>
      </c>
      <c r="F713" s="138" t="s">
        <v>1302</v>
      </c>
      <c r="H713" s="137" t="s">
        <v>3</v>
      </c>
      <c r="I713" s="139"/>
      <c r="L713" s="135"/>
      <c r="M713" s="140"/>
      <c r="T713" s="141"/>
      <c r="AT713" s="137" t="s">
        <v>190</v>
      </c>
      <c r="AU713" s="137" t="s">
        <v>88</v>
      </c>
      <c r="AV713" s="11" t="s">
        <v>88</v>
      </c>
      <c r="AW713" s="11" t="s">
        <v>41</v>
      </c>
      <c r="AX713" s="11" t="s">
        <v>80</v>
      </c>
      <c r="AY713" s="137" t="s">
        <v>184</v>
      </c>
    </row>
    <row r="714" spans="2:51" s="12" customFormat="1" ht="11.25">
      <c r="B714" s="142"/>
      <c r="D714" s="136" t="s">
        <v>190</v>
      </c>
      <c r="E714" s="143" t="s">
        <v>3</v>
      </c>
      <c r="F714" s="144" t="s">
        <v>88</v>
      </c>
      <c r="H714" s="145">
        <v>1</v>
      </c>
      <c r="I714" s="146"/>
      <c r="L714" s="142"/>
      <c r="M714" s="147"/>
      <c r="T714" s="148"/>
      <c r="AT714" s="143" t="s">
        <v>190</v>
      </c>
      <c r="AU714" s="143" t="s">
        <v>88</v>
      </c>
      <c r="AV714" s="12" t="s">
        <v>90</v>
      </c>
      <c r="AW714" s="12" t="s">
        <v>41</v>
      </c>
      <c r="AX714" s="12" t="s">
        <v>80</v>
      </c>
      <c r="AY714" s="143" t="s">
        <v>184</v>
      </c>
    </row>
    <row r="715" spans="2:51" s="11" customFormat="1" ht="11.25">
      <c r="B715" s="135"/>
      <c r="D715" s="136" t="s">
        <v>190</v>
      </c>
      <c r="E715" s="137" t="s">
        <v>3</v>
      </c>
      <c r="F715" s="138" t="s">
        <v>1640</v>
      </c>
      <c r="H715" s="137" t="s">
        <v>3</v>
      </c>
      <c r="I715" s="139"/>
      <c r="L715" s="135"/>
      <c r="M715" s="140"/>
      <c r="T715" s="141"/>
      <c r="AT715" s="137" t="s">
        <v>190</v>
      </c>
      <c r="AU715" s="137" t="s">
        <v>88</v>
      </c>
      <c r="AV715" s="11" t="s">
        <v>88</v>
      </c>
      <c r="AW715" s="11" t="s">
        <v>41</v>
      </c>
      <c r="AX715" s="11" t="s">
        <v>80</v>
      </c>
      <c r="AY715" s="137" t="s">
        <v>184</v>
      </c>
    </row>
    <row r="716" spans="2:51" s="12" customFormat="1" ht="11.25">
      <c r="B716" s="142"/>
      <c r="D716" s="136" t="s">
        <v>190</v>
      </c>
      <c r="E716" s="143" t="s">
        <v>3</v>
      </c>
      <c r="F716" s="144" t="s">
        <v>88</v>
      </c>
      <c r="H716" s="145">
        <v>1</v>
      </c>
      <c r="I716" s="146"/>
      <c r="L716" s="142"/>
      <c r="M716" s="147"/>
      <c r="T716" s="148"/>
      <c r="AT716" s="143" t="s">
        <v>190</v>
      </c>
      <c r="AU716" s="143" t="s">
        <v>88</v>
      </c>
      <c r="AV716" s="12" t="s">
        <v>90</v>
      </c>
      <c r="AW716" s="12" t="s">
        <v>41</v>
      </c>
      <c r="AX716" s="12" t="s">
        <v>80</v>
      </c>
      <c r="AY716" s="143" t="s">
        <v>184</v>
      </c>
    </row>
    <row r="717" spans="2:51" s="11" customFormat="1" ht="11.25">
      <c r="B717" s="135"/>
      <c r="D717" s="136" t="s">
        <v>190</v>
      </c>
      <c r="E717" s="137" t="s">
        <v>3</v>
      </c>
      <c r="F717" s="138" t="s">
        <v>1641</v>
      </c>
      <c r="H717" s="137" t="s">
        <v>3</v>
      </c>
      <c r="I717" s="139"/>
      <c r="L717" s="135"/>
      <c r="M717" s="140"/>
      <c r="T717" s="141"/>
      <c r="AT717" s="137" t="s">
        <v>190</v>
      </c>
      <c r="AU717" s="137" t="s">
        <v>88</v>
      </c>
      <c r="AV717" s="11" t="s">
        <v>88</v>
      </c>
      <c r="AW717" s="11" t="s">
        <v>41</v>
      </c>
      <c r="AX717" s="11" t="s">
        <v>80</v>
      </c>
      <c r="AY717" s="137" t="s">
        <v>184</v>
      </c>
    </row>
    <row r="718" spans="2:51" s="12" customFormat="1" ht="11.25">
      <c r="B718" s="142"/>
      <c r="D718" s="136" t="s">
        <v>190</v>
      </c>
      <c r="E718" s="143" t="s">
        <v>3</v>
      </c>
      <c r="F718" s="144" t="s">
        <v>88</v>
      </c>
      <c r="H718" s="145">
        <v>1</v>
      </c>
      <c r="I718" s="146"/>
      <c r="L718" s="142"/>
      <c r="M718" s="147"/>
      <c r="T718" s="148"/>
      <c r="AT718" s="143" t="s">
        <v>190</v>
      </c>
      <c r="AU718" s="143" t="s">
        <v>88</v>
      </c>
      <c r="AV718" s="12" t="s">
        <v>90</v>
      </c>
      <c r="AW718" s="12" t="s">
        <v>41</v>
      </c>
      <c r="AX718" s="12" t="s">
        <v>80</v>
      </c>
      <c r="AY718" s="143" t="s">
        <v>184</v>
      </c>
    </row>
    <row r="719" spans="2:51" s="11" customFormat="1" ht="11.25">
      <c r="B719" s="135"/>
      <c r="D719" s="136" t="s">
        <v>190</v>
      </c>
      <c r="E719" s="137" t="s">
        <v>3</v>
      </c>
      <c r="F719" s="138" t="s">
        <v>2267</v>
      </c>
      <c r="H719" s="137" t="s">
        <v>3</v>
      </c>
      <c r="I719" s="139"/>
      <c r="L719" s="135"/>
      <c r="M719" s="140"/>
      <c r="T719" s="141"/>
      <c r="AT719" s="137" t="s">
        <v>190</v>
      </c>
      <c r="AU719" s="137" t="s">
        <v>88</v>
      </c>
      <c r="AV719" s="11" t="s">
        <v>88</v>
      </c>
      <c r="AW719" s="11" t="s">
        <v>41</v>
      </c>
      <c r="AX719" s="11" t="s">
        <v>80</v>
      </c>
      <c r="AY719" s="137" t="s">
        <v>184</v>
      </c>
    </row>
    <row r="720" spans="2:51" s="12" customFormat="1" ht="11.25">
      <c r="B720" s="142"/>
      <c r="D720" s="136" t="s">
        <v>190</v>
      </c>
      <c r="E720" s="143" t="s">
        <v>3</v>
      </c>
      <c r="F720" s="144" t="s">
        <v>88</v>
      </c>
      <c r="H720" s="145">
        <v>1</v>
      </c>
      <c r="I720" s="146"/>
      <c r="L720" s="142"/>
      <c r="M720" s="147"/>
      <c r="T720" s="148"/>
      <c r="AT720" s="143" t="s">
        <v>190</v>
      </c>
      <c r="AU720" s="143" t="s">
        <v>88</v>
      </c>
      <c r="AV720" s="12" t="s">
        <v>90</v>
      </c>
      <c r="AW720" s="12" t="s">
        <v>41</v>
      </c>
      <c r="AX720" s="12" t="s">
        <v>80</v>
      </c>
      <c r="AY720" s="143" t="s">
        <v>184</v>
      </c>
    </row>
    <row r="721" spans="2:65" s="11" customFormat="1" ht="11.25">
      <c r="B721" s="135"/>
      <c r="D721" s="136" t="s">
        <v>190</v>
      </c>
      <c r="E721" s="137" t="s">
        <v>3</v>
      </c>
      <c r="F721" s="138" t="s">
        <v>2268</v>
      </c>
      <c r="H721" s="137" t="s">
        <v>3</v>
      </c>
      <c r="I721" s="139"/>
      <c r="L721" s="135"/>
      <c r="M721" s="140"/>
      <c r="T721" s="141"/>
      <c r="AT721" s="137" t="s">
        <v>190</v>
      </c>
      <c r="AU721" s="137" t="s">
        <v>88</v>
      </c>
      <c r="AV721" s="11" t="s">
        <v>88</v>
      </c>
      <c r="AW721" s="11" t="s">
        <v>41</v>
      </c>
      <c r="AX721" s="11" t="s">
        <v>80</v>
      </c>
      <c r="AY721" s="137" t="s">
        <v>184</v>
      </c>
    </row>
    <row r="722" spans="2:65" s="12" customFormat="1" ht="11.25">
      <c r="B722" s="142"/>
      <c r="D722" s="136" t="s">
        <v>190</v>
      </c>
      <c r="E722" s="143" t="s">
        <v>3</v>
      </c>
      <c r="F722" s="144" t="s">
        <v>88</v>
      </c>
      <c r="H722" s="145">
        <v>1</v>
      </c>
      <c r="I722" s="146"/>
      <c r="L722" s="142"/>
      <c r="M722" s="147"/>
      <c r="T722" s="148"/>
      <c r="AT722" s="143" t="s">
        <v>190</v>
      </c>
      <c r="AU722" s="143" t="s">
        <v>88</v>
      </c>
      <c r="AV722" s="12" t="s">
        <v>90</v>
      </c>
      <c r="AW722" s="12" t="s">
        <v>41</v>
      </c>
      <c r="AX722" s="12" t="s">
        <v>80</v>
      </c>
      <c r="AY722" s="143" t="s">
        <v>184</v>
      </c>
    </row>
    <row r="723" spans="2:65" s="11" customFormat="1" ht="11.25">
      <c r="B723" s="135"/>
      <c r="D723" s="136" t="s">
        <v>190</v>
      </c>
      <c r="E723" s="137" t="s">
        <v>3</v>
      </c>
      <c r="F723" s="138" t="s">
        <v>1416</v>
      </c>
      <c r="H723" s="137" t="s">
        <v>3</v>
      </c>
      <c r="I723" s="139"/>
      <c r="L723" s="135"/>
      <c r="M723" s="140"/>
      <c r="T723" s="141"/>
      <c r="AT723" s="137" t="s">
        <v>190</v>
      </c>
      <c r="AU723" s="137" t="s">
        <v>88</v>
      </c>
      <c r="AV723" s="11" t="s">
        <v>88</v>
      </c>
      <c r="AW723" s="11" t="s">
        <v>41</v>
      </c>
      <c r="AX723" s="11" t="s">
        <v>80</v>
      </c>
      <c r="AY723" s="137" t="s">
        <v>184</v>
      </c>
    </row>
    <row r="724" spans="2:65" s="12" customFormat="1" ht="11.25">
      <c r="B724" s="142"/>
      <c r="D724" s="136" t="s">
        <v>190</v>
      </c>
      <c r="E724" s="143" t="s">
        <v>3</v>
      </c>
      <c r="F724" s="144" t="s">
        <v>88</v>
      </c>
      <c r="H724" s="145">
        <v>1</v>
      </c>
      <c r="I724" s="146"/>
      <c r="L724" s="142"/>
      <c r="M724" s="147"/>
      <c r="T724" s="148"/>
      <c r="AT724" s="143" t="s">
        <v>190</v>
      </c>
      <c r="AU724" s="143" t="s">
        <v>88</v>
      </c>
      <c r="AV724" s="12" t="s">
        <v>90</v>
      </c>
      <c r="AW724" s="12" t="s">
        <v>41</v>
      </c>
      <c r="AX724" s="12" t="s">
        <v>80</v>
      </c>
      <c r="AY724" s="143" t="s">
        <v>184</v>
      </c>
    </row>
    <row r="725" spans="2:65" s="11" customFormat="1" ht="11.25">
      <c r="B725" s="135"/>
      <c r="D725" s="136" t="s">
        <v>190</v>
      </c>
      <c r="E725" s="137" t="s">
        <v>3</v>
      </c>
      <c r="F725" s="138" t="s">
        <v>2269</v>
      </c>
      <c r="H725" s="137" t="s">
        <v>3</v>
      </c>
      <c r="I725" s="139"/>
      <c r="L725" s="135"/>
      <c r="M725" s="140"/>
      <c r="T725" s="141"/>
      <c r="AT725" s="137" t="s">
        <v>190</v>
      </c>
      <c r="AU725" s="137" t="s">
        <v>88</v>
      </c>
      <c r="AV725" s="11" t="s">
        <v>88</v>
      </c>
      <c r="AW725" s="11" t="s">
        <v>41</v>
      </c>
      <c r="AX725" s="11" t="s">
        <v>80</v>
      </c>
      <c r="AY725" s="137" t="s">
        <v>184</v>
      </c>
    </row>
    <row r="726" spans="2:65" s="12" customFormat="1" ht="11.25">
      <c r="B726" s="142"/>
      <c r="D726" s="136" t="s">
        <v>190</v>
      </c>
      <c r="E726" s="143" t="s">
        <v>3</v>
      </c>
      <c r="F726" s="144" t="s">
        <v>88</v>
      </c>
      <c r="H726" s="145">
        <v>1</v>
      </c>
      <c r="I726" s="146"/>
      <c r="L726" s="142"/>
      <c r="M726" s="147"/>
      <c r="T726" s="148"/>
      <c r="AT726" s="143" t="s">
        <v>190</v>
      </c>
      <c r="AU726" s="143" t="s">
        <v>88</v>
      </c>
      <c r="AV726" s="12" t="s">
        <v>90</v>
      </c>
      <c r="AW726" s="12" t="s">
        <v>41</v>
      </c>
      <c r="AX726" s="12" t="s">
        <v>80</v>
      </c>
      <c r="AY726" s="143" t="s">
        <v>184</v>
      </c>
    </row>
    <row r="727" spans="2:65" s="11" customFormat="1" ht="11.25">
      <c r="B727" s="135"/>
      <c r="D727" s="136" t="s">
        <v>190</v>
      </c>
      <c r="E727" s="137" t="s">
        <v>3</v>
      </c>
      <c r="F727" s="138" t="s">
        <v>2272</v>
      </c>
      <c r="H727" s="137" t="s">
        <v>3</v>
      </c>
      <c r="I727" s="139"/>
      <c r="L727" s="135"/>
      <c r="M727" s="140"/>
      <c r="T727" s="141"/>
      <c r="AT727" s="137" t="s">
        <v>190</v>
      </c>
      <c r="AU727" s="137" t="s">
        <v>88</v>
      </c>
      <c r="AV727" s="11" t="s">
        <v>88</v>
      </c>
      <c r="AW727" s="11" t="s">
        <v>41</v>
      </c>
      <c r="AX727" s="11" t="s">
        <v>80</v>
      </c>
      <c r="AY727" s="137" t="s">
        <v>184</v>
      </c>
    </row>
    <row r="728" spans="2:65" s="12" customFormat="1" ht="11.25">
      <c r="B728" s="142"/>
      <c r="D728" s="136" t="s">
        <v>190</v>
      </c>
      <c r="E728" s="143" t="s">
        <v>3</v>
      </c>
      <c r="F728" s="144" t="s">
        <v>88</v>
      </c>
      <c r="H728" s="145">
        <v>1</v>
      </c>
      <c r="I728" s="146"/>
      <c r="L728" s="142"/>
      <c r="M728" s="147"/>
      <c r="T728" s="148"/>
      <c r="AT728" s="143" t="s">
        <v>190</v>
      </c>
      <c r="AU728" s="143" t="s">
        <v>88</v>
      </c>
      <c r="AV728" s="12" t="s">
        <v>90</v>
      </c>
      <c r="AW728" s="12" t="s">
        <v>41</v>
      </c>
      <c r="AX728" s="12" t="s">
        <v>80</v>
      </c>
      <c r="AY728" s="143" t="s">
        <v>184</v>
      </c>
    </row>
    <row r="729" spans="2:65" s="13" customFormat="1" ht="11.25">
      <c r="B729" s="149"/>
      <c r="D729" s="136" t="s">
        <v>190</v>
      </c>
      <c r="E729" s="150" t="s">
        <v>3</v>
      </c>
      <c r="F729" s="151" t="s">
        <v>202</v>
      </c>
      <c r="H729" s="152">
        <v>13</v>
      </c>
      <c r="I729" s="153"/>
      <c r="L729" s="149"/>
      <c r="M729" s="154"/>
      <c r="T729" s="155"/>
      <c r="AT729" s="150" t="s">
        <v>190</v>
      </c>
      <c r="AU729" s="150" t="s">
        <v>88</v>
      </c>
      <c r="AV729" s="13" t="s">
        <v>203</v>
      </c>
      <c r="AW729" s="13" t="s">
        <v>41</v>
      </c>
      <c r="AX729" s="13" t="s">
        <v>88</v>
      </c>
      <c r="AY729" s="150" t="s">
        <v>184</v>
      </c>
    </row>
    <row r="730" spans="2:65" s="1" customFormat="1" ht="37.9" customHeight="1">
      <c r="B730" s="121"/>
      <c r="C730" s="122" t="s">
        <v>677</v>
      </c>
      <c r="D730" s="122" t="s">
        <v>185</v>
      </c>
      <c r="E730" s="123" t="s">
        <v>1410</v>
      </c>
      <c r="F730" s="124" t="s">
        <v>1411</v>
      </c>
      <c r="G730" s="125" t="s">
        <v>213</v>
      </c>
      <c r="H730" s="126">
        <v>16</v>
      </c>
      <c r="I730" s="127"/>
      <c r="J730" s="128">
        <f>ROUND(I730*H730,2)</f>
        <v>0</v>
      </c>
      <c r="K730" s="124" t="s">
        <v>189</v>
      </c>
      <c r="L730" s="32"/>
      <c r="M730" s="129" t="s">
        <v>3</v>
      </c>
      <c r="N730" s="130" t="s">
        <v>51</v>
      </c>
      <c r="P730" s="131">
        <f>O730*H730</f>
        <v>0</v>
      </c>
      <c r="Q730" s="131">
        <v>0</v>
      </c>
      <c r="R730" s="131">
        <f>Q730*H730</f>
        <v>0</v>
      </c>
      <c r="S730" s="131">
        <v>0</v>
      </c>
      <c r="T730" s="132">
        <f>S730*H730</f>
        <v>0</v>
      </c>
      <c r="AR730" s="133" t="s">
        <v>88</v>
      </c>
      <c r="AT730" s="133" t="s">
        <v>185</v>
      </c>
      <c r="AU730" s="133" t="s">
        <v>88</v>
      </c>
      <c r="AY730" s="16" t="s">
        <v>184</v>
      </c>
      <c r="BE730" s="134">
        <f>IF(N730="základní",J730,0)</f>
        <v>0</v>
      </c>
      <c r="BF730" s="134">
        <f>IF(N730="snížená",J730,0)</f>
        <v>0</v>
      </c>
      <c r="BG730" s="134">
        <f>IF(N730="zákl. přenesená",J730,0)</f>
        <v>0</v>
      </c>
      <c r="BH730" s="134">
        <f>IF(N730="sníž. přenesená",J730,0)</f>
        <v>0</v>
      </c>
      <c r="BI730" s="134">
        <f>IF(N730="nulová",J730,0)</f>
        <v>0</v>
      </c>
      <c r="BJ730" s="16" t="s">
        <v>88</v>
      </c>
      <c r="BK730" s="134">
        <f>ROUND(I730*H730,2)</f>
        <v>0</v>
      </c>
      <c r="BL730" s="16" t="s">
        <v>88</v>
      </c>
      <c r="BM730" s="133" t="s">
        <v>2381</v>
      </c>
    </row>
    <row r="731" spans="2:65" s="11" customFormat="1" ht="11.25">
      <c r="B731" s="135"/>
      <c r="D731" s="136" t="s">
        <v>190</v>
      </c>
      <c r="E731" s="137" t="s">
        <v>3</v>
      </c>
      <c r="F731" s="138" t="s">
        <v>2176</v>
      </c>
      <c r="H731" s="137" t="s">
        <v>3</v>
      </c>
      <c r="I731" s="139"/>
      <c r="L731" s="135"/>
      <c r="M731" s="140"/>
      <c r="T731" s="141"/>
      <c r="AT731" s="137" t="s">
        <v>190</v>
      </c>
      <c r="AU731" s="137" t="s">
        <v>88</v>
      </c>
      <c r="AV731" s="11" t="s">
        <v>88</v>
      </c>
      <c r="AW731" s="11" t="s">
        <v>41</v>
      </c>
      <c r="AX731" s="11" t="s">
        <v>80</v>
      </c>
      <c r="AY731" s="137" t="s">
        <v>184</v>
      </c>
    </row>
    <row r="732" spans="2:65" s="11" customFormat="1" ht="11.25">
      <c r="B732" s="135"/>
      <c r="D732" s="136" t="s">
        <v>190</v>
      </c>
      <c r="E732" s="137" t="s">
        <v>3</v>
      </c>
      <c r="F732" s="138" t="s">
        <v>1786</v>
      </c>
      <c r="H732" s="137" t="s">
        <v>3</v>
      </c>
      <c r="I732" s="139"/>
      <c r="L732" s="135"/>
      <c r="M732" s="140"/>
      <c r="T732" s="141"/>
      <c r="AT732" s="137" t="s">
        <v>190</v>
      </c>
      <c r="AU732" s="137" t="s">
        <v>88</v>
      </c>
      <c r="AV732" s="11" t="s">
        <v>88</v>
      </c>
      <c r="AW732" s="11" t="s">
        <v>41</v>
      </c>
      <c r="AX732" s="11" t="s">
        <v>80</v>
      </c>
      <c r="AY732" s="137" t="s">
        <v>184</v>
      </c>
    </row>
    <row r="733" spans="2:65" s="11" customFormat="1" ht="11.25">
      <c r="B733" s="135"/>
      <c r="D733" s="136" t="s">
        <v>190</v>
      </c>
      <c r="E733" s="137" t="s">
        <v>3</v>
      </c>
      <c r="F733" s="138" t="s">
        <v>1295</v>
      </c>
      <c r="H733" s="137" t="s">
        <v>3</v>
      </c>
      <c r="I733" s="139"/>
      <c r="L733" s="135"/>
      <c r="M733" s="140"/>
      <c r="T733" s="141"/>
      <c r="AT733" s="137" t="s">
        <v>190</v>
      </c>
      <c r="AU733" s="137" t="s">
        <v>88</v>
      </c>
      <c r="AV733" s="11" t="s">
        <v>88</v>
      </c>
      <c r="AW733" s="11" t="s">
        <v>41</v>
      </c>
      <c r="AX733" s="11" t="s">
        <v>80</v>
      </c>
      <c r="AY733" s="137" t="s">
        <v>184</v>
      </c>
    </row>
    <row r="734" spans="2:65" s="12" customFormat="1" ht="11.25">
      <c r="B734" s="142"/>
      <c r="D734" s="136" t="s">
        <v>190</v>
      </c>
      <c r="E734" s="143" t="s">
        <v>3</v>
      </c>
      <c r="F734" s="144" t="s">
        <v>88</v>
      </c>
      <c r="H734" s="145">
        <v>1</v>
      </c>
      <c r="I734" s="146"/>
      <c r="L734" s="142"/>
      <c r="M734" s="147"/>
      <c r="T734" s="148"/>
      <c r="AT734" s="143" t="s">
        <v>190</v>
      </c>
      <c r="AU734" s="143" t="s">
        <v>88</v>
      </c>
      <c r="AV734" s="12" t="s">
        <v>90</v>
      </c>
      <c r="AW734" s="12" t="s">
        <v>41</v>
      </c>
      <c r="AX734" s="12" t="s">
        <v>80</v>
      </c>
      <c r="AY734" s="143" t="s">
        <v>184</v>
      </c>
    </row>
    <row r="735" spans="2:65" s="11" customFormat="1" ht="11.25">
      <c r="B735" s="135"/>
      <c r="D735" s="136" t="s">
        <v>190</v>
      </c>
      <c r="E735" s="137" t="s">
        <v>3</v>
      </c>
      <c r="F735" s="138" t="s">
        <v>1297</v>
      </c>
      <c r="H735" s="137" t="s">
        <v>3</v>
      </c>
      <c r="I735" s="139"/>
      <c r="L735" s="135"/>
      <c r="M735" s="140"/>
      <c r="T735" s="141"/>
      <c r="AT735" s="137" t="s">
        <v>190</v>
      </c>
      <c r="AU735" s="137" t="s">
        <v>88</v>
      </c>
      <c r="AV735" s="11" t="s">
        <v>88</v>
      </c>
      <c r="AW735" s="11" t="s">
        <v>41</v>
      </c>
      <c r="AX735" s="11" t="s">
        <v>80</v>
      </c>
      <c r="AY735" s="137" t="s">
        <v>184</v>
      </c>
    </row>
    <row r="736" spans="2:65" s="12" customFormat="1" ht="11.25">
      <c r="B736" s="142"/>
      <c r="D736" s="136" t="s">
        <v>190</v>
      </c>
      <c r="E736" s="143" t="s">
        <v>3</v>
      </c>
      <c r="F736" s="144" t="s">
        <v>90</v>
      </c>
      <c r="H736" s="145">
        <v>2</v>
      </c>
      <c r="I736" s="146"/>
      <c r="L736" s="142"/>
      <c r="M736" s="147"/>
      <c r="T736" s="148"/>
      <c r="AT736" s="143" t="s">
        <v>190</v>
      </c>
      <c r="AU736" s="143" t="s">
        <v>88</v>
      </c>
      <c r="AV736" s="12" t="s">
        <v>90</v>
      </c>
      <c r="AW736" s="12" t="s">
        <v>41</v>
      </c>
      <c r="AX736" s="12" t="s">
        <v>80</v>
      </c>
      <c r="AY736" s="143" t="s">
        <v>184</v>
      </c>
    </row>
    <row r="737" spans="2:51" s="11" customFormat="1" ht="11.25">
      <c r="B737" s="135"/>
      <c r="D737" s="136" t="s">
        <v>190</v>
      </c>
      <c r="E737" s="137" t="s">
        <v>3</v>
      </c>
      <c r="F737" s="138" t="s">
        <v>1299</v>
      </c>
      <c r="H737" s="137" t="s">
        <v>3</v>
      </c>
      <c r="I737" s="139"/>
      <c r="L737" s="135"/>
      <c r="M737" s="140"/>
      <c r="T737" s="141"/>
      <c r="AT737" s="137" t="s">
        <v>190</v>
      </c>
      <c r="AU737" s="137" t="s">
        <v>88</v>
      </c>
      <c r="AV737" s="11" t="s">
        <v>88</v>
      </c>
      <c r="AW737" s="11" t="s">
        <v>41</v>
      </c>
      <c r="AX737" s="11" t="s">
        <v>80</v>
      </c>
      <c r="AY737" s="137" t="s">
        <v>184</v>
      </c>
    </row>
    <row r="738" spans="2:51" s="12" customFormat="1" ht="11.25">
      <c r="B738" s="142"/>
      <c r="D738" s="136" t="s">
        <v>190</v>
      </c>
      <c r="E738" s="143" t="s">
        <v>3</v>
      </c>
      <c r="F738" s="144" t="s">
        <v>90</v>
      </c>
      <c r="H738" s="145">
        <v>2</v>
      </c>
      <c r="I738" s="146"/>
      <c r="L738" s="142"/>
      <c r="M738" s="147"/>
      <c r="T738" s="148"/>
      <c r="AT738" s="143" t="s">
        <v>190</v>
      </c>
      <c r="AU738" s="143" t="s">
        <v>88</v>
      </c>
      <c r="AV738" s="12" t="s">
        <v>90</v>
      </c>
      <c r="AW738" s="12" t="s">
        <v>41</v>
      </c>
      <c r="AX738" s="12" t="s">
        <v>80</v>
      </c>
      <c r="AY738" s="143" t="s">
        <v>184</v>
      </c>
    </row>
    <row r="739" spans="2:51" s="11" customFormat="1" ht="11.25">
      <c r="B739" s="135"/>
      <c r="D739" s="136" t="s">
        <v>190</v>
      </c>
      <c r="E739" s="137" t="s">
        <v>3</v>
      </c>
      <c r="F739" s="138" t="s">
        <v>1300</v>
      </c>
      <c r="H739" s="137" t="s">
        <v>3</v>
      </c>
      <c r="I739" s="139"/>
      <c r="L739" s="135"/>
      <c r="M739" s="140"/>
      <c r="T739" s="141"/>
      <c r="AT739" s="137" t="s">
        <v>190</v>
      </c>
      <c r="AU739" s="137" t="s">
        <v>88</v>
      </c>
      <c r="AV739" s="11" t="s">
        <v>88</v>
      </c>
      <c r="AW739" s="11" t="s">
        <v>41</v>
      </c>
      <c r="AX739" s="11" t="s">
        <v>80</v>
      </c>
      <c r="AY739" s="137" t="s">
        <v>184</v>
      </c>
    </row>
    <row r="740" spans="2:51" s="12" customFormat="1" ht="11.25">
      <c r="B740" s="142"/>
      <c r="D740" s="136" t="s">
        <v>190</v>
      </c>
      <c r="E740" s="143" t="s">
        <v>3</v>
      </c>
      <c r="F740" s="144" t="s">
        <v>88</v>
      </c>
      <c r="H740" s="145">
        <v>1</v>
      </c>
      <c r="I740" s="146"/>
      <c r="L740" s="142"/>
      <c r="M740" s="147"/>
      <c r="T740" s="148"/>
      <c r="AT740" s="143" t="s">
        <v>190</v>
      </c>
      <c r="AU740" s="143" t="s">
        <v>88</v>
      </c>
      <c r="AV740" s="12" t="s">
        <v>90</v>
      </c>
      <c r="AW740" s="12" t="s">
        <v>41</v>
      </c>
      <c r="AX740" s="12" t="s">
        <v>80</v>
      </c>
      <c r="AY740" s="143" t="s">
        <v>184</v>
      </c>
    </row>
    <row r="741" spans="2:51" s="11" customFormat="1" ht="11.25">
      <c r="B741" s="135"/>
      <c r="D741" s="136" t="s">
        <v>190</v>
      </c>
      <c r="E741" s="137" t="s">
        <v>3</v>
      </c>
      <c r="F741" s="138" t="s">
        <v>1301</v>
      </c>
      <c r="H741" s="137" t="s">
        <v>3</v>
      </c>
      <c r="I741" s="139"/>
      <c r="L741" s="135"/>
      <c r="M741" s="140"/>
      <c r="T741" s="141"/>
      <c r="AT741" s="137" t="s">
        <v>190</v>
      </c>
      <c r="AU741" s="137" t="s">
        <v>88</v>
      </c>
      <c r="AV741" s="11" t="s">
        <v>88</v>
      </c>
      <c r="AW741" s="11" t="s">
        <v>41</v>
      </c>
      <c r="AX741" s="11" t="s">
        <v>80</v>
      </c>
      <c r="AY741" s="137" t="s">
        <v>184</v>
      </c>
    </row>
    <row r="742" spans="2:51" s="12" customFormat="1" ht="11.25">
      <c r="B742" s="142"/>
      <c r="D742" s="136" t="s">
        <v>190</v>
      </c>
      <c r="E742" s="143" t="s">
        <v>3</v>
      </c>
      <c r="F742" s="144" t="s">
        <v>88</v>
      </c>
      <c r="H742" s="145">
        <v>1</v>
      </c>
      <c r="I742" s="146"/>
      <c r="L742" s="142"/>
      <c r="M742" s="147"/>
      <c r="T742" s="148"/>
      <c r="AT742" s="143" t="s">
        <v>190</v>
      </c>
      <c r="AU742" s="143" t="s">
        <v>88</v>
      </c>
      <c r="AV742" s="12" t="s">
        <v>90</v>
      </c>
      <c r="AW742" s="12" t="s">
        <v>41</v>
      </c>
      <c r="AX742" s="12" t="s">
        <v>80</v>
      </c>
      <c r="AY742" s="143" t="s">
        <v>184</v>
      </c>
    </row>
    <row r="743" spans="2:51" s="11" customFormat="1" ht="11.25">
      <c r="B743" s="135"/>
      <c r="D743" s="136" t="s">
        <v>190</v>
      </c>
      <c r="E743" s="137" t="s">
        <v>3</v>
      </c>
      <c r="F743" s="138" t="s">
        <v>1302</v>
      </c>
      <c r="H743" s="137" t="s">
        <v>3</v>
      </c>
      <c r="I743" s="139"/>
      <c r="L743" s="135"/>
      <c r="M743" s="140"/>
      <c r="T743" s="141"/>
      <c r="AT743" s="137" t="s">
        <v>190</v>
      </c>
      <c r="AU743" s="137" t="s">
        <v>88</v>
      </c>
      <c r="AV743" s="11" t="s">
        <v>88</v>
      </c>
      <c r="AW743" s="11" t="s">
        <v>41</v>
      </c>
      <c r="AX743" s="11" t="s">
        <v>80</v>
      </c>
      <c r="AY743" s="137" t="s">
        <v>184</v>
      </c>
    </row>
    <row r="744" spans="2:51" s="12" customFormat="1" ht="11.25">
      <c r="B744" s="142"/>
      <c r="D744" s="136" t="s">
        <v>190</v>
      </c>
      <c r="E744" s="143" t="s">
        <v>3</v>
      </c>
      <c r="F744" s="144" t="s">
        <v>90</v>
      </c>
      <c r="H744" s="145">
        <v>2</v>
      </c>
      <c r="I744" s="146"/>
      <c r="L744" s="142"/>
      <c r="M744" s="147"/>
      <c r="T744" s="148"/>
      <c r="AT744" s="143" t="s">
        <v>190</v>
      </c>
      <c r="AU744" s="143" t="s">
        <v>88</v>
      </c>
      <c r="AV744" s="12" t="s">
        <v>90</v>
      </c>
      <c r="AW744" s="12" t="s">
        <v>41</v>
      </c>
      <c r="AX744" s="12" t="s">
        <v>80</v>
      </c>
      <c r="AY744" s="143" t="s">
        <v>184</v>
      </c>
    </row>
    <row r="745" spans="2:51" s="11" customFormat="1" ht="11.25">
      <c r="B745" s="135"/>
      <c r="D745" s="136" t="s">
        <v>190</v>
      </c>
      <c r="E745" s="137" t="s">
        <v>3</v>
      </c>
      <c r="F745" s="138" t="s">
        <v>1640</v>
      </c>
      <c r="H745" s="137" t="s">
        <v>3</v>
      </c>
      <c r="I745" s="139"/>
      <c r="L745" s="135"/>
      <c r="M745" s="140"/>
      <c r="T745" s="141"/>
      <c r="AT745" s="137" t="s">
        <v>190</v>
      </c>
      <c r="AU745" s="137" t="s">
        <v>88</v>
      </c>
      <c r="AV745" s="11" t="s">
        <v>88</v>
      </c>
      <c r="AW745" s="11" t="s">
        <v>41</v>
      </c>
      <c r="AX745" s="11" t="s">
        <v>80</v>
      </c>
      <c r="AY745" s="137" t="s">
        <v>184</v>
      </c>
    </row>
    <row r="746" spans="2:51" s="12" customFormat="1" ht="11.25">
      <c r="B746" s="142"/>
      <c r="D746" s="136" t="s">
        <v>190</v>
      </c>
      <c r="E746" s="143" t="s">
        <v>3</v>
      </c>
      <c r="F746" s="144" t="s">
        <v>88</v>
      </c>
      <c r="H746" s="145">
        <v>1</v>
      </c>
      <c r="I746" s="146"/>
      <c r="L746" s="142"/>
      <c r="M746" s="147"/>
      <c r="T746" s="148"/>
      <c r="AT746" s="143" t="s">
        <v>190</v>
      </c>
      <c r="AU746" s="143" t="s">
        <v>88</v>
      </c>
      <c r="AV746" s="12" t="s">
        <v>90</v>
      </c>
      <c r="AW746" s="12" t="s">
        <v>41</v>
      </c>
      <c r="AX746" s="12" t="s">
        <v>80</v>
      </c>
      <c r="AY746" s="143" t="s">
        <v>184</v>
      </c>
    </row>
    <row r="747" spans="2:51" s="11" customFormat="1" ht="11.25">
      <c r="B747" s="135"/>
      <c r="D747" s="136" t="s">
        <v>190</v>
      </c>
      <c r="E747" s="137" t="s">
        <v>3</v>
      </c>
      <c r="F747" s="138" t="s">
        <v>1641</v>
      </c>
      <c r="H747" s="137" t="s">
        <v>3</v>
      </c>
      <c r="I747" s="139"/>
      <c r="L747" s="135"/>
      <c r="M747" s="140"/>
      <c r="T747" s="141"/>
      <c r="AT747" s="137" t="s">
        <v>190</v>
      </c>
      <c r="AU747" s="137" t="s">
        <v>88</v>
      </c>
      <c r="AV747" s="11" t="s">
        <v>88</v>
      </c>
      <c r="AW747" s="11" t="s">
        <v>41</v>
      </c>
      <c r="AX747" s="11" t="s">
        <v>80</v>
      </c>
      <c r="AY747" s="137" t="s">
        <v>184</v>
      </c>
    </row>
    <row r="748" spans="2:51" s="12" customFormat="1" ht="11.25">
      <c r="B748" s="142"/>
      <c r="D748" s="136" t="s">
        <v>190</v>
      </c>
      <c r="E748" s="143" t="s">
        <v>3</v>
      </c>
      <c r="F748" s="144" t="s">
        <v>88</v>
      </c>
      <c r="H748" s="145">
        <v>1</v>
      </c>
      <c r="I748" s="146"/>
      <c r="L748" s="142"/>
      <c r="M748" s="147"/>
      <c r="T748" s="148"/>
      <c r="AT748" s="143" t="s">
        <v>190</v>
      </c>
      <c r="AU748" s="143" t="s">
        <v>88</v>
      </c>
      <c r="AV748" s="12" t="s">
        <v>90</v>
      </c>
      <c r="AW748" s="12" t="s">
        <v>41</v>
      </c>
      <c r="AX748" s="12" t="s">
        <v>80</v>
      </c>
      <c r="AY748" s="143" t="s">
        <v>184</v>
      </c>
    </row>
    <row r="749" spans="2:51" s="11" customFormat="1" ht="11.25">
      <c r="B749" s="135"/>
      <c r="D749" s="136" t="s">
        <v>190</v>
      </c>
      <c r="E749" s="137" t="s">
        <v>3</v>
      </c>
      <c r="F749" s="138" t="s">
        <v>2267</v>
      </c>
      <c r="H749" s="137" t="s">
        <v>3</v>
      </c>
      <c r="I749" s="139"/>
      <c r="L749" s="135"/>
      <c r="M749" s="140"/>
      <c r="T749" s="141"/>
      <c r="AT749" s="137" t="s">
        <v>190</v>
      </c>
      <c r="AU749" s="137" t="s">
        <v>88</v>
      </c>
      <c r="AV749" s="11" t="s">
        <v>88</v>
      </c>
      <c r="AW749" s="11" t="s">
        <v>41</v>
      </c>
      <c r="AX749" s="11" t="s">
        <v>80</v>
      </c>
      <c r="AY749" s="137" t="s">
        <v>184</v>
      </c>
    </row>
    <row r="750" spans="2:51" s="12" customFormat="1" ht="11.25">
      <c r="B750" s="142"/>
      <c r="D750" s="136" t="s">
        <v>190</v>
      </c>
      <c r="E750" s="143" t="s">
        <v>3</v>
      </c>
      <c r="F750" s="144" t="s">
        <v>90</v>
      </c>
      <c r="H750" s="145">
        <v>2</v>
      </c>
      <c r="I750" s="146"/>
      <c r="L750" s="142"/>
      <c r="M750" s="147"/>
      <c r="T750" s="148"/>
      <c r="AT750" s="143" t="s">
        <v>190</v>
      </c>
      <c r="AU750" s="143" t="s">
        <v>88</v>
      </c>
      <c r="AV750" s="12" t="s">
        <v>90</v>
      </c>
      <c r="AW750" s="12" t="s">
        <v>41</v>
      </c>
      <c r="AX750" s="12" t="s">
        <v>80</v>
      </c>
      <c r="AY750" s="143" t="s">
        <v>184</v>
      </c>
    </row>
    <row r="751" spans="2:51" s="11" customFormat="1" ht="11.25">
      <c r="B751" s="135"/>
      <c r="D751" s="136" t="s">
        <v>190</v>
      </c>
      <c r="E751" s="137" t="s">
        <v>3</v>
      </c>
      <c r="F751" s="138" t="s">
        <v>2268</v>
      </c>
      <c r="H751" s="137" t="s">
        <v>3</v>
      </c>
      <c r="I751" s="139"/>
      <c r="L751" s="135"/>
      <c r="M751" s="140"/>
      <c r="T751" s="141"/>
      <c r="AT751" s="137" t="s">
        <v>190</v>
      </c>
      <c r="AU751" s="137" t="s">
        <v>88</v>
      </c>
      <c r="AV751" s="11" t="s">
        <v>88</v>
      </c>
      <c r="AW751" s="11" t="s">
        <v>41</v>
      </c>
      <c r="AX751" s="11" t="s">
        <v>80</v>
      </c>
      <c r="AY751" s="137" t="s">
        <v>184</v>
      </c>
    </row>
    <row r="752" spans="2:51" s="12" customFormat="1" ht="11.25">
      <c r="B752" s="142"/>
      <c r="D752" s="136" t="s">
        <v>190</v>
      </c>
      <c r="E752" s="143" t="s">
        <v>3</v>
      </c>
      <c r="F752" s="144" t="s">
        <v>88</v>
      </c>
      <c r="H752" s="145">
        <v>1</v>
      </c>
      <c r="I752" s="146"/>
      <c r="L752" s="142"/>
      <c r="M752" s="147"/>
      <c r="T752" s="148"/>
      <c r="AT752" s="143" t="s">
        <v>190</v>
      </c>
      <c r="AU752" s="143" t="s">
        <v>88</v>
      </c>
      <c r="AV752" s="12" t="s">
        <v>90</v>
      </c>
      <c r="AW752" s="12" t="s">
        <v>41</v>
      </c>
      <c r="AX752" s="12" t="s">
        <v>80</v>
      </c>
      <c r="AY752" s="143" t="s">
        <v>184</v>
      </c>
    </row>
    <row r="753" spans="2:65" s="11" customFormat="1" ht="11.25">
      <c r="B753" s="135"/>
      <c r="D753" s="136" t="s">
        <v>190</v>
      </c>
      <c r="E753" s="137" t="s">
        <v>3</v>
      </c>
      <c r="F753" s="138" t="s">
        <v>1416</v>
      </c>
      <c r="H753" s="137" t="s">
        <v>3</v>
      </c>
      <c r="I753" s="139"/>
      <c r="L753" s="135"/>
      <c r="M753" s="140"/>
      <c r="T753" s="141"/>
      <c r="AT753" s="137" t="s">
        <v>190</v>
      </c>
      <c r="AU753" s="137" t="s">
        <v>88</v>
      </c>
      <c r="AV753" s="11" t="s">
        <v>88</v>
      </c>
      <c r="AW753" s="11" t="s">
        <v>41</v>
      </c>
      <c r="AX753" s="11" t="s">
        <v>80</v>
      </c>
      <c r="AY753" s="137" t="s">
        <v>184</v>
      </c>
    </row>
    <row r="754" spans="2:65" s="12" customFormat="1" ht="11.25">
      <c r="B754" s="142"/>
      <c r="D754" s="136" t="s">
        <v>190</v>
      </c>
      <c r="E754" s="143" t="s">
        <v>3</v>
      </c>
      <c r="F754" s="144" t="s">
        <v>88</v>
      </c>
      <c r="H754" s="145">
        <v>1</v>
      </c>
      <c r="I754" s="146"/>
      <c r="L754" s="142"/>
      <c r="M754" s="147"/>
      <c r="T754" s="148"/>
      <c r="AT754" s="143" t="s">
        <v>190</v>
      </c>
      <c r="AU754" s="143" t="s">
        <v>88</v>
      </c>
      <c r="AV754" s="12" t="s">
        <v>90</v>
      </c>
      <c r="AW754" s="12" t="s">
        <v>41</v>
      </c>
      <c r="AX754" s="12" t="s">
        <v>80</v>
      </c>
      <c r="AY754" s="143" t="s">
        <v>184</v>
      </c>
    </row>
    <row r="755" spans="2:65" s="11" customFormat="1" ht="11.25">
      <c r="B755" s="135"/>
      <c r="D755" s="136" t="s">
        <v>190</v>
      </c>
      <c r="E755" s="137" t="s">
        <v>3</v>
      </c>
      <c r="F755" s="138" t="s">
        <v>2269</v>
      </c>
      <c r="H755" s="137" t="s">
        <v>3</v>
      </c>
      <c r="I755" s="139"/>
      <c r="L755" s="135"/>
      <c r="M755" s="140"/>
      <c r="T755" s="141"/>
      <c r="AT755" s="137" t="s">
        <v>190</v>
      </c>
      <c r="AU755" s="137" t="s">
        <v>88</v>
      </c>
      <c r="AV755" s="11" t="s">
        <v>88</v>
      </c>
      <c r="AW755" s="11" t="s">
        <v>41</v>
      </c>
      <c r="AX755" s="11" t="s">
        <v>80</v>
      </c>
      <c r="AY755" s="137" t="s">
        <v>184</v>
      </c>
    </row>
    <row r="756" spans="2:65" s="12" customFormat="1" ht="11.25">
      <c r="B756" s="142"/>
      <c r="D756" s="136" t="s">
        <v>190</v>
      </c>
      <c r="E756" s="143" t="s">
        <v>3</v>
      </c>
      <c r="F756" s="144" t="s">
        <v>88</v>
      </c>
      <c r="H756" s="145">
        <v>1</v>
      </c>
      <c r="I756" s="146"/>
      <c r="L756" s="142"/>
      <c r="M756" s="147"/>
      <c r="T756" s="148"/>
      <c r="AT756" s="143" t="s">
        <v>190</v>
      </c>
      <c r="AU756" s="143" t="s">
        <v>88</v>
      </c>
      <c r="AV756" s="12" t="s">
        <v>90</v>
      </c>
      <c r="AW756" s="12" t="s">
        <v>41</v>
      </c>
      <c r="AX756" s="12" t="s">
        <v>80</v>
      </c>
      <c r="AY756" s="143" t="s">
        <v>184</v>
      </c>
    </row>
    <row r="757" spans="2:65" s="13" customFormat="1" ht="11.25">
      <c r="B757" s="149"/>
      <c r="D757" s="136" t="s">
        <v>190</v>
      </c>
      <c r="E757" s="150" t="s">
        <v>3</v>
      </c>
      <c r="F757" s="151" t="s">
        <v>202</v>
      </c>
      <c r="H757" s="152">
        <v>16</v>
      </c>
      <c r="I757" s="153"/>
      <c r="L757" s="149"/>
      <c r="M757" s="154"/>
      <c r="T757" s="155"/>
      <c r="AT757" s="150" t="s">
        <v>190</v>
      </c>
      <c r="AU757" s="150" t="s">
        <v>88</v>
      </c>
      <c r="AV757" s="13" t="s">
        <v>203</v>
      </c>
      <c r="AW757" s="13" t="s">
        <v>41</v>
      </c>
      <c r="AX757" s="13" t="s">
        <v>88</v>
      </c>
      <c r="AY757" s="150" t="s">
        <v>184</v>
      </c>
    </row>
    <row r="758" spans="2:65" s="1" customFormat="1" ht="37.9" customHeight="1">
      <c r="B758" s="121"/>
      <c r="C758" s="122" t="s">
        <v>503</v>
      </c>
      <c r="D758" s="122" t="s">
        <v>185</v>
      </c>
      <c r="E758" s="123" t="s">
        <v>1413</v>
      </c>
      <c r="F758" s="124" t="s">
        <v>1414</v>
      </c>
      <c r="G758" s="125" t="s">
        <v>213</v>
      </c>
      <c r="H758" s="126">
        <v>2</v>
      </c>
      <c r="I758" s="127"/>
      <c r="J758" s="128">
        <f>ROUND(I758*H758,2)</f>
        <v>0</v>
      </c>
      <c r="K758" s="124" t="s">
        <v>189</v>
      </c>
      <c r="L758" s="32"/>
      <c r="M758" s="129" t="s">
        <v>3</v>
      </c>
      <c r="N758" s="130" t="s">
        <v>51</v>
      </c>
      <c r="P758" s="131">
        <f>O758*H758</f>
        <v>0</v>
      </c>
      <c r="Q758" s="131">
        <v>0</v>
      </c>
      <c r="R758" s="131">
        <f>Q758*H758</f>
        <v>0</v>
      </c>
      <c r="S758" s="131">
        <v>0</v>
      </c>
      <c r="T758" s="132">
        <f>S758*H758</f>
        <v>0</v>
      </c>
      <c r="AR758" s="133" t="s">
        <v>88</v>
      </c>
      <c r="AT758" s="133" t="s">
        <v>185</v>
      </c>
      <c r="AU758" s="133" t="s">
        <v>88</v>
      </c>
      <c r="AY758" s="16" t="s">
        <v>184</v>
      </c>
      <c r="BE758" s="134">
        <f>IF(N758="základní",J758,0)</f>
        <v>0</v>
      </c>
      <c r="BF758" s="134">
        <f>IF(N758="snížená",J758,0)</f>
        <v>0</v>
      </c>
      <c r="BG758" s="134">
        <f>IF(N758="zákl. přenesená",J758,0)</f>
        <v>0</v>
      </c>
      <c r="BH758" s="134">
        <f>IF(N758="sníž. přenesená",J758,0)</f>
        <v>0</v>
      </c>
      <c r="BI758" s="134">
        <f>IF(N758="nulová",J758,0)</f>
        <v>0</v>
      </c>
      <c r="BJ758" s="16" t="s">
        <v>88</v>
      </c>
      <c r="BK758" s="134">
        <f>ROUND(I758*H758,2)</f>
        <v>0</v>
      </c>
      <c r="BL758" s="16" t="s">
        <v>88</v>
      </c>
      <c r="BM758" s="133" t="s">
        <v>2382</v>
      </c>
    </row>
    <row r="759" spans="2:65" s="11" customFormat="1" ht="11.25">
      <c r="B759" s="135"/>
      <c r="D759" s="136" t="s">
        <v>190</v>
      </c>
      <c r="E759" s="137" t="s">
        <v>3</v>
      </c>
      <c r="F759" s="138" t="s">
        <v>2176</v>
      </c>
      <c r="H759" s="137" t="s">
        <v>3</v>
      </c>
      <c r="I759" s="139"/>
      <c r="L759" s="135"/>
      <c r="M759" s="140"/>
      <c r="T759" s="141"/>
      <c r="AT759" s="137" t="s">
        <v>190</v>
      </c>
      <c r="AU759" s="137" t="s">
        <v>88</v>
      </c>
      <c r="AV759" s="11" t="s">
        <v>88</v>
      </c>
      <c r="AW759" s="11" t="s">
        <v>41</v>
      </c>
      <c r="AX759" s="11" t="s">
        <v>80</v>
      </c>
      <c r="AY759" s="137" t="s">
        <v>184</v>
      </c>
    </row>
    <row r="760" spans="2:65" s="11" customFormat="1" ht="22.5">
      <c r="B760" s="135"/>
      <c r="D760" s="136" t="s">
        <v>190</v>
      </c>
      <c r="E760" s="137" t="s">
        <v>3</v>
      </c>
      <c r="F760" s="138" t="s">
        <v>1788</v>
      </c>
      <c r="H760" s="137" t="s">
        <v>3</v>
      </c>
      <c r="I760" s="139"/>
      <c r="L760" s="135"/>
      <c r="M760" s="140"/>
      <c r="T760" s="141"/>
      <c r="AT760" s="137" t="s">
        <v>190</v>
      </c>
      <c r="AU760" s="137" t="s">
        <v>88</v>
      </c>
      <c r="AV760" s="11" t="s">
        <v>88</v>
      </c>
      <c r="AW760" s="11" t="s">
        <v>41</v>
      </c>
      <c r="AX760" s="11" t="s">
        <v>80</v>
      </c>
      <c r="AY760" s="137" t="s">
        <v>184</v>
      </c>
    </row>
    <row r="761" spans="2:65" s="11" customFormat="1" ht="11.25">
      <c r="B761" s="135"/>
      <c r="D761" s="136" t="s">
        <v>190</v>
      </c>
      <c r="E761" s="137" t="s">
        <v>3</v>
      </c>
      <c r="F761" s="138" t="s">
        <v>1300</v>
      </c>
      <c r="H761" s="137" t="s">
        <v>3</v>
      </c>
      <c r="I761" s="139"/>
      <c r="L761" s="135"/>
      <c r="M761" s="140"/>
      <c r="T761" s="141"/>
      <c r="AT761" s="137" t="s">
        <v>190</v>
      </c>
      <c r="AU761" s="137" t="s">
        <v>88</v>
      </c>
      <c r="AV761" s="11" t="s">
        <v>88</v>
      </c>
      <c r="AW761" s="11" t="s">
        <v>41</v>
      </c>
      <c r="AX761" s="11" t="s">
        <v>80</v>
      </c>
      <c r="AY761" s="137" t="s">
        <v>184</v>
      </c>
    </row>
    <row r="762" spans="2:65" s="12" customFormat="1" ht="11.25">
      <c r="B762" s="142"/>
      <c r="D762" s="136" t="s">
        <v>190</v>
      </c>
      <c r="E762" s="143" t="s">
        <v>3</v>
      </c>
      <c r="F762" s="144" t="s">
        <v>88</v>
      </c>
      <c r="H762" s="145">
        <v>1</v>
      </c>
      <c r="I762" s="146"/>
      <c r="L762" s="142"/>
      <c r="M762" s="147"/>
      <c r="T762" s="148"/>
      <c r="AT762" s="143" t="s">
        <v>190</v>
      </c>
      <c r="AU762" s="143" t="s">
        <v>88</v>
      </c>
      <c r="AV762" s="12" t="s">
        <v>90</v>
      </c>
      <c r="AW762" s="12" t="s">
        <v>41</v>
      </c>
      <c r="AX762" s="12" t="s">
        <v>80</v>
      </c>
      <c r="AY762" s="143" t="s">
        <v>184</v>
      </c>
    </row>
    <row r="763" spans="2:65" s="11" customFormat="1" ht="11.25">
      <c r="B763" s="135"/>
      <c r="D763" s="136" t="s">
        <v>190</v>
      </c>
      <c r="E763" s="137" t="s">
        <v>3</v>
      </c>
      <c r="F763" s="138" t="s">
        <v>2268</v>
      </c>
      <c r="H763" s="137" t="s">
        <v>3</v>
      </c>
      <c r="I763" s="139"/>
      <c r="L763" s="135"/>
      <c r="M763" s="140"/>
      <c r="T763" s="141"/>
      <c r="AT763" s="137" t="s">
        <v>190</v>
      </c>
      <c r="AU763" s="137" t="s">
        <v>88</v>
      </c>
      <c r="AV763" s="11" t="s">
        <v>88</v>
      </c>
      <c r="AW763" s="11" t="s">
        <v>41</v>
      </c>
      <c r="AX763" s="11" t="s">
        <v>80</v>
      </c>
      <c r="AY763" s="137" t="s">
        <v>184</v>
      </c>
    </row>
    <row r="764" spans="2:65" s="12" customFormat="1" ht="11.25">
      <c r="B764" s="142"/>
      <c r="D764" s="136" t="s">
        <v>190</v>
      </c>
      <c r="E764" s="143" t="s">
        <v>3</v>
      </c>
      <c r="F764" s="144" t="s">
        <v>88</v>
      </c>
      <c r="H764" s="145">
        <v>1</v>
      </c>
      <c r="I764" s="146"/>
      <c r="L764" s="142"/>
      <c r="M764" s="147"/>
      <c r="T764" s="148"/>
      <c r="AT764" s="143" t="s">
        <v>190</v>
      </c>
      <c r="AU764" s="143" t="s">
        <v>88</v>
      </c>
      <c r="AV764" s="12" t="s">
        <v>90</v>
      </c>
      <c r="AW764" s="12" t="s">
        <v>41</v>
      </c>
      <c r="AX764" s="12" t="s">
        <v>80</v>
      </c>
      <c r="AY764" s="143" t="s">
        <v>184</v>
      </c>
    </row>
    <row r="765" spans="2:65" s="13" customFormat="1" ht="11.25">
      <c r="B765" s="149"/>
      <c r="D765" s="136" t="s">
        <v>190</v>
      </c>
      <c r="E765" s="150" t="s">
        <v>3</v>
      </c>
      <c r="F765" s="151" t="s">
        <v>202</v>
      </c>
      <c r="H765" s="152">
        <v>2</v>
      </c>
      <c r="I765" s="153"/>
      <c r="L765" s="149"/>
      <c r="M765" s="154"/>
      <c r="T765" s="155"/>
      <c r="AT765" s="150" t="s">
        <v>190</v>
      </c>
      <c r="AU765" s="150" t="s">
        <v>88</v>
      </c>
      <c r="AV765" s="13" t="s">
        <v>203</v>
      </c>
      <c r="AW765" s="13" t="s">
        <v>41</v>
      </c>
      <c r="AX765" s="13" t="s">
        <v>88</v>
      </c>
      <c r="AY765" s="150" t="s">
        <v>184</v>
      </c>
    </row>
    <row r="766" spans="2:65" s="1" customFormat="1" ht="33" customHeight="1">
      <c r="B766" s="121"/>
      <c r="C766" s="122" t="s">
        <v>686</v>
      </c>
      <c r="D766" s="122" t="s">
        <v>185</v>
      </c>
      <c r="E766" s="123" t="s">
        <v>2383</v>
      </c>
      <c r="F766" s="124" t="s">
        <v>2384</v>
      </c>
      <c r="G766" s="125" t="s">
        <v>213</v>
      </c>
      <c r="H766" s="126">
        <v>1</v>
      </c>
      <c r="I766" s="127"/>
      <c r="J766" s="128">
        <f>ROUND(I766*H766,2)</f>
        <v>0</v>
      </c>
      <c r="K766" s="124" t="s">
        <v>189</v>
      </c>
      <c r="L766" s="32"/>
      <c r="M766" s="129" t="s">
        <v>3</v>
      </c>
      <c r="N766" s="130" t="s">
        <v>51</v>
      </c>
      <c r="P766" s="131">
        <f>O766*H766</f>
        <v>0</v>
      </c>
      <c r="Q766" s="131">
        <v>0</v>
      </c>
      <c r="R766" s="131">
        <f>Q766*H766</f>
        <v>0</v>
      </c>
      <c r="S766" s="131">
        <v>0</v>
      </c>
      <c r="T766" s="132">
        <f>S766*H766</f>
        <v>0</v>
      </c>
      <c r="AR766" s="133" t="s">
        <v>88</v>
      </c>
      <c r="AT766" s="133" t="s">
        <v>185</v>
      </c>
      <c r="AU766" s="133" t="s">
        <v>88</v>
      </c>
      <c r="AY766" s="16" t="s">
        <v>184</v>
      </c>
      <c r="BE766" s="134">
        <f>IF(N766="základní",J766,0)</f>
        <v>0</v>
      </c>
      <c r="BF766" s="134">
        <f>IF(N766="snížená",J766,0)</f>
        <v>0</v>
      </c>
      <c r="BG766" s="134">
        <f>IF(N766="zákl. přenesená",J766,0)</f>
        <v>0</v>
      </c>
      <c r="BH766" s="134">
        <f>IF(N766="sníž. přenesená",J766,0)</f>
        <v>0</v>
      </c>
      <c r="BI766" s="134">
        <f>IF(N766="nulová",J766,0)</f>
        <v>0</v>
      </c>
      <c r="BJ766" s="16" t="s">
        <v>88</v>
      </c>
      <c r="BK766" s="134">
        <f>ROUND(I766*H766,2)</f>
        <v>0</v>
      </c>
      <c r="BL766" s="16" t="s">
        <v>88</v>
      </c>
      <c r="BM766" s="133" t="s">
        <v>2385</v>
      </c>
    </row>
    <row r="767" spans="2:65" s="11" customFormat="1" ht="11.25">
      <c r="B767" s="135"/>
      <c r="D767" s="136" t="s">
        <v>190</v>
      </c>
      <c r="E767" s="137" t="s">
        <v>3</v>
      </c>
      <c r="F767" s="138" t="s">
        <v>2167</v>
      </c>
      <c r="H767" s="137" t="s">
        <v>3</v>
      </c>
      <c r="I767" s="139"/>
      <c r="L767" s="135"/>
      <c r="M767" s="140"/>
      <c r="T767" s="141"/>
      <c r="AT767" s="137" t="s">
        <v>190</v>
      </c>
      <c r="AU767" s="137" t="s">
        <v>88</v>
      </c>
      <c r="AV767" s="11" t="s">
        <v>88</v>
      </c>
      <c r="AW767" s="11" t="s">
        <v>41</v>
      </c>
      <c r="AX767" s="11" t="s">
        <v>80</v>
      </c>
      <c r="AY767" s="137" t="s">
        <v>184</v>
      </c>
    </row>
    <row r="768" spans="2:65" s="11" customFormat="1" ht="22.5">
      <c r="B768" s="135"/>
      <c r="D768" s="136" t="s">
        <v>190</v>
      </c>
      <c r="E768" s="137" t="s">
        <v>3</v>
      </c>
      <c r="F768" s="138" t="s">
        <v>2386</v>
      </c>
      <c r="H768" s="137" t="s">
        <v>3</v>
      </c>
      <c r="I768" s="139"/>
      <c r="L768" s="135"/>
      <c r="M768" s="140"/>
      <c r="T768" s="141"/>
      <c r="AT768" s="137" t="s">
        <v>190</v>
      </c>
      <c r="AU768" s="137" t="s">
        <v>88</v>
      </c>
      <c r="AV768" s="11" t="s">
        <v>88</v>
      </c>
      <c r="AW768" s="11" t="s">
        <v>41</v>
      </c>
      <c r="AX768" s="11" t="s">
        <v>80</v>
      </c>
      <c r="AY768" s="137" t="s">
        <v>184</v>
      </c>
    </row>
    <row r="769" spans="2:65" s="12" customFormat="1" ht="11.25">
      <c r="B769" s="142"/>
      <c r="D769" s="136" t="s">
        <v>190</v>
      </c>
      <c r="E769" s="143" t="s">
        <v>3</v>
      </c>
      <c r="F769" s="144" t="s">
        <v>88</v>
      </c>
      <c r="H769" s="145">
        <v>1</v>
      </c>
      <c r="I769" s="146"/>
      <c r="L769" s="142"/>
      <c r="M769" s="147"/>
      <c r="T769" s="148"/>
      <c r="AT769" s="143" t="s">
        <v>190</v>
      </c>
      <c r="AU769" s="143" t="s">
        <v>88</v>
      </c>
      <c r="AV769" s="12" t="s">
        <v>90</v>
      </c>
      <c r="AW769" s="12" t="s">
        <v>41</v>
      </c>
      <c r="AX769" s="12" t="s">
        <v>80</v>
      </c>
      <c r="AY769" s="143" t="s">
        <v>184</v>
      </c>
    </row>
    <row r="770" spans="2:65" s="13" customFormat="1" ht="11.25">
      <c r="B770" s="149"/>
      <c r="D770" s="136" t="s">
        <v>190</v>
      </c>
      <c r="E770" s="150" t="s">
        <v>3</v>
      </c>
      <c r="F770" s="151" t="s">
        <v>202</v>
      </c>
      <c r="H770" s="152">
        <v>1</v>
      </c>
      <c r="I770" s="153"/>
      <c r="L770" s="149"/>
      <c r="M770" s="154"/>
      <c r="T770" s="155"/>
      <c r="AT770" s="150" t="s">
        <v>190</v>
      </c>
      <c r="AU770" s="150" t="s">
        <v>88</v>
      </c>
      <c r="AV770" s="13" t="s">
        <v>203</v>
      </c>
      <c r="AW770" s="13" t="s">
        <v>41</v>
      </c>
      <c r="AX770" s="13" t="s">
        <v>88</v>
      </c>
      <c r="AY770" s="150" t="s">
        <v>184</v>
      </c>
    </row>
    <row r="771" spans="2:65" s="1" customFormat="1" ht="62.65" customHeight="1">
      <c r="B771" s="121"/>
      <c r="C771" s="122" t="s">
        <v>512</v>
      </c>
      <c r="D771" s="122" t="s">
        <v>185</v>
      </c>
      <c r="E771" s="123" t="s">
        <v>1417</v>
      </c>
      <c r="F771" s="124" t="s">
        <v>1418</v>
      </c>
      <c r="G771" s="125" t="s">
        <v>213</v>
      </c>
      <c r="H771" s="126">
        <v>2</v>
      </c>
      <c r="I771" s="127"/>
      <c r="J771" s="128">
        <f>ROUND(I771*H771,2)</f>
        <v>0</v>
      </c>
      <c r="K771" s="124" t="s">
        <v>189</v>
      </c>
      <c r="L771" s="32"/>
      <c r="M771" s="129" t="s">
        <v>3</v>
      </c>
      <c r="N771" s="130" t="s">
        <v>51</v>
      </c>
      <c r="P771" s="131">
        <f>O771*H771</f>
        <v>0</v>
      </c>
      <c r="Q771" s="131">
        <v>0</v>
      </c>
      <c r="R771" s="131">
        <f>Q771*H771</f>
        <v>0</v>
      </c>
      <c r="S771" s="131">
        <v>0</v>
      </c>
      <c r="T771" s="132">
        <f>S771*H771</f>
        <v>0</v>
      </c>
      <c r="AR771" s="133" t="s">
        <v>88</v>
      </c>
      <c r="AT771" s="133" t="s">
        <v>185</v>
      </c>
      <c r="AU771" s="133" t="s">
        <v>88</v>
      </c>
      <c r="AY771" s="16" t="s">
        <v>184</v>
      </c>
      <c r="BE771" s="134">
        <f>IF(N771="základní",J771,0)</f>
        <v>0</v>
      </c>
      <c r="BF771" s="134">
        <f>IF(N771="snížená",J771,0)</f>
        <v>0</v>
      </c>
      <c r="BG771" s="134">
        <f>IF(N771="zákl. přenesená",J771,0)</f>
        <v>0</v>
      </c>
      <c r="BH771" s="134">
        <f>IF(N771="sníž. přenesená",J771,0)</f>
        <v>0</v>
      </c>
      <c r="BI771" s="134">
        <f>IF(N771="nulová",J771,0)</f>
        <v>0</v>
      </c>
      <c r="BJ771" s="16" t="s">
        <v>88</v>
      </c>
      <c r="BK771" s="134">
        <f>ROUND(I771*H771,2)</f>
        <v>0</v>
      </c>
      <c r="BL771" s="16" t="s">
        <v>88</v>
      </c>
      <c r="BM771" s="133" t="s">
        <v>2387</v>
      </c>
    </row>
    <row r="772" spans="2:65" s="11" customFormat="1" ht="11.25">
      <c r="B772" s="135"/>
      <c r="D772" s="136" t="s">
        <v>190</v>
      </c>
      <c r="E772" s="137" t="s">
        <v>3</v>
      </c>
      <c r="F772" s="138" t="s">
        <v>2176</v>
      </c>
      <c r="H772" s="137" t="s">
        <v>3</v>
      </c>
      <c r="I772" s="139"/>
      <c r="L772" s="135"/>
      <c r="M772" s="140"/>
      <c r="T772" s="141"/>
      <c r="AT772" s="137" t="s">
        <v>190</v>
      </c>
      <c r="AU772" s="137" t="s">
        <v>88</v>
      </c>
      <c r="AV772" s="11" t="s">
        <v>88</v>
      </c>
      <c r="AW772" s="11" t="s">
        <v>41</v>
      </c>
      <c r="AX772" s="11" t="s">
        <v>80</v>
      </c>
      <c r="AY772" s="137" t="s">
        <v>184</v>
      </c>
    </row>
    <row r="773" spans="2:65" s="11" customFormat="1" ht="11.25">
      <c r="B773" s="135"/>
      <c r="D773" s="136" t="s">
        <v>190</v>
      </c>
      <c r="E773" s="137" t="s">
        <v>3</v>
      </c>
      <c r="F773" s="138" t="s">
        <v>1420</v>
      </c>
      <c r="H773" s="137" t="s">
        <v>3</v>
      </c>
      <c r="I773" s="139"/>
      <c r="L773" s="135"/>
      <c r="M773" s="140"/>
      <c r="T773" s="141"/>
      <c r="AT773" s="137" t="s">
        <v>190</v>
      </c>
      <c r="AU773" s="137" t="s">
        <v>88</v>
      </c>
      <c r="AV773" s="11" t="s">
        <v>88</v>
      </c>
      <c r="AW773" s="11" t="s">
        <v>41</v>
      </c>
      <c r="AX773" s="11" t="s">
        <v>80</v>
      </c>
      <c r="AY773" s="137" t="s">
        <v>184</v>
      </c>
    </row>
    <row r="774" spans="2:65" s="11" customFormat="1" ht="11.25">
      <c r="B774" s="135"/>
      <c r="D774" s="136" t="s">
        <v>190</v>
      </c>
      <c r="E774" s="137" t="s">
        <v>3</v>
      </c>
      <c r="F774" s="138" t="s">
        <v>1301</v>
      </c>
      <c r="H774" s="137" t="s">
        <v>3</v>
      </c>
      <c r="I774" s="139"/>
      <c r="L774" s="135"/>
      <c r="M774" s="140"/>
      <c r="T774" s="141"/>
      <c r="AT774" s="137" t="s">
        <v>190</v>
      </c>
      <c r="AU774" s="137" t="s">
        <v>88</v>
      </c>
      <c r="AV774" s="11" t="s">
        <v>88</v>
      </c>
      <c r="AW774" s="11" t="s">
        <v>41</v>
      </c>
      <c r="AX774" s="11" t="s">
        <v>80</v>
      </c>
      <c r="AY774" s="137" t="s">
        <v>184</v>
      </c>
    </row>
    <row r="775" spans="2:65" s="12" customFormat="1" ht="11.25">
      <c r="B775" s="142"/>
      <c r="D775" s="136" t="s">
        <v>190</v>
      </c>
      <c r="E775" s="143" t="s">
        <v>3</v>
      </c>
      <c r="F775" s="144" t="s">
        <v>88</v>
      </c>
      <c r="H775" s="145">
        <v>1</v>
      </c>
      <c r="I775" s="146"/>
      <c r="L775" s="142"/>
      <c r="M775" s="147"/>
      <c r="T775" s="148"/>
      <c r="AT775" s="143" t="s">
        <v>190</v>
      </c>
      <c r="AU775" s="143" t="s">
        <v>88</v>
      </c>
      <c r="AV775" s="12" t="s">
        <v>90</v>
      </c>
      <c r="AW775" s="12" t="s">
        <v>41</v>
      </c>
      <c r="AX775" s="12" t="s">
        <v>80</v>
      </c>
      <c r="AY775" s="143" t="s">
        <v>184</v>
      </c>
    </row>
    <row r="776" spans="2:65" s="11" customFormat="1" ht="11.25">
      <c r="B776" s="135"/>
      <c r="D776" s="136" t="s">
        <v>190</v>
      </c>
      <c r="E776" s="137" t="s">
        <v>3</v>
      </c>
      <c r="F776" s="138" t="s">
        <v>1416</v>
      </c>
      <c r="H776" s="137" t="s">
        <v>3</v>
      </c>
      <c r="I776" s="139"/>
      <c r="L776" s="135"/>
      <c r="M776" s="140"/>
      <c r="T776" s="141"/>
      <c r="AT776" s="137" t="s">
        <v>190</v>
      </c>
      <c r="AU776" s="137" t="s">
        <v>88</v>
      </c>
      <c r="AV776" s="11" t="s">
        <v>88</v>
      </c>
      <c r="AW776" s="11" t="s">
        <v>41</v>
      </c>
      <c r="AX776" s="11" t="s">
        <v>80</v>
      </c>
      <c r="AY776" s="137" t="s">
        <v>184</v>
      </c>
    </row>
    <row r="777" spans="2:65" s="12" customFormat="1" ht="11.25">
      <c r="B777" s="142"/>
      <c r="D777" s="136" t="s">
        <v>190</v>
      </c>
      <c r="E777" s="143" t="s">
        <v>3</v>
      </c>
      <c r="F777" s="144" t="s">
        <v>88</v>
      </c>
      <c r="H777" s="145">
        <v>1</v>
      </c>
      <c r="I777" s="146"/>
      <c r="L777" s="142"/>
      <c r="M777" s="147"/>
      <c r="T777" s="148"/>
      <c r="AT777" s="143" t="s">
        <v>190</v>
      </c>
      <c r="AU777" s="143" t="s">
        <v>88</v>
      </c>
      <c r="AV777" s="12" t="s">
        <v>90</v>
      </c>
      <c r="AW777" s="12" t="s">
        <v>41</v>
      </c>
      <c r="AX777" s="12" t="s">
        <v>80</v>
      </c>
      <c r="AY777" s="143" t="s">
        <v>184</v>
      </c>
    </row>
    <row r="778" spans="2:65" s="13" customFormat="1" ht="11.25">
      <c r="B778" s="149"/>
      <c r="D778" s="136" t="s">
        <v>190</v>
      </c>
      <c r="E778" s="150" t="s">
        <v>3</v>
      </c>
      <c r="F778" s="151" t="s">
        <v>202</v>
      </c>
      <c r="H778" s="152">
        <v>2</v>
      </c>
      <c r="I778" s="153"/>
      <c r="L778" s="149"/>
      <c r="M778" s="154"/>
      <c r="T778" s="155"/>
      <c r="AT778" s="150" t="s">
        <v>190</v>
      </c>
      <c r="AU778" s="150" t="s">
        <v>88</v>
      </c>
      <c r="AV778" s="13" t="s">
        <v>203</v>
      </c>
      <c r="AW778" s="13" t="s">
        <v>41</v>
      </c>
      <c r="AX778" s="13" t="s">
        <v>88</v>
      </c>
      <c r="AY778" s="150" t="s">
        <v>184</v>
      </c>
    </row>
    <row r="779" spans="2:65" s="1" customFormat="1" ht="24.2" customHeight="1">
      <c r="B779" s="121"/>
      <c r="C779" s="122" t="s">
        <v>699</v>
      </c>
      <c r="D779" s="122" t="s">
        <v>185</v>
      </c>
      <c r="E779" s="123" t="s">
        <v>1421</v>
      </c>
      <c r="F779" s="124" t="s">
        <v>1422</v>
      </c>
      <c r="G779" s="125" t="s">
        <v>213</v>
      </c>
      <c r="H779" s="126">
        <v>10</v>
      </c>
      <c r="I779" s="127"/>
      <c r="J779" s="128">
        <f>ROUND(I779*H779,2)</f>
        <v>0</v>
      </c>
      <c r="K779" s="124" t="s">
        <v>189</v>
      </c>
      <c r="L779" s="32"/>
      <c r="M779" s="129" t="s">
        <v>3</v>
      </c>
      <c r="N779" s="130" t="s">
        <v>51</v>
      </c>
      <c r="P779" s="131">
        <f>O779*H779</f>
        <v>0</v>
      </c>
      <c r="Q779" s="131">
        <v>0</v>
      </c>
      <c r="R779" s="131">
        <f>Q779*H779</f>
        <v>0</v>
      </c>
      <c r="S779" s="131">
        <v>0</v>
      </c>
      <c r="T779" s="132">
        <f>S779*H779</f>
        <v>0</v>
      </c>
      <c r="AR779" s="133" t="s">
        <v>88</v>
      </c>
      <c r="AT779" s="133" t="s">
        <v>185</v>
      </c>
      <c r="AU779" s="133" t="s">
        <v>88</v>
      </c>
      <c r="AY779" s="16" t="s">
        <v>184</v>
      </c>
      <c r="BE779" s="134">
        <f>IF(N779="základní",J779,0)</f>
        <v>0</v>
      </c>
      <c r="BF779" s="134">
        <f>IF(N779="snížená",J779,0)</f>
        <v>0</v>
      </c>
      <c r="BG779" s="134">
        <f>IF(N779="zákl. přenesená",J779,0)</f>
        <v>0</v>
      </c>
      <c r="BH779" s="134">
        <f>IF(N779="sníž. přenesená",J779,0)</f>
        <v>0</v>
      </c>
      <c r="BI779" s="134">
        <f>IF(N779="nulová",J779,0)</f>
        <v>0</v>
      </c>
      <c r="BJ779" s="16" t="s">
        <v>88</v>
      </c>
      <c r="BK779" s="134">
        <f>ROUND(I779*H779,2)</f>
        <v>0</v>
      </c>
      <c r="BL779" s="16" t="s">
        <v>88</v>
      </c>
      <c r="BM779" s="133" t="s">
        <v>2388</v>
      </c>
    </row>
    <row r="780" spans="2:65" s="11" customFormat="1" ht="11.25">
      <c r="B780" s="135"/>
      <c r="D780" s="136" t="s">
        <v>190</v>
      </c>
      <c r="E780" s="137" t="s">
        <v>3</v>
      </c>
      <c r="F780" s="138" t="s">
        <v>2176</v>
      </c>
      <c r="H780" s="137" t="s">
        <v>3</v>
      </c>
      <c r="I780" s="139"/>
      <c r="L780" s="135"/>
      <c r="M780" s="140"/>
      <c r="T780" s="141"/>
      <c r="AT780" s="137" t="s">
        <v>190</v>
      </c>
      <c r="AU780" s="137" t="s">
        <v>88</v>
      </c>
      <c r="AV780" s="11" t="s">
        <v>88</v>
      </c>
      <c r="AW780" s="11" t="s">
        <v>41</v>
      </c>
      <c r="AX780" s="11" t="s">
        <v>80</v>
      </c>
      <c r="AY780" s="137" t="s">
        <v>184</v>
      </c>
    </row>
    <row r="781" spans="2:65" s="11" customFormat="1" ht="11.25">
      <c r="B781" s="135"/>
      <c r="D781" s="136" t="s">
        <v>190</v>
      </c>
      <c r="E781" s="137" t="s">
        <v>3</v>
      </c>
      <c r="F781" s="138" t="s">
        <v>1424</v>
      </c>
      <c r="H781" s="137" t="s">
        <v>3</v>
      </c>
      <c r="I781" s="139"/>
      <c r="L781" s="135"/>
      <c r="M781" s="140"/>
      <c r="T781" s="141"/>
      <c r="AT781" s="137" t="s">
        <v>190</v>
      </c>
      <c r="AU781" s="137" t="s">
        <v>88</v>
      </c>
      <c r="AV781" s="11" t="s">
        <v>88</v>
      </c>
      <c r="AW781" s="11" t="s">
        <v>41</v>
      </c>
      <c r="AX781" s="11" t="s">
        <v>80</v>
      </c>
      <c r="AY781" s="137" t="s">
        <v>184</v>
      </c>
    </row>
    <row r="782" spans="2:65" s="11" customFormat="1" ht="11.25">
      <c r="B782" s="135"/>
      <c r="D782" s="136" t="s">
        <v>190</v>
      </c>
      <c r="E782" s="137" t="s">
        <v>3</v>
      </c>
      <c r="F782" s="138" t="s">
        <v>1295</v>
      </c>
      <c r="H782" s="137" t="s">
        <v>3</v>
      </c>
      <c r="I782" s="139"/>
      <c r="L782" s="135"/>
      <c r="M782" s="140"/>
      <c r="T782" s="141"/>
      <c r="AT782" s="137" t="s">
        <v>190</v>
      </c>
      <c r="AU782" s="137" t="s">
        <v>88</v>
      </c>
      <c r="AV782" s="11" t="s">
        <v>88</v>
      </c>
      <c r="AW782" s="11" t="s">
        <v>41</v>
      </c>
      <c r="AX782" s="11" t="s">
        <v>80</v>
      </c>
      <c r="AY782" s="137" t="s">
        <v>184</v>
      </c>
    </row>
    <row r="783" spans="2:65" s="12" customFormat="1" ht="11.25">
      <c r="B783" s="142"/>
      <c r="D783" s="136" t="s">
        <v>190</v>
      </c>
      <c r="E783" s="143" t="s">
        <v>3</v>
      </c>
      <c r="F783" s="144" t="s">
        <v>88</v>
      </c>
      <c r="H783" s="145">
        <v>1</v>
      </c>
      <c r="I783" s="146"/>
      <c r="L783" s="142"/>
      <c r="M783" s="147"/>
      <c r="T783" s="148"/>
      <c r="AT783" s="143" t="s">
        <v>190</v>
      </c>
      <c r="AU783" s="143" t="s">
        <v>88</v>
      </c>
      <c r="AV783" s="12" t="s">
        <v>90</v>
      </c>
      <c r="AW783" s="12" t="s">
        <v>41</v>
      </c>
      <c r="AX783" s="12" t="s">
        <v>80</v>
      </c>
      <c r="AY783" s="143" t="s">
        <v>184</v>
      </c>
    </row>
    <row r="784" spans="2:65" s="11" customFormat="1" ht="11.25">
      <c r="B784" s="135"/>
      <c r="D784" s="136" t="s">
        <v>190</v>
      </c>
      <c r="E784" s="137" t="s">
        <v>3</v>
      </c>
      <c r="F784" s="138" t="s">
        <v>2389</v>
      </c>
      <c r="H784" s="137" t="s">
        <v>3</v>
      </c>
      <c r="I784" s="139"/>
      <c r="L784" s="135"/>
      <c r="M784" s="140"/>
      <c r="T784" s="141"/>
      <c r="AT784" s="137" t="s">
        <v>190</v>
      </c>
      <c r="AU784" s="137" t="s">
        <v>88</v>
      </c>
      <c r="AV784" s="11" t="s">
        <v>88</v>
      </c>
      <c r="AW784" s="11" t="s">
        <v>41</v>
      </c>
      <c r="AX784" s="11" t="s">
        <v>80</v>
      </c>
      <c r="AY784" s="137" t="s">
        <v>184</v>
      </c>
    </row>
    <row r="785" spans="2:65" s="12" customFormat="1" ht="11.25">
      <c r="B785" s="142"/>
      <c r="D785" s="136" t="s">
        <v>190</v>
      </c>
      <c r="E785" s="143" t="s">
        <v>3</v>
      </c>
      <c r="F785" s="144" t="s">
        <v>90</v>
      </c>
      <c r="H785" s="145">
        <v>2</v>
      </c>
      <c r="I785" s="146"/>
      <c r="L785" s="142"/>
      <c r="M785" s="147"/>
      <c r="T785" s="148"/>
      <c r="AT785" s="143" t="s">
        <v>190</v>
      </c>
      <c r="AU785" s="143" t="s">
        <v>88</v>
      </c>
      <c r="AV785" s="12" t="s">
        <v>90</v>
      </c>
      <c r="AW785" s="12" t="s">
        <v>41</v>
      </c>
      <c r="AX785" s="12" t="s">
        <v>80</v>
      </c>
      <c r="AY785" s="143" t="s">
        <v>184</v>
      </c>
    </row>
    <row r="786" spans="2:65" s="11" customFormat="1" ht="11.25">
      <c r="B786" s="135"/>
      <c r="D786" s="136" t="s">
        <v>190</v>
      </c>
      <c r="E786" s="137" t="s">
        <v>3</v>
      </c>
      <c r="F786" s="138" t="s">
        <v>2390</v>
      </c>
      <c r="H786" s="137" t="s">
        <v>3</v>
      </c>
      <c r="I786" s="139"/>
      <c r="L786" s="135"/>
      <c r="M786" s="140"/>
      <c r="T786" s="141"/>
      <c r="AT786" s="137" t="s">
        <v>190</v>
      </c>
      <c r="AU786" s="137" t="s">
        <v>88</v>
      </c>
      <c r="AV786" s="11" t="s">
        <v>88</v>
      </c>
      <c r="AW786" s="11" t="s">
        <v>41</v>
      </c>
      <c r="AX786" s="11" t="s">
        <v>80</v>
      </c>
      <c r="AY786" s="137" t="s">
        <v>184</v>
      </c>
    </row>
    <row r="787" spans="2:65" s="12" customFormat="1" ht="11.25">
      <c r="B787" s="142"/>
      <c r="D787" s="136" t="s">
        <v>190</v>
      </c>
      <c r="E787" s="143" t="s">
        <v>3</v>
      </c>
      <c r="F787" s="144" t="s">
        <v>90</v>
      </c>
      <c r="H787" s="145">
        <v>2</v>
      </c>
      <c r="I787" s="146"/>
      <c r="L787" s="142"/>
      <c r="M787" s="147"/>
      <c r="T787" s="148"/>
      <c r="AT787" s="143" t="s">
        <v>190</v>
      </c>
      <c r="AU787" s="143" t="s">
        <v>88</v>
      </c>
      <c r="AV787" s="12" t="s">
        <v>90</v>
      </c>
      <c r="AW787" s="12" t="s">
        <v>41</v>
      </c>
      <c r="AX787" s="12" t="s">
        <v>80</v>
      </c>
      <c r="AY787" s="143" t="s">
        <v>184</v>
      </c>
    </row>
    <row r="788" spans="2:65" s="11" customFormat="1" ht="11.25">
      <c r="B788" s="135"/>
      <c r="D788" s="136" t="s">
        <v>190</v>
      </c>
      <c r="E788" s="137" t="s">
        <v>3</v>
      </c>
      <c r="F788" s="138" t="s">
        <v>1300</v>
      </c>
      <c r="H788" s="137" t="s">
        <v>3</v>
      </c>
      <c r="I788" s="139"/>
      <c r="L788" s="135"/>
      <c r="M788" s="140"/>
      <c r="T788" s="141"/>
      <c r="AT788" s="137" t="s">
        <v>190</v>
      </c>
      <c r="AU788" s="137" t="s">
        <v>88</v>
      </c>
      <c r="AV788" s="11" t="s">
        <v>88</v>
      </c>
      <c r="AW788" s="11" t="s">
        <v>41</v>
      </c>
      <c r="AX788" s="11" t="s">
        <v>80</v>
      </c>
      <c r="AY788" s="137" t="s">
        <v>184</v>
      </c>
    </row>
    <row r="789" spans="2:65" s="12" customFormat="1" ht="11.25">
      <c r="B789" s="142"/>
      <c r="D789" s="136" t="s">
        <v>190</v>
      </c>
      <c r="E789" s="143" t="s">
        <v>3</v>
      </c>
      <c r="F789" s="144" t="s">
        <v>88</v>
      </c>
      <c r="H789" s="145">
        <v>1</v>
      </c>
      <c r="I789" s="146"/>
      <c r="L789" s="142"/>
      <c r="M789" s="147"/>
      <c r="T789" s="148"/>
      <c r="AT789" s="143" t="s">
        <v>190</v>
      </c>
      <c r="AU789" s="143" t="s">
        <v>88</v>
      </c>
      <c r="AV789" s="12" t="s">
        <v>90</v>
      </c>
      <c r="AW789" s="12" t="s">
        <v>41</v>
      </c>
      <c r="AX789" s="12" t="s">
        <v>80</v>
      </c>
      <c r="AY789" s="143" t="s">
        <v>184</v>
      </c>
    </row>
    <row r="790" spans="2:65" s="11" customFormat="1" ht="11.25">
      <c r="B790" s="135"/>
      <c r="D790" s="136" t="s">
        <v>190</v>
      </c>
      <c r="E790" s="137" t="s">
        <v>3</v>
      </c>
      <c r="F790" s="138" t="s">
        <v>1641</v>
      </c>
      <c r="H790" s="137" t="s">
        <v>3</v>
      </c>
      <c r="I790" s="139"/>
      <c r="L790" s="135"/>
      <c r="M790" s="140"/>
      <c r="T790" s="141"/>
      <c r="AT790" s="137" t="s">
        <v>190</v>
      </c>
      <c r="AU790" s="137" t="s">
        <v>88</v>
      </c>
      <c r="AV790" s="11" t="s">
        <v>88</v>
      </c>
      <c r="AW790" s="11" t="s">
        <v>41</v>
      </c>
      <c r="AX790" s="11" t="s">
        <v>80</v>
      </c>
      <c r="AY790" s="137" t="s">
        <v>184</v>
      </c>
    </row>
    <row r="791" spans="2:65" s="12" customFormat="1" ht="11.25">
      <c r="B791" s="142"/>
      <c r="D791" s="136" t="s">
        <v>190</v>
      </c>
      <c r="E791" s="143" t="s">
        <v>3</v>
      </c>
      <c r="F791" s="144" t="s">
        <v>88</v>
      </c>
      <c r="H791" s="145">
        <v>1</v>
      </c>
      <c r="I791" s="146"/>
      <c r="L791" s="142"/>
      <c r="M791" s="147"/>
      <c r="T791" s="148"/>
      <c r="AT791" s="143" t="s">
        <v>190</v>
      </c>
      <c r="AU791" s="143" t="s">
        <v>88</v>
      </c>
      <c r="AV791" s="12" t="s">
        <v>90</v>
      </c>
      <c r="AW791" s="12" t="s">
        <v>41</v>
      </c>
      <c r="AX791" s="12" t="s">
        <v>80</v>
      </c>
      <c r="AY791" s="143" t="s">
        <v>184</v>
      </c>
    </row>
    <row r="792" spans="2:65" s="11" customFormat="1" ht="11.25">
      <c r="B792" s="135"/>
      <c r="D792" s="136" t="s">
        <v>190</v>
      </c>
      <c r="E792" s="137" t="s">
        <v>3</v>
      </c>
      <c r="F792" s="138" t="s">
        <v>2391</v>
      </c>
      <c r="H792" s="137" t="s">
        <v>3</v>
      </c>
      <c r="I792" s="139"/>
      <c r="L792" s="135"/>
      <c r="M792" s="140"/>
      <c r="T792" s="141"/>
      <c r="AT792" s="137" t="s">
        <v>190</v>
      </c>
      <c r="AU792" s="137" t="s">
        <v>88</v>
      </c>
      <c r="AV792" s="11" t="s">
        <v>88</v>
      </c>
      <c r="AW792" s="11" t="s">
        <v>41</v>
      </c>
      <c r="AX792" s="11" t="s">
        <v>80</v>
      </c>
      <c r="AY792" s="137" t="s">
        <v>184</v>
      </c>
    </row>
    <row r="793" spans="2:65" s="12" customFormat="1" ht="11.25">
      <c r="B793" s="142"/>
      <c r="D793" s="136" t="s">
        <v>190</v>
      </c>
      <c r="E793" s="143" t="s">
        <v>3</v>
      </c>
      <c r="F793" s="144" t="s">
        <v>90</v>
      </c>
      <c r="H793" s="145">
        <v>2</v>
      </c>
      <c r="I793" s="146"/>
      <c r="L793" s="142"/>
      <c r="M793" s="147"/>
      <c r="T793" s="148"/>
      <c r="AT793" s="143" t="s">
        <v>190</v>
      </c>
      <c r="AU793" s="143" t="s">
        <v>88</v>
      </c>
      <c r="AV793" s="12" t="s">
        <v>90</v>
      </c>
      <c r="AW793" s="12" t="s">
        <v>41</v>
      </c>
      <c r="AX793" s="12" t="s">
        <v>80</v>
      </c>
      <c r="AY793" s="143" t="s">
        <v>184</v>
      </c>
    </row>
    <row r="794" spans="2:65" s="11" customFormat="1" ht="11.25">
      <c r="B794" s="135"/>
      <c r="D794" s="136" t="s">
        <v>190</v>
      </c>
      <c r="E794" s="137" t="s">
        <v>3</v>
      </c>
      <c r="F794" s="138" t="s">
        <v>2268</v>
      </c>
      <c r="H794" s="137" t="s">
        <v>3</v>
      </c>
      <c r="I794" s="139"/>
      <c r="L794" s="135"/>
      <c r="M794" s="140"/>
      <c r="T794" s="141"/>
      <c r="AT794" s="137" t="s">
        <v>190</v>
      </c>
      <c r="AU794" s="137" t="s">
        <v>88</v>
      </c>
      <c r="AV794" s="11" t="s">
        <v>88</v>
      </c>
      <c r="AW794" s="11" t="s">
        <v>41</v>
      </c>
      <c r="AX794" s="11" t="s">
        <v>80</v>
      </c>
      <c r="AY794" s="137" t="s">
        <v>184</v>
      </c>
    </row>
    <row r="795" spans="2:65" s="12" customFormat="1" ht="11.25">
      <c r="B795" s="142"/>
      <c r="D795" s="136" t="s">
        <v>190</v>
      </c>
      <c r="E795" s="143" t="s">
        <v>3</v>
      </c>
      <c r="F795" s="144" t="s">
        <v>88</v>
      </c>
      <c r="H795" s="145">
        <v>1</v>
      </c>
      <c r="I795" s="146"/>
      <c r="L795" s="142"/>
      <c r="M795" s="147"/>
      <c r="T795" s="148"/>
      <c r="AT795" s="143" t="s">
        <v>190</v>
      </c>
      <c r="AU795" s="143" t="s">
        <v>88</v>
      </c>
      <c r="AV795" s="12" t="s">
        <v>90</v>
      </c>
      <c r="AW795" s="12" t="s">
        <v>41</v>
      </c>
      <c r="AX795" s="12" t="s">
        <v>80</v>
      </c>
      <c r="AY795" s="143" t="s">
        <v>184</v>
      </c>
    </row>
    <row r="796" spans="2:65" s="13" customFormat="1" ht="11.25">
      <c r="B796" s="149"/>
      <c r="D796" s="136" t="s">
        <v>190</v>
      </c>
      <c r="E796" s="150" t="s">
        <v>3</v>
      </c>
      <c r="F796" s="151" t="s">
        <v>202</v>
      </c>
      <c r="H796" s="152">
        <v>10</v>
      </c>
      <c r="I796" s="153"/>
      <c r="L796" s="149"/>
      <c r="M796" s="154"/>
      <c r="T796" s="155"/>
      <c r="AT796" s="150" t="s">
        <v>190</v>
      </c>
      <c r="AU796" s="150" t="s">
        <v>88</v>
      </c>
      <c r="AV796" s="13" t="s">
        <v>203</v>
      </c>
      <c r="AW796" s="13" t="s">
        <v>41</v>
      </c>
      <c r="AX796" s="13" t="s">
        <v>88</v>
      </c>
      <c r="AY796" s="150" t="s">
        <v>184</v>
      </c>
    </row>
    <row r="797" spans="2:65" s="1" customFormat="1" ht="49.15" customHeight="1">
      <c r="B797" s="121"/>
      <c r="C797" s="122" t="s">
        <v>519</v>
      </c>
      <c r="D797" s="122" t="s">
        <v>185</v>
      </c>
      <c r="E797" s="123" t="s">
        <v>2392</v>
      </c>
      <c r="F797" s="124" t="s">
        <v>2393</v>
      </c>
      <c r="G797" s="125" t="s">
        <v>213</v>
      </c>
      <c r="H797" s="126">
        <v>12</v>
      </c>
      <c r="I797" s="127"/>
      <c r="J797" s="128">
        <f>ROUND(I797*H797,2)</f>
        <v>0</v>
      </c>
      <c r="K797" s="124" t="s">
        <v>189</v>
      </c>
      <c r="L797" s="32"/>
      <c r="M797" s="129" t="s">
        <v>3</v>
      </c>
      <c r="N797" s="130" t="s">
        <v>51</v>
      </c>
      <c r="P797" s="131">
        <f>O797*H797</f>
        <v>0</v>
      </c>
      <c r="Q797" s="131">
        <v>0</v>
      </c>
      <c r="R797" s="131">
        <f>Q797*H797</f>
        <v>0</v>
      </c>
      <c r="S797" s="131">
        <v>0</v>
      </c>
      <c r="T797" s="132">
        <f>S797*H797</f>
        <v>0</v>
      </c>
      <c r="AR797" s="133" t="s">
        <v>88</v>
      </c>
      <c r="AT797" s="133" t="s">
        <v>185</v>
      </c>
      <c r="AU797" s="133" t="s">
        <v>88</v>
      </c>
      <c r="AY797" s="16" t="s">
        <v>184</v>
      </c>
      <c r="BE797" s="134">
        <f>IF(N797="základní",J797,0)</f>
        <v>0</v>
      </c>
      <c r="BF797" s="134">
        <f>IF(N797="snížená",J797,0)</f>
        <v>0</v>
      </c>
      <c r="BG797" s="134">
        <f>IF(N797="zákl. přenesená",J797,0)</f>
        <v>0</v>
      </c>
      <c r="BH797" s="134">
        <f>IF(N797="sníž. přenesená",J797,0)</f>
        <v>0</v>
      </c>
      <c r="BI797" s="134">
        <f>IF(N797="nulová",J797,0)</f>
        <v>0</v>
      </c>
      <c r="BJ797" s="16" t="s">
        <v>88</v>
      </c>
      <c r="BK797" s="134">
        <f>ROUND(I797*H797,2)</f>
        <v>0</v>
      </c>
      <c r="BL797" s="16" t="s">
        <v>88</v>
      </c>
      <c r="BM797" s="133" t="s">
        <v>2394</v>
      </c>
    </row>
    <row r="798" spans="2:65" s="11" customFormat="1" ht="11.25">
      <c r="B798" s="135"/>
      <c r="D798" s="136" t="s">
        <v>190</v>
      </c>
      <c r="E798" s="137" t="s">
        <v>3</v>
      </c>
      <c r="F798" s="138" t="s">
        <v>2395</v>
      </c>
      <c r="H798" s="137" t="s">
        <v>3</v>
      </c>
      <c r="I798" s="139"/>
      <c r="L798" s="135"/>
      <c r="M798" s="140"/>
      <c r="T798" s="141"/>
      <c r="AT798" s="137" t="s">
        <v>190</v>
      </c>
      <c r="AU798" s="137" t="s">
        <v>88</v>
      </c>
      <c r="AV798" s="11" t="s">
        <v>88</v>
      </c>
      <c r="AW798" s="11" t="s">
        <v>41</v>
      </c>
      <c r="AX798" s="11" t="s">
        <v>80</v>
      </c>
      <c r="AY798" s="137" t="s">
        <v>184</v>
      </c>
    </row>
    <row r="799" spans="2:65" s="11" customFormat="1" ht="22.5">
      <c r="B799" s="135"/>
      <c r="D799" s="136" t="s">
        <v>190</v>
      </c>
      <c r="E799" s="137" t="s">
        <v>3</v>
      </c>
      <c r="F799" s="138" t="s">
        <v>2396</v>
      </c>
      <c r="H799" s="137" t="s">
        <v>3</v>
      </c>
      <c r="I799" s="139"/>
      <c r="L799" s="135"/>
      <c r="M799" s="140"/>
      <c r="T799" s="141"/>
      <c r="AT799" s="137" t="s">
        <v>190</v>
      </c>
      <c r="AU799" s="137" t="s">
        <v>88</v>
      </c>
      <c r="AV799" s="11" t="s">
        <v>88</v>
      </c>
      <c r="AW799" s="11" t="s">
        <v>41</v>
      </c>
      <c r="AX799" s="11" t="s">
        <v>80</v>
      </c>
      <c r="AY799" s="137" t="s">
        <v>184</v>
      </c>
    </row>
    <row r="800" spans="2:65" s="12" customFormat="1" ht="11.25">
      <c r="B800" s="142"/>
      <c r="D800" s="136" t="s">
        <v>190</v>
      </c>
      <c r="E800" s="143" t="s">
        <v>3</v>
      </c>
      <c r="F800" s="144" t="s">
        <v>265</v>
      </c>
      <c r="H800" s="145">
        <v>12</v>
      </c>
      <c r="I800" s="146"/>
      <c r="L800" s="142"/>
      <c r="M800" s="147"/>
      <c r="T800" s="148"/>
      <c r="AT800" s="143" t="s">
        <v>190</v>
      </c>
      <c r="AU800" s="143" t="s">
        <v>88</v>
      </c>
      <c r="AV800" s="12" t="s">
        <v>90</v>
      </c>
      <c r="AW800" s="12" t="s">
        <v>41</v>
      </c>
      <c r="AX800" s="12" t="s">
        <v>80</v>
      </c>
      <c r="AY800" s="143" t="s">
        <v>184</v>
      </c>
    </row>
    <row r="801" spans="2:65" s="13" customFormat="1" ht="11.25">
      <c r="B801" s="149"/>
      <c r="D801" s="136" t="s">
        <v>190</v>
      </c>
      <c r="E801" s="150" t="s">
        <v>3</v>
      </c>
      <c r="F801" s="151" t="s">
        <v>202</v>
      </c>
      <c r="H801" s="152">
        <v>12</v>
      </c>
      <c r="I801" s="153"/>
      <c r="L801" s="149"/>
      <c r="M801" s="154"/>
      <c r="T801" s="155"/>
      <c r="AT801" s="150" t="s">
        <v>190</v>
      </c>
      <c r="AU801" s="150" t="s">
        <v>88</v>
      </c>
      <c r="AV801" s="13" t="s">
        <v>203</v>
      </c>
      <c r="AW801" s="13" t="s">
        <v>41</v>
      </c>
      <c r="AX801" s="13" t="s">
        <v>88</v>
      </c>
      <c r="AY801" s="150" t="s">
        <v>184</v>
      </c>
    </row>
    <row r="802" spans="2:65" s="1" customFormat="1" ht="24.2" customHeight="1">
      <c r="B802" s="121"/>
      <c r="C802" s="122" t="s">
        <v>711</v>
      </c>
      <c r="D802" s="122" t="s">
        <v>185</v>
      </c>
      <c r="E802" s="123" t="s">
        <v>1425</v>
      </c>
      <c r="F802" s="124" t="s">
        <v>1426</v>
      </c>
      <c r="G802" s="125" t="s">
        <v>213</v>
      </c>
      <c r="H802" s="126">
        <v>1</v>
      </c>
      <c r="I802" s="127"/>
      <c r="J802" s="128">
        <f>ROUND(I802*H802,2)</f>
        <v>0</v>
      </c>
      <c r="K802" s="124" t="s">
        <v>189</v>
      </c>
      <c r="L802" s="32"/>
      <c r="M802" s="129" t="s">
        <v>3</v>
      </c>
      <c r="N802" s="130" t="s">
        <v>51</v>
      </c>
      <c r="P802" s="131">
        <f>O802*H802</f>
        <v>0</v>
      </c>
      <c r="Q802" s="131">
        <v>0</v>
      </c>
      <c r="R802" s="131">
        <f>Q802*H802</f>
        <v>0</v>
      </c>
      <c r="S802" s="131">
        <v>0</v>
      </c>
      <c r="T802" s="132">
        <f>S802*H802</f>
        <v>0</v>
      </c>
      <c r="AR802" s="133" t="s">
        <v>88</v>
      </c>
      <c r="AT802" s="133" t="s">
        <v>185</v>
      </c>
      <c r="AU802" s="133" t="s">
        <v>88</v>
      </c>
      <c r="AY802" s="16" t="s">
        <v>184</v>
      </c>
      <c r="BE802" s="134">
        <f>IF(N802="základní",J802,0)</f>
        <v>0</v>
      </c>
      <c r="BF802" s="134">
        <f>IF(N802="snížená",J802,0)</f>
        <v>0</v>
      </c>
      <c r="BG802" s="134">
        <f>IF(N802="zákl. přenesená",J802,0)</f>
        <v>0</v>
      </c>
      <c r="BH802" s="134">
        <f>IF(N802="sníž. přenesená",J802,0)</f>
        <v>0</v>
      </c>
      <c r="BI802" s="134">
        <f>IF(N802="nulová",J802,0)</f>
        <v>0</v>
      </c>
      <c r="BJ802" s="16" t="s">
        <v>88</v>
      </c>
      <c r="BK802" s="134">
        <f>ROUND(I802*H802,2)</f>
        <v>0</v>
      </c>
      <c r="BL802" s="16" t="s">
        <v>88</v>
      </c>
      <c r="BM802" s="133" t="s">
        <v>2397</v>
      </c>
    </row>
    <row r="803" spans="2:65" s="11" customFormat="1" ht="11.25">
      <c r="B803" s="135"/>
      <c r="D803" s="136" t="s">
        <v>190</v>
      </c>
      <c r="E803" s="137" t="s">
        <v>3</v>
      </c>
      <c r="F803" s="138" t="s">
        <v>2167</v>
      </c>
      <c r="H803" s="137" t="s">
        <v>3</v>
      </c>
      <c r="I803" s="139"/>
      <c r="L803" s="135"/>
      <c r="M803" s="140"/>
      <c r="T803" s="141"/>
      <c r="AT803" s="137" t="s">
        <v>190</v>
      </c>
      <c r="AU803" s="137" t="s">
        <v>88</v>
      </c>
      <c r="AV803" s="11" t="s">
        <v>88</v>
      </c>
      <c r="AW803" s="11" t="s">
        <v>41</v>
      </c>
      <c r="AX803" s="11" t="s">
        <v>80</v>
      </c>
      <c r="AY803" s="137" t="s">
        <v>184</v>
      </c>
    </row>
    <row r="804" spans="2:65" s="11" customFormat="1" ht="11.25">
      <c r="B804" s="135"/>
      <c r="D804" s="136" t="s">
        <v>190</v>
      </c>
      <c r="E804" s="137" t="s">
        <v>3</v>
      </c>
      <c r="F804" s="138" t="s">
        <v>1428</v>
      </c>
      <c r="H804" s="137" t="s">
        <v>3</v>
      </c>
      <c r="I804" s="139"/>
      <c r="L804" s="135"/>
      <c r="M804" s="140"/>
      <c r="T804" s="141"/>
      <c r="AT804" s="137" t="s">
        <v>190</v>
      </c>
      <c r="AU804" s="137" t="s">
        <v>88</v>
      </c>
      <c r="AV804" s="11" t="s">
        <v>88</v>
      </c>
      <c r="AW804" s="11" t="s">
        <v>41</v>
      </c>
      <c r="AX804" s="11" t="s">
        <v>80</v>
      </c>
      <c r="AY804" s="137" t="s">
        <v>184</v>
      </c>
    </row>
    <row r="805" spans="2:65" s="12" customFormat="1" ht="11.25">
      <c r="B805" s="142"/>
      <c r="D805" s="136" t="s">
        <v>190</v>
      </c>
      <c r="E805" s="143" t="s">
        <v>3</v>
      </c>
      <c r="F805" s="144" t="s">
        <v>88</v>
      </c>
      <c r="H805" s="145">
        <v>1</v>
      </c>
      <c r="I805" s="146"/>
      <c r="L805" s="142"/>
      <c r="M805" s="147"/>
      <c r="T805" s="148"/>
      <c r="AT805" s="143" t="s">
        <v>190</v>
      </c>
      <c r="AU805" s="143" t="s">
        <v>88</v>
      </c>
      <c r="AV805" s="12" t="s">
        <v>90</v>
      </c>
      <c r="AW805" s="12" t="s">
        <v>41</v>
      </c>
      <c r="AX805" s="12" t="s">
        <v>80</v>
      </c>
      <c r="AY805" s="143" t="s">
        <v>184</v>
      </c>
    </row>
    <row r="806" spans="2:65" s="13" customFormat="1" ht="11.25">
      <c r="B806" s="149"/>
      <c r="D806" s="136" t="s">
        <v>190</v>
      </c>
      <c r="E806" s="150" t="s">
        <v>3</v>
      </c>
      <c r="F806" s="151" t="s">
        <v>202</v>
      </c>
      <c r="H806" s="152">
        <v>1</v>
      </c>
      <c r="I806" s="153"/>
      <c r="L806" s="149"/>
      <c r="M806" s="154"/>
      <c r="T806" s="155"/>
      <c r="AT806" s="150" t="s">
        <v>190</v>
      </c>
      <c r="AU806" s="150" t="s">
        <v>88</v>
      </c>
      <c r="AV806" s="13" t="s">
        <v>203</v>
      </c>
      <c r="AW806" s="13" t="s">
        <v>41</v>
      </c>
      <c r="AX806" s="13" t="s">
        <v>88</v>
      </c>
      <c r="AY806" s="150" t="s">
        <v>184</v>
      </c>
    </row>
    <row r="807" spans="2:65" s="1" customFormat="1" ht="44.25" customHeight="1">
      <c r="B807" s="121"/>
      <c r="C807" s="122" t="s">
        <v>364</v>
      </c>
      <c r="D807" s="122" t="s">
        <v>185</v>
      </c>
      <c r="E807" s="123" t="s">
        <v>2398</v>
      </c>
      <c r="F807" s="124" t="s">
        <v>2399</v>
      </c>
      <c r="G807" s="125" t="s">
        <v>213</v>
      </c>
      <c r="H807" s="126">
        <v>1</v>
      </c>
      <c r="I807" s="127"/>
      <c r="J807" s="128">
        <f>ROUND(I807*H807,2)</f>
        <v>0</v>
      </c>
      <c r="K807" s="124" t="s">
        <v>189</v>
      </c>
      <c r="L807" s="32"/>
      <c r="M807" s="129" t="s">
        <v>3</v>
      </c>
      <c r="N807" s="130" t="s">
        <v>51</v>
      </c>
      <c r="P807" s="131">
        <f>O807*H807</f>
        <v>0</v>
      </c>
      <c r="Q807" s="131">
        <v>0</v>
      </c>
      <c r="R807" s="131">
        <f>Q807*H807</f>
        <v>0</v>
      </c>
      <c r="S807" s="131">
        <v>0</v>
      </c>
      <c r="T807" s="132">
        <f>S807*H807</f>
        <v>0</v>
      </c>
      <c r="AR807" s="133" t="s">
        <v>88</v>
      </c>
      <c r="AT807" s="133" t="s">
        <v>185</v>
      </c>
      <c r="AU807" s="133" t="s">
        <v>88</v>
      </c>
      <c r="AY807" s="16" t="s">
        <v>184</v>
      </c>
      <c r="BE807" s="134">
        <f>IF(N807="základní",J807,0)</f>
        <v>0</v>
      </c>
      <c r="BF807" s="134">
        <f>IF(N807="snížená",J807,0)</f>
        <v>0</v>
      </c>
      <c r="BG807" s="134">
        <f>IF(N807="zákl. přenesená",J807,0)</f>
        <v>0</v>
      </c>
      <c r="BH807" s="134">
        <f>IF(N807="sníž. přenesená",J807,0)</f>
        <v>0</v>
      </c>
      <c r="BI807" s="134">
        <f>IF(N807="nulová",J807,0)</f>
        <v>0</v>
      </c>
      <c r="BJ807" s="16" t="s">
        <v>88</v>
      </c>
      <c r="BK807" s="134">
        <f>ROUND(I807*H807,2)</f>
        <v>0</v>
      </c>
      <c r="BL807" s="16" t="s">
        <v>88</v>
      </c>
      <c r="BM807" s="133" t="s">
        <v>2400</v>
      </c>
    </row>
    <row r="808" spans="2:65" s="11" customFormat="1" ht="11.25">
      <c r="B808" s="135"/>
      <c r="D808" s="136" t="s">
        <v>190</v>
      </c>
      <c r="E808" s="137" t="s">
        <v>3</v>
      </c>
      <c r="F808" s="138" t="s">
        <v>2167</v>
      </c>
      <c r="H808" s="137" t="s">
        <v>3</v>
      </c>
      <c r="I808" s="139"/>
      <c r="L808" s="135"/>
      <c r="M808" s="140"/>
      <c r="T808" s="141"/>
      <c r="AT808" s="137" t="s">
        <v>190</v>
      </c>
      <c r="AU808" s="137" t="s">
        <v>88</v>
      </c>
      <c r="AV808" s="11" t="s">
        <v>88</v>
      </c>
      <c r="AW808" s="11" t="s">
        <v>41</v>
      </c>
      <c r="AX808" s="11" t="s">
        <v>80</v>
      </c>
      <c r="AY808" s="137" t="s">
        <v>184</v>
      </c>
    </row>
    <row r="809" spans="2:65" s="11" customFormat="1" ht="11.25">
      <c r="B809" s="135"/>
      <c r="D809" s="136" t="s">
        <v>190</v>
      </c>
      <c r="E809" s="137" t="s">
        <v>3</v>
      </c>
      <c r="F809" s="138" t="s">
        <v>2401</v>
      </c>
      <c r="H809" s="137" t="s">
        <v>3</v>
      </c>
      <c r="I809" s="139"/>
      <c r="L809" s="135"/>
      <c r="M809" s="140"/>
      <c r="T809" s="141"/>
      <c r="AT809" s="137" t="s">
        <v>190</v>
      </c>
      <c r="AU809" s="137" t="s">
        <v>88</v>
      </c>
      <c r="AV809" s="11" t="s">
        <v>88</v>
      </c>
      <c r="AW809" s="11" t="s">
        <v>41</v>
      </c>
      <c r="AX809" s="11" t="s">
        <v>80</v>
      </c>
      <c r="AY809" s="137" t="s">
        <v>184</v>
      </c>
    </row>
    <row r="810" spans="2:65" s="12" customFormat="1" ht="11.25">
      <c r="B810" s="142"/>
      <c r="D810" s="136" t="s">
        <v>190</v>
      </c>
      <c r="E810" s="143" t="s">
        <v>3</v>
      </c>
      <c r="F810" s="144" t="s">
        <v>88</v>
      </c>
      <c r="H810" s="145">
        <v>1</v>
      </c>
      <c r="I810" s="146"/>
      <c r="L810" s="142"/>
      <c r="M810" s="147"/>
      <c r="T810" s="148"/>
      <c r="AT810" s="143" t="s">
        <v>190</v>
      </c>
      <c r="AU810" s="143" t="s">
        <v>88</v>
      </c>
      <c r="AV810" s="12" t="s">
        <v>90</v>
      </c>
      <c r="AW810" s="12" t="s">
        <v>41</v>
      </c>
      <c r="AX810" s="12" t="s">
        <v>80</v>
      </c>
      <c r="AY810" s="143" t="s">
        <v>184</v>
      </c>
    </row>
    <row r="811" spans="2:65" s="13" customFormat="1" ht="11.25">
      <c r="B811" s="149"/>
      <c r="D811" s="136" t="s">
        <v>190</v>
      </c>
      <c r="E811" s="150" t="s">
        <v>3</v>
      </c>
      <c r="F811" s="151" t="s">
        <v>202</v>
      </c>
      <c r="H811" s="152">
        <v>1</v>
      </c>
      <c r="I811" s="153"/>
      <c r="L811" s="149"/>
      <c r="M811" s="154"/>
      <c r="T811" s="155"/>
      <c r="AT811" s="150" t="s">
        <v>190</v>
      </c>
      <c r="AU811" s="150" t="s">
        <v>88</v>
      </c>
      <c r="AV811" s="13" t="s">
        <v>203</v>
      </c>
      <c r="AW811" s="13" t="s">
        <v>41</v>
      </c>
      <c r="AX811" s="13" t="s">
        <v>88</v>
      </c>
      <c r="AY811" s="150" t="s">
        <v>184</v>
      </c>
    </row>
    <row r="812" spans="2:65" s="1" customFormat="1" ht="37.9" customHeight="1">
      <c r="B812" s="121"/>
      <c r="C812" s="122" t="s">
        <v>720</v>
      </c>
      <c r="D812" s="122" t="s">
        <v>185</v>
      </c>
      <c r="E812" s="123" t="s">
        <v>1433</v>
      </c>
      <c r="F812" s="124" t="s">
        <v>1434</v>
      </c>
      <c r="G812" s="125" t="s">
        <v>213</v>
      </c>
      <c r="H812" s="126">
        <v>1</v>
      </c>
      <c r="I812" s="127"/>
      <c r="J812" s="128">
        <f>ROUND(I812*H812,2)</f>
        <v>0</v>
      </c>
      <c r="K812" s="124" t="s">
        <v>189</v>
      </c>
      <c r="L812" s="32"/>
      <c r="M812" s="129" t="s">
        <v>3</v>
      </c>
      <c r="N812" s="130" t="s">
        <v>51</v>
      </c>
      <c r="P812" s="131">
        <f>O812*H812</f>
        <v>0</v>
      </c>
      <c r="Q812" s="131">
        <v>0</v>
      </c>
      <c r="R812" s="131">
        <f>Q812*H812</f>
        <v>0</v>
      </c>
      <c r="S812" s="131">
        <v>0</v>
      </c>
      <c r="T812" s="132">
        <f>S812*H812</f>
        <v>0</v>
      </c>
      <c r="AR812" s="133" t="s">
        <v>88</v>
      </c>
      <c r="AT812" s="133" t="s">
        <v>185</v>
      </c>
      <c r="AU812" s="133" t="s">
        <v>88</v>
      </c>
      <c r="AY812" s="16" t="s">
        <v>184</v>
      </c>
      <c r="BE812" s="134">
        <f>IF(N812="základní",J812,0)</f>
        <v>0</v>
      </c>
      <c r="BF812" s="134">
        <f>IF(N812="snížená",J812,0)</f>
        <v>0</v>
      </c>
      <c r="BG812" s="134">
        <f>IF(N812="zákl. přenesená",J812,0)</f>
        <v>0</v>
      </c>
      <c r="BH812" s="134">
        <f>IF(N812="sníž. přenesená",J812,0)</f>
        <v>0</v>
      </c>
      <c r="BI812" s="134">
        <f>IF(N812="nulová",J812,0)</f>
        <v>0</v>
      </c>
      <c r="BJ812" s="16" t="s">
        <v>88</v>
      </c>
      <c r="BK812" s="134">
        <f>ROUND(I812*H812,2)</f>
        <v>0</v>
      </c>
      <c r="BL812" s="16" t="s">
        <v>88</v>
      </c>
      <c r="BM812" s="133" t="s">
        <v>2402</v>
      </c>
    </row>
    <row r="813" spans="2:65" s="11" customFormat="1" ht="11.25">
      <c r="B813" s="135"/>
      <c r="D813" s="136" t="s">
        <v>190</v>
      </c>
      <c r="E813" s="137" t="s">
        <v>3</v>
      </c>
      <c r="F813" s="138" t="s">
        <v>2167</v>
      </c>
      <c r="H813" s="137" t="s">
        <v>3</v>
      </c>
      <c r="I813" s="139"/>
      <c r="L813" s="135"/>
      <c r="M813" s="140"/>
      <c r="T813" s="141"/>
      <c r="AT813" s="137" t="s">
        <v>190</v>
      </c>
      <c r="AU813" s="137" t="s">
        <v>88</v>
      </c>
      <c r="AV813" s="11" t="s">
        <v>88</v>
      </c>
      <c r="AW813" s="11" t="s">
        <v>41</v>
      </c>
      <c r="AX813" s="11" t="s">
        <v>80</v>
      </c>
      <c r="AY813" s="137" t="s">
        <v>184</v>
      </c>
    </row>
    <row r="814" spans="2:65" s="11" customFormat="1" ht="11.25">
      <c r="B814" s="135"/>
      <c r="D814" s="136" t="s">
        <v>190</v>
      </c>
      <c r="E814" s="137" t="s">
        <v>3</v>
      </c>
      <c r="F814" s="138" t="s">
        <v>2401</v>
      </c>
      <c r="H814" s="137" t="s">
        <v>3</v>
      </c>
      <c r="I814" s="139"/>
      <c r="L814" s="135"/>
      <c r="M814" s="140"/>
      <c r="T814" s="141"/>
      <c r="AT814" s="137" t="s">
        <v>190</v>
      </c>
      <c r="AU814" s="137" t="s">
        <v>88</v>
      </c>
      <c r="AV814" s="11" t="s">
        <v>88</v>
      </c>
      <c r="AW814" s="11" t="s">
        <v>41</v>
      </c>
      <c r="AX814" s="11" t="s">
        <v>80</v>
      </c>
      <c r="AY814" s="137" t="s">
        <v>184</v>
      </c>
    </row>
    <row r="815" spans="2:65" s="12" customFormat="1" ht="11.25">
      <c r="B815" s="142"/>
      <c r="D815" s="136" t="s">
        <v>190</v>
      </c>
      <c r="E815" s="143" t="s">
        <v>3</v>
      </c>
      <c r="F815" s="144" t="s">
        <v>88</v>
      </c>
      <c r="H815" s="145">
        <v>1</v>
      </c>
      <c r="I815" s="146"/>
      <c r="L815" s="142"/>
      <c r="M815" s="147"/>
      <c r="T815" s="148"/>
      <c r="AT815" s="143" t="s">
        <v>190</v>
      </c>
      <c r="AU815" s="143" t="s">
        <v>88</v>
      </c>
      <c r="AV815" s="12" t="s">
        <v>90</v>
      </c>
      <c r="AW815" s="12" t="s">
        <v>41</v>
      </c>
      <c r="AX815" s="12" t="s">
        <v>80</v>
      </c>
      <c r="AY815" s="143" t="s">
        <v>184</v>
      </c>
    </row>
    <row r="816" spans="2:65" s="13" customFormat="1" ht="11.25">
      <c r="B816" s="149"/>
      <c r="D816" s="136" t="s">
        <v>190</v>
      </c>
      <c r="E816" s="150" t="s">
        <v>3</v>
      </c>
      <c r="F816" s="151" t="s">
        <v>202</v>
      </c>
      <c r="H816" s="152">
        <v>1</v>
      </c>
      <c r="I816" s="153"/>
      <c r="L816" s="149"/>
      <c r="M816" s="154"/>
      <c r="T816" s="155"/>
      <c r="AT816" s="150" t="s">
        <v>190</v>
      </c>
      <c r="AU816" s="150" t="s">
        <v>88</v>
      </c>
      <c r="AV816" s="13" t="s">
        <v>203</v>
      </c>
      <c r="AW816" s="13" t="s">
        <v>41</v>
      </c>
      <c r="AX816" s="13" t="s">
        <v>88</v>
      </c>
      <c r="AY816" s="150" t="s">
        <v>184</v>
      </c>
    </row>
    <row r="817" spans="2:65" s="1" customFormat="1" ht="37.9" customHeight="1">
      <c r="B817" s="121"/>
      <c r="C817" s="122" t="s">
        <v>530</v>
      </c>
      <c r="D817" s="122" t="s">
        <v>185</v>
      </c>
      <c r="E817" s="123" t="s">
        <v>1436</v>
      </c>
      <c r="F817" s="124" t="s">
        <v>1437</v>
      </c>
      <c r="G817" s="125" t="s">
        <v>213</v>
      </c>
      <c r="H817" s="126">
        <v>1</v>
      </c>
      <c r="I817" s="127"/>
      <c r="J817" s="128">
        <f>ROUND(I817*H817,2)</f>
        <v>0</v>
      </c>
      <c r="K817" s="124" t="s">
        <v>189</v>
      </c>
      <c r="L817" s="32"/>
      <c r="M817" s="129" t="s">
        <v>3</v>
      </c>
      <c r="N817" s="130" t="s">
        <v>51</v>
      </c>
      <c r="P817" s="131">
        <f>O817*H817</f>
        <v>0</v>
      </c>
      <c r="Q817" s="131">
        <v>0</v>
      </c>
      <c r="R817" s="131">
        <f>Q817*H817</f>
        <v>0</v>
      </c>
      <c r="S817" s="131">
        <v>0</v>
      </c>
      <c r="T817" s="132">
        <f>S817*H817</f>
        <v>0</v>
      </c>
      <c r="AR817" s="133" t="s">
        <v>88</v>
      </c>
      <c r="AT817" s="133" t="s">
        <v>185</v>
      </c>
      <c r="AU817" s="133" t="s">
        <v>88</v>
      </c>
      <c r="AY817" s="16" t="s">
        <v>184</v>
      </c>
      <c r="BE817" s="134">
        <f>IF(N817="základní",J817,0)</f>
        <v>0</v>
      </c>
      <c r="BF817" s="134">
        <f>IF(N817="snížená",J817,0)</f>
        <v>0</v>
      </c>
      <c r="BG817" s="134">
        <f>IF(N817="zákl. přenesená",J817,0)</f>
        <v>0</v>
      </c>
      <c r="BH817" s="134">
        <f>IF(N817="sníž. přenesená",J817,0)</f>
        <v>0</v>
      </c>
      <c r="BI817" s="134">
        <f>IF(N817="nulová",J817,0)</f>
        <v>0</v>
      </c>
      <c r="BJ817" s="16" t="s">
        <v>88</v>
      </c>
      <c r="BK817" s="134">
        <f>ROUND(I817*H817,2)</f>
        <v>0</v>
      </c>
      <c r="BL817" s="16" t="s">
        <v>88</v>
      </c>
      <c r="BM817" s="133" t="s">
        <v>2403</v>
      </c>
    </row>
    <row r="818" spans="2:65" s="11" customFormat="1" ht="11.25">
      <c r="B818" s="135"/>
      <c r="D818" s="136" t="s">
        <v>190</v>
      </c>
      <c r="E818" s="137" t="s">
        <v>3</v>
      </c>
      <c r="F818" s="138" t="s">
        <v>2224</v>
      </c>
      <c r="H818" s="137" t="s">
        <v>3</v>
      </c>
      <c r="I818" s="139"/>
      <c r="L818" s="135"/>
      <c r="M818" s="140"/>
      <c r="T818" s="141"/>
      <c r="AT818" s="137" t="s">
        <v>190</v>
      </c>
      <c r="AU818" s="137" t="s">
        <v>88</v>
      </c>
      <c r="AV818" s="11" t="s">
        <v>88</v>
      </c>
      <c r="AW818" s="11" t="s">
        <v>41</v>
      </c>
      <c r="AX818" s="11" t="s">
        <v>80</v>
      </c>
      <c r="AY818" s="137" t="s">
        <v>184</v>
      </c>
    </row>
    <row r="819" spans="2:65" s="11" customFormat="1" ht="11.25">
      <c r="B819" s="135"/>
      <c r="D819" s="136" t="s">
        <v>190</v>
      </c>
      <c r="E819" s="137" t="s">
        <v>3</v>
      </c>
      <c r="F819" s="138" t="s">
        <v>2404</v>
      </c>
      <c r="H819" s="137" t="s">
        <v>3</v>
      </c>
      <c r="I819" s="139"/>
      <c r="L819" s="135"/>
      <c r="M819" s="140"/>
      <c r="T819" s="141"/>
      <c r="AT819" s="137" t="s">
        <v>190</v>
      </c>
      <c r="AU819" s="137" t="s">
        <v>88</v>
      </c>
      <c r="AV819" s="11" t="s">
        <v>88</v>
      </c>
      <c r="AW819" s="11" t="s">
        <v>41</v>
      </c>
      <c r="AX819" s="11" t="s">
        <v>80</v>
      </c>
      <c r="AY819" s="137" t="s">
        <v>184</v>
      </c>
    </row>
    <row r="820" spans="2:65" s="12" customFormat="1" ht="11.25">
      <c r="B820" s="142"/>
      <c r="D820" s="136" t="s">
        <v>190</v>
      </c>
      <c r="E820" s="143" t="s">
        <v>3</v>
      </c>
      <c r="F820" s="144" t="s">
        <v>88</v>
      </c>
      <c r="H820" s="145">
        <v>1</v>
      </c>
      <c r="I820" s="146"/>
      <c r="L820" s="142"/>
      <c r="M820" s="147"/>
      <c r="T820" s="148"/>
      <c r="AT820" s="143" t="s">
        <v>190</v>
      </c>
      <c r="AU820" s="143" t="s">
        <v>88</v>
      </c>
      <c r="AV820" s="12" t="s">
        <v>90</v>
      </c>
      <c r="AW820" s="12" t="s">
        <v>41</v>
      </c>
      <c r="AX820" s="12" t="s">
        <v>80</v>
      </c>
      <c r="AY820" s="143" t="s">
        <v>184</v>
      </c>
    </row>
    <row r="821" spans="2:65" s="13" customFormat="1" ht="11.25">
      <c r="B821" s="149"/>
      <c r="D821" s="136" t="s">
        <v>190</v>
      </c>
      <c r="E821" s="150" t="s">
        <v>3</v>
      </c>
      <c r="F821" s="151" t="s">
        <v>202</v>
      </c>
      <c r="H821" s="152">
        <v>1</v>
      </c>
      <c r="I821" s="153"/>
      <c r="L821" s="149"/>
      <c r="M821" s="154"/>
      <c r="T821" s="155"/>
      <c r="AT821" s="150" t="s">
        <v>190</v>
      </c>
      <c r="AU821" s="150" t="s">
        <v>88</v>
      </c>
      <c r="AV821" s="13" t="s">
        <v>203</v>
      </c>
      <c r="AW821" s="13" t="s">
        <v>41</v>
      </c>
      <c r="AX821" s="13" t="s">
        <v>88</v>
      </c>
      <c r="AY821" s="150" t="s">
        <v>184</v>
      </c>
    </row>
    <row r="822" spans="2:65" s="1" customFormat="1" ht="37.9" customHeight="1">
      <c r="B822" s="121"/>
      <c r="C822" s="122" t="s">
        <v>730</v>
      </c>
      <c r="D822" s="122" t="s">
        <v>185</v>
      </c>
      <c r="E822" s="123" t="s">
        <v>1441</v>
      </c>
      <c r="F822" s="124" t="s">
        <v>1442</v>
      </c>
      <c r="G822" s="125" t="s">
        <v>213</v>
      </c>
      <c r="H822" s="126">
        <v>1</v>
      </c>
      <c r="I822" s="127"/>
      <c r="J822" s="128">
        <f>ROUND(I822*H822,2)</f>
        <v>0</v>
      </c>
      <c r="K822" s="124" t="s">
        <v>189</v>
      </c>
      <c r="L822" s="32"/>
      <c r="M822" s="129" t="s">
        <v>3</v>
      </c>
      <c r="N822" s="130" t="s">
        <v>51</v>
      </c>
      <c r="P822" s="131">
        <f>O822*H822</f>
        <v>0</v>
      </c>
      <c r="Q822" s="131">
        <v>0</v>
      </c>
      <c r="R822" s="131">
        <f>Q822*H822</f>
        <v>0</v>
      </c>
      <c r="S822" s="131">
        <v>0</v>
      </c>
      <c r="T822" s="132">
        <f>S822*H822</f>
        <v>0</v>
      </c>
      <c r="AR822" s="133" t="s">
        <v>88</v>
      </c>
      <c r="AT822" s="133" t="s">
        <v>185</v>
      </c>
      <c r="AU822" s="133" t="s">
        <v>88</v>
      </c>
      <c r="AY822" s="16" t="s">
        <v>184</v>
      </c>
      <c r="BE822" s="134">
        <f>IF(N822="základní",J822,0)</f>
        <v>0</v>
      </c>
      <c r="BF822" s="134">
        <f>IF(N822="snížená",J822,0)</f>
        <v>0</v>
      </c>
      <c r="BG822" s="134">
        <f>IF(N822="zákl. přenesená",J822,0)</f>
        <v>0</v>
      </c>
      <c r="BH822" s="134">
        <f>IF(N822="sníž. přenesená",J822,0)</f>
        <v>0</v>
      </c>
      <c r="BI822" s="134">
        <f>IF(N822="nulová",J822,0)</f>
        <v>0</v>
      </c>
      <c r="BJ822" s="16" t="s">
        <v>88</v>
      </c>
      <c r="BK822" s="134">
        <f>ROUND(I822*H822,2)</f>
        <v>0</v>
      </c>
      <c r="BL822" s="16" t="s">
        <v>88</v>
      </c>
      <c r="BM822" s="133" t="s">
        <v>2405</v>
      </c>
    </row>
    <row r="823" spans="2:65" s="11" customFormat="1" ht="11.25">
      <c r="B823" s="135"/>
      <c r="D823" s="136" t="s">
        <v>190</v>
      </c>
      <c r="E823" s="137" t="s">
        <v>3</v>
      </c>
      <c r="F823" s="138" t="s">
        <v>2224</v>
      </c>
      <c r="H823" s="137" t="s">
        <v>3</v>
      </c>
      <c r="I823" s="139"/>
      <c r="L823" s="135"/>
      <c r="M823" s="140"/>
      <c r="T823" s="141"/>
      <c r="AT823" s="137" t="s">
        <v>190</v>
      </c>
      <c r="AU823" s="137" t="s">
        <v>88</v>
      </c>
      <c r="AV823" s="11" t="s">
        <v>88</v>
      </c>
      <c r="AW823" s="11" t="s">
        <v>41</v>
      </c>
      <c r="AX823" s="11" t="s">
        <v>80</v>
      </c>
      <c r="AY823" s="137" t="s">
        <v>184</v>
      </c>
    </row>
    <row r="824" spans="2:65" s="11" customFormat="1" ht="11.25">
      <c r="B824" s="135"/>
      <c r="D824" s="136" t="s">
        <v>190</v>
      </c>
      <c r="E824" s="137" t="s">
        <v>3</v>
      </c>
      <c r="F824" s="138" t="s">
        <v>1939</v>
      </c>
      <c r="H824" s="137" t="s">
        <v>3</v>
      </c>
      <c r="I824" s="139"/>
      <c r="L824" s="135"/>
      <c r="M824" s="140"/>
      <c r="T824" s="141"/>
      <c r="AT824" s="137" t="s">
        <v>190</v>
      </c>
      <c r="AU824" s="137" t="s">
        <v>88</v>
      </c>
      <c r="AV824" s="11" t="s">
        <v>88</v>
      </c>
      <c r="AW824" s="11" t="s">
        <v>41</v>
      </c>
      <c r="AX824" s="11" t="s">
        <v>80</v>
      </c>
      <c r="AY824" s="137" t="s">
        <v>184</v>
      </c>
    </row>
    <row r="825" spans="2:65" s="12" customFormat="1" ht="11.25">
      <c r="B825" s="142"/>
      <c r="D825" s="136" t="s">
        <v>190</v>
      </c>
      <c r="E825" s="143" t="s">
        <v>3</v>
      </c>
      <c r="F825" s="144" t="s">
        <v>88</v>
      </c>
      <c r="H825" s="145">
        <v>1</v>
      </c>
      <c r="I825" s="146"/>
      <c r="L825" s="142"/>
      <c r="M825" s="147"/>
      <c r="T825" s="148"/>
      <c r="AT825" s="143" t="s">
        <v>190</v>
      </c>
      <c r="AU825" s="143" t="s">
        <v>88</v>
      </c>
      <c r="AV825" s="12" t="s">
        <v>90</v>
      </c>
      <c r="AW825" s="12" t="s">
        <v>41</v>
      </c>
      <c r="AX825" s="12" t="s">
        <v>80</v>
      </c>
      <c r="AY825" s="143" t="s">
        <v>184</v>
      </c>
    </row>
    <row r="826" spans="2:65" s="13" customFormat="1" ht="11.25">
      <c r="B826" s="149"/>
      <c r="D826" s="136" t="s">
        <v>190</v>
      </c>
      <c r="E826" s="150" t="s">
        <v>3</v>
      </c>
      <c r="F826" s="151" t="s">
        <v>202</v>
      </c>
      <c r="H826" s="152">
        <v>1</v>
      </c>
      <c r="I826" s="153"/>
      <c r="L826" s="149"/>
      <c r="M826" s="154"/>
      <c r="T826" s="155"/>
      <c r="AT826" s="150" t="s">
        <v>190</v>
      </c>
      <c r="AU826" s="150" t="s">
        <v>88</v>
      </c>
      <c r="AV826" s="13" t="s">
        <v>203</v>
      </c>
      <c r="AW826" s="13" t="s">
        <v>41</v>
      </c>
      <c r="AX826" s="13" t="s">
        <v>88</v>
      </c>
      <c r="AY826" s="150" t="s">
        <v>184</v>
      </c>
    </row>
    <row r="827" spans="2:65" s="1" customFormat="1" ht="49.15" customHeight="1">
      <c r="B827" s="121"/>
      <c r="C827" s="122" t="s">
        <v>534</v>
      </c>
      <c r="D827" s="122" t="s">
        <v>185</v>
      </c>
      <c r="E827" s="123" t="s">
        <v>1445</v>
      </c>
      <c r="F827" s="124" t="s">
        <v>1446</v>
      </c>
      <c r="G827" s="125" t="s">
        <v>213</v>
      </c>
      <c r="H827" s="126">
        <v>30</v>
      </c>
      <c r="I827" s="127"/>
      <c r="J827" s="128">
        <f>ROUND(I827*H827,2)</f>
        <v>0</v>
      </c>
      <c r="K827" s="124" t="s">
        <v>189</v>
      </c>
      <c r="L827" s="32"/>
      <c r="M827" s="129" t="s">
        <v>3</v>
      </c>
      <c r="N827" s="130" t="s">
        <v>51</v>
      </c>
      <c r="P827" s="131">
        <f>O827*H827</f>
        <v>0</v>
      </c>
      <c r="Q827" s="131">
        <v>0</v>
      </c>
      <c r="R827" s="131">
        <f>Q827*H827</f>
        <v>0</v>
      </c>
      <c r="S827" s="131">
        <v>0</v>
      </c>
      <c r="T827" s="132">
        <f>S827*H827</f>
        <v>0</v>
      </c>
      <c r="AR827" s="133" t="s">
        <v>88</v>
      </c>
      <c r="AT827" s="133" t="s">
        <v>185</v>
      </c>
      <c r="AU827" s="133" t="s">
        <v>88</v>
      </c>
      <c r="AY827" s="16" t="s">
        <v>184</v>
      </c>
      <c r="BE827" s="134">
        <f>IF(N827="základní",J827,0)</f>
        <v>0</v>
      </c>
      <c r="BF827" s="134">
        <f>IF(N827="snížená",J827,0)</f>
        <v>0</v>
      </c>
      <c r="BG827" s="134">
        <f>IF(N827="zákl. přenesená",J827,0)</f>
        <v>0</v>
      </c>
      <c r="BH827" s="134">
        <f>IF(N827="sníž. přenesená",J827,0)</f>
        <v>0</v>
      </c>
      <c r="BI827" s="134">
        <f>IF(N827="nulová",J827,0)</f>
        <v>0</v>
      </c>
      <c r="BJ827" s="16" t="s">
        <v>88</v>
      </c>
      <c r="BK827" s="134">
        <f>ROUND(I827*H827,2)</f>
        <v>0</v>
      </c>
      <c r="BL827" s="16" t="s">
        <v>88</v>
      </c>
      <c r="BM827" s="133" t="s">
        <v>2406</v>
      </c>
    </row>
    <row r="828" spans="2:65" s="11" customFormat="1" ht="11.25">
      <c r="B828" s="135"/>
      <c r="D828" s="136" t="s">
        <v>190</v>
      </c>
      <c r="E828" s="137" t="s">
        <v>3</v>
      </c>
      <c r="F828" s="138" t="s">
        <v>2224</v>
      </c>
      <c r="H828" s="137" t="s">
        <v>3</v>
      </c>
      <c r="I828" s="139"/>
      <c r="L828" s="135"/>
      <c r="M828" s="140"/>
      <c r="T828" s="141"/>
      <c r="AT828" s="137" t="s">
        <v>190</v>
      </c>
      <c r="AU828" s="137" t="s">
        <v>88</v>
      </c>
      <c r="AV828" s="11" t="s">
        <v>88</v>
      </c>
      <c r="AW828" s="11" t="s">
        <v>41</v>
      </c>
      <c r="AX828" s="11" t="s">
        <v>80</v>
      </c>
      <c r="AY828" s="137" t="s">
        <v>184</v>
      </c>
    </row>
    <row r="829" spans="2:65" s="11" customFormat="1" ht="33.75">
      <c r="B829" s="135"/>
      <c r="D829" s="136" t="s">
        <v>190</v>
      </c>
      <c r="E829" s="137" t="s">
        <v>3</v>
      </c>
      <c r="F829" s="138" t="s">
        <v>2407</v>
      </c>
      <c r="H829" s="137" t="s">
        <v>3</v>
      </c>
      <c r="I829" s="139"/>
      <c r="L829" s="135"/>
      <c r="M829" s="140"/>
      <c r="T829" s="141"/>
      <c r="AT829" s="137" t="s">
        <v>190</v>
      </c>
      <c r="AU829" s="137" t="s">
        <v>88</v>
      </c>
      <c r="AV829" s="11" t="s">
        <v>88</v>
      </c>
      <c r="AW829" s="11" t="s">
        <v>41</v>
      </c>
      <c r="AX829" s="11" t="s">
        <v>80</v>
      </c>
      <c r="AY829" s="137" t="s">
        <v>184</v>
      </c>
    </row>
    <row r="830" spans="2:65" s="12" customFormat="1" ht="11.25">
      <c r="B830" s="142"/>
      <c r="D830" s="136" t="s">
        <v>190</v>
      </c>
      <c r="E830" s="143" t="s">
        <v>3</v>
      </c>
      <c r="F830" s="144" t="s">
        <v>387</v>
      </c>
      <c r="H830" s="145">
        <v>30</v>
      </c>
      <c r="I830" s="146"/>
      <c r="L830" s="142"/>
      <c r="M830" s="147"/>
      <c r="T830" s="148"/>
      <c r="AT830" s="143" t="s">
        <v>190</v>
      </c>
      <c r="AU830" s="143" t="s">
        <v>88</v>
      </c>
      <c r="AV830" s="12" t="s">
        <v>90</v>
      </c>
      <c r="AW830" s="12" t="s">
        <v>41</v>
      </c>
      <c r="AX830" s="12" t="s">
        <v>80</v>
      </c>
      <c r="AY830" s="143" t="s">
        <v>184</v>
      </c>
    </row>
    <row r="831" spans="2:65" s="13" customFormat="1" ht="11.25">
      <c r="B831" s="149"/>
      <c r="D831" s="136" t="s">
        <v>190</v>
      </c>
      <c r="E831" s="150" t="s">
        <v>3</v>
      </c>
      <c r="F831" s="151" t="s">
        <v>202</v>
      </c>
      <c r="H831" s="152">
        <v>30</v>
      </c>
      <c r="I831" s="153"/>
      <c r="L831" s="149"/>
      <c r="M831" s="154"/>
      <c r="T831" s="155"/>
      <c r="AT831" s="150" t="s">
        <v>190</v>
      </c>
      <c r="AU831" s="150" t="s">
        <v>88</v>
      </c>
      <c r="AV831" s="13" t="s">
        <v>203</v>
      </c>
      <c r="AW831" s="13" t="s">
        <v>41</v>
      </c>
      <c r="AX831" s="13" t="s">
        <v>88</v>
      </c>
      <c r="AY831" s="150" t="s">
        <v>184</v>
      </c>
    </row>
    <row r="832" spans="2:65" s="1" customFormat="1" ht="33" customHeight="1">
      <c r="B832" s="121"/>
      <c r="C832" s="122" t="s">
        <v>738</v>
      </c>
      <c r="D832" s="122" t="s">
        <v>185</v>
      </c>
      <c r="E832" s="123" t="s">
        <v>1449</v>
      </c>
      <c r="F832" s="124" t="s">
        <v>1450</v>
      </c>
      <c r="G832" s="125" t="s">
        <v>213</v>
      </c>
      <c r="H832" s="126">
        <v>1</v>
      </c>
      <c r="I832" s="127"/>
      <c r="J832" s="128">
        <f>ROUND(I832*H832,2)</f>
        <v>0</v>
      </c>
      <c r="K832" s="124" t="s">
        <v>189</v>
      </c>
      <c r="L832" s="32"/>
      <c r="M832" s="129" t="s">
        <v>3</v>
      </c>
      <c r="N832" s="130" t="s">
        <v>51</v>
      </c>
      <c r="P832" s="131">
        <f>O832*H832</f>
        <v>0</v>
      </c>
      <c r="Q832" s="131">
        <v>0</v>
      </c>
      <c r="R832" s="131">
        <f>Q832*H832</f>
        <v>0</v>
      </c>
      <c r="S832" s="131">
        <v>0</v>
      </c>
      <c r="T832" s="132">
        <f>S832*H832</f>
        <v>0</v>
      </c>
      <c r="AR832" s="133" t="s">
        <v>88</v>
      </c>
      <c r="AT832" s="133" t="s">
        <v>185</v>
      </c>
      <c r="AU832" s="133" t="s">
        <v>88</v>
      </c>
      <c r="AY832" s="16" t="s">
        <v>184</v>
      </c>
      <c r="BE832" s="134">
        <f>IF(N832="základní",J832,0)</f>
        <v>0</v>
      </c>
      <c r="BF832" s="134">
        <f>IF(N832="snížená",J832,0)</f>
        <v>0</v>
      </c>
      <c r="BG832" s="134">
        <f>IF(N832="zákl. přenesená",J832,0)</f>
        <v>0</v>
      </c>
      <c r="BH832" s="134">
        <f>IF(N832="sníž. přenesená",J832,0)</f>
        <v>0</v>
      </c>
      <c r="BI832" s="134">
        <f>IF(N832="nulová",J832,0)</f>
        <v>0</v>
      </c>
      <c r="BJ832" s="16" t="s">
        <v>88</v>
      </c>
      <c r="BK832" s="134">
        <f>ROUND(I832*H832,2)</f>
        <v>0</v>
      </c>
      <c r="BL832" s="16" t="s">
        <v>88</v>
      </c>
      <c r="BM832" s="133" t="s">
        <v>2408</v>
      </c>
    </row>
    <row r="833" spans="2:65" s="11" customFormat="1" ht="11.25">
      <c r="B833" s="135"/>
      <c r="D833" s="136" t="s">
        <v>190</v>
      </c>
      <c r="E833" s="137" t="s">
        <v>3</v>
      </c>
      <c r="F833" s="138" t="s">
        <v>2167</v>
      </c>
      <c r="H833" s="137" t="s">
        <v>3</v>
      </c>
      <c r="I833" s="139"/>
      <c r="L833" s="135"/>
      <c r="M833" s="140"/>
      <c r="T833" s="141"/>
      <c r="AT833" s="137" t="s">
        <v>190</v>
      </c>
      <c r="AU833" s="137" t="s">
        <v>88</v>
      </c>
      <c r="AV833" s="11" t="s">
        <v>88</v>
      </c>
      <c r="AW833" s="11" t="s">
        <v>41</v>
      </c>
      <c r="AX833" s="11" t="s">
        <v>80</v>
      </c>
      <c r="AY833" s="137" t="s">
        <v>184</v>
      </c>
    </row>
    <row r="834" spans="2:65" s="11" customFormat="1" ht="11.25">
      <c r="B834" s="135"/>
      <c r="D834" s="136" t="s">
        <v>190</v>
      </c>
      <c r="E834" s="137" t="s">
        <v>3</v>
      </c>
      <c r="F834" s="138" t="s">
        <v>2409</v>
      </c>
      <c r="H834" s="137" t="s">
        <v>3</v>
      </c>
      <c r="I834" s="139"/>
      <c r="L834" s="135"/>
      <c r="M834" s="140"/>
      <c r="T834" s="141"/>
      <c r="AT834" s="137" t="s">
        <v>190</v>
      </c>
      <c r="AU834" s="137" t="s">
        <v>88</v>
      </c>
      <c r="AV834" s="11" t="s">
        <v>88</v>
      </c>
      <c r="AW834" s="11" t="s">
        <v>41</v>
      </c>
      <c r="AX834" s="11" t="s">
        <v>80</v>
      </c>
      <c r="AY834" s="137" t="s">
        <v>184</v>
      </c>
    </row>
    <row r="835" spans="2:65" s="12" customFormat="1" ht="11.25">
      <c r="B835" s="142"/>
      <c r="D835" s="136" t="s">
        <v>190</v>
      </c>
      <c r="E835" s="143" t="s">
        <v>3</v>
      </c>
      <c r="F835" s="144" t="s">
        <v>88</v>
      </c>
      <c r="H835" s="145">
        <v>1</v>
      </c>
      <c r="I835" s="146"/>
      <c r="L835" s="142"/>
      <c r="M835" s="147"/>
      <c r="T835" s="148"/>
      <c r="AT835" s="143" t="s">
        <v>190</v>
      </c>
      <c r="AU835" s="143" t="s">
        <v>88</v>
      </c>
      <c r="AV835" s="12" t="s">
        <v>90</v>
      </c>
      <c r="AW835" s="12" t="s">
        <v>41</v>
      </c>
      <c r="AX835" s="12" t="s">
        <v>80</v>
      </c>
      <c r="AY835" s="143" t="s">
        <v>184</v>
      </c>
    </row>
    <row r="836" spans="2:65" s="13" customFormat="1" ht="11.25">
      <c r="B836" s="149"/>
      <c r="D836" s="136" t="s">
        <v>190</v>
      </c>
      <c r="E836" s="150" t="s">
        <v>3</v>
      </c>
      <c r="F836" s="151" t="s">
        <v>202</v>
      </c>
      <c r="H836" s="152">
        <v>1</v>
      </c>
      <c r="I836" s="153"/>
      <c r="L836" s="149"/>
      <c r="M836" s="154"/>
      <c r="T836" s="155"/>
      <c r="AT836" s="150" t="s">
        <v>190</v>
      </c>
      <c r="AU836" s="150" t="s">
        <v>88</v>
      </c>
      <c r="AV836" s="13" t="s">
        <v>203</v>
      </c>
      <c r="AW836" s="13" t="s">
        <v>41</v>
      </c>
      <c r="AX836" s="13" t="s">
        <v>88</v>
      </c>
      <c r="AY836" s="150" t="s">
        <v>184</v>
      </c>
    </row>
    <row r="837" spans="2:65" s="1" customFormat="1" ht="37.9" customHeight="1">
      <c r="B837" s="121"/>
      <c r="C837" s="122" t="s">
        <v>537</v>
      </c>
      <c r="D837" s="122" t="s">
        <v>185</v>
      </c>
      <c r="E837" s="123" t="s">
        <v>2410</v>
      </c>
      <c r="F837" s="124" t="s">
        <v>2411</v>
      </c>
      <c r="G837" s="125" t="s">
        <v>213</v>
      </c>
      <c r="H837" s="126">
        <v>2</v>
      </c>
      <c r="I837" s="127"/>
      <c r="J837" s="128">
        <f>ROUND(I837*H837,2)</f>
        <v>0</v>
      </c>
      <c r="K837" s="124" t="s">
        <v>189</v>
      </c>
      <c r="L837" s="32"/>
      <c r="M837" s="129" t="s">
        <v>3</v>
      </c>
      <c r="N837" s="130" t="s">
        <v>51</v>
      </c>
      <c r="P837" s="131">
        <f>O837*H837</f>
        <v>0</v>
      </c>
      <c r="Q837" s="131">
        <v>0</v>
      </c>
      <c r="R837" s="131">
        <f>Q837*H837</f>
        <v>0</v>
      </c>
      <c r="S837" s="131">
        <v>0</v>
      </c>
      <c r="T837" s="132">
        <f>S837*H837</f>
        <v>0</v>
      </c>
      <c r="AR837" s="133" t="s">
        <v>88</v>
      </c>
      <c r="AT837" s="133" t="s">
        <v>185</v>
      </c>
      <c r="AU837" s="133" t="s">
        <v>88</v>
      </c>
      <c r="AY837" s="16" t="s">
        <v>184</v>
      </c>
      <c r="BE837" s="134">
        <f>IF(N837="základní",J837,0)</f>
        <v>0</v>
      </c>
      <c r="BF837" s="134">
        <f>IF(N837="snížená",J837,0)</f>
        <v>0</v>
      </c>
      <c r="BG837" s="134">
        <f>IF(N837="zákl. přenesená",J837,0)</f>
        <v>0</v>
      </c>
      <c r="BH837" s="134">
        <f>IF(N837="sníž. přenesená",J837,0)</f>
        <v>0</v>
      </c>
      <c r="BI837" s="134">
        <f>IF(N837="nulová",J837,0)</f>
        <v>0</v>
      </c>
      <c r="BJ837" s="16" t="s">
        <v>88</v>
      </c>
      <c r="BK837" s="134">
        <f>ROUND(I837*H837,2)</f>
        <v>0</v>
      </c>
      <c r="BL837" s="16" t="s">
        <v>88</v>
      </c>
      <c r="BM837" s="133" t="s">
        <v>2412</v>
      </c>
    </row>
    <row r="838" spans="2:65" s="11" customFormat="1" ht="11.25">
      <c r="B838" s="135"/>
      <c r="D838" s="136" t="s">
        <v>190</v>
      </c>
      <c r="E838" s="137" t="s">
        <v>3</v>
      </c>
      <c r="F838" s="138" t="s">
        <v>2167</v>
      </c>
      <c r="H838" s="137" t="s">
        <v>3</v>
      </c>
      <c r="I838" s="139"/>
      <c r="L838" s="135"/>
      <c r="M838" s="140"/>
      <c r="T838" s="141"/>
      <c r="AT838" s="137" t="s">
        <v>190</v>
      </c>
      <c r="AU838" s="137" t="s">
        <v>88</v>
      </c>
      <c r="AV838" s="11" t="s">
        <v>88</v>
      </c>
      <c r="AW838" s="11" t="s">
        <v>41</v>
      </c>
      <c r="AX838" s="11" t="s">
        <v>80</v>
      </c>
      <c r="AY838" s="137" t="s">
        <v>184</v>
      </c>
    </row>
    <row r="839" spans="2:65" s="11" customFormat="1" ht="11.25">
      <c r="B839" s="135"/>
      <c r="D839" s="136" t="s">
        <v>190</v>
      </c>
      <c r="E839" s="137" t="s">
        <v>3</v>
      </c>
      <c r="F839" s="138" t="s">
        <v>1943</v>
      </c>
      <c r="H839" s="137" t="s">
        <v>3</v>
      </c>
      <c r="I839" s="139"/>
      <c r="L839" s="135"/>
      <c r="M839" s="140"/>
      <c r="T839" s="141"/>
      <c r="AT839" s="137" t="s">
        <v>190</v>
      </c>
      <c r="AU839" s="137" t="s">
        <v>88</v>
      </c>
      <c r="AV839" s="11" t="s">
        <v>88</v>
      </c>
      <c r="AW839" s="11" t="s">
        <v>41</v>
      </c>
      <c r="AX839" s="11" t="s">
        <v>80</v>
      </c>
      <c r="AY839" s="137" t="s">
        <v>184</v>
      </c>
    </row>
    <row r="840" spans="2:65" s="12" customFormat="1" ht="11.25">
      <c r="B840" s="142"/>
      <c r="D840" s="136" t="s">
        <v>190</v>
      </c>
      <c r="E840" s="143" t="s">
        <v>3</v>
      </c>
      <c r="F840" s="144" t="s">
        <v>90</v>
      </c>
      <c r="H840" s="145">
        <v>2</v>
      </c>
      <c r="I840" s="146"/>
      <c r="L840" s="142"/>
      <c r="M840" s="147"/>
      <c r="T840" s="148"/>
      <c r="AT840" s="143" t="s">
        <v>190</v>
      </c>
      <c r="AU840" s="143" t="s">
        <v>88</v>
      </c>
      <c r="AV840" s="12" t="s">
        <v>90</v>
      </c>
      <c r="AW840" s="12" t="s">
        <v>41</v>
      </c>
      <c r="AX840" s="12" t="s">
        <v>80</v>
      </c>
      <c r="AY840" s="143" t="s">
        <v>184</v>
      </c>
    </row>
    <row r="841" spans="2:65" s="13" customFormat="1" ht="11.25">
      <c r="B841" s="149"/>
      <c r="D841" s="136" t="s">
        <v>190</v>
      </c>
      <c r="E841" s="150" t="s">
        <v>3</v>
      </c>
      <c r="F841" s="151" t="s">
        <v>202</v>
      </c>
      <c r="H841" s="152">
        <v>2</v>
      </c>
      <c r="I841" s="153"/>
      <c r="L841" s="149"/>
      <c r="M841" s="154"/>
      <c r="T841" s="155"/>
      <c r="AT841" s="150" t="s">
        <v>190</v>
      </c>
      <c r="AU841" s="150" t="s">
        <v>88</v>
      </c>
      <c r="AV841" s="13" t="s">
        <v>203</v>
      </c>
      <c r="AW841" s="13" t="s">
        <v>41</v>
      </c>
      <c r="AX841" s="13" t="s">
        <v>88</v>
      </c>
      <c r="AY841" s="150" t="s">
        <v>184</v>
      </c>
    </row>
    <row r="842" spans="2:65" s="1" customFormat="1" ht="37.9" customHeight="1">
      <c r="B842" s="121"/>
      <c r="C842" s="122" t="s">
        <v>1829</v>
      </c>
      <c r="D842" s="122" t="s">
        <v>185</v>
      </c>
      <c r="E842" s="123" t="s">
        <v>2410</v>
      </c>
      <c r="F842" s="124" t="s">
        <v>2411</v>
      </c>
      <c r="G842" s="125" t="s">
        <v>213</v>
      </c>
      <c r="H842" s="126">
        <v>4</v>
      </c>
      <c r="I842" s="127"/>
      <c r="J842" s="128">
        <f>ROUND(I842*H842,2)</f>
        <v>0</v>
      </c>
      <c r="K842" s="124" t="s">
        <v>189</v>
      </c>
      <c r="L842" s="32"/>
      <c r="M842" s="129" t="s">
        <v>3</v>
      </c>
      <c r="N842" s="130" t="s">
        <v>51</v>
      </c>
      <c r="P842" s="131">
        <f>O842*H842</f>
        <v>0</v>
      </c>
      <c r="Q842" s="131">
        <v>0</v>
      </c>
      <c r="R842" s="131">
        <f>Q842*H842</f>
        <v>0</v>
      </c>
      <c r="S842" s="131">
        <v>0</v>
      </c>
      <c r="T842" s="132">
        <f>S842*H842</f>
        <v>0</v>
      </c>
      <c r="AR842" s="133" t="s">
        <v>88</v>
      </c>
      <c r="AT842" s="133" t="s">
        <v>185</v>
      </c>
      <c r="AU842" s="133" t="s">
        <v>88</v>
      </c>
      <c r="AY842" s="16" t="s">
        <v>184</v>
      </c>
      <c r="BE842" s="134">
        <f>IF(N842="základní",J842,0)</f>
        <v>0</v>
      </c>
      <c r="BF842" s="134">
        <f>IF(N842="snížená",J842,0)</f>
        <v>0</v>
      </c>
      <c r="BG842" s="134">
        <f>IF(N842="zákl. přenesená",J842,0)</f>
        <v>0</v>
      </c>
      <c r="BH842" s="134">
        <f>IF(N842="sníž. přenesená",J842,0)</f>
        <v>0</v>
      </c>
      <c r="BI842" s="134">
        <f>IF(N842="nulová",J842,0)</f>
        <v>0</v>
      </c>
      <c r="BJ842" s="16" t="s">
        <v>88</v>
      </c>
      <c r="BK842" s="134">
        <f>ROUND(I842*H842,2)</f>
        <v>0</v>
      </c>
      <c r="BL842" s="16" t="s">
        <v>88</v>
      </c>
      <c r="BM842" s="133" t="s">
        <v>2413</v>
      </c>
    </row>
    <row r="843" spans="2:65" s="11" customFormat="1" ht="11.25">
      <c r="B843" s="135"/>
      <c r="D843" s="136" t="s">
        <v>190</v>
      </c>
      <c r="E843" s="137" t="s">
        <v>3</v>
      </c>
      <c r="F843" s="138" t="s">
        <v>2167</v>
      </c>
      <c r="H843" s="137" t="s">
        <v>3</v>
      </c>
      <c r="I843" s="139"/>
      <c r="L843" s="135"/>
      <c r="M843" s="140"/>
      <c r="T843" s="141"/>
      <c r="AT843" s="137" t="s">
        <v>190</v>
      </c>
      <c r="AU843" s="137" t="s">
        <v>88</v>
      </c>
      <c r="AV843" s="11" t="s">
        <v>88</v>
      </c>
      <c r="AW843" s="11" t="s">
        <v>41</v>
      </c>
      <c r="AX843" s="11" t="s">
        <v>80</v>
      </c>
      <c r="AY843" s="137" t="s">
        <v>184</v>
      </c>
    </row>
    <row r="844" spans="2:65" s="11" customFormat="1" ht="11.25">
      <c r="B844" s="135"/>
      <c r="D844" s="136" t="s">
        <v>190</v>
      </c>
      <c r="E844" s="137" t="s">
        <v>3</v>
      </c>
      <c r="F844" s="138" t="s">
        <v>2414</v>
      </c>
      <c r="H844" s="137" t="s">
        <v>3</v>
      </c>
      <c r="I844" s="139"/>
      <c r="L844" s="135"/>
      <c r="M844" s="140"/>
      <c r="T844" s="141"/>
      <c r="AT844" s="137" t="s">
        <v>190</v>
      </c>
      <c r="AU844" s="137" t="s">
        <v>88</v>
      </c>
      <c r="AV844" s="11" t="s">
        <v>88</v>
      </c>
      <c r="AW844" s="11" t="s">
        <v>41</v>
      </c>
      <c r="AX844" s="11" t="s">
        <v>80</v>
      </c>
      <c r="AY844" s="137" t="s">
        <v>184</v>
      </c>
    </row>
    <row r="845" spans="2:65" s="12" customFormat="1" ht="11.25">
      <c r="B845" s="142"/>
      <c r="D845" s="136" t="s">
        <v>190</v>
      </c>
      <c r="E845" s="143" t="s">
        <v>3</v>
      </c>
      <c r="F845" s="144" t="s">
        <v>90</v>
      </c>
      <c r="H845" s="145">
        <v>2</v>
      </c>
      <c r="I845" s="146"/>
      <c r="L845" s="142"/>
      <c r="M845" s="147"/>
      <c r="T845" s="148"/>
      <c r="AT845" s="143" t="s">
        <v>190</v>
      </c>
      <c r="AU845" s="143" t="s">
        <v>88</v>
      </c>
      <c r="AV845" s="12" t="s">
        <v>90</v>
      </c>
      <c r="AW845" s="12" t="s">
        <v>41</v>
      </c>
      <c r="AX845" s="12" t="s">
        <v>80</v>
      </c>
      <c r="AY845" s="143" t="s">
        <v>184</v>
      </c>
    </row>
    <row r="846" spans="2:65" s="11" customFormat="1" ht="11.25">
      <c r="B846" s="135"/>
      <c r="D846" s="136" t="s">
        <v>190</v>
      </c>
      <c r="E846" s="137" t="s">
        <v>3</v>
      </c>
      <c r="F846" s="138" t="s">
        <v>2415</v>
      </c>
      <c r="H846" s="137" t="s">
        <v>3</v>
      </c>
      <c r="I846" s="139"/>
      <c r="L846" s="135"/>
      <c r="M846" s="140"/>
      <c r="T846" s="141"/>
      <c r="AT846" s="137" t="s">
        <v>190</v>
      </c>
      <c r="AU846" s="137" t="s">
        <v>88</v>
      </c>
      <c r="AV846" s="11" t="s">
        <v>88</v>
      </c>
      <c r="AW846" s="11" t="s">
        <v>41</v>
      </c>
      <c r="AX846" s="11" t="s">
        <v>80</v>
      </c>
      <c r="AY846" s="137" t="s">
        <v>184</v>
      </c>
    </row>
    <row r="847" spans="2:65" s="12" customFormat="1" ht="11.25">
      <c r="B847" s="142"/>
      <c r="D847" s="136" t="s">
        <v>190</v>
      </c>
      <c r="E847" s="143" t="s">
        <v>3</v>
      </c>
      <c r="F847" s="144" t="s">
        <v>90</v>
      </c>
      <c r="H847" s="145">
        <v>2</v>
      </c>
      <c r="I847" s="146"/>
      <c r="L847" s="142"/>
      <c r="M847" s="147"/>
      <c r="T847" s="148"/>
      <c r="AT847" s="143" t="s">
        <v>190</v>
      </c>
      <c r="AU847" s="143" t="s">
        <v>88</v>
      </c>
      <c r="AV847" s="12" t="s">
        <v>90</v>
      </c>
      <c r="AW847" s="12" t="s">
        <v>41</v>
      </c>
      <c r="AX847" s="12" t="s">
        <v>80</v>
      </c>
      <c r="AY847" s="143" t="s">
        <v>184</v>
      </c>
    </row>
    <row r="848" spans="2:65" s="13" customFormat="1" ht="11.25">
      <c r="B848" s="149"/>
      <c r="D848" s="136" t="s">
        <v>190</v>
      </c>
      <c r="E848" s="150" t="s">
        <v>3</v>
      </c>
      <c r="F848" s="151" t="s">
        <v>202</v>
      </c>
      <c r="H848" s="152">
        <v>4</v>
      </c>
      <c r="I848" s="153"/>
      <c r="L848" s="149"/>
      <c r="M848" s="154"/>
      <c r="T848" s="155"/>
      <c r="AT848" s="150" t="s">
        <v>190</v>
      </c>
      <c r="AU848" s="150" t="s">
        <v>88</v>
      </c>
      <c r="AV848" s="13" t="s">
        <v>203</v>
      </c>
      <c r="AW848" s="13" t="s">
        <v>41</v>
      </c>
      <c r="AX848" s="13" t="s">
        <v>88</v>
      </c>
      <c r="AY848" s="150" t="s">
        <v>184</v>
      </c>
    </row>
    <row r="849" spans="2:65" s="1" customFormat="1" ht="37.9" customHeight="1">
      <c r="B849" s="121"/>
      <c r="C849" s="122" t="s">
        <v>543</v>
      </c>
      <c r="D849" s="122" t="s">
        <v>185</v>
      </c>
      <c r="E849" s="123" t="s">
        <v>1457</v>
      </c>
      <c r="F849" s="124" t="s">
        <v>1458</v>
      </c>
      <c r="G849" s="125" t="s">
        <v>213</v>
      </c>
      <c r="H849" s="126">
        <v>1</v>
      </c>
      <c r="I849" s="127"/>
      <c r="J849" s="128">
        <f>ROUND(I849*H849,2)</f>
        <v>0</v>
      </c>
      <c r="K849" s="124" t="s">
        <v>189</v>
      </c>
      <c r="L849" s="32"/>
      <c r="M849" s="129" t="s">
        <v>3</v>
      </c>
      <c r="N849" s="130" t="s">
        <v>51</v>
      </c>
      <c r="P849" s="131">
        <f>O849*H849</f>
        <v>0</v>
      </c>
      <c r="Q849" s="131">
        <v>0</v>
      </c>
      <c r="R849" s="131">
        <f>Q849*H849</f>
        <v>0</v>
      </c>
      <c r="S849" s="131">
        <v>0</v>
      </c>
      <c r="T849" s="132">
        <f>S849*H849</f>
        <v>0</v>
      </c>
      <c r="AR849" s="133" t="s">
        <v>88</v>
      </c>
      <c r="AT849" s="133" t="s">
        <v>185</v>
      </c>
      <c r="AU849" s="133" t="s">
        <v>88</v>
      </c>
      <c r="AY849" s="16" t="s">
        <v>184</v>
      </c>
      <c r="BE849" s="134">
        <f>IF(N849="základní",J849,0)</f>
        <v>0</v>
      </c>
      <c r="BF849" s="134">
        <f>IF(N849="snížená",J849,0)</f>
        <v>0</v>
      </c>
      <c r="BG849" s="134">
        <f>IF(N849="zákl. přenesená",J849,0)</f>
        <v>0</v>
      </c>
      <c r="BH849" s="134">
        <f>IF(N849="sníž. přenesená",J849,0)</f>
        <v>0</v>
      </c>
      <c r="BI849" s="134">
        <f>IF(N849="nulová",J849,0)</f>
        <v>0</v>
      </c>
      <c r="BJ849" s="16" t="s">
        <v>88</v>
      </c>
      <c r="BK849" s="134">
        <f>ROUND(I849*H849,2)</f>
        <v>0</v>
      </c>
      <c r="BL849" s="16" t="s">
        <v>88</v>
      </c>
      <c r="BM849" s="133" t="s">
        <v>2416</v>
      </c>
    </row>
    <row r="850" spans="2:65" s="11" customFormat="1" ht="11.25">
      <c r="B850" s="135"/>
      <c r="D850" s="136" t="s">
        <v>190</v>
      </c>
      <c r="E850" s="137" t="s">
        <v>3</v>
      </c>
      <c r="F850" s="138" t="s">
        <v>2167</v>
      </c>
      <c r="H850" s="137" t="s">
        <v>3</v>
      </c>
      <c r="I850" s="139"/>
      <c r="L850" s="135"/>
      <c r="M850" s="140"/>
      <c r="T850" s="141"/>
      <c r="AT850" s="137" t="s">
        <v>190</v>
      </c>
      <c r="AU850" s="137" t="s">
        <v>88</v>
      </c>
      <c r="AV850" s="11" t="s">
        <v>88</v>
      </c>
      <c r="AW850" s="11" t="s">
        <v>41</v>
      </c>
      <c r="AX850" s="11" t="s">
        <v>80</v>
      </c>
      <c r="AY850" s="137" t="s">
        <v>184</v>
      </c>
    </row>
    <row r="851" spans="2:65" s="11" customFormat="1" ht="11.25">
      <c r="B851" s="135"/>
      <c r="D851" s="136" t="s">
        <v>190</v>
      </c>
      <c r="E851" s="137" t="s">
        <v>3</v>
      </c>
      <c r="F851" s="138" t="s">
        <v>2417</v>
      </c>
      <c r="H851" s="137" t="s">
        <v>3</v>
      </c>
      <c r="I851" s="139"/>
      <c r="L851" s="135"/>
      <c r="M851" s="140"/>
      <c r="T851" s="141"/>
      <c r="AT851" s="137" t="s">
        <v>190</v>
      </c>
      <c r="AU851" s="137" t="s">
        <v>88</v>
      </c>
      <c r="AV851" s="11" t="s">
        <v>88</v>
      </c>
      <c r="AW851" s="11" t="s">
        <v>41</v>
      </c>
      <c r="AX851" s="11" t="s">
        <v>80</v>
      </c>
      <c r="AY851" s="137" t="s">
        <v>184</v>
      </c>
    </row>
    <row r="852" spans="2:65" s="12" customFormat="1" ht="11.25">
      <c r="B852" s="142"/>
      <c r="D852" s="136" t="s">
        <v>190</v>
      </c>
      <c r="E852" s="143" t="s">
        <v>3</v>
      </c>
      <c r="F852" s="144" t="s">
        <v>88</v>
      </c>
      <c r="H852" s="145">
        <v>1</v>
      </c>
      <c r="I852" s="146"/>
      <c r="L852" s="142"/>
      <c r="M852" s="147"/>
      <c r="T852" s="148"/>
      <c r="AT852" s="143" t="s">
        <v>190</v>
      </c>
      <c r="AU852" s="143" t="s">
        <v>88</v>
      </c>
      <c r="AV852" s="12" t="s">
        <v>90</v>
      </c>
      <c r="AW852" s="12" t="s">
        <v>41</v>
      </c>
      <c r="AX852" s="12" t="s">
        <v>80</v>
      </c>
      <c r="AY852" s="143" t="s">
        <v>184</v>
      </c>
    </row>
    <row r="853" spans="2:65" s="13" customFormat="1" ht="11.25">
      <c r="B853" s="149"/>
      <c r="D853" s="136" t="s">
        <v>190</v>
      </c>
      <c r="E853" s="150" t="s">
        <v>3</v>
      </c>
      <c r="F853" s="151" t="s">
        <v>202</v>
      </c>
      <c r="H853" s="152">
        <v>1</v>
      </c>
      <c r="I853" s="153"/>
      <c r="L853" s="149"/>
      <c r="M853" s="154"/>
      <c r="T853" s="155"/>
      <c r="AT853" s="150" t="s">
        <v>190</v>
      </c>
      <c r="AU853" s="150" t="s">
        <v>88</v>
      </c>
      <c r="AV853" s="13" t="s">
        <v>203</v>
      </c>
      <c r="AW853" s="13" t="s">
        <v>41</v>
      </c>
      <c r="AX853" s="13" t="s">
        <v>88</v>
      </c>
      <c r="AY853" s="150" t="s">
        <v>184</v>
      </c>
    </row>
    <row r="854" spans="2:65" s="1" customFormat="1" ht="49.15" customHeight="1">
      <c r="B854" s="121"/>
      <c r="C854" s="122" t="s">
        <v>1832</v>
      </c>
      <c r="D854" s="122" t="s">
        <v>185</v>
      </c>
      <c r="E854" s="123" t="s">
        <v>2418</v>
      </c>
      <c r="F854" s="124" t="s">
        <v>2419</v>
      </c>
      <c r="G854" s="125" t="s">
        <v>213</v>
      </c>
      <c r="H854" s="126">
        <v>2</v>
      </c>
      <c r="I854" s="127"/>
      <c r="J854" s="128">
        <f>ROUND(I854*H854,2)</f>
        <v>0</v>
      </c>
      <c r="K854" s="124" t="s">
        <v>189</v>
      </c>
      <c r="L854" s="32"/>
      <c r="M854" s="129" t="s">
        <v>3</v>
      </c>
      <c r="N854" s="130" t="s">
        <v>51</v>
      </c>
      <c r="P854" s="131">
        <f>O854*H854</f>
        <v>0</v>
      </c>
      <c r="Q854" s="131">
        <v>0</v>
      </c>
      <c r="R854" s="131">
        <f>Q854*H854</f>
        <v>0</v>
      </c>
      <c r="S854" s="131">
        <v>0</v>
      </c>
      <c r="T854" s="132">
        <f>S854*H854</f>
        <v>0</v>
      </c>
      <c r="AR854" s="133" t="s">
        <v>88</v>
      </c>
      <c r="AT854" s="133" t="s">
        <v>185</v>
      </c>
      <c r="AU854" s="133" t="s">
        <v>88</v>
      </c>
      <c r="AY854" s="16" t="s">
        <v>184</v>
      </c>
      <c r="BE854" s="134">
        <f>IF(N854="základní",J854,0)</f>
        <v>0</v>
      </c>
      <c r="BF854" s="134">
        <f>IF(N854="snížená",J854,0)</f>
        <v>0</v>
      </c>
      <c r="BG854" s="134">
        <f>IF(N854="zákl. přenesená",J854,0)</f>
        <v>0</v>
      </c>
      <c r="BH854" s="134">
        <f>IF(N854="sníž. přenesená",J854,0)</f>
        <v>0</v>
      </c>
      <c r="BI854" s="134">
        <f>IF(N854="nulová",J854,0)</f>
        <v>0</v>
      </c>
      <c r="BJ854" s="16" t="s">
        <v>88</v>
      </c>
      <c r="BK854" s="134">
        <f>ROUND(I854*H854,2)</f>
        <v>0</v>
      </c>
      <c r="BL854" s="16" t="s">
        <v>88</v>
      </c>
      <c r="BM854" s="133" t="s">
        <v>2420</v>
      </c>
    </row>
    <row r="855" spans="2:65" s="11" customFormat="1" ht="11.25">
      <c r="B855" s="135"/>
      <c r="D855" s="136" t="s">
        <v>190</v>
      </c>
      <c r="E855" s="137" t="s">
        <v>3</v>
      </c>
      <c r="F855" s="138" t="s">
        <v>2167</v>
      </c>
      <c r="H855" s="137" t="s">
        <v>3</v>
      </c>
      <c r="I855" s="139"/>
      <c r="L855" s="135"/>
      <c r="M855" s="140"/>
      <c r="T855" s="141"/>
      <c r="AT855" s="137" t="s">
        <v>190</v>
      </c>
      <c r="AU855" s="137" t="s">
        <v>88</v>
      </c>
      <c r="AV855" s="11" t="s">
        <v>88</v>
      </c>
      <c r="AW855" s="11" t="s">
        <v>41</v>
      </c>
      <c r="AX855" s="11" t="s">
        <v>80</v>
      </c>
      <c r="AY855" s="137" t="s">
        <v>184</v>
      </c>
    </row>
    <row r="856" spans="2:65" s="11" customFormat="1" ht="22.5">
      <c r="B856" s="135"/>
      <c r="D856" s="136" t="s">
        <v>190</v>
      </c>
      <c r="E856" s="137" t="s">
        <v>3</v>
      </c>
      <c r="F856" s="138" t="s">
        <v>2421</v>
      </c>
      <c r="H856" s="137" t="s">
        <v>3</v>
      </c>
      <c r="I856" s="139"/>
      <c r="L856" s="135"/>
      <c r="M856" s="140"/>
      <c r="T856" s="141"/>
      <c r="AT856" s="137" t="s">
        <v>190</v>
      </c>
      <c r="AU856" s="137" t="s">
        <v>88</v>
      </c>
      <c r="AV856" s="11" t="s">
        <v>88</v>
      </c>
      <c r="AW856" s="11" t="s">
        <v>41</v>
      </c>
      <c r="AX856" s="11" t="s">
        <v>80</v>
      </c>
      <c r="AY856" s="137" t="s">
        <v>184</v>
      </c>
    </row>
    <row r="857" spans="2:65" s="12" customFormat="1" ht="11.25">
      <c r="B857" s="142"/>
      <c r="D857" s="136" t="s">
        <v>190</v>
      </c>
      <c r="E857" s="143" t="s">
        <v>3</v>
      </c>
      <c r="F857" s="144" t="s">
        <v>88</v>
      </c>
      <c r="H857" s="145">
        <v>1</v>
      </c>
      <c r="I857" s="146"/>
      <c r="L857" s="142"/>
      <c r="M857" s="147"/>
      <c r="T857" s="148"/>
      <c r="AT857" s="143" t="s">
        <v>190</v>
      </c>
      <c r="AU857" s="143" t="s">
        <v>88</v>
      </c>
      <c r="AV857" s="12" t="s">
        <v>90</v>
      </c>
      <c r="AW857" s="12" t="s">
        <v>41</v>
      </c>
      <c r="AX857" s="12" t="s">
        <v>80</v>
      </c>
      <c r="AY857" s="143" t="s">
        <v>184</v>
      </c>
    </row>
    <row r="858" spans="2:65" s="11" customFormat="1" ht="22.5">
      <c r="B858" s="135"/>
      <c r="D858" s="136" t="s">
        <v>190</v>
      </c>
      <c r="E858" s="137" t="s">
        <v>3</v>
      </c>
      <c r="F858" s="138" t="s">
        <v>2422</v>
      </c>
      <c r="H858" s="137" t="s">
        <v>3</v>
      </c>
      <c r="I858" s="139"/>
      <c r="L858" s="135"/>
      <c r="M858" s="140"/>
      <c r="T858" s="141"/>
      <c r="AT858" s="137" t="s">
        <v>190</v>
      </c>
      <c r="AU858" s="137" t="s">
        <v>88</v>
      </c>
      <c r="AV858" s="11" t="s">
        <v>88</v>
      </c>
      <c r="AW858" s="11" t="s">
        <v>41</v>
      </c>
      <c r="AX858" s="11" t="s">
        <v>80</v>
      </c>
      <c r="AY858" s="137" t="s">
        <v>184</v>
      </c>
    </row>
    <row r="859" spans="2:65" s="12" customFormat="1" ht="11.25">
      <c r="B859" s="142"/>
      <c r="D859" s="136" t="s">
        <v>190</v>
      </c>
      <c r="E859" s="143" t="s">
        <v>3</v>
      </c>
      <c r="F859" s="144" t="s">
        <v>88</v>
      </c>
      <c r="H859" s="145">
        <v>1</v>
      </c>
      <c r="I859" s="146"/>
      <c r="L859" s="142"/>
      <c r="M859" s="147"/>
      <c r="T859" s="148"/>
      <c r="AT859" s="143" t="s">
        <v>190</v>
      </c>
      <c r="AU859" s="143" t="s">
        <v>88</v>
      </c>
      <c r="AV859" s="12" t="s">
        <v>90</v>
      </c>
      <c r="AW859" s="12" t="s">
        <v>41</v>
      </c>
      <c r="AX859" s="12" t="s">
        <v>80</v>
      </c>
      <c r="AY859" s="143" t="s">
        <v>184</v>
      </c>
    </row>
    <row r="860" spans="2:65" s="13" customFormat="1" ht="11.25">
      <c r="B860" s="149"/>
      <c r="D860" s="136" t="s">
        <v>190</v>
      </c>
      <c r="E860" s="150" t="s">
        <v>3</v>
      </c>
      <c r="F860" s="151" t="s">
        <v>202</v>
      </c>
      <c r="H860" s="152">
        <v>2</v>
      </c>
      <c r="I860" s="153"/>
      <c r="L860" s="149"/>
      <c r="M860" s="154"/>
      <c r="T860" s="155"/>
      <c r="AT860" s="150" t="s">
        <v>190</v>
      </c>
      <c r="AU860" s="150" t="s">
        <v>88</v>
      </c>
      <c r="AV860" s="13" t="s">
        <v>203</v>
      </c>
      <c r="AW860" s="13" t="s">
        <v>41</v>
      </c>
      <c r="AX860" s="13" t="s">
        <v>88</v>
      </c>
      <c r="AY860" s="150" t="s">
        <v>184</v>
      </c>
    </row>
    <row r="861" spans="2:65" s="1" customFormat="1" ht="49.15" customHeight="1">
      <c r="B861" s="121"/>
      <c r="C861" s="122" t="s">
        <v>548</v>
      </c>
      <c r="D861" s="122" t="s">
        <v>185</v>
      </c>
      <c r="E861" s="123" t="s">
        <v>1468</v>
      </c>
      <c r="F861" s="124" t="s">
        <v>1469</v>
      </c>
      <c r="G861" s="125" t="s">
        <v>213</v>
      </c>
      <c r="H861" s="126">
        <v>1</v>
      </c>
      <c r="I861" s="127"/>
      <c r="J861" s="128">
        <f>ROUND(I861*H861,2)</f>
        <v>0</v>
      </c>
      <c r="K861" s="124" t="s">
        <v>189</v>
      </c>
      <c r="L861" s="32"/>
      <c r="M861" s="129" t="s">
        <v>3</v>
      </c>
      <c r="N861" s="130" t="s">
        <v>51</v>
      </c>
      <c r="P861" s="131">
        <f>O861*H861</f>
        <v>0</v>
      </c>
      <c r="Q861" s="131">
        <v>0</v>
      </c>
      <c r="R861" s="131">
        <f>Q861*H861</f>
        <v>0</v>
      </c>
      <c r="S861" s="131">
        <v>0</v>
      </c>
      <c r="T861" s="132">
        <f>S861*H861</f>
        <v>0</v>
      </c>
      <c r="AR861" s="133" t="s">
        <v>88</v>
      </c>
      <c r="AT861" s="133" t="s">
        <v>185</v>
      </c>
      <c r="AU861" s="133" t="s">
        <v>88</v>
      </c>
      <c r="AY861" s="16" t="s">
        <v>184</v>
      </c>
      <c r="BE861" s="134">
        <f>IF(N861="základní",J861,0)</f>
        <v>0</v>
      </c>
      <c r="BF861" s="134">
        <f>IF(N861="snížená",J861,0)</f>
        <v>0</v>
      </c>
      <c r="BG861" s="134">
        <f>IF(N861="zákl. přenesená",J861,0)</f>
        <v>0</v>
      </c>
      <c r="BH861" s="134">
        <f>IF(N861="sníž. přenesená",J861,0)</f>
        <v>0</v>
      </c>
      <c r="BI861" s="134">
        <f>IF(N861="nulová",J861,0)</f>
        <v>0</v>
      </c>
      <c r="BJ861" s="16" t="s">
        <v>88</v>
      </c>
      <c r="BK861" s="134">
        <f>ROUND(I861*H861,2)</f>
        <v>0</v>
      </c>
      <c r="BL861" s="16" t="s">
        <v>88</v>
      </c>
      <c r="BM861" s="133" t="s">
        <v>2423</v>
      </c>
    </row>
    <row r="862" spans="2:65" s="11" customFormat="1" ht="11.25">
      <c r="B862" s="135"/>
      <c r="D862" s="136" t="s">
        <v>190</v>
      </c>
      <c r="E862" s="137" t="s">
        <v>3</v>
      </c>
      <c r="F862" s="138" t="s">
        <v>2224</v>
      </c>
      <c r="H862" s="137" t="s">
        <v>3</v>
      </c>
      <c r="I862" s="139"/>
      <c r="L862" s="135"/>
      <c r="M862" s="140"/>
      <c r="T862" s="141"/>
      <c r="AT862" s="137" t="s">
        <v>190</v>
      </c>
      <c r="AU862" s="137" t="s">
        <v>88</v>
      </c>
      <c r="AV862" s="11" t="s">
        <v>88</v>
      </c>
      <c r="AW862" s="11" t="s">
        <v>41</v>
      </c>
      <c r="AX862" s="11" t="s">
        <v>80</v>
      </c>
      <c r="AY862" s="137" t="s">
        <v>184</v>
      </c>
    </row>
    <row r="863" spans="2:65" s="11" customFormat="1" ht="11.25">
      <c r="B863" s="135"/>
      <c r="D863" s="136" t="s">
        <v>190</v>
      </c>
      <c r="E863" s="137" t="s">
        <v>3</v>
      </c>
      <c r="F863" s="138" t="s">
        <v>2424</v>
      </c>
      <c r="H863" s="137" t="s">
        <v>3</v>
      </c>
      <c r="I863" s="139"/>
      <c r="L863" s="135"/>
      <c r="M863" s="140"/>
      <c r="T863" s="141"/>
      <c r="AT863" s="137" t="s">
        <v>190</v>
      </c>
      <c r="AU863" s="137" t="s">
        <v>88</v>
      </c>
      <c r="AV863" s="11" t="s">
        <v>88</v>
      </c>
      <c r="AW863" s="11" t="s">
        <v>41</v>
      </c>
      <c r="AX863" s="11" t="s">
        <v>80</v>
      </c>
      <c r="AY863" s="137" t="s">
        <v>184</v>
      </c>
    </row>
    <row r="864" spans="2:65" s="12" customFormat="1" ht="11.25">
      <c r="B864" s="142"/>
      <c r="D864" s="136" t="s">
        <v>190</v>
      </c>
      <c r="E864" s="143" t="s">
        <v>3</v>
      </c>
      <c r="F864" s="144" t="s">
        <v>88</v>
      </c>
      <c r="H864" s="145">
        <v>1</v>
      </c>
      <c r="I864" s="146"/>
      <c r="L864" s="142"/>
      <c r="M864" s="147"/>
      <c r="T864" s="148"/>
      <c r="AT864" s="143" t="s">
        <v>190</v>
      </c>
      <c r="AU864" s="143" t="s">
        <v>88</v>
      </c>
      <c r="AV864" s="12" t="s">
        <v>90</v>
      </c>
      <c r="AW864" s="12" t="s">
        <v>41</v>
      </c>
      <c r="AX864" s="12" t="s">
        <v>80</v>
      </c>
      <c r="AY864" s="143" t="s">
        <v>184</v>
      </c>
    </row>
    <row r="865" spans="2:65" s="13" customFormat="1" ht="11.25">
      <c r="B865" s="149"/>
      <c r="D865" s="136" t="s">
        <v>190</v>
      </c>
      <c r="E865" s="150" t="s">
        <v>3</v>
      </c>
      <c r="F865" s="151" t="s">
        <v>202</v>
      </c>
      <c r="H865" s="152">
        <v>1</v>
      </c>
      <c r="I865" s="153"/>
      <c r="L865" s="149"/>
      <c r="M865" s="154"/>
      <c r="T865" s="155"/>
      <c r="AT865" s="150" t="s">
        <v>190</v>
      </c>
      <c r="AU865" s="150" t="s">
        <v>88</v>
      </c>
      <c r="AV865" s="13" t="s">
        <v>203</v>
      </c>
      <c r="AW865" s="13" t="s">
        <v>41</v>
      </c>
      <c r="AX865" s="13" t="s">
        <v>88</v>
      </c>
      <c r="AY865" s="150" t="s">
        <v>184</v>
      </c>
    </row>
    <row r="866" spans="2:65" s="1" customFormat="1" ht="49.15" customHeight="1">
      <c r="B866" s="121"/>
      <c r="C866" s="122" t="s">
        <v>1836</v>
      </c>
      <c r="D866" s="122" t="s">
        <v>185</v>
      </c>
      <c r="E866" s="123" t="s">
        <v>1472</v>
      </c>
      <c r="F866" s="124" t="s">
        <v>1473</v>
      </c>
      <c r="G866" s="125" t="s">
        <v>213</v>
      </c>
      <c r="H866" s="126">
        <v>6</v>
      </c>
      <c r="I866" s="127"/>
      <c r="J866" s="128">
        <f>ROUND(I866*H866,2)</f>
        <v>0</v>
      </c>
      <c r="K866" s="124" t="s">
        <v>189</v>
      </c>
      <c r="L866" s="32"/>
      <c r="M866" s="129" t="s">
        <v>3</v>
      </c>
      <c r="N866" s="130" t="s">
        <v>51</v>
      </c>
      <c r="P866" s="131">
        <f>O866*H866</f>
        <v>0</v>
      </c>
      <c r="Q866" s="131">
        <v>0</v>
      </c>
      <c r="R866" s="131">
        <f>Q866*H866</f>
        <v>0</v>
      </c>
      <c r="S866" s="131">
        <v>0</v>
      </c>
      <c r="T866" s="132">
        <f>S866*H866</f>
        <v>0</v>
      </c>
      <c r="AR866" s="133" t="s">
        <v>88</v>
      </c>
      <c r="AT866" s="133" t="s">
        <v>185</v>
      </c>
      <c r="AU866" s="133" t="s">
        <v>88</v>
      </c>
      <c r="AY866" s="16" t="s">
        <v>184</v>
      </c>
      <c r="BE866" s="134">
        <f>IF(N866="základní",J866,0)</f>
        <v>0</v>
      </c>
      <c r="BF866" s="134">
        <f>IF(N866="snížená",J866,0)</f>
        <v>0</v>
      </c>
      <c r="BG866" s="134">
        <f>IF(N866="zákl. přenesená",J866,0)</f>
        <v>0</v>
      </c>
      <c r="BH866" s="134">
        <f>IF(N866="sníž. přenesená",J866,0)</f>
        <v>0</v>
      </c>
      <c r="BI866" s="134">
        <f>IF(N866="nulová",J866,0)</f>
        <v>0</v>
      </c>
      <c r="BJ866" s="16" t="s">
        <v>88</v>
      </c>
      <c r="BK866" s="134">
        <f>ROUND(I866*H866,2)</f>
        <v>0</v>
      </c>
      <c r="BL866" s="16" t="s">
        <v>88</v>
      </c>
      <c r="BM866" s="133" t="s">
        <v>2425</v>
      </c>
    </row>
    <row r="867" spans="2:65" s="11" customFormat="1" ht="11.25">
      <c r="B867" s="135"/>
      <c r="D867" s="136" t="s">
        <v>190</v>
      </c>
      <c r="E867" s="137" t="s">
        <v>3</v>
      </c>
      <c r="F867" s="138" t="s">
        <v>2224</v>
      </c>
      <c r="H867" s="137" t="s">
        <v>3</v>
      </c>
      <c r="I867" s="139"/>
      <c r="L867" s="135"/>
      <c r="M867" s="140"/>
      <c r="T867" s="141"/>
      <c r="AT867" s="137" t="s">
        <v>190</v>
      </c>
      <c r="AU867" s="137" t="s">
        <v>88</v>
      </c>
      <c r="AV867" s="11" t="s">
        <v>88</v>
      </c>
      <c r="AW867" s="11" t="s">
        <v>41</v>
      </c>
      <c r="AX867" s="11" t="s">
        <v>80</v>
      </c>
      <c r="AY867" s="137" t="s">
        <v>184</v>
      </c>
    </row>
    <row r="868" spans="2:65" s="11" customFormat="1" ht="33.75">
      <c r="B868" s="135"/>
      <c r="D868" s="136" t="s">
        <v>190</v>
      </c>
      <c r="E868" s="137" t="s">
        <v>3</v>
      </c>
      <c r="F868" s="138" t="s">
        <v>2426</v>
      </c>
      <c r="H868" s="137" t="s">
        <v>3</v>
      </c>
      <c r="I868" s="139"/>
      <c r="L868" s="135"/>
      <c r="M868" s="140"/>
      <c r="T868" s="141"/>
      <c r="AT868" s="137" t="s">
        <v>190</v>
      </c>
      <c r="AU868" s="137" t="s">
        <v>88</v>
      </c>
      <c r="AV868" s="11" t="s">
        <v>88</v>
      </c>
      <c r="AW868" s="11" t="s">
        <v>41</v>
      </c>
      <c r="AX868" s="11" t="s">
        <v>80</v>
      </c>
      <c r="AY868" s="137" t="s">
        <v>184</v>
      </c>
    </row>
    <row r="869" spans="2:65" s="12" customFormat="1" ht="11.25">
      <c r="B869" s="142"/>
      <c r="D869" s="136" t="s">
        <v>190</v>
      </c>
      <c r="E869" s="143" t="s">
        <v>3</v>
      </c>
      <c r="F869" s="144" t="s">
        <v>224</v>
      </c>
      <c r="H869" s="145">
        <v>6</v>
      </c>
      <c r="I869" s="146"/>
      <c r="L869" s="142"/>
      <c r="M869" s="147"/>
      <c r="T869" s="148"/>
      <c r="AT869" s="143" t="s">
        <v>190</v>
      </c>
      <c r="AU869" s="143" t="s">
        <v>88</v>
      </c>
      <c r="AV869" s="12" t="s">
        <v>90</v>
      </c>
      <c r="AW869" s="12" t="s">
        <v>41</v>
      </c>
      <c r="AX869" s="12" t="s">
        <v>80</v>
      </c>
      <c r="AY869" s="143" t="s">
        <v>184</v>
      </c>
    </row>
    <row r="870" spans="2:65" s="13" customFormat="1" ht="11.25">
      <c r="B870" s="149"/>
      <c r="D870" s="136" t="s">
        <v>190</v>
      </c>
      <c r="E870" s="150" t="s">
        <v>3</v>
      </c>
      <c r="F870" s="151" t="s">
        <v>202</v>
      </c>
      <c r="H870" s="152">
        <v>6</v>
      </c>
      <c r="I870" s="153"/>
      <c r="L870" s="149"/>
      <c r="M870" s="154"/>
      <c r="T870" s="155"/>
      <c r="AT870" s="150" t="s">
        <v>190</v>
      </c>
      <c r="AU870" s="150" t="s">
        <v>88</v>
      </c>
      <c r="AV870" s="13" t="s">
        <v>203</v>
      </c>
      <c r="AW870" s="13" t="s">
        <v>41</v>
      </c>
      <c r="AX870" s="13" t="s">
        <v>88</v>
      </c>
      <c r="AY870" s="150" t="s">
        <v>184</v>
      </c>
    </row>
    <row r="871" spans="2:65" s="1" customFormat="1" ht="37.9" customHeight="1">
      <c r="B871" s="121"/>
      <c r="C871" s="122" t="s">
        <v>553</v>
      </c>
      <c r="D871" s="122" t="s">
        <v>185</v>
      </c>
      <c r="E871" s="123" t="s">
        <v>1476</v>
      </c>
      <c r="F871" s="124" t="s">
        <v>1477</v>
      </c>
      <c r="G871" s="125" t="s">
        <v>213</v>
      </c>
      <c r="H871" s="126">
        <v>1</v>
      </c>
      <c r="I871" s="127"/>
      <c r="J871" s="128">
        <f>ROUND(I871*H871,2)</f>
        <v>0</v>
      </c>
      <c r="K871" s="124" t="s">
        <v>189</v>
      </c>
      <c r="L871" s="32"/>
      <c r="M871" s="129" t="s">
        <v>3</v>
      </c>
      <c r="N871" s="130" t="s">
        <v>51</v>
      </c>
      <c r="P871" s="131">
        <f>O871*H871</f>
        <v>0</v>
      </c>
      <c r="Q871" s="131">
        <v>0</v>
      </c>
      <c r="R871" s="131">
        <f>Q871*H871</f>
        <v>0</v>
      </c>
      <c r="S871" s="131">
        <v>0</v>
      </c>
      <c r="T871" s="132">
        <f>S871*H871</f>
        <v>0</v>
      </c>
      <c r="AR871" s="133" t="s">
        <v>88</v>
      </c>
      <c r="AT871" s="133" t="s">
        <v>185</v>
      </c>
      <c r="AU871" s="133" t="s">
        <v>88</v>
      </c>
      <c r="AY871" s="16" t="s">
        <v>184</v>
      </c>
      <c r="BE871" s="134">
        <f>IF(N871="základní",J871,0)</f>
        <v>0</v>
      </c>
      <c r="BF871" s="134">
        <f>IF(N871="snížená",J871,0)</f>
        <v>0</v>
      </c>
      <c r="BG871" s="134">
        <f>IF(N871="zákl. přenesená",J871,0)</f>
        <v>0</v>
      </c>
      <c r="BH871" s="134">
        <f>IF(N871="sníž. přenesená",J871,0)</f>
        <v>0</v>
      </c>
      <c r="BI871" s="134">
        <f>IF(N871="nulová",J871,0)</f>
        <v>0</v>
      </c>
      <c r="BJ871" s="16" t="s">
        <v>88</v>
      </c>
      <c r="BK871" s="134">
        <f>ROUND(I871*H871,2)</f>
        <v>0</v>
      </c>
      <c r="BL871" s="16" t="s">
        <v>88</v>
      </c>
      <c r="BM871" s="133" t="s">
        <v>2427</v>
      </c>
    </row>
    <row r="872" spans="2:65" s="11" customFormat="1" ht="11.25">
      <c r="B872" s="135"/>
      <c r="D872" s="136" t="s">
        <v>190</v>
      </c>
      <c r="E872" s="137" t="s">
        <v>3</v>
      </c>
      <c r="F872" s="138" t="s">
        <v>2167</v>
      </c>
      <c r="H872" s="137" t="s">
        <v>3</v>
      </c>
      <c r="I872" s="139"/>
      <c r="L872" s="135"/>
      <c r="M872" s="140"/>
      <c r="T872" s="141"/>
      <c r="AT872" s="137" t="s">
        <v>190</v>
      </c>
      <c r="AU872" s="137" t="s">
        <v>88</v>
      </c>
      <c r="AV872" s="11" t="s">
        <v>88</v>
      </c>
      <c r="AW872" s="11" t="s">
        <v>41</v>
      </c>
      <c r="AX872" s="11" t="s">
        <v>80</v>
      </c>
      <c r="AY872" s="137" t="s">
        <v>184</v>
      </c>
    </row>
    <row r="873" spans="2:65" s="11" customFormat="1" ht="11.25">
      <c r="B873" s="135"/>
      <c r="D873" s="136" t="s">
        <v>190</v>
      </c>
      <c r="E873" s="137" t="s">
        <v>3</v>
      </c>
      <c r="F873" s="138" t="s">
        <v>2401</v>
      </c>
      <c r="H873" s="137" t="s">
        <v>3</v>
      </c>
      <c r="I873" s="139"/>
      <c r="L873" s="135"/>
      <c r="M873" s="140"/>
      <c r="T873" s="141"/>
      <c r="AT873" s="137" t="s">
        <v>190</v>
      </c>
      <c r="AU873" s="137" t="s">
        <v>88</v>
      </c>
      <c r="AV873" s="11" t="s">
        <v>88</v>
      </c>
      <c r="AW873" s="11" t="s">
        <v>41</v>
      </c>
      <c r="AX873" s="11" t="s">
        <v>80</v>
      </c>
      <c r="AY873" s="137" t="s">
        <v>184</v>
      </c>
    </row>
    <row r="874" spans="2:65" s="12" customFormat="1" ht="11.25">
      <c r="B874" s="142"/>
      <c r="D874" s="136" t="s">
        <v>190</v>
      </c>
      <c r="E874" s="143" t="s">
        <v>3</v>
      </c>
      <c r="F874" s="144" t="s">
        <v>88</v>
      </c>
      <c r="H874" s="145">
        <v>1</v>
      </c>
      <c r="I874" s="146"/>
      <c r="L874" s="142"/>
      <c r="M874" s="147"/>
      <c r="T874" s="148"/>
      <c r="AT874" s="143" t="s">
        <v>190</v>
      </c>
      <c r="AU874" s="143" t="s">
        <v>88</v>
      </c>
      <c r="AV874" s="12" t="s">
        <v>90</v>
      </c>
      <c r="AW874" s="12" t="s">
        <v>41</v>
      </c>
      <c r="AX874" s="12" t="s">
        <v>80</v>
      </c>
      <c r="AY874" s="143" t="s">
        <v>184</v>
      </c>
    </row>
    <row r="875" spans="2:65" s="13" customFormat="1" ht="11.25">
      <c r="B875" s="149"/>
      <c r="D875" s="136" t="s">
        <v>190</v>
      </c>
      <c r="E875" s="150" t="s">
        <v>3</v>
      </c>
      <c r="F875" s="151" t="s">
        <v>202</v>
      </c>
      <c r="H875" s="152">
        <v>1</v>
      </c>
      <c r="I875" s="153"/>
      <c r="L875" s="149"/>
      <c r="M875" s="154"/>
      <c r="T875" s="155"/>
      <c r="AT875" s="150" t="s">
        <v>190</v>
      </c>
      <c r="AU875" s="150" t="s">
        <v>88</v>
      </c>
      <c r="AV875" s="13" t="s">
        <v>203</v>
      </c>
      <c r="AW875" s="13" t="s">
        <v>41</v>
      </c>
      <c r="AX875" s="13" t="s">
        <v>88</v>
      </c>
      <c r="AY875" s="150" t="s">
        <v>184</v>
      </c>
    </row>
    <row r="876" spans="2:65" s="1" customFormat="1" ht="37.9" customHeight="1">
      <c r="B876" s="121"/>
      <c r="C876" s="122" t="s">
        <v>1840</v>
      </c>
      <c r="D876" s="122" t="s">
        <v>185</v>
      </c>
      <c r="E876" s="123" t="s">
        <v>1479</v>
      </c>
      <c r="F876" s="124" t="s">
        <v>1480</v>
      </c>
      <c r="G876" s="125" t="s">
        <v>213</v>
      </c>
      <c r="H876" s="126">
        <v>1</v>
      </c>
      <c r="I876" s="127"/>
      <c r="J876" s="128">
        <f>ROUND(I876*H876,2)</f>
        <v>0</v>
      </c>
      <c r="K876" s="124" t="s">
        <v>189</v>
      </c>
      <c r="L876" s="32"/>
      <c r="M876" s="129" t="s">
        <v>3</v>
      </c>
      <c r="N876" s="130" t="s">
        <v>51</v>
      </c>
      <c r="P876" s="131">
        <f>O876*H876</f>
        <v>0</v>
      </c>
      <c r="Q876" s="131">
        <v>0</v>
      </c>
      <c r="R876" s="131">
        <f>Q876*H876</f>
        <v>0</v>
      </c>
      <c r="S876" s="131">
        <v>0</v>
      </c>
      <c r="T876" s="132">
        <f>S876*H876</f>
        <v>0</v>
      </c>
      <c r="AR876" s="133" t="s">
        <v>88</v>
      </c>
      <c r="AT876" s="133" t="s">
        <v>185</v>
      </c>
      <c r="AU876" s="133" t="s">
        <v>88</v>
      </c>
      <c r="AY876" s="16" t="s">
        <v>184</v>
      </c>
      <c r="BE876" s="134">
        <f>IF(N876="základní",J876,0)</f>
        <v>0</v>
      </c>
      <c r="BF876" s="134">
        <f>IF(N876="snížená",J876,0)</f>
        <v>0</v>
      </c>
      <c r="BG876" s="134">
        <f>IF(N876="zákl. přenesená",J876,0)</f>
        <v>0</v>
      </c>
      <c r="BH876" s="134">
        <f>IF(N876="sníž. přenesená",J876,0)</f>
        <v>0</v>
      </c>
      <c r="BI876" s="134">
        <f>IF(N876="nulová",J876,0)</f>
        <v>0</v>
      </c>
      <c r="BJ876" s="16" t="s">
        <v>88</v>
      </c>
      <c r="BK876" s="134">
        <f>ROUND(I876*H876,2)</f>
        <v>0</v>
      </c>
      <c r="BL876" s="16" t="s">
        <v>88</v>
      </c>
      <c r="BM876" s="133" t="s">
        <v>2428</v>
      </c>
    </row>
    <row r="877" spans="2:65" s="11" customFormat="1" ht="11.25">
      <c r="B877" s="135"/>
      <c r="D877" s="136" t="s">
        <v>190</v>
      </c>
      <c r="E877" s="137" t="s">
        <v>3</v>
      </c>
      <c r="F877" s="138" t="s">
        <v>2167</v>
      </c>
      <c r="H877" s="137" t="s">
        <v>3</v>
      </c>
      <c r="I877" s="139"/>
      <c r="L877" s="135"/>
      <c r="M877" s="140"/>
      <c r="T877" s="141"/>
      <c r="AT877" s="137" t="s">
        <v>190</v>
      </c>
      <c r="AU877" s="137" t="s">
        <v>88</v>
      </c>
      <c r="AV877" s="11" t="s">
        <v>88</v>
      </c>
      <c r="AW877" s="11" t="s">
        <v>41</v>
      </c>
      <c r="AX877" s="11" t="s">
        <v>80</v>
      </c>
      <c r="AY877" s="137" t="s">
        <v>184</v>
      </c>
    </row>
    <row r="878" spans="2:65" s="11" customFormat="1" ht="11.25">
      <c r="B878" s="135"/>
      <c r="D878" s="136" t="s">
        <v>190</v>
      </c>
      <c r="E878" s="137" t="s">
        <v>3</v>
      </c>
      <c r="F878" s="138" t="s">
        <v>2401</v>
      </c>
      <c r="H878" s="137" t="s">
        <v>3</v>
      </c>
      <c r="I878" s="139"/>
      <c r="L878" s="135"/>
      <c r="M878" s="140"/>
      <c r="T878" s="141"/>
      <c r="AT878" s="137" t="s">
        <v>190</v>
      </c>
      <c r="AU878" s="137" t="s">
        <v>88</v>
      </c>
      <c r="AV878" s="11" t="s">
        <v>88</v>
      </c>
      <c r="AW878" s="11" t="s">
        <v>41</v>
      </c>
      <c r="AX878" s="11" t="s">
        <v>80</v>
      </c>
      <c r="AY878" s="137" t="s">
        <v>184</v>
      </c>
    </row>
    <row r="879" spans="2:65" s="12" customFormat="1" ht="11.25">
      <c r="B879" s="142"/>
      <c r="D879" s="136" t="s">
        <v>190</v>
      </c>
      <c r="E879" s="143" t="s">
        <v>3</v>
      </c>
      <c r="F879" s="144" t="s">
        <v>88</v>
      </c>
      <c r="H879" s="145">
        <v>1</v>
      </c>
      <c r="I879" s="146"/>
      <c r="L879" s="142"/>
      <c r="M879" s="147"/>
      <c r="T879" s="148"/>
      <c r="AT879" s="143" t="s">
        <v>190</v>
      </c>
      <c r="AU879" s="143" t="s">
        <v>88</v>
      </c>
      <c r="AV879" s="12" t="s">
        <v>90</v>
      </c>
      <c r="AW879" s="12" t="s">
        <v>41</v>
      </c>
      <c r="AX879" s="12" t="s">
        <v>80</v>
      </c>
      <c r="AY879" s="143" t="s">
        <v>184</v>
      </c>
    </row>
    <row r="880" spans="2:65" s="13" customFormat="1" ht="11.25">
      <c r="B880" s="149"/>
      <c r="D880" s="136" t="s">
        <v>190</v>
      </c>
      <c r="E880" s="150" t="s">
        <v>3</v>
      </c>
      <c r="F880" s="151" t="s">
        <v>202</v>
      </c>
      <c r="H880" s="152">
        <v>1</v>
      </c>
      <c r="I880" s="153"/>
      <c r="L880" s="149"/>
      <c r="M880" s="154"/>
      <c r="T880" s="155"/>
      <c r="AT880" s="150" t="s">
        <v>190</v>
      </c>
      <c r="AU880" s="150" t="s">
        <v>88</v>
      </c>
      <c r="AV880" s="13" t="s">
        <v>203</v>
      </c>
      <c r="AW880" s="13" t="s">
        <v>41</v>
      </c>
      <c r="AX880" s="13" t="s">
        <v>88</v>
      </c>
      <c r="AY880" s="150" t="s">
        <v>184</v>
      </c>
    </row>
    <row r="881" spans="2:65" s="1" customFormat="1" ht="44.25" customHeight="1">
      <c r="B881" s="121"/>
      <c r="C881" s="122" t="s">
        <v>557</v>
      </c>
      <c r="D881" s="122" t="s">
        <v>185</v>
      </c>
      <c r="E881" s="123" t="s">
        <v>1485</v>
      </c>
      <c r="F881" s="124" t="s">
        <v>1486</v>
      </c>
      <c r="G881" s="125" t="s">
        <v>213</v>
      </c>
      <c r="H881" s="126">
        <v>1</v>
      </c>
      <c r="I881" s="127"/>
      <c r="J881" s="128">
        <f>ROUND(I881*H881,2)</f>
        <v>0</v>
      </c>
      <c r="K881" s="124" t="s">
        <v>189</v>
      </c>
      <c r="L881" s="32"/>
      <c r="M881" s="129" t="s">
        <v>3</v>
      </c>
      <c r="N881" s="130" t="s">
        <v>51</v>
      </c>
      <c r="P881" s="131">
        <f>O881*H881</f>
        <v>0</v>
      </c>
      <c r="Q881" s="131">
        <v>0</v>
      </c>
      <c r="R881" s="131">
        <f>Q881*H881</f>
        <v>0</v>
      </c>
      <c r="S881" s="131">
        <v>0</v>
      </c>
      <c r="T881" s="132">
        <f>S881*H881</f>
        <v>0</v>
      </c>
      <c r="AR881" s="133" t="s">
        <v>88</v>
      </c>
      <c r="AT881" s="133" t="s">
        <v>185</v>
      </c>
      <c r="AU881" s="133" t="s">
        <v>88</v>
      </c>
      <c r="AY881" s="16" t="s">
        <v>184</v>
      </c>
      <c r="BE881" s="134">
        <f>IF(N881="základní",J881,0)</f>
        <v>0</v>
      </c>
      <c r="BF881" s="134">
        <f>IF(N881="snížená",J881,0)</f>
        <v>0</v>
      </c>
      <c r="BG881" s="134">
        <f>IF(N881="zákl. přenesená",J881,0)</f>
        <v>0</v>
      </c>
      <c r="BH881" s="134">
        <f>IF(N881="sníž. přenesená",J881,0)</f>
        <v>0</v>
      </c>
      <c r="BI881" s="134">
        <f>IF(N881="nulová",J881,0)</f>
        <v>0</v>
      </c>
      <c r="BJ881" s="16" t="s">
        <v>88</v>
      </c>
      <c r="BK881" s="134">
        <f>ROUND(I881*H881,2)</f>
        <v>0</v>
      </c>
      <c r="BL881" s="16" t="s">
        <v>88</v>
      </c>
      <c r="BM881" s="133" t="s">
        <v>2429</v>
      </c>
    </row>
    <row r="882" spans="2:65" s="11" customFormat="1" ht="11.25">
      <c r="B882" s="135"/>
      <c r="D882" s="136" t="s">
        <v>190</v>
      </c>
      <c r="E882" s="137" t="s">
        <v>3</v>
      </c>
      <c r="F882" s="138" t="s">
        <v>2167</v>
      </c>
      <c r="H882" s="137" t="s">
        <v>3</v>
      </c>
      <c r="I882" s="139"/>
      <c r="L882" s="135"/>
      <c r="M882" s="140"/>
      <c r="T882" s="141"/>
      <c r="AT882" s="137" t="s">
        <v>190</v>
      </c>
      <c r="AU882" s="137" t="s">
        <v>88</v>
      </c>
      <c r="AV882" s="11" t="s">
        <v>88</v>
      </c>
      <c r="AW882" s="11" t="s">
        <v>41</v>
      </c>
      <c r="AX882" s="11" t="s">
        <v>80</v>
      </c>
      <c r="AY882" s="137" t="s">
        <v>184</v>
      </c>
    </row>
    <row r="883" spans="2:65" s="11" customFormat="1" ht="11.25">
      <c r="B883" s="135"/>
      <c r="D883" s="136" t="s">
        <v>190</v>
      </c>
      <c r="E883" s="137" t="s">
        <v>3</v>
      </c>
      <c r="F883" s="138" t="s">
        <v>2401</v>
      </c>
      <c r="H883" s="137" t="s">
        <v>3</v>
      </c>
      <c r="I883" s="139"/>
      <c r="L883" s="135"/>
      <c r="M883" s="140"/>
      <c r="T883" s="141"/>
      <c r="AT883" s="137" t="s">
        <v>190</v>
      </c>
      <c r="AU883" s="137" t="s">
        <v>88</v>
      </c>
      <c r="AV883" s="11" t="s">
        <v>88</v>
      </c>
      <c r="AW883" s="11" t="s">
        <v>41</v>
      </c>
      <c r="AX883" s="11" t="s">
        <v>80</v>
      </c>
      <c r="AY883" s="137" t="s">
        <v>184</v>
      </c>
    </row>
    <row r="884" spans="2:65" s="12" customFormat="1" ht="11.25">
      <c r="B884" s="142"/>
      <c r="D884" s="136" t="s">
        <v>190</v>
      </c>
      <c r="E884" s="143" t="s">
        <v>3</v>
      </c>
      <c r="F884" s="144" t="s">
        <v>88</v>
      </c>
      <c r="H884" s="145">
        <v>1</v>
      </c>
      <c r="I884" s="146"/>
      <c r="L884" s="142"/>
      <c r="M884" s="147"/>
      <c r="T884" s="148"/>
      <c r="AT884" s="143" t="s">
        <v>190</v>
      </c>
      <c r="AU884" s="143" t="s">
        <v>88</v>
      </c>
      <c r="AV884" s="12" t="s">
        <v>90</v>
      </c>
      <c r="AW884" s="12" t="s">
        <v>41</v>
      </c>
      <c r="AX884" s="12" t="s">
        <v>80</v>
      </c>
      <c r="AY884" s="143" t="s">
        <v>184</v>
      </c>
    </row>
    <row r="885" spans="2:65" s="13" customFormat="1" ht="11.25">
      <c r="B885" s="149"/>
      <c r="D885" s="136" t="s">
        <v>190</v>
      </c>
      <c r="E885" s="150" t="s">
        <v>3</v>
      </c>
      <c r="F885" s="151" t="s">
        <v>202</v>
      </c>
      <c r="H885" s="152">
        <v>1</v>
      </c>
      <c r="I885" s="153"/>
      <c r="L885" s="149"/>
      <c r="M885" s="154"/>
      <c r="T885" s="155"/>
      <c r="AT885" s="150" t="s">
        <v>190</v>
      </c>
      <c r="AU885" s="150" t="s">
        <v>88</v>
      </c>
      <c r="AV885" s="13" t="s">
        <v>203</v>
      </c>
      <c r="AW885" s="13" t="s">
        <v>41</v>
      </c>
      <c r="AX885" s="13" t="s">
        <v>88</v>
      </c>
      <c r="AY885" s="150" t="s">
        <v>184</v>
      </c>
    </row>
    <row r="886" spans="2:65" s="1" customFormat="1" ht="33" customHeight="1">
      <c r="B886" s="121"/>
      <c r="C886" s="122" t="s">
        <v>376</v>
      </c>
      <c r="D886" s="122" t="s">
        <v>185</v>
      </c>
      <c r="E886" s="123" t="s">
        <v>1489</v>
      </c>
      <c r="F886" s="124" t="s">
        <v>1490</v>
      </c>
      <c r="G886" s="125" t="s">
        <v>213</v>
      </c>
      <c r="H886" s="126">
        <v>1</v>
      </c>
      <c r="I886" s="127"/>
      <c r="J886" s="128">
        <f>ROUND(I886*H886,2)</f>
        <v>0</v>
      </c>
      <c r="K886" s="124" t="s">
        <v>189</v>
      </c>
      <c r="L886" s="32"/>
      <c r="M886" s="129" t="s">
        <v>3</v>
      </c>
      <c r="N886" s="130" t="s">
        <v>51</v>
      </c>
      <c r="P886" s="131">
        <f>O886*H886</f>
        <v>0</v>
      </c>
      <c r="Q886" s="131">
        <v>0</v>
      </c>
      <c r="R886" s="131">
        <f>Q886*H886</f>
        <v>0</v>
      </c>
      <c r="S886" s="131">
        <v>0</v>
      </c>
      <c r="T886" s="132">
        <f>S886*H886</f>
        <v>0</v>
      </c>
      <c r="AR886" s="133" t="s">
        <v>88</v>
      </c>
      <c r="AT886" s="133" t="s">
        <v>185</v>
      </c>
      <c r="AU886" s="133" t="s">
        <v>88</v>
      </c>
      <c r="AY886" s="16" t="s">
        <v>184</v>
      </c>
      <c r="BE886" s="134">
        <f>IF(N886="základní",J886,0)</f>
        <v>0</v>
      </c>
      <c r="BF886" s="134">
        <f>IF(N886="snížená",J886,0)</f>
        <v>0</v>
      </c>
      <c r="BG886" s="134">
        <f>IF(N886="zákl. přenesená",J886,0)</f>
        <v>0</v>
      </c>
      <c r="BH886" s="134">
        <f>IF(N886="sníž. přenesená",J886,0)</f>
        <v>0</v>
      </c>
      <c r="BI886" s="134">
        <f>IF(N886="nulová",J886,0)</f>
        <v>0</v>
      </c>
      <c r="BJ886" s="16" t="s">
        <v>88</v>
      </c>
      <c r="BK886" s="134">
        <f>ROUND(I886*H886,2)</f>
        <v>0</v>
      </c>
      <c r="BL886" s="16" t="s">
        <v>88</v>
      </c>
      <c r="BM886" s="133" t="s">
        <v>2430</v>
      </c>
    </row>
    <row r="887" spans="2:65" s="11" customFormat="1" ht="11.25">
      <c r="B887" s="135"/>
      <c r="D887" s="136" t="s">
        <v>190</v>
      </c>
      <c r="E887" s="137" t="s">
        <v>3</v>
      </c>
      <c r="F887" s="138" t="s">
        <v>2167</v>
      </c>
      <c r="H887" s="137" t="s">
        <v>3</v>
      </c>
      <c r="I887" s="139"/>
      <c r="L887" s="135"/>
      <c r="M887" s="140"/>
      <c r="T887" s="141"/>
      <c r="AT887" s="137" t="s">
        <v>190</v>
      </c>
      <c r="AU887" s="137" t="s">
        <v>88</v>
      </c>
      <c r="AV887" s="11" t="s">
        <v>88</v>
      </c>
      <c r="AW887" s="11" t="s">
        <v>41</v>
      </c>
      <c r="AX887" s="11" t="s">
        <v>80</v>
      </c>
      <c r="AY887" s="137" t="s">
        <v>184</v>
      </c>
    </row>
    <row r="888" spans="2:65" s="11" customFormat="1" ht="11.25">
      <c r="B888" s="135"/>
      <c r="D888" s="136" t="s">
        <v>190</v>
      </c>
      <c r="E888" s="137" t="s">
        <v>3</v>
      </c>
      <c r="F888" s="138" t="s">
        <v>2401</v>
      </c>
      <c r="H888" s="137" t="s">
        <v>3</v>
      </c>
      <c r="I888" s="139"/>
      <c r="L888" s="135"/>
      <c r="M888" s="140"/>
      <c r="T888" s="141"/>
      <c r="AT888" s="137" t="s">
        <v>190</v>
      </c>
      <c r="AU888" s="137" t="s">
        <v>88</v>
      </c>
      <c r="AV888" s="11" t="s">
        <v>88</v>
      </c>
      <c r="AW888" s="11" t="s">
        <v>41</v>
      </c>
      <c r="AX888" s="11" t="s">
        <v>80</v>
      </c>
      <c r="AY888" s="137" t="s">
        <v>184</v>
      </c>
    </row>
    <row r="889" spans="2:65" s="12" customFormat="1" ht="11.25">
      <c r="B889" s="142"/>
      <c r="D889" s="136" t="s">
        <v>190</v>
      </c>
      <c r="E889" s="143" t="s">
        <v>3</v>
      </c>
      <c r="F889" s="144" t="s">
        <v>88</v>
      </c>
      <c r="H889" s="145">
        <v>1</v>
      </c>
      <c r="I889" s="146"/>
      <c r="L889" s="142"/>
      <c r="M889" s="147"/>
      <c r="T889" s="148"/>
      <c r="AT889" s="143" t="s">
        <v>190</v>
      </c>
      <c r="AU889" s="143" t="s">
        <v>88</v>
      </c>
      <c r="AV889" s="12" t="s">
        <v>90</v>
      </c>
      <c r="AW889" s="12" t="s">
        <v>41</v>
      </c>
      <c r="AX889" s="12" t="s">
        <v>80</v>
      </c>
      <c r="AY889" s="143" t="s">
        <v>184</v>
      </c>
    </row>
    <row r="890" spans="2:65" s="13" customFormat="1" ht="11.25">
      <c r="B890" s="149"/>
      <c r="D890" s="136" t="s">
        <v>190</v>
      </c>
      <c r="E890" s="150" t="s">
        <v>3</v>
      </c>
      <c r="F890" s="151" t="s">
        <v>202</v>
      </c>
      <c r="H890" s="152">
        <v>1</v>
      </c>
      <c r="I890" s="153"/>
      <c r="L890" s="149"/>
      <c r="M890" s="154"/>
      <c r="T890" s="155"/>
      <c r="AT890" s="150" t="s">
        <v>190</v>
      </c>
      <c r="AU890" s="150" t="s">
        <v>88</v>
      </c>
      <c r="AV890" s="13" t="s">
        <v>203</v>
      </c>
      <c r="AW890" s="13" t="s">
        <v>41</v>
      </c>
      <c r="AX890" s="13" t="s">
        <v>88</v>
      </c>
      <c r="AY890" s="150" t="s">
        <v>184</v>
      </c>
    </row>
    <row r="891" spans="2:65" s="1" customFormat="1" ht="55.5" customHeight="1">
      <c r="B891" s="121"/>
      <c r="C891" s="122" t="s">
        <v>562</v>
      </c>
      <c r="D891" s="122" t="s">
        <v>185</v>
      </c>
      <c r="E891" s="123" t="s">
        <v>2431</v>
      </c>
      <c r="F891" s="124" t="s">
        <v>2432</v>
      </c>
      <c r="G891" s="125" t="s">
        <v>213</v>
      </c>
      <c r="H891" s="126">
        <v>4</v>
      </c>
      <c r="I891" s="127"/>
      <c r="J891" s="128">
        <f>ROUND(I891*H891,2)</f>
        <v>0</v>
      </c>
      <c r="K891" s="124" t="s">
        <v>189</v>
      </c>
      <c r="L891" s="32"/>
      <c r="M891" s="129" t="s">
        <v>3</v>
      </c>
      <c r="N891" s="130" t="s">
        <v>51</v>
      </c>
      <c r="P891" s="131">
        <f>O891*H891</f>
        <v>0</v>
      </c>
      <c r="Q891" s="131">
        <v>0</v>
      </c>
      <c r="R891" s="131">
        <f>Q891*H891</f>
        <v>0</v>
      </c>
      <c r="S891" s="131">
        <v>0</v>
      </c>
      <c r="T891" s="132">
        <f>S891*H891</f>
        <v>0</v>
      </c>
      <c r="AR891" s="133" t="s">
        <v>88</v>
      </c>
      <c r="AT891" s="133" t="s">
        <v>185</v>
      </c>
      <c r="AU891" s="133" t="s">
        <v>88</v>
      </c>
      <c r="AY891" s="16" t="s">
        <v>184</v>
      </c>
      <c r="BE891" s="134">
        <f>IF(N891="základní",J891,0)</f>
        <v>0</v>
      </c>
      <c r="BF891" s="134">
        <f>IF(N891="snížená",J891,0)</f>
        <v>0</v>
      </c>
      <c r="BG891" s="134">
        <f>IF(N891="zákl. přenesená",J891,0)</f>
        <v>0</v>
      </c>
      <c r="BH891" s="134">
        <f>IF(N891="sníž. přenesená",J891,0)</f>
        <v>0</v>
      </c>
      <c r="BI891" s="134">
        <f>IF(N891="nulová",J891,0)</f>
        <v>0</v>
      </c>
      <c r="BJ891" s="16" t="s">
        <v>88</v>
      </c>
      <c r="BK891" s="134">
        <f>ROUND(I891*H891,2)</f>
        <v>0</v>
      </c>
      <c r="BL891" s="16" t="s">
        <v>88</v>
      </c>
      <c r="BM891" s="133" t="s">
        <v>2433</v>
      </c>
    </row>
    <row r="892" spans="2:65" s="11" customFormat="1" ht="11.25">
      <c r="B892" s="135"/>
      <c r="D892" s="136" t="s">
        <v>190</v>
      </c>
      <c r="E892" s="137" t="s">
        <v>3</v>
      </c>
      <c r="F892" s="138" t="s">
        <v>2176</v>
      </c>
      <c r="H892" s="137" t="s">
        <v>3</v>
      </c>
      <c r="I892" s="139"/>
      <c r="L892" s="135"/>
      <c r="M892" s="140"/>
      <c r="T892" s="141"/>
      <c r="AT892" s="137" t="s">
        <v>190</v>
      </c>
      <c r="AU892" s="137" t="s">
        <v>88</v>
      </c>
      <c r="AV892" s="11" t="s">
        <v>88</v>
      </c>
      <c r="AW892" s="11" t="s">
        <v>41</v>
      </c>
      <c r="AX892" s="11" t="s">
        <v>80</v>
      </c>
      <c r="AY892" s="137" t="s">
        <v>184</v>
      </c>
    </row>
    <row r="893" spans="2:65" s="11" customFormat="1" ht="11.25">
      <c r="B893" s="135"/>
      <c r="D893" s="136" t="s">
        <v>190</v>
      </c>
      <c r="E893" s="137" t="s">
        <v>3</v>
      </c>
      <c r="F893" s="138" t="s">
        <v>1295</v>
      </c>
      <c r="H893" s="137" t="s">
        <v>3</v>
      </c>
      <c r="I893" s="139"/>
      <c r="L893" s="135"/>
      <c r="M893" s="140"/>
      <c r="T893" s="141"/>
      <c r="AT893" s="137" t="s">
        <v>190</v>
      </c>
      <c r="AU893" s="137" t="s">
        <v>88</v>
      </c>
      <c r="AV893" s="11" t="s">
        <v>88</v>
      </c>
      <c r="AW893" s="11" t="s">
        <v>41</v>
      </c>
      <c r="AX893" s="11" t="s">
        <v>80</v>
      </c>
      <c r="AY893" s="137" t="s">
        <v>184</v>
      </c>
    </row>
    <row r="894" spans="2:65" s="12" customFormat="1" ht="11.25">
      <c r="B894" s="142"/>
      <c r="D894" s="136" t="s">
        <v>190</v>
      </c>
      <c r="E894" s="143" t="s">
        <v>3</v>
      </c>
      <c r="F894" s="144" t="s">
        <v>88</v>
      </c>
      <c r="H894" s="145">
        <v>1</v>
      </c>
      <c r="I894" s="146"/>
      <c r="L894" s="142"/>
      <c r="M894" s="147"/>
      <c r="T894" s="148"/>
      <c r="AT894" s="143" t="s">
        <v>190</v>
      </c>
      <c r="AU894" s="143" t="s">
        <v>88</v>
      </c>
      <c r="AV894" s="12" t="s">
        <v>90</v>
      </c>
      <c r="AW894" s="12" t="s">
        <v>41</v>
      </c>
      <c r="AX894" s="12" t="s">
        <v>80</v>
      </c>
      <c r="AY894" s="143" t="s">
        <v>184</v>
      </c>
    </row>
    <row r="895" spans="2:65" s="11" customFormat="1" ht="11.25">
      <c r="B895" s="135"/>
      <c r="D895" s="136" t="s">
        <v>190</v>
      </c>
      <c r="E895" s="137" t="s">
        <v>3</v>
      </c>
      <c r="F895" s="138" t="s">
        <v>1301</v>
      </c>
      <c r="H895" s="137" t="s">
        <v>3</v>
      </c>
      <c r="I895" s="139"/>
      <c r="L895" s="135"/>
      <c r="M895" s="140"/>
      <c r="T895" s="141"/>
      <c r="AT895" s="137" t="s">
        <v>190</v>
      </c>
      <c r="AU895" s="137" t="s">
        <v>88</v>
      </c>
      <c r="AV895" s="11" t="s">
        <v>88</v>
      </c>
      <c r="AW895" s="11" t="s">
        <v>41</v>
      </c>
      <c r="AX895" s="11" t="s">
        <v>80</v>
      </c>
      <c r="AY895" s="137" t="s">
        <v>184</v>
      </c>
    </row>
    <row r="896" spans="2:65" s="12" customFormat="1" ht="11.25">
      <c r="B896" s="142"/>
      <c r="D896" s="136" t="s">
        <v>190</v>
      </c>
      <c r="E896" s="143" t="s">
        <v>3</v>
      </c>
      <c r="F896" s="144" t="s">
        <v>88</v>
      </c>
      <c r="H896" s="145">
        <v>1</v>
      </c>
      <c r="I896" s="146"/>
      <c r="L896" s="142"/>
      <c r="M896" s="147"/>
      <c r="T896" s="148"/>
      <c r="AT896" s="143" t="s">
        <v>190</v>
      </c>
      <c r="AU896" s="143" t="s">
        <v>88</v>
      </c>
      <c r="AV896" s="12" t="s">
        <v>90</v>
      </c>
      <c r="AW896" s="12" t="s">
        <v>41</v>
      </c>
      <c r="AX896" s="12" t="s">
        <v>80</v>
      </c>
      <c r="AY896" s="143" t="s">
        <v>184</v>
      </c>
    </row>
    <row r="897" spans="2:65" s="11" customFormat="1" ht="11.25">
      <c r="B897" s="135"/>
      <c r="D897" s="136" t="s">
        <v>190</v>
      </c>
      <c r="E897" s="137" t="s">
        <v>3</v>
      </c>
      <c r="F897" s="138" t="s">
        <v>1641</v>
      </c>
      <c r="H897" s="137" t="s">
        <v>3</v>
      </c>
      <c r="I897" s="139"/>
      <c r="L897" s="135"/>
      <c r="M897" s="140"/>
      <c r="T897" s="141"/>
      <c r="AT897" s="137" t="s">
        <v>190</v>
      </c>
      <c r="AU897" s="137" t="s">
        <v>88</v>
      </c>
      <c r="AV897" s="11" t="s">
        <v>88</v>
      </c>
      <c r="AW897" s="11" t="s">
        <v>41</v>
      </c>
      <c r="AX897" s="11" t="s">
        <v>80</v>
      </c>
      <c r="AY897" s="137" t="s">
        <v>184</v>
      </c>
    </row>
    <row r="898" spans="2:65" s="12" customFormat="1" ht="11.25">
      <c r="B898" s="142"/>
      <c r="D898" s="136" t="s">
        <v>190</v>
      </c>
      <c r="E898" s="143" t="s">
        <v>3</v>
      </c>
      <c r="F898" s="144" t="s">
        <v>88</v>
      </c>
      <c r="H898" s="145">
        <v>1</v>
      </c>
      <c r="I898" s="146"/>
      <c r="L898" s="142"/>
      <c r="M898" s="147"/>
      <c r="T898" s="148"/>
      <c r="AT898" s="143" t="s">
        <v>190</v>
      </c>
      <c r="AU898" s="143" t="s">
        <v>88</v>
      </c>
      <c r="AV898" s="12" t="s">
        <v>90</v>
      </c>
      <c r="AW898" s="12" t="s">
        <v>41</v>
      </c>
      <c r="AX898" s="12" t="s">
        <v>80</v>
      </c>
      <c r="AY898" s="143" t="s">
        <v>184</v>
      </c>
    </row>
    <row r="899" spans="2:65" s="11" customFormat="1" ht="11.25">
      <c r="B899" s="135"/>
      <c r="D899" s="136" t="s">
        <v>190</v>
      </c>
      <c r="E899" s="137" t="s">
        <v>3</v>
      </c>
      <c r="F899" s="138" t="s">
        <v>1416</v>
      </c>
      <c r="H899" s="137" t="s">
        <v>3</v>
      </c>
      <c r="I899" s="139"/>
      <c r="L899" s="135"/>
      <c r="M899" s="140"/>
      <c r="T899" s="141"/>
      <c r="AT899" s="137" t="s">
        <v>190</v>
      </c>
      <c r="AU899" s="137" t="s">
        <v>88</v>
      </c>
      <c r="AV899" s="11" t="s">
        <v>88</v>
      </c>
      <c r="AW899" s="11" t="s">
        <v>41</v>
      </c>
      <c r="AX899" s="11" t="s">
        <v>80</v>
      </c>
      <c r="AY899" s="137" t="s">
        <v>184</v>
      </c>
    </row>
    <row r="900" spans="2:65" s="12" customFormat="1" ht="11.25">
      <c r="B900" s="142"/>
      <c r="D900" s="136" t="s">
        <v>190</v>
      </c>
      <c r="E900" s="143" t="s">
        <v>3</v>
      </c>
      <c r="F900" s="144" t="s">
        <v>88</v>
      </c>
      <c r="H900" s="145">
        <v>1</v>
      </c>
      <c r="I900" s="146"/>
      <c r="L900" s="142"/>
      <c r="M900" s="147"/>
      <c r="T900" s="148"/>
      <c r="AT900" s="143" t="s">
        <v>190</v>
      </c>
      <c r="AU900" s="143" t="s">
        <v>88</v>
      </c>
      <c r="AV900" s="12" t="s">
        <v>90</v>
      </c>
      <c r="AW900" s="12" t="s">
        <v>41</v>
      </c>
      <c r="AX900" s="12" t="s">
        <v>80</v>
      </c>
      <c r="AY900" s="143" t="s">
        <v>184</v>
      </c>
    </row>
    <row r="901" spans="2:65" s="13" customFormat="1" ht="11.25">
      <c r="B901" s="149"/>
      <c r="D901" s="136" t="s">
        <v>190</v>
      </c>
      <c r="E901" s="150" t="s">
        <v>3</v>
      </c>
      <c r="F901" s="151" t="s">
        <v>202</v>
      </c>
      <c r="H901" s="152">
        <v>4</v>
      </c>
      <c r="I901" s="153"/>
      <c r="L901" s="149"/>
      <c r="M901" s="154"/>
      <c r="T901" s="155"/>
      <c r="AT901" s="150" t="s">
        <v>190</v>
      </c>
      <c r="AU901" s="150" t="s">
        <v>88</v>
      </c>
      <c r="AV901" s="13" t="s">
        <v>203</v>
      </c>
      <c r="AW901" s="13" t="s">
        <v>41</v>
      </c>
      <c r="AX901" s="13" t="s">
        <v>88</v>
      </c>
      <c r="AY901" s="150" t="s">
        <v>184</v>
      </c>
    </row>
    <row r="902" spans="2:65" s="1" customFormat="1" ht="62.65" customHeight="1">
      <c r="B902" s="121"/>
      <c r="C902" s="122" t="s">
        <v>1851</v>
      </c>
      <c r="D902" s="122" t="s">
        <v>185</v>
      </c>
      <c r="E902" s="123" t="s">
        <v>2434</v>
      </c>
      <c r="F902" s="124" t="s">
        <v>2435</v>
      </c>
      <c r="G902" s="125" t="s">
        <v>213</v>
      </c>
      <c r="H902" s="126">
        <v>4</v>
      </c>
      <c r="I902" s="127"/>
      <c r="J902" s="128">
        <f>ROUND(I902*H902,2)</f>
        <v>0</v>
      </c>
      <c r="K902" s="124" t="s">
        <v>189</v>
      </c>
      <c r="L902" s="32"/>
      <c r="M902" s="129" t="s">
        <v>3</v>
      </c>
      <c r="N902" s="130" t="s">
        <v>51</v>
      </c>
      <c r="P902" s="131">
        <f>O902*H902</f>
        <v>0</v>
      </c>
      <c r="Q902" s="131">
        <v>0</v>
      </c>
      <c r="R902" s="131">
        <f>Q902*H902</f>
        <v>0</v>
      </c>
      <c r="S902" s="131">
        <v>0</v>
      </c>
      <c r="T902" s="132">
        <f>S902*H902</f>
        <v>0</v>
      </c>
      <c r="AR902" s="133" t="s">
        <v>88</v>
      </c>
      <c r="AT902" s="133" t="s">
        <v>185</v>
      </c>
      <c r="AU902" s="133" t="s">
        <v>88</v>
      </c>
      <c r="AY902" s="16" t="s">
        <v>184</v>
      </c>
      <c r="BE902" s="134">
        <f>IF(N902="základní",J902,0)</f>
        <v>0</v>
      </c>
      <c r="BF902" s="134">
        <f>IF(N902="snížená",J902,0)</f>
        <v>0</v>
      </c>
      <c r="BG902" s="134">
        <f>IF(N902="zákl. přenesená",J902,0)</f>
        <v>0</v>
      </c>
      <c r="BH902" s="134">
        <f>IF(N902="sníž. přenesená",J902,0)</f>
        <v>0</v>
      </c>
      <c r="BI902" s="134">
        <f>IF(N902="nulová",J902,0)</f>
        <v>0</v>
      </c>
      <c r="BJ902" s="16" t="s">
        <v>88</v>
      </c>
      <c r="BK902" s="134">
        <f>ROUND(I902*H902,2)</f>
        <v>0</v>
      </c>
      <c r="BL902" s="16" t="s">
        <v>88</v>
      </c>
      <c r="BM902" s="133" t="s">
        <v>2436</v>
      </c>
    </row>
    <row r="903" spans="2:65" s="11" customFormat="1" ht="11.25">
      <c r="B903" s="135"/>
      <c r="D903" s="136" t="s">
        <v>190</v>
      </c>
      <c r="E903" s="137" t="s">
        <v>3</v>
      </c>
      <c r="F903" s="138" t="s">
        <v>2176</v>
      </c>
      <c r="H903" s="137" t="s">
        <v>3</v>
      </c>
      <c r="I903" s="139"/>
      <c r="L903" s="135"/>
      <c r="M903" s="140"/>
      <c r="T903" s="141"/>
      <c r="AT903" s="137" t="s">
        <v>190</v>
      </c>
      <c r="AU903" s="137" t="s">
        <v>88</v>
      </c>
      <c r="AV903" s="11" t="s">
        <v>88</v>
      </c>
      <c r="AW903" s="11" t="s">
        <v>41</v>
      </c>
      <c r="AX903" s="11" t="s">
        <v>80</v>
      </c>
      <c r="AY903" s="137" t="s">
        <v>184</v>
      </c>
    </row>
    <row r="904" spans="2:65" s="11" customFormat="1" ht="11.25">
      <c r="B904" s="135"/>
      <c r="D904" s="136" t="s">
        <v>190</v>
      </c>
      <c r="E904" s="137" t="s">
        <v>3</v>
      </c>
      <c r="F904" s="138" t="s">
        <v>1295</v>
      </c>
      <c r="H904" s="137" t="s">
        <v>3</v>
      </c>
      <c r="I904" s="139"/>
      <c r="L904" s="135"/>
      <c r="M904" s="140"/>
      <c r="T904" s="141"/>
      <c r="AT904" s="137" t="s">
        <v>190</v>
      </c>
      <c r="AU904" s="137" t="s">
        <v>88</v>
      </c>
      <c r="AV904" s="11" t="s">
        <v>88</v>
      </c>
      <c r="AW904" s="11" t="s">
        <v>41</v>
      </c>
      <c r="AX904" s="11" t="s">
        <v>80</v>
      </c>
      <c r="AY904" s="137" t="s">
        <v>184</v>
      </c>
    </row>
    <row r="905" spans="2:65" s="12" customFormat="1" ht="11.25">
      <c r="B905" s="142"/>
      <c r="D905" s="136" t="s">
        <v>190</v>
      </c>
      <c r="E905" s="143" t="s">
        <v>3</v>
      </c>
      <c r="F905" s="144" t="s">
        <v>88</v>
      </c>
      <c r="H905" s="145">
        <v>1</v>
      </c>
      <c r="I905" s="146"/>
      <c r="L905" s="142"/>
      <c r="M905" s="147"/>
      <c r="T905" s="148"/>
      <c r="AT905" s="143" t="s">
        <v>190</v>
      </c>
      <c r="AU905" s="143" t="s">
        <v>88</v>
      </c>
      <c r="AV905" s="12" t="s">
        <v>90</v>
      </c>
      <c r="AW905" s="12" t="s">
        <v>41</v>
      </c>
      <c r="AX905" s="12" t="s">
        <v>80</v>
      </c>
      <c r="AY905" s="143" t="s">
        <v>184</v>
      </c>
    </row>
    <row r="906" spans="2:65" s="11" customFormat="1" ht="11.25">
      <c r="B906" s="135"/>
      <c r="D906" s="136" t="s">
        <v>190</v>
      </c>
      <c r="E906" s="137" t="s">
        <v>3</v>
      </c>
      <c r="F906" s="138" t="s">
        <v>1301</v>
      </c>
      <c r="H906" s="137" t="s">
        <v>3</v>
      </c>
      <c r="I906" s="139"/>
      <c r="L906" s="135"/>
      <c r="M906" s="140"/>
      <c r="T906" s="141"/>
      <c r="AT906" s="137" t="s">
        <v>190</v>
      </c>
      <c r="AU906" s="137" t="s">
        <v>88</v>
      </c>
      <c r="AV906" s="11" t="s">
        <v>88</v>
      </c>
      <c r="AW906" s="11" t="s">
        <v>41</v>
      </c>
      <c r="AX906" s="11" t="s">
        <v>80</v>
      </c>
      <c r="AY906" s="137" t="s">
        <v>184</v>
      </c>
    </row>
    <row r="907" spans="2:65" s="12" customFormat="1" ht="11.25">
      <c r="B907" s="142"/>
      <c r="D907" s="136" t="s">
        <v>190</v>
      </c>
      <c r="E907" s="143" t="s">
        <v>3</v>
      </c>
      <c r="F907" s="144" t="s">
        <v>88</v>
      </c>
      <c r="H907" s="145">
        <v>1</v>
      </c>
      <c r="I907" s="146"/>
      <c r="L907" s="142"/>
      <c r="M907" s="147"/>
      <c r="T907" s="148"/>
      <c r="AT907" s="143" t="s">
        <v>190</v>
      </c>
      <c r="AU907" s="143" t="s">
        <v>88</v>
      </c>
      <c r="AV907" s="12" t="s">
        <v>90</v>
      </c>
      <c r="AW907" s="12" t="s">
        <v>41</v>
      </c>
      <c r="AX907" s="12" t="s">
        <v>80</v>
      </c>
      <c r="AY907" s="143" t="s">
        <v>184</v>
      </c>
    </row>
    <row r="908" spans="2:65" s="11" customFormat="1" ht="11.25">
      <c r="B908" s="135"/>
      <c r="D908" s="136" t="s">
        <v>190</v>
      </c>
      <c r="E908" s="137" t="s">
        <v>3</v>
      </c>
      <c r="F908" s="138" t="s">
        <v>1641</v>
      </c>
      <c r="H908" s="137" t="s">
        <v>3</v>
      </c>
      <c r="I908" s="139"/>
      <c r="L908" s="135"/>
      <c r="M908" s="140"/>
      <c r="T908" s="141"/>
      <c r="AT908" s="137" t="s">
        <v>190</v>
      </c>
      <c r="AU908" s="137" t="s">
        <v>88</v>
      </c>
      <c r="AV908" s="11" t="s">
        <v>88</v>
      </c>
      <c r="AW908" s="11" t="s">
        <v>41</v>
      </c>
      <c r="AX908" s="11" t="s">
        <v>80</v>
      </c>
      <c r="AY908" s="137" t="s">
        <v>184</v>
      </c>
    </row>
    <row r="909" spans="2:65" s="12" customFormat="1" ht="11.25">
      <c r="B909" s="142"/>
      <c r="D909" s="136" t="s">
        <v>190</v>
      </c>
      <c r="E909" s="143" t="s">
        <v>3</v>
      </c>
      <c r="F909" s="144" t="s">
        <v>88</v>
      </c>
      <c r="H909" s="145">
        <v>1</v>
      </c>
      <c r="I909" s="146"/>
      <c r="L909" s="142"/>
      <c r="M909" s="147"/>
      <c r="T909" s="148"/>
      <c r="AT909" s="143" t="s">
        <v>190</v>
      </c>
      <c r="AU909" s="143" t="s">
        <v>88</v>
      </c>
      <c r="AV909" s="12" t="s">
        <v>90</v>
      </c>
      <c r="AW909" s="12" t="s">
        <v>41</v>
      </c>
      <c r="AX909" s="12" t="s">
        <v>80</v>
      </c>
      <c r="AY909" s="143" t="s">
        <v>184</v>
      </c>
    </row>
    <row r="910" spans="2:65" s="11" customFormat="1" ht="11.25">
      <c r="B910" s="135"/>
      <c r="D910" s="136" t="s">
        <v>190</v>
      </c>
      <c r="E910" s="137" t="s">
        <v>3</v>
      </c>
      <c r="F910" s="138" t="s">
        <v>1416</v>
      </c>
      <c r="H910" s="137" t="s">
        <v>3</v>
      </c>
      <c r="I910" s="139"/>
      <c r="L910" s="135"/>
      <c r="M910" s="140"/>
      <c r="T910" s="141"/>
      <c r="AT910" s="137" t="s">
        <v>190</v>
      </c>
      <c r="AU910" s="137" t="s">
        <v>88</v>
      </c>
      <c r="AV910" s="11" t="s">
        <v>88</v>
      </c>
      <c r="AW910" s="11" t="s">
        <v>41</v>
      </c>
      <c r="AX910" s="11" t="s">
        <v>80</v>
      </c>
      <c r="AY910" s="137" t="s">
        <v>184</v>
      </c>
    </row>
    <row r="911" spans="2:65" s="12" customFormat="1" ht="11.25">
      <c r="B911" s="142"/>
      <c r="D911" s="136" t="s">
        <v>190</v>
      </c>
      <c r="E911" s="143" t="s">
        <v>3</v>
      </c>
      <c r="F911" s="144" t="s">
        <v>88</v>
      </c>
      <c r="H911" s="145">
        <v>1</v>
      </c>
      <c r="I911" s="146"/>
      <c r="L911" s="142"/>
      <c r="M911" s="147"/>
      <c r="T911" s="148"/>
      <c r="AT911" s="143" t="s">
        <v>190</v>
      </c>
      <c r="AU911" s="143" t="s">
        <v>88</v>
      </c>
      <c r="AV911" s="12" t="s">
        <v>90</v>
      </c>
      <c r="AW911" s="12" t="s">
        <v>41</v>
      </c>
      <c r="AX911" s="12" t="s">
        <v>80</v>
      </c>
      <c r="AY911" s="143" t="s">
        <v>184</v>
      </c>
    </row>
    <row r="912" spans="2:65" s="13" customFormat="1" ht="11.25">
      <c r="B912" s="149"/>
      <c r="D912" s="136" t="s">
        <v>190</v>
      </c>
      <c r="E912" s="150" t="s">
        <v>3</v>
      </c>
      <c r="F912" s="151" t="s">
        <v>202</v>
      </c>
      <c r="H912" s="152">
        <v>4</v>
      </c>
      <c r="I912" s="153"/>
      <c r="L912" s="149"/>
      <c r="M912" s="154"/>
      <c r="T912" s="155"/>
      <c r="AT912" s="150" t="s">
        <v>190</v>
      </c>
      <c r="AU912" s="150" t="s">
        <v>88</v>
      </c>
      <c r="AV912" s="13" t="s">
        <v>203</v>
      </c>
      <c r="AW912" s="13" t="s">
        <v>41</v>
      </c>
      <c r="AX912" s="13" t="s">
        <v>88</v>
      </c>
      <c r="AY912" s="150" t="s">
        <v>184</v>
      </c>
    </row>
    <row r="913" spans="2:65" s="1" customFormat="1" ht="66.75" customHeight="1">
      <c r="B913" s="121"/>
      <c r="C913" s="122" t="s">
        <v>566</v>
      </c>
      <c r="D913" s="122" t="s">
        <v>185</v>
      </c>
      <c r="E913" s="123" t="s">
        <v>2437</v>
      </c>
      <c r="F913" s="124" t="s">
        <v>2438</v>
      </c>
      <c r="G913" s="125" t="s">
        <v>213</v>
      </c>
      <c r="H913" s="126">
        <v>7</v>
      </c>
      <c r="I913" s="127"/>
      <c r="J913" s="128">
        <f>ROUND(I913*H913,2)</f>
        <v>0</v>
      </c>
      <c r="K913" s="124" t="s">
        <v>189</v>
      </c>
      <c r="L913" s="32"/>
      <c r="M913" s="129" t="s">
        <v>3</v>
      </c>
      <c r="N913" s="130" t="s">
        <v>51</v>
      </c>
      <c r="P913" s="131">
        <f>O913*H913</f>
        <v>0</v>
      </c>
      <c r="Q913" s="131">
        <v>0</v>
      </c>
      <c r="R913" s="131">
        <f>Q913*H913</f>
        <v>0</v>
      </c>
      <c r="S913" s="131">
        <v>0</v>
      </c>
      <c r="T913" s="132">
        <f>S913*H913</f>
        <v>0</v>
      </c>
      <c r="AR913" s="133" t="s">
        <v>88</v>
      </c>
      <c r="AT913" s="133" t="s">
        <v>185</v>
      </c>
      <c r="AU913" s="133" t="s">
        <v>88</v>
      </c>
      <c r="AY913" s="16" t="s">
        <v>184</v>
      </c>
      <c r="BE913" s="134">
        <f>IF(N913="základní",J913,0)</f>
        <v>0</v>
      </c>
      <c r="BF913" s="134">
        <f>IF(N913="snížená",J913,0)</f>
        <v>0</v>
      </c>
      <c r="BG913" s="134">
        <f>IF(N913="zákl. přenesená",J913,0)</f>
        <v>0</v>
      </c>
      <c r="BH913" s="134">
        <f>IF(N913="sníž. přenesená",J913,0)</f>
        <v>0</v>
      </c>
      <c r="BI913" s="134">
        <f>IF(N913="nulová",J913,0)</f>
        <v>0</v>
      </c>
      <c r="BJ913" s="16" t="s">
        <v>88</v>
      </c>
      <c r="BK913" s="134">
        <f>ROUND(I913*H913,2)</f>
        <v>0</v>
      </c>
      <c r="BL913" s="16" t="s">
        <v>88</v>
      </c>
      <c r="BM913" s="133" t="s">
        <v>2439</v>
      </c>
    </row>
    <row r="914" spans="2:65" s="11" customFormat="1" ht="11.25">
      <c r="B914" s="135"/>
      <c r="D914" s="136" t="s">
        <v>190</v>
      </c>
      <c r="E914" s="137" t="s">
        <v>3</v>
      </c>
      <c r="F914" s="138" t="s">
        <v>2176</v>
      </c>
      <c r="H914" s="137" t="s">
        <v>3</v>
      </c>
      <c r="I914" s="139"/>
      <c r="L914" s="135"/>
      <c r="M914" s="140"/>
      <c r="T914" s="141"/>
      <c r="AT914" s="137" t="s">
        <v>190</v>
      </c>
      <c r="AU914" s="137" t="s">
        <v>88</v>
      </c>
      <c r="AV914" s="11" t="s">
        <v>88</v>
      </c>
      <c r="AW914" s="11" t="s">
        <v>41</v>
      </c>
      <c r="AX914" s="11" t="s">
        <v>80</v>
      </c>
      <c r="AY914" s="137" t="s">
        <v>184</v>
      </c>
    </row>
    <row r="915" spans="2:65" s="11" customFormat="1" ht="11.25">
      <c r="B915" s="135"/>
      <c r="D915" s="136" t="s">
        <v>190</v>
      </c>
      <c r="E915" s="137" t="s">
        <v>3</v>
      </c>
      <c r="F915" s="138" t="s">
        <v>1299</v>
      </c>
      <c r="H915" s="137" t="s">
        <v>3</v>
      </c>
      <c r="I915" s="139"/>
      <c r="L915" s="135"/>
      <c r="M915" s="140"/>
      <c r="T915" s="141"/>
      <c r="AT915" s="137" t="s">
        <v>190</v>
      </c>
      <c r="AU915" s="137" t="s">
        <v>88</v>
      </c>
      <c r="AV915" s="11" t="s">
        <v>88</v>
      </c>
      <c r="AW915" s="11" t="s">
        <v>41</v>
      </c>
      <c r="AX915" s="11" t="s">
        <v>80</v>
      </c>
      <c r="AY915" s="137" t="s">
        <v>184</v>
      </c>
    </row>
    <row r="916" spans="2:65" s="12" customFormat="1" ht="11.25">
      <c r="B916" s="142"/>
      <c r="D916" s="136" t="s">
        <v>190</v>
      </c>
      <c r="E916" s="143" t="s">
        <v>3</v>
      </c>
      <c r="F916" s="144" t="s">
        <v>88</v>
      </c>
      <c r="H916" s="145">
        <v>1</v>
      </c>
      <c r="I916" s="146"/>
      <c r="L916" s="142"/>
      <c r="M916" s="147"/>
      <c r="T916" s="148"/>
      <c r="AT916" s="143" t="s">
        <v>190</v>
      </c>
      <c r="AU916" s="143" t="s">
        <v>88</v>
      </c>
      <c r="AV916" s="12" t="s">
        <v>90</v>
      </c>
      <c r="AW916" s="12" t="s">
        <v>41</v>
      </c>
      <c r="AX916" s="12" t="s">
        <v>80</v>
      </c>
      <c r="AY916" s="143" t="s">
        <v>184</v>
      </c>
    </row>
    <row r="917" spans="2:65" s="11" customFormat="1" ht="11.25">
      <c r="B917" s="135"/>
      <c r="D917" s="136" t="s">
        <v>190</v>
      </c>
      <c r="E917" s="137" t="s">
        <v>3</v>
      </c>
      <c r="F917" s="138" t="s">
        <v>1300</v>
      </c>
      <c r="H917" s="137" t="s">
        <v>3</v>
      </c>
      <c r="I917" s="139"/>
      <c r="L917" s="135"/>
      <c r="M917" s="140"/>
      <c r="T917" s="141"/>
      <c r="AT917" s="137" t="s">
        <v>190</v>
      </c>
      <c r="AU917" s="137" t="s">
        <v>88</v>
      </c>
      <c r="AV917" s="11" t="s">
        <v>88</v>
      </c>
      <c r="AW917" s="11" t="s">
        <v>41</v>
      </c>
      <c r="AX917" s="11" t="s">
        <v>80</v>
      </c>
      <c r="AY917" s="137" t="s">
        <v>184</v>
      </c>
    </row>
    <row r="918" spans="2:65" s="12" customFormat="1" ht="11.25">
      <c r="B918" s="142"/>
      <c r="D918" s="136" t="s">
        <v>190</v>
      </c>
      <c r="E918" s="143" t="s">
        <v>3</v>
      </c>
      <c r="F918" s="144" t="s">
        <v>88</v>
      </c>
      <c r="H918" s="145">
        <v>1</v>
      </c>
      <c r="I918" s="146"/>
      <c r="L918" s="142"/>
      <c r="M918" s="147"/>
      <c r="T918" s="148"/>
      <c r="AT918" s="143" t="s">
        <v>190</v>
      </c>
      <c r="AU918" s="143" t="s">
        <v>88</v>
      </c>
      <c r="AV918" s="12" t="s">
        <v>90</v>
      </c>
      <c r="AW918" s="12" t="s">
        <v>41</v>
      </c>
      <c r="AX918" s="12" t="s">
        <v>80</v>
      </c>
      <c r="AY918" s="143" t="s">
        <v>184</v>
      </c>
    </row>
    <row r="919" spans="2:65" s="11" customFormat="1" ht="11.25">
      <c r="B919" s="135"/>
      <c r="D919" s="136" t="s">
        <v>190</v>
      </c>
      <c r="E919" s="137" t="s">
        <v>3</v>
      </c>
      <c r="F919" s="138" t="s">
        <v>1302</v>
      </c>
      <c r="H919" s="137" t="s">
        <v>3</v>
      </c>
      <c r="I919" s="139"/>
      <c r="L919" s="135"/>
      <c r="M919" s="140"/>
      <c r="T919" s="141"/>
      <c r="AT919" s="137" t="s">
        <v>190</v>
      </c>
      <c r="AU919" s="137" t="s">
        <v>88</v>
      </c>
      <c r="AV919" s="11" t="s">
        <v>88</v>
      </c>
      <c r="AW919" s="11" t="s">
        <v>41</v>
      </c>
      <c r="AX919" s="11" t="s">
        <v>80</v>
      </c>
      <c r="AY919" s="137" t="s">
        <v>184</v>
      </c>
    </row>
    <row r="920" spans="2:65" s="12" customFormat="1" ht="11.25">
      <c r="B920" s="142"/>
      <c r="D920" s="136" t="s">
        <v>190</v>
      </c>
      <c r="E920" s="143" t="s">
        <v>3</v>
      </c>
      <c r="F920" s="144" t="s">
        <v>88</v>
      </c>
      <c r="H920" s="145">
        <v>1</v>
      </c>
      <c r="I920" s="146"/>
      <c r="L920" s="142"/>
      <c r="M920" s="147"/>
      <c r="T920" s="148"/>
      <c r="AT920" s="143" t="s">
        <v>190</v>
      </c>
      <c r="AU920" s="143" t="s">
        <v>88</v>
      </c>
      <c r="AV920" s="12" t="s">
        <v>90</v>
      </c>
      <c r="AW920" s="12" t="s">
        <v>41</v>
      </c>
      <c r="AX920" s="12" t="s">
        <v>80</v>
      </c>
      <c r="AY920" s="143" t="s">
        <v>184</v>
      </c>
    </row>
    <row r="921" spans="2:65" s="11" customFormat="1" ht="11.25">
      <c r="B921" s="135"/>
      <c r="D921" s="136" t="s">
        <v>190</v>
      </c>
      <c r="E921" s="137" t="s">
        <v>3</v>
      </c>
      <c r="F921" s="138" t="s">
        <v>1640</v>
      </c>
      <c r="H921" s="137" t="s">
        <v>3</v>
      </c>
      <c r="I921" s="139"/>
      <c r="L921" s="135"/>
      <c r="M921" s="140"/>
      <c r="T921" s="141"/>
      <c r="AT921" s="137" t="s">
        <v>190</v>
      </c>
      <c r="AU921" s="137" t="s">
        <v>88</v>
      </c>
      <c r="AV921" s="11" t="s">
        <v>88</v>
      </c>
      <c r="AW921" s="11" t="s">
        <v>41</v>
      </c>
      <c r="AX921" s="11" t="s">
        <v>80</v>
      </c>
      <c r="AY921" s="137" t="s">
        <v>184</v>
      </c>
    </row>
    <row r="922" spans="2:65" s="12" customFormat="1" ht="11.25">
      <c r="B922" s="142"/>
      <c r="D922" s="136" t="s">
        <v>190</v>
      </c>
      <c r="E922" s="143" t="s">
        <v>3</v>
      </c>
      <c r="F922" s="144" t="s">
        <v>88</v>
      </c>
      <c r="H922" s="145">
        <v>1</v>
      </c>
      <c r="I922" s="146"/>
      <c r="L922" s="142"/>
      <c r="M922" s="147"/>
      <c r="T922" s="148"/>
      <c r="AT922" s="143" t="s">
        <v>190</v>
      </c>
      <c r="AU922" s="143" t="s">
        <v>88</v>
      </c>
      <c r="AV922" s="12" t="s">
        <v>90</v>
      </c>
      <c r="AW922" s="12" t="s">
        <v>41</v>
      </c>
      <c r="AX922" s="12" t="s">
        <v>80</v>
      </c>
      <c r="AY922" s="143" t="s">
        <v>184</v>
      </c>
    </row>
    <row r="923" spans="2:65" s="11" customFormat="1" ht="11.25">
      <c r="B923" s="135"/>
      <c r="D923" s="136" t="s">
        <v>190</v>
      </c>
      <c r="E923" s="137" t="s">
        <v>3</v>
      </c>
      <c r="F923" s="138" t="s">
        <v>2267</v>
      </c>
      <c r="H923" s="137" t="s">
        <v>3</v>
      </c>
      <c r="I923" s="139"/>
      <c r="L923" s="135"/>
      <c r="M923" s="140"/>
      <c r="T923" s="141"/>
      <c r="AT923" s="137" t="s">
        <v>190</v>
      </c>
      <c r="AU923" s="137" t="s">
        <v>88</v>
      </c>
      <c r="AV923" s="11" t="s">
        <v>88</v>
      </c>
      <c r="AW923" s="11" t="s">
        <v>41</v>
      </c>
      <c r="AX923" s="11" t="s">
        <v>80</v>
      </c>
      <c r="AY923" s="137" t="s">
        <v>184</v>
      </c>
    </row>
    <row r="924" spans="2:65" s="12" customFormat="1" ht="11.25">
      <c r="B924" s="142"/>
      <c r="D924" s="136" t="s">
        <v>190</v>
      </c>
      <c r="E924" s="143" t="s">
        <v>3</v>
      </c>
      <c r="F924" s="144" t="s">
        <v>88</v>
      </c>
      <c r="H924" s="145">
        <v>1</v>
      </c>
      <c r="I924" s="146"/>
      <c r="L924" s="142"/>
      <c r="M924" s="147"/>
      <c r="T924" s="148"/>
      <c r="AT924" s="143" t="s">
        <v>190</v>
      </c>
      <c r="AU924" s="143" t="s">
        <v>88</v>
      </c>
      <c r="AV924" s="12" t="s">
        <v>90</v>
      </c>
      <c r="AW924" s="12" t="s">
        <v>41</v>
      </c>
      <c r="AX924" s="12" t="s">
        <v>80</v>
      </c>
      <c r="AY924" s="143" t="s">
        <v>184</v>
      </c>
    </row>
    <row r="925" spans="2:65" s="11" customFormat="1" ht="11.25">
      <c r="B925" s="135"/>
      <c r="D925" s="136" t="s">
        <v>190</v>
      </c>
      <c r="E925" s="137" t="s">
        <v>3</v>
      </c>
      <c r="F925" s="138" t="s">
        <v>2268</v>
      </c>
      <c r="H925" s="137" t="s">
        <v>3</v>
      </c>
      <c r="I925" s="139"/>
      <c r="L925" s="135"/>
      <c r="M925" s="140"/>
      <c r="T925" s="141"/>
      <c r="AT925" s="137" t="s">
        <v>190</v>
      </c>
      <c r="AU925" s="137" t="s">
        <v>88</v>
      </c>
      <c r="AV925" s="11" t="s">
        <v>88</v>
      </c>
      <c r="AW925" s="11" t="s">
        <v>41</v>
      </c>
      <c r="AX925" s="11" t="s">
        <v>80</v>
      </c>
      <c r="AY925" s="137" t="s">
        <v>184</v>
      </c>
    </row>
    <row r="926" spans="2:65" s="12" customFormat="1" ht="11.25">
      <c r="B926" s="142"/>
      <c r="D926" s="136" t="s">
        <v>190</v>
      </c>
      <c r="E926" s="143" t="s">
        <v>3</v>
      </c>
      <c r="F926" s="144" t="s">
        <v>88</v>
      </c>
      <c r="H926" s="145">
        <v>1</v>
      </c>
      <c r="I926" s="146"/>
      <c r="L926" s="142"/>
      <c r="M926" s="147"/>
      <c r="T926" s="148"/>
      <c r="AT926" s="143" t="s">
        <v>190</v>
      </c>
      <c r="AU926" s="143" t="s">
        <v>88</v>
      </c>
      <c r="AV926" s="12" t="s">
        <v>90</v>
      </c>
      <c r="AW926" s="12" t="s">
        <v>41</v>
      </c>
      <c r="AX926" s="12" t="s">
        <v>80</v>
      </c>
      <c r="AY926" s="143" t="s">
        <v>184</v>
      </c>
    </row>
    <row r="927" spans="2:65" s="11" customFormat="1" ht="11.25">
      <c r="B927" s="135"/>
      <c r="D927" s="136" t="s">
        <v>190</v>
      </c>
      <c r="E927" s="137" t="s">
        <v>3</v>
      </c>
      <c r="F927" s="138" t="s">
        <v>2269</v>
      </c>
      <c r="H927" s="137" t="s">
        <v>3</v>
      </c>
      <c r="I927" s="139"/>
      <c r="L927" s="135"/>
      <c r="M927" s="140"/>
      <c r="T927" s="141"/>
      <c r="AT927" s="137" t="s">
        <v>190</v>
      </c>
      <c r="AU927" s="137" t="s">
        <v>88</v>
      </c>
      <c r="AV927" s="11" t="s">
        <v>88</v>
      </c>
      <c r="AW927" s="11" t="s">
        <v>41</v>
      </c>
      <c r="AX927" s="11" t="s">
        <v>80</v>
      </c>
      <c r="AY927" s="137" t="s">
        <v>184</v>
      </c>
    </row>
    <row r="928" spans="2:65" s="12" customFormat="1" ht="11.25">
      <c r="B928" s="142"/>
      <c r="D928" s="136" t="s">
        <v>190</v>
      </c>
      <c r="E928" s="143" t="s">
        <v>3</v>
      </c>
      <c r="F928" s="144" t="s">
        <v>88</v>
      </c>
      <c r="H928" s="145">
        <v>1</v>
      </c>
      <c r="I928" s="146"/>
      <c r="L928" s="142"/>
      <c r="M928" s="147"/>
      <c r="T928" s="148"/>
      <c r="AT928" s="143" t="s">
        <v>190</v>
      </c>
      <c r="AU928" s="143" t="s">
        <v>88</v>
      </c>
      <c r="AV928" s="12" t="s">
        <v>90</v>
      </c>
      <c r="AW928" s="12" t="s">
        <v>41</v>
      </c>
      <c r="AX928" s="12" t="s">
        <v>80</v>
      </c>
      <c r="AY928" s="143" t="s">
        <v>184</v>
      </c>
    </row>
    <row r="929" spans="2:65" s="13" customFormat="1" ht="11.25">
      <c r="B929" s="149"/>
      <c r="D929" s="136" t="s">
        <v>190</v>
      </c>
      <c r="E929" s="150" t="s">
        <v>3</v>
      </c>
      <c r="F929" s="151" t="s">
        <v>202</v>
      </c>
      <c r="H929" s="152">
        <v>7</v>
      </c>
      <c r="I929" s="153"/>
      <c r="L929" s="149"/>
      <c r="M929" s="154"/>
      <c r="T929" s="155"/>
      <c r="AT929" s="150" t="s">
        <v>190</v>
      </c>
      <c r="AU929" s="150" t="s">
        <v>88</v>
      </c>
      <c r="AV929" s="13" t="s">
        <v>203</v>
      </c>
      <c r="AW929" s="13" t="s">
        <v>41</v>
      </c>
      <c r="AX929" s="13" t="s">
        <v>88</v>
      </c>
      <c r="AY929" s="150" t="s">
        <v>184</v>
      </c>
    </row>
    <row r="930" spans="2:65" s="1" customFormat="1" ht="55.5" customHeight="1">
      <c r="B930" s="121"/>
      <c r="C930" s="122" t="s">
        <v>1859</v>
      </c>
      <c r="D930" s="122" t="s">
        <v>185</v>
      </c>
      <c r="E930" s="123" t="s">
        <v>2440</v>
      </c>
      <c r="F930" s="124" t="s">
        <v>2441</v>
      </c>
      <c r="G930" s="125" t="s">
        <v>213</v>
      </c>
      <c r="H930" s="126">
        <v>16</v>
      </c>
      <c r="I930" s="127"/>
      <c r="J930" s="128">
        <f>ROUND(I930*H930,2)</f>
        <v>0</v>
      </c>
      <c r="K930" s="124" t="s">
        <v>189</v>
      </c>
      <c r="L930" s="32"/>
      <c r="M930" s="129" t="s">
        <v>3</v>
      </c>
      <c r="N930" s="130" t="s">
        <v>51</v>
      </c>
      <c r="P930" s="131">
        <f>O930*H930</f>
        <v>0</v>
      </c>
      <c r="Q930" s="131">
        <v>0</v>
      </c>
      <c r="R930" s="131">
        <f>Q930*H930</f>
        <v>0</v>
      </c>
      <c r="S930" s="131">
        <v>0</v>
      </c>
      <c r="T930" s="132">
        <f>S930*H930</f>
        <v>0</v>
      </c>
      <c r="AR930" s="133" t="s">
        <v>88</v>
      </c>
      <c r="AT930" s="133" t="s">
        <v>185</v>
      </c>
      <c r="AU930" s="133" t="s">
        <v>88</v>
      </c>
      <c r="AY930" s="16" t="s">
        <v>184</v>
      </c>
      <c r="BE930" s="134">
        <f>IF(N930="základní",J930,0)</f>
        <v>0</v>
      </c>
      <c r="BF930" s="134">
        <f>IF(N930="snížená",J930,0)</f>
        <v>0</v>
      </c>
      <c r="BG930" s="134">
        <f>IF(N930="zákl. přenesená",J930,0)</f>
        <v>0</v>
      </c>
      <c r="BH930" s="134">
        <f>IF(N930="sníž. přenesená",J930,0)</f>
        <v>0</v>
      </c>
      <c r="BI930" s="134">
        <f>IF(N930="nulová",J930,0)</f>
        <v>0</v>
      </c>
      <c r="BJ930" s="16" t="s">
        <v>88</v>
      </c>
      <c r="BK930" s="134">
        <f>ROUND(I930*H930,2)</f>
        <v>0</v>
      </c>
      <c r="BL930" s="16" t="s">
        <v>88</v>
      </c>
      <c r="BM930" s="133" t="s">
        <v>2442</v>
      </c>
    </row>
    <row r="931" spans="2:65" s="11" customFormat="1" ht="11.25">
      <c r="B931" s="135"/>
      <c r="D931" s="136" t="s">
        <v>190</v>
      </c>
      <c r="E931" s="137" t="s">
        <v>3</v>
      </c>
      <c r="F931" s="138" t="s">
        <v>2176</v>
      </c>
      <c r="H931" s="137" t="s">
        <v>3</v>
      </c>
      <c r="I931" s="139"/>
      <c r="L931" s="135"/>
      <c r="M931" s="140"/>
      <c r="T931" s="141"/>
      <c r="AT931" s="137" t="s">
        <v>190</v>
      </c>
      <c r="AU931" s="137" t="s">
        <v>88</v>
      </c>
      <c r="AV931" s="11" t="s">
        <v>88</v>
      </c>
      <c r="AW931" s="11" t="s">
        <v>41</v>
      </c>
      <c r="AX931" s="11" t="s">
        <v>80</v>
      </c>
      <c r="AY931" s="137" t="s">
        <v>184</v>
      </c>
    </row>
    <row r="932" spans="2:65" s="11" customFormat="1" ht="11.25">
      <c r="B932" s="135"/>
      <c r="D932" s="136" t="s">
        <v>190</v>
      </c>
      <c r="E932" s="137" t="s">
        <v>3</v>
      </c>
      <c r="F932" s="138" t="s">
        <v>1295</v>
      </c>
      <c r="H932" s="137" t="s">
        <v>3</v>
      </c>
      <c r="I932" s="139"/>
      <c r="L932" s="135"/>
      <c r="M932" s="140"/>
      <c r="T932" s="141"/>
      <c r="AT932" s="137" t="s">
        <v>190</v>
      </c>
      <c r="AU932" s="137" t="s">
        <v>88</v>
      </c>
      <c r="AV932" s="11" t="s">
        <v>88</v>
      </c>
      <c r="AW932" s="11" t="s">
        <v>41</v>
      </c>
      <c r="AX932" s="11" t="s">
        <v>80</v>
      </c>
      <c r="AY932" s="137" t="s">
        <v>184</v>
      </c>
    </row>
    <row r="933" spans="2:65" s="12" customFormat="1" ht="11.25">
      <c r="B933" s="142"/>
      <c r="D933" s="136" t="s">
        <v>190</v>
      </c>
      <c r="E933" s="143" t="s">
        <v>3</v>
      </c>
      <c r="F933" s="144" t="s">
        <v>88</v>
      </c>
      <c r="H933" s="145">
        <v>1</v>
      </c>
      <c r="I933" s="146"/>
      <c r="L933" s="142"/>
      <c r="M933" s="147"/>
      <c r="T933" s="148"/>
      <c r="AT933" s="143" t="s">
        <v>190</v>
      </c>
      <c r="AU933" s="143" t="s">
        <v>88</v>
      </c>
      <c r="AV933" s="12" t="s">
        <v>90</v>
      </c>
      <c r="AW933" s="12" t="s">
        <v>41</v>
      </c>
      <c r="AX933" s="12" t="s">
        <v>80</v>
      </c>
      <c r="AY933" s="143" t="s">
        <v>184</v>
      </c>
    </row>
    <row r="934" spans="2:65" s="11" customFormat="1" ht="11.25">
      <c r="B934" s="135"/>
      <c r="D934" s="136" t="s">
        <v>190</v>
      </c>
      <c r="E934" s="137" t="s">
        <v>3</v>
      </c>
      <c r="F934" s="138" t="s">
        <v>1297</v>
      </c>
      <c r="H934" s="137" t="s">
        <v>3</v>
      </c>
      <c r="I934" s="139"/>
      <c r="L934" s="135"/>
      <c r="M934" s="140"/>
      <c r="T934" s="141"/>
      <c r="AT934" s="137" t="s">
        <v>190</v>
      </c>
      <c r="AU934" s="137" t="s">
        <v>88</v>
      </c>
      <c r="AV934" s="11" t="s">
        <v>88</v>
      </c>
      <c r="AW934" s="11" t="s">
        <v>41</v>
      </c>
      <c r="AX934" s="11" t="s">
        <v>80</v>
      </c>
      <c r="AY934" s="137" t="s">
        <v>184</v>
      </c>
    </row>
    <row r="935" spans="2:65" s="12" customFormat="1" ht="11.25">
      <c r="B935" s="142"/>
      <c r="D935" s="136" t="s">
        <v>190</v>
      </c>
      <c r="E935" s="143" t="s">
        <v>3</v>
      </c>
      <c r="F935" s="144" t="s">
        <v>90</v>
      </c>
      <c r="H935" s="145">
        <v>2</v>
      </c>
      <c r="I935" s="146"/>
      <c r="L935" s="142"/>
      <c r="M935" s="147"/>
      <c r="T935" s="148"/>
      <c r="AT935" s="143" t="s">
        <v>190</v>
      </c>
      <c r="AU935" s="143" t="s">
        <v>88</v>
      </c>
      <c r="AV935" s="12" t="s">
        <v>90</v>
      </c>
      <c r="AW935" s="12" t="s">
        <v>41</v>
      </c>
      <c r="AX935" s="12" t="s">
        <v>80</v>
      </c>
      <c r="AY935" s="143" t="s">
        <v>184</v>
      </c>
    </row>
    <row r="936" spans="2:65" s="11" customFormat="1" ht="11.25">
      <c r="B936" s="135"/>
      <c r="D936" s="136" t="s">
        <v>190</v>
      </c>
      <c r="E936" s="137" t="s">
        <v>3</v>
      </c>
      <c r="F936" s="138" t="s">
        <v>1299</v>
      </c>
      <c r="H936" s="137" t="s">
        <v>3</v>
      </c>
      <c r="I936" s="139"/>
      <c r="L936" s="135"/>
      <c r="M936" s="140"/>
      <c r="T936" s="141"/>
      <c r="AT936" s="137" t="s">
        <v>190</v>
      </c>
      <c r="AU936" s="137" t="s">
        <v>88</v>
      </c>
      <c r="AV936" s="11" t="s">
        <v>88</v>
      </c>
      <c r="AW936" s="11" t="s">
        <v>41</v>
      </c>
      <c r="AX936" s="11" t="s">
        <v>80</v>
      </c>
      <c r="AY936" s="137" t="s">
        <v>184</v>
      </c>
    </row>
    <row r="937" spans="2:65" s="12" customFormat="1" ht="11.25">
      <c r="B937" s="142"/>
      <c r="D937" s="136" t="s">
        <v>190</v>
      </c>
      <c r="E937" s="143" t="s">
        <v>3</v>
      </c>
      <c r="F937" s="144" t="s">
        <v>90</v>
      </c>
      <c r="H937" s="145">
        <v>2</v>
      </c>
      <c r="I937" s="146"/>
      <c r="L937" s="142"/>
      <c r="M937" s="147"/>
      <c r="T937" s="148"/>
      <c r="AT937" s="143" t="s">
        <v>190</v>
      </c>
      <c r="AU937" s="143" t="s">
        <v>88</v>
      </c>
      <c r="AV937" s="12" t="s">
        <v>90</v>
      </c>
      <c r="AW937" s="12" t="s">
        <v>41</v>
      </c>
      <c r="AX937" s="12" t="s">
        <v>80</v>
      </c>
      <c r="AY937" s="143" t="s">
        <v>184</v>
      </c>
    </row>
    <row r="938" spans="2:65" s="11" customFormat="1" ht="11.25">
      <c r="B938" s="135"/>
      <c r="D938" s="136" t="s">
        <v>190</v>
      </c>
      <c r="E938" s="137" t="s">
        <v>3</v>
      </c>
      <c r="F938" s="138" t="s">
        <v>1300</v>
      </c>
      <c r="H938" s="137" t="s">
        <v>3</v>
      </c>
      <c r="I938" s="139"/>
      <c r="L938" s="135"/>
      <c r="M938" s="140"/>
      <c r="T938" s="141"/>
      <c r="AT938" s="137" t="s">
        <v>190</v>
      </c>
      <c r="AU938" s="137" t="s">
        <v>88</v>
      </c>
      <c r="AV938" s="11" t="s">
        <v>88</v>
      </c>
      <c r="AW938" s="11" t="s">
        <v>41</v>
      </c>
      <c r="AX938" s="11" t="s">
        <v>80</v>
      </c>
      <c r="AY938" s="137" t="s">
        <v>184</v>
      </c>
    </row>
    <row r="939" spans="2:65" s="12" customFormat="1" ht="11.25">
      <c r="B939" s="142"/>
      <c r="D939" s="136" t="s">
        <v>190</v>
      </c>
      <c r="E939" s="143" t="s">
        <v>3</v>
      </c>
      <c r="F939" s="144" t="s">
        <v>88</v>
      </c>
      <c r="H939" s="145">
        <v>1</v>
      </c>
      <c r="I939" s="146"/>
      <c r="L939" s="142"/>
      <c r="M939" s="147"/>
      <c r="T939" s="148"/>
      <c r="AT939" s="143" t="s">
        <v>190</v>
      </c>
      <c r="AU939" s="143" t="s">
        <v>88</v>
      </c>
      <c r="AV939" s="12" t="s">
        <v>90</v>
      </c>
      <c r="AW939" s="12" t="s">
        <v>41</v>
      </c>
      <c r="AX939" s="12" t="s">
        <v>80</v>
      </c>
      <c r="AY939" s="143" t="s">
        <v>184</v>
      </c>
    </row>
    <row r="940" spans="2:65" s="11" customFormat="1" ht="11.25">
      <c r="B940" s="135"/>
      <c r="D940" s="136" t="s">
        <v>190</v>
      </c>
      <c r="E940" s="137" t="s">
        <v>3</v>
      </c>
      <c r="F940" s="138" t="s">
        <v>1301</v>
      </c>
      <c r="H940" s="137" t="s">
        <v>3</v>
      </c>
      <c r="I940" s="139"/>
      <c r="L940" s="135"/>
      <c r="M940" s="140"/>
      <c r="T940" s="141"/>
      <c r="AT940" s="137" t="s">
        <v>190</v>
      </c>
      <c r="AU940" s="137" t="s">
        <v>88</v>
      </c>
      <c r="AV940" s="11" t="s">
        <v>88</v>
      </c>
      <c r="AW940" s="11" t="s">
        <v>41</v>
      </c>
      <c r="AX940" s="11" t="s">
        <v>80</v>
      </c>
      <c r="AY940" s="137" t="s">
        <v>184</v>
      </c>
    </row>
    <row r="941" spans="2:65" s="12" customFormat="1" ht="11.25">
      <c r="B941" s="142"/>
      <c r="D941" s="136" t="s">
        <v>190</v>
      </c>
      <c r="E941" s="143" t="s">
        <v>3</v>
      </c>
      <c r="F941" s="144" t="s">
        <v>88</v>
      </c>
      <c r="H941" s="145">
        <v>1</v>
      </c>
      <c r="I941" s="146"/>
      <c r="L941" s="142"/>
      <c r="M941" s="147"/>
      <c r="T941" s="148"/>
      <c r="AT941" s="143" t="s">
        <v>190</v>
      </c>
      <c r="AU941" s="143" t="s">
        <v>88</v>
      </c>
      <c r="AV941" s="12" t="s">
        <v>90</v>
      </c>
      <c r="AW941" s="12" t="s">
        <v>41</v>
      </c>
      <c r="AX941" s="12" t="s">
        <v>80</v>
      </c>
      <c r="AY941" s="143" t="s">
        <v>184</v>
      </c>
    </row>
    <row r="942" spans="2:65" s="11" customFormat="1" ht="11.25">
      <c r="B942" s="135"/>
      <c r="D942" s="136" t="s">
        <v>190</v>
      </c>
      <c r="E942" s="137" t="s">
        <v>3</v>
      </c>
      <c r="F942" s="138" t="s">
        <v>1302</v>
      </c>
      <c r="H942" s="137" t="s">
        <v>3</v>
      </c>
      <c r="I942" s="139"/>
      <c r="L942" s="135"/>
      <c r="M942" s="140"/>
      <c r="T942" s="141"/>
      <c r="AT942" s="137" t="s">
        <v>190</v>
      </c>
      <c r="AU942" s="137" t="s">
        <v>88</v>
      </c>
      <c r="AV942" s="11" t="s">
        <v>88</v>
      </c>
      <c r="AW942" s="11" t="s">
        <v>41</v>
      </c>
      <c r="AX942" s="11" t="s">
        <v>80</v>
      </c>
      <c r="AY942" s="137" t="s">
        <v>184</v>
      </c>
    </row>
    <row r="943" spans="2:65" s="12" customFormat="1" ht="11.25">
      <c r="B943" s="142"/>
      <c r="D943" s="136" t="s">
        <v>190</v>
      </c>
      <c r="E943" s="143" t="s">
        <v>3</v>
      </c>
      <c r="F943" s="144" t="s">
        <v>90</v>
      </c>
      <c r="H943" s="145">
        <v>2</v>
      </c>
      <c r="I943" s="146"/>
      <c r="L943" s="142"/>
      <c r="M943" s="147"/>
      <c r="T943" s="148"/>
      <c r="AT943" s="143" t="s">
        <v>190</v>
      </c>
      <c r="AU943" s="143" t="s">
        <v>88</v>
      </c>
      <c r="AV943" s="12" t="s">
        <v>90</v>
      </c>
      <c r="AW943" s="12" t="s">
        <v>41</v>
      </c>
      <c r="AX943" s="12" t="s">
        <v>80</v>
      </c>
      <c r="AY943" s="143" t="s">
        <v>184</v>
      </c>
    </row>
    <row r="944" spans="2:65" s="11" customFormat="1" ht="11.25">
      <c r="B944" s="135"/>
      <c r="D944" s="136" t="s">
        <v>190</v>
      </c>
      <c r="E944" s="137" t="s">
        <v>3</v>
      </c>
      <c r="F944" s="138" t="s">
        <v>1640</v>
      </c>
      <c r="H944" s="137" t="s">
        <v>3</v>
      </c>
      <c r="I944" s="139"/>
      <c r="L944" s="135"/>
      <c r="M944" s="140"/>
      <c r="T944" s="141"/>
      <c r="AT944" s="137" t="s">
        <v>190</v>
      </c>
      <c r="AU944" s="137" t="s">
        <v>88</v>
      </c>
      <c r="AV944" s="11" t="s">
        <v>88</v>
      </c>
      <c r="AW944" s="11" t="s">
        <v>41</v>
      </c>
      <c r="AX944" s="11" t="s">
        <v>80</v>
      </c>
      <c r="AY944" s="137" t="s">
        <v>184</v>
      </c>
    </row>
    <row r="945" spans="2:65" s="12" customFormat="1" ht="11.25">
      <c r="B945" s="142"/>
      <c r="D945" s="136" t="s">
        <v>190</v>
      </c>
      <c r="E945" s="143" t="s">
        <v>3</v>
      </c>
      <c r="F945" s="144" t="s">
        <v>88</v>
      </c>
      <c r="H945" s="145">
        <v>1</v>
      </c>
      <c r="I945" s="146"/>
      <c r="L945" s="142"/>
      <c r="M945" s="147"/>
      <c r="T945" s="148"/>
      <c r="AT945" s="143" t="s">
        <v>190</v>
      </c>
      <c r="AU945" s="143" t="s">
        <v>88</v>
      </c>
      <c r="AV945" s="12" t="s">
        <v>90</v>
      </c>
      <c r="AW945" s="12" t="s">
        <v>41</v>
      </c>
      <c r="AX945" s="12" t="s">
        <v>80</v>
      </c>
      <c r="AY945" s="143" t="s">
        <v>184</v>
      </c>
    </row>
    <row r="946" spans="2:65" s="11" customFormat="1" ht="11.25">
      <c r="B946" s="135"/>
      <c r="D946" s="136" t="s">
        <v>190</v>
      </c>
      <c r="E946" s="137" t="s">
        <v>3</v>
      </c>
      <c r="F946" s="138" t="s">
        <v>1641</v>
      </c>
      <c r="H946" s="137" t="s">
        <v>3</v>
      </c>
      <c r="I946" s="139"/>
      <c r="L946" s="135"/>
      <c r="M946" s="140"/>
      <c r="T946" s="141"/>
      <c r="AT946" s="137" t="s">
        <v>190</v>
      </c>
      <c r="AU946" s="137" t="s">
        <v>88</v>
      </c>
      <c r="AV946" s="11" t="s">
        <v>88</v>
      </c>
      <c r="AW946" s="11" t="s">
        <v>41</v>
      </c>
      <c r="AX946" s="11" t="s">
        <v>80</v>
      </c>
      <c r="AY946" s="137" t="s">
        <v>184</v>
      </c>
    </row>
    <row r="947" spans="2:65" s="12" customFormat="1" ht="11.25">
      <c r="B947" s="142"/>
      <c r="D947" s="136" t="s">
        <v>190</v>
      </c>
      <c r="E947" s="143" t="s">
        <v>3</v>
      </c>
      <c r="F947" s="144" t="s">
        <v>88</v>
      </c>
      <c r="H947" s="145">
        <v>1</v>
      </c>
      <c r="I947" s="146"/>
      <c r="L947" s="142"/>
      <c r="M947" s="147"/>
      <c r="T947" s="148"/>
      <c r="AT947" s="143" t="s">
        <v>190</v>
      </c>
      <c r="AU947" s="143" t="s">
        <v>88</v>
      </c>
      <c r="AV947" s="12" t="s">
        <v>90</v>
      </c>
      <c r="AW947" s="12" t="s">
        <v>41</v>
      </c>
      <c r="AX947" s="12" t="s">
        <v>80</v>
      </c>
      <c r="AY947" s="143" t="s">
        <v>184</v>
      </c>
    </row>
    <row r="948" spans="2:65" s="11" customFormat="1" ht="11.25">
      <c r="B948" s="135"/>
      <c r="D948" s="136" t="s">
        <v>190</v>
      </c>
      <c r="E948" s="137" t="s">
        <v>3</v>
      </c>
      <c r="F948" s="138" t="s">
        <v>2267</v>
      </c>
      <c r="H948" s="137" t="s">
        <v>3</v>
      </c>
      <c r="I948" s="139"/>
      <c r="L948" s="135"/>
      <c r="M948" s="140"/>
      <c r="T948" s="141"/>
      <c r="AT948" s="137" t="s">
        <v>190</v>
      </c>
      <c r="AU948" s="137" t="s">
        <v>88</v>
      </c>
      <c r="AV948" s="11" t="s">
        <v>88</v>
      </c>
      <c r="AW948" s="11" t="s">
        <v>41</v>
      </c>
      <c r="AX948" s="11" t="s">
        <v>80</v>
      </c>
      <c r="AY948" s="137" t="s">
        <v>184</v>
      </c>
    </row>
    <row r="949" spans="2:65" s="12" customFormat="1" ht="11.25">
      <c r="B949" s="142"/>
      <c r="D949" s="136" t="s">
        <v>190</v>
      </c>
      <c r="E949" s="143" t="s">
        <v>3</v>
      </c>
      <c r="F949" s="144" t="s">
        <v>90</v>
      </c>
      <c r="H949" s="145">
        <v>2</v>
      </c>
      <c r="I949" s="146"/>
      <c r="L949" s="142"/>
      <c r="M949" s="147"/>
      <c r="T949" s="148"/>
      <c r="AT949" s="143" t="s">
        <v>190</v>
      </c>
      <c r="AU949" s="143" t="s">
        <v>88</v>
      </c>
      <c r="AV949" s="12" t="s">
        <v>90</v>
      </c>
      <c r="AW949" s="12" t="s">
        <v>41</v>
      </c>
      <c r="AX949" s="12" t="s">
        <v>80</v>
      </c>
      <c r="AY949" s="143" t="s">
        <v>184</v>
      </c>
    </row>
    <row r="950" spans="2:65" s="11" customFormat="1" ht="11.25">
      <c r="B950" s="135"/>
      <c r="D950" s="136" t="s">
        <v>190</v>
      </c>
      <c r="E950" s="137" t="s">
        <v>3</v>
      </c>
      <c r="F950" s="138" t="s">
        <v>2268</v>
      </c>
      <c r="H950" s="137" t="s">
        <v>3</v>
      </c>
      <c r="I950" s="139"/>
      <c r="L950" s="135"/>
      <c r="M950" s="140"/>
      <c r="T950" s="141"/>
      <c r="AT950" s="137" t="s">
        <v>190</v>
      </c>
      <c r="AU950" s="137" t="s">
        <v>88</v>
      </c>
      <c r="AV950" s="11" t="s">
        <v>88</v>
      </c>
      <c r="AW950" s="11" t="s">
        <v>41</v>
      </c>
      <c r="AX950" s="11" t="s">
        <v>80</v>
      </c>
      <c r="AY950" s="137" t="s">
        <v>184</v>
      </c>
    </row>
    <row r="951" spans="2:65" s="12" customFormat="1" ht="11.25">
      <c r="B951" s="142"/>
      <c r="D951" s="136" t="s">
        <v>190</v>
      </c>
      <c r="E951" s="143" t="s">
        <v>3</v>
      </c>
      <c r="F951" s="144" t="s">
        <v>88</v>
      </c>
      <c r="H951" s="145">
        <v>1</v>
      </c>
      <c r="I951" s="146"/>
      <c r="L951" s="142"/>
      <c r="M951" s="147"/>
      <c r="T951" s="148"/>
      <c r="AT951" s="143" t="s">
        <v>190</v>
      </c>
      <c r="AU951" s="143" t="s">
        <v>88</v>
      </c>
      <c r="AV951" s="12" t="s">
        <v>90</v>
      </c>
      <c r="AW951" s="12" t="s">
        <v>41</v>
      </c>
      <c r="AX951" s="12" t="s">
        <v>80</v>
      </c>
      <c r="AY951" s="143" t="s">
        <v>184</v>
      </c>
    </row>
    <row r="952" spans="2:65" s="11" customFormat="1" ht="11.25">
      <c r="B952" s="135"/>
      <c r="D952" s="136" t="s">
        <v>190</v>
      </c>
      <c r="E952" s="137" t="s">
        <v>3</v>
      </c>
      <c r="F952" s="138" t="s">
        <v>1416</v>
      </c>
      <c r="H952" s="137" t="s">
        <v>3</v>
      </c>
      <c r="I952" s="139"/>
      <c r="L952" s="135"/>
      <c r="M952" s="140"/>
      <c r="T952" s="141"/>
      <c r="AT952" s="137" t="s">
        <v>190</v>
      </c>
      <c r="AU952" s="137" t="s">
        <v>88</v>
      </c>
      <c r="AV952" s="11" t="s">
        <v>88</v>
      </c>
      <c r="AW952" s="11" t="s">
        <v>41</v>
      </c>
      <c r="AX952" s="11" t="s">
        <v>80</v>
      </c>
      <c r="AY952" s="137" t="s">
        <v>184</v>
      </c>
    </row>
    <row r="953" spans="2:65" s="12" customFormat="1" ht="11.25">
      <c r="B953" s="142"/>
      <c r="D953" s="136" t="s">
        <v>190</v>
      </c>
      <c r="E953" s="143" t="s">
        <v>3</v>
      </c>
      <c r="F953" s="144" t="s">
        <v>88</v>
      </c>
      <c r="H953" s="145">
        <v>1</v>
      </c>
      <c r="I953" s="146"/>
      <c r="L953" s="142"/>
      <c r="M953" s="147"/>
      <c r="T953" s="148"/>
      <c r="AT953" s="143" t="s">
        <v>190</v>
      </c>
      <c r="AU953" s="143" t="s">
        <v>88</v>
      </c>
      <c r="AV953" s="12" t="s">
        <v>90</v>
      </c>
      <c r="AW953" s="12" t="s">
        <v>41</v>
      </c>
      <c r="AX953" s="12" t="s">
        <v>80</v>
      </c>
      <c r="AY953" s="143" t="s">
        <v>184</v>
      </c>
    </row>
    <row r="954" spans="2:65" s="11" customFormat="1" ht="11.25">
      <c r="B954" s="135"/>
      <c r="D954" s="136" t="s">
        <v>190</v>
      </c>
      <c r="E954" s="137" t="s">
        <v>3</v>
      </c>
      <c r="F954" s="138" t="s">
        <v>2269</v>
      </c>
      <c r="H954" s="137" t="s">
        <v>3</v>
      </c>
      <c r="I954" s="139"/>
      <c r="L954" s="135"/>
      <c r="M954" s="140"/>
      <c r="T954" s="141"/>
      <c r="AT954" s="137" t="s">
        <v>190</v>
      </c>
      <c r="AU954" s="137" t="s">
        <v>88</v>
      </c>
      <c r="AV954" s="11" t="s">
        <v>88</v>
      </c>
      <c r="AW954" s="11" t="s">
        <v>41</v>
      </c>
      <c r="AX954" s="11" t="s">
        <v>80</v>
      </c>
      <c r="AY954" s="137" t="s">
        <v>184</v>
      </c>
    </row>
    <row r="955" spans="2:65" s="12" customFormat="1" ht="11.25">
      <c r="B955" s="142"/>
      <c r="D955" s="136" t="s">
        <v>190</v>
      </c>
      <c r="E955" s="143" t="s">
        <v>3</v>
      </c>
      <c r="F955" s="144" t="s">
        <v>88</v>
      </c>
      <c r="H955" s="145">
        <v>1</v>
      </c>
      <c r="I955" s="146"/>
      <c r="L955" s="142"/>
      <c r="M955" s="147"/>
      <c r="T955" s="148"/>
      <c r="AT955" s="143" t="s">
        <v>190</v>
      </c>
      <c r="AU955" s="143" t="s">
        <v>88</v>
      </c>
      <c r="AV955" s="12" t="s">
        <v>90</v>
      </c>
      <c r="AW955" s="12" t="s">
        <v>41</v>
      </c>
      <c r="AX955" s="12" t="s">
        <v>80</v>
      </c>
      <c r="AY955" s="143" t="s">
        <v>184</v>
      </c>
    </row>
    <row r="956" spans="2:65" s="13" customFormat="1" ht="11.25">
      <c r="B956" s="149"/>
      <c r="D956" s="136" t="s">
        <v>190</v>
      </c>
      <c r="E956" s="150" t="s">
        <v>3</v>
      </c>
      <c r="F956" s="151" t="s">
        <v>202</v>
      </c>
      <c r="H956" s="152">
        <v>16</v>
      </c>
      <c r="I956" s="153"/>
      <c r="L956" s="149"/>
      <c r="M956" s="154"/>
      <c r="T956" s="155"/>
      <c r="AT956" s="150" t="s">
        <v>190</v>
      </c>
      <c r="AU956" s="150" t="s">
        <v>88</v>
      </c>
      <c r="AV956" s="13" t="s">
        <v>203</v>
      </c>
      <c r="AW956" s="13" t="s">
        <v>41</v>
      </c>
      <c r="AX956" s="13" t="s">
        <v>88</v>
      </c>
      <c r="AY956" s="150" t="s">
        <v>184</v>
      </c>
    </row>
    <row r="957" spans="2:65" s="1" customFormat="1" ht="55.5" customHeight="1">
      <c r="B957" s="121"/>
      <c r="C957" s="122" t="s">
        <v>571</v>
      </c>
      <c r="D957" s="122" t="s">
        <v>185</v>
      </c>
      <c r="E957" s="123" t="s">
        <v>2443</v>
      </c>
      <c r="F957" s="124" t="s">
        <v>2444</v>
      </c>
      <c r="G957" s="125" t="s">
        <v>213</v>
      </c>
      <c r="H957" s="126">
        <v>8</v>
      </c>
      <c r="I957" s="127"/>
      <c r="J957" s="128">
        <f>ROUND(I957*H957,2)</f>
        <v>0</v>
      </c>
      <c r="K957" s="124" t="s">
        <v>189</v>
      </c>
      <c r="L957" s="32"/>
      <c r="M957" s="129" t="s">
        <v>3</v>
      </c>
      <c r="N957" s="130" t="s">
        <v>51</v>
      </c>
      <c r="P957" s="131">
        <f>O957*H957</f>
        <v>0</v>
      </c>
      <c r="Q957" s="131">
        <v>0</v>
      </c>
      <c r="R957" s="131">
        <f>Q957*H957</f>
        <v>0</v>
      </c>
      <c r="S957" s="131">
        <v>0</v>
      </c>
      <c r="T957" s="132">
        <f>S957*H957</f>
        <v>0</v>
      </c>
      <c r="AR957" s="133" t="s">
        <v>88</v>
      </c>
      <c r="AT957" s="133" t="s">
        <v>185</v>
      </c>
      <c r="AU957" s="133" t="s">
        <v>88</v>
      </c>
      <c r="AY957" s="16" t="s">
        <v>184</v>
      </c>
      <c r="BE957" s="134">
        <f>IF(N957="základní",J957,0)</f>
        <v>0</v>
      </c>
      <c r="BF957" s="134">
        <f>IF(N957="snížená",J957,0)</f>
        <v>0</v>
      </c>
      <c r="BG957" s="134">
        <f>IF(N957="zákl. přenesená",J957,0)</f>
        <v>0</v>
      </c>
      <c r="BH957" s="134">
        <f>IF(N957="sníž. přenesená",J957,0)</f>
        <v>0</v>
      </c>
      <c r="BI957" s="134">
        <f>IF(N957="nulová",J957,0)</f>
        <v>0</v>
      </c>
      <c r="BJ957" s="16" t="s">
        <v>88</v>
      </c>
      <c r="BK957" s="134">
        <f>ROUND(I957*H957,2)</f>
        <v>0</v>
      </c>
      <c r="BL957" s="16" t="s">
        <v>88</v>
      </c>
      <c r="BM957" s="133" t="s">
        <v>2445</v>
      </c>
    </row>
    <row r="958" spans="2:65" s="11" customFormat="1" ht="11.25">
      <c r="B958" s="135"/>
      <c r="D958" s="136" t="s">
        <v>190</v>
      </c>
      <c r="E958" s="137" t="s">
        <v>3</v>
      </c>
      <c r="F958" s="138" t="s">
        <v>2176</v>
      </c>
      <c r="H958" s="137" t="s">
        <v>3</v>
      </c>
      <c r="I958" s="139"/>
      <c r="L958" s="135"/>
      <c r="M958" s="140"/>
      <c r="T958" s="141"/>
      <c r="AT958" s="137" t="s">
        <v>190</v>
      </c>
      <c r="AU958" s="137" t="s">
        <v>88</v>
      </c>
      <c r="AV958" s="11" t="s">
        <v>88</v>
      </c>
      <c r="AW958" s="11" t="s">
        <v>41</v>
      </c>
      <c r="AX958" s="11" t="s">
        <v>80</v>
      </c>
      <c r="AY958" s="137" t="s">
        <v>184</v>
      </c>
    </row>
    <row r="959" spans="2:65" s="11" customFormat="1" ht="11.25">
      <c r="B959" s="135"/>
      <c r="D959" s="136" t="s">
        <v>190</v>
      </c>
      <c r="E959" s="137" t="s">
        <v>3</v>
      </c>
      <c r="F959" s="138" t="s">
        <v>1295</v>
      </c>
      <c r="H959" s="137" t="s">
        <v>3</v>
      </c>
      <c r="I959" s="139"/>
      <c r="L959" s="135"/>
      <c r="M959" s="140"/>
      <c r="T959" s="141"/>
      <c r="AT959" s="137" t="s">
        <v>190</v>
      </c>
      <c r="AU959" s="137" t="s">
        <v>88</v>
      </c>
      <c r="AV959" s="11" t="s">
        <v>88</v>
      </c>
      <c r="AW959" s="11" t="s">
        <v>41</v>
      </c>
      <c r="AX959" s="11" t="s">
        <v>80</v>
      </c>
      <c r="AY959" s="137" t="s">
        <v>184</v>
      </c>
    </row>
    <row r="960" spans="2:65" s="12" customFormat="1" ht="11.25">
      <c r="B960" s="142"/>
      <c r="D960" s="136" t="s">
        <v>190</v>
      </c>
      <c r="E960" s="143" t="s">
        <v>3</v>
      </c>
      <c r="F960" s="144" t="s">
        <v>88</v>
      </c>
      <c r="H960" s="145">
        <v>1</v>
      </c>
      <c r="I960" s="146"/>
      <c r="L960" s="142"/>
      <c r="M960" s="147"/>
      <c r="T960" s="148"/>
      <c r="AT960" s="143" t="s">
        <v>190</v>
      </c>
      <c r="AU960" s="143" t="s">
        <v>88</v>
      </c>
      <c r="AV960" s="12" t="s">
        <v>90</v>
      </c>
      <c r="AW960" s="12" t="s">
        <v>41</v>
      </c>
      <c r="AX960" s="12" t="s">
        <v>80</v>
      </c>
      <c r="AY960" s="143" t="s">
        <v>184</v>
      </c>
    </row>
    <row r="961" spans="2:65" s="11" customFormat="1" ht="11.25">
      <c r="B961" s="135"/>
      <c r="D961" s="136" t="s">
        <v>190</v>
      </c>
      <c r="E961" s="137" t="s">
        <v>3</v>
      </c>
      <c r="F961" s="138" t="s">
        <v>1297</v>
      </c>
      <c r="H961" s="137" t="s">
        <v>3</v>
      </c>
      <c r="I961" s="139"/>
      <c r="L961" s="135"/>
      <c r="M961" s="140"/>
      <c r="T961" s="141"/>
      <c r="AT961" s="137" t="s">
        <v>190</v>
      </c>
      <c r="AU961" s="137" t="s">
        <v>88</v>
      </c>
      <c r="AV961" s="11" t="s">
        <v>88</v>
      </c>
      <c r="AW961" s="11" t="s">
        <v>41</v>
      </c>
      <c r="AX961" s="11" t="s">
        <v>80</v>
      </c>
      <c r="AY961" s="137" t="s">
        <v>184</v>
      </c>
    </row>
    <row r="962" spans="2:65" s="12" customFormat="1" ht="11.25">
      <c r="B962" s="142"/>
      <c r="D962" s="136" t="s">
        <v>190</v>
      </c>
      <c r="E962" s="143" t="s">
        <v>3</v>
      </c>
      <c r="F962" s="144" t="s">
        <v>88</v>
      </c>
      <c r="H962" s="145">
        <v>1</v>
      </c>
      <c r="I962" s="146"/>
      <c r="L962" s="142"/>
      <c r="M962" s="147"/>
      <c r="T962" s="148"/>
      <c r="AT962" s="143" t="s">
        <v>190</v>
      </c>
      <c r="AU962" s="143" t="s">
        <v>88</v>
      </c>
      <c r="AV962" s="12" t="s">
        <v>90</v>
      </c>
      <c r="AW962" s="12" t="s">
        <v>41</v>
      </c>
      <c r="AX962" s="12" t="s">
        <v>80</v>
      </c>
      <c r="AY962" s="143" t="s">
        <v>184</v>
      </c>
    </row>
    <row r="963" spans="2:65" s="11" customFormat="1" ht="11.25">
      <c r="B963" s="135"/>
      <c r="D963" s="136" t="s">
        <v>190</v>
      </c>
      <c r="E963" s="137" t="s">
        <v>3</v>
      </c>
      <c r="F963" s="138" t="s">
        <v>1301</v>
      </c>
      <c r="H963" s="137" t="s">
        <v>3</v>
      </c>
      <c r="I963" s="139"/>
      <c r="L963" s="135"/>
      <c r="M963" s="140"/>
      <c r="T963" s="141"/>
      <c r="AT963" s="137" t="s">
        <v>190</v>
      </c>
      <c r="AU963" s="137" t="s">
        <v>88</v>
      </c>
      <c r="AV963" s="11" t="s">
        <v>88</v>
      </c>
      <c r="AW963" s="11" t="s">
        <v>41</v>
      </c>
      <c r="AX963" s="11" t="s">
        <v>80</v>
      </c>
      <c r="AY963" s="137" t="s">
        <v>184</v>
      </c>
    </row>
    <row r="964" spans="2:65" s="12" customFormat="1" ht="11.25">
      <c r="B964" s="142"/>
      <c r="D964" s="136" t="s">
        <v>190</v>
      </c>
      <c r="E964" s="143" t="s">
        <v>3</v>
      </c>
      <c r="F964" s="144" t="s">
        <v>88</v>
      </c>
      <c r="H964" s="145">
        <v>1</v>
      </c>
      <c r="I964" s="146"/>
      <c r="L964" s="142"/>
      <c r="M964" s="147"/>
      <c r="T964" s="148"/>
      <c r="AT964" s="143" t="s">
        <v>190</v>
      </c>
      <c r="AU964" s="143" t="s">
        <v>88</v>
      </c>
      <c r="AV964" s="12" t="s">
        <v>90</v>
      </c>
      <c r="AW964" s="12" t="s">
        <v>41</v>
      </c>
      <c r="AX964" s="12" t="s">
        <v>80</v>
      </c>
      <c r="AY964" s="143" t="s">
        <v>184</v>
      </c>
    </row>
    <row r="965" spans="2:65" s="11" customFormat="1" ht="11.25">
      <c r="B965" s="135"/>
      <c r="D965" s="136" t="s">
        <v>190</v>
      </c>
      <c r="E965" s="137" t="s">
        <v>3</v>
      </c>
      <c r="F965" s="138" t="s">
        <v>1302</v>
      </c>
      <c r="H965" s="137" t="s">
        <v>3</v>
      </c>
      <c r="I965" s="139"/>
      <c r="L965" s="135"/>
      <c r="M965" s="140"/>
      <c r="T965" s="141"/>
      <c r="AT965" s="137" t="s">
        <v>190</v>
      </c>
      <c r="AU965" s="137" t="s">
        <v>88</v>
      </c>
      <c r="AV965" s="11" t="s">
        <v>88</v>
      </c>
      <c r="AW965" s="11" t="s">
        <v>41</v>
      </c>
      <c r="AX965" s="11" t="s">
        <v>80</v>
      </c>
      <c r="AY965" s="137" t="s">
        <v>184</v>
      </c>
    </row>
    <row r="966" spans="2:65" s="12" customFormat="1" ht="11.25">
      <c r="B966" s="142"/>
      <c r="D966" s="136" t="s">
        <v>190</v>
      </c>
      <c r="E966" s="143" t="s">
        <v>3</v>
      </c>
      <c r="F966" s="144" t="s">
        <v>88</v>
      </c>
      <c r="H966" s="145">
        <v>1</v>
      </c>
      <c r="I966" s="146"/>
      <c r="L966" s="142"/>
      <c r="M966" s="147"/>
      <c r="T966" s="148"/>
      <c r="AT966" s="143" t="s">
        <v>190</v>
      </c>
      <c r="AU966" s="143" t="s">
        <v>88</v>
      </c>
      <c r="AV966" s="12" t="s">
        <v>90</v>
      </c>
      <c r="AW966" s="12" t="s">
        <v>41</v>
      </c>
      <c r="AX966" s="12" t="s">
        <v>80</v>
      </c>
      <c r="AY966" s="143" t="s">
        <v>184</v>
      </c>
    </row>
    <row r="967" spans="2:65" s="11" customFormat="1" ht="11.25">
      <c r="B967" s="135"/>
      <c r="D967" s="136" t="s">
        <v>190</v>
      </c>
      <c r="E967" s="137" t="s">
        <v>3</v>
      </c>
      <c r="F967" s="138" t="s">
        <v>1641</v>
      </c>
      <c r="H967" s="137" t="s">
        <v>3</v>
      </c>
      <c r="I967" s="139"/>
      <c r="L967" s="135"/>
      <c r="M967" s="140"/>
      <c r="T967" s="141"/>
      <c r="AT967" s="137" t="s">
        <v>190</v>
      </c>
      <c r="AU967" s="137" t="s">
        <v>88</v>
      </c>
      <c r="AV967" s="11" t="s">
        <v>88</v>
      </c>
      <c r="AW967" s="11" t="s">
        <v>41</v>
      </c>
      <c r="AX967" s="11" t="s">
        <v>80</v>
      </c>
      <c r="AY967" s="137" t="s">
        <v>184</v>
      </c>
    </row>
    <row r="968" spans="2:65" s="12" customFormat="1" ht="11.25">
      <c r="B968" s="142"/>
      <c r="D968" s="136" t="s">
        <v>190</v>
      </c>
      <c r="E968" s="143" t="s">
        <v>3</v>
      </c>
      <c r="F968" s="144" t="s">
        <v>88</v>
      </c>
      <c r="H968" s="145">
        <v>1</v>
      </c>
      <c r="I968" s="146"/>
      <c r="L968" s="142"/>
      <c r="M968" s="147"/>
      <c r="T968" s="148"/>
      <c r="AT968" s="143" t="s">
        <v>190</v>
      </c>
      <c r="AU968" s="143" t="s">
        <v>88</v>
      </c>
      <c r="AV968" s="12" t="s">
        <v>90</v>
      </c>
      <c r="AW968" s="12" t="s">
        <v>41</v>
      </c>
      <c r="AX968" s="12" t="s">
        <v>80</v>
      </c>
      <c r="AY968" s="143" t="s">
        <v>184</v>
      </c>
    </row>
    <row r="969" spans="2:65" s="11" customFormat="1" ht="11.25">
      <c r="B969" s="135"/>
      <c r="D969" s="136" t="s">
        <v>190</v>
      </c>
      <c r="E969" s="137" t="s">
        <v>3</v>
      </c>
      <c r="F969" s="138" t="s">
        <v>2267</v>
      </c>
      <c r="H969" s="137" t="s">
        <v>3</v>
      </c>
      <c r="I969" s="139"/>
      <c r="L969" s="135"/>
      <c r="M969" s="140"/>
      <c r="T969" s="141"/>
      <c r="AT969" s="137" t="s">
        <v>190</v>
      </c>
      <c r="AU969" s="137" t="s">
        <v>88</v>
      </c>
      <c r="AV969" s="11" t="s">
        <v>88</v>
      </c>
      <c r="AW969" s="11" t="s">
        <v>41</v>
      </c>
      <c r="AX969" s="11" t="s">
        <v>80</v>
      </c>
      <c r="AY969" s="137" t="s">
        <v>184</v>
      </c>
    </row>
    <row r="970" spans="2:65" s="12" customFormat="1" ht="11.25">
      <c r="B970" s="142"/>
      <c r="D970" s="136" t="s">
        <v>190</v>
      </c>
      <c r="E970" s="143" t="s">
        <v>3</v>
      </c>
      <c r="F970" s="144" t="s">
        <v>88</v>
      </c>
      <c r="H970" s="145">
        <v>1</v>
      </c>
      <c r="I970" s="146"/>
      <c r="L970" s="142"/>
      <c r="M970" s="147"/>
      <c r="T970" s="148"/>
      <c r="AT970" s="143" t="s">
        <v>190</v>
      </c>
      <c r="AU970" s="143" t="s">
        <v>88</v>
      </c>
      <c r="AV970" s="12" t="s">
        <v>90</v>
      </c>
      <c r="AW970" s="12" t="s">
        <v>41</v>
      </c>
      <c r="AX970" s="12" t="s">
        <v>80</v>
      </c>
      <c r="AY970" s="143" t="s">
        <v>184</v>
      </c>
    </row>
    <row r="971" spans="2:65" s="11" customFormat="1" ht="11.25">
      <c r="B971" s="135"/>
      <c r="D971" s="136" t="s">
        <v>190</v>
      </c>
      <c r="E971" s="137" t="s">
        <v>3</v>
      </c>
      <c r="F971" s="138" t="s">
        <v>1416</v>
      </c>
      <c r="H971" s="137" t="s">
        <v>3</v>
      </c>
      <c r="I971" s="139"/>
      <c r="L971" s="135"/>
      <c r="M971" s="140"/>
      <c r="T971" s="141"/>
      <c r="AT971" s="137" t="s">
        <v>190</v>
      </c>
      <c r="AU971" s="137" t="s">
        <v>88</v>
      </c>
      <c r="AV971" s="11" t="s">
        <v>88</v>
      </c>
      <c r="AW971" s="11" t="s">
        <v>41</v>
      </c>
      <c r="AX971" s="11" t="s">
        <v>80</v>
      </c>
      <c r="AY971" s="137" t="s">
        <v>184</v>
      </c>
    </row>
    <row r="972" spans="2:65" s="12" customFormat="1" ht="11.25">
      <c r="B972" s="142"/>
      <c r="D972" s="136" t="s">
        <v>190</v>
      </c>
      <c r="E972" s="143" t="s">
        <v>3</v>
      </c>
      <c r="F972" s="144" t="s">
        <v>88</v>
      </c>
      <c r="H972" s="145">
        <v>1</v>
      </c>
      <c r="I972" s="146"/>
      <c r="L972" s="142"/>
      <c r="M972" s="147"/>
      <c r="T972" s="148"/>
      <c r="AT972" s="143" t="s">
        <v>190</v>
      </c>
      <c r="AU972" s="143" t="s">
        <v>88</v>
      </c>
      <c r="AV972" s="12" t="s">
        <v>90</v>
      </c>
      <c r="AW972" s="12" t="s">
        <v>41</v>
      </c>
      <c r="AX972" s="12" t="s">
        <v>80</v>
      </c>
      <c r="AY972" s="143" t="s">
        <v>184</v>
      </c>
    </row>
    <row r="973" spans="2:65" s="11" customFormat="1" ht="11.25">
      <c r="B973" s="135"/>
      <c r="D973" s="136" t="s">
        <v>190</v>
      </c>
      <c r="E973" s="137" t="s">
        <v>3</v>
      </c>
      <c r="F973" s="138" t="s">
        <v>2269</v>
      </c>
      <c r="H973" s="137" t="s">
        <v>3</v>
      </c>
      <c r="I973" s="139"/>
      <c r="L973" s="135"/>
      <c r="M973" s="140"/>
      <c r="T973" s="141"/>
      <c r="AT973" s="137" t="s">
        <v>190</v>
      </c>
      <c r="AU973" s="137" t="s">
        <v>88</v>
      </c>
      <c r="AV973" s="11" t="s">
        <v>88</v>
      </c>
      <c r="AW973" s="11" t="s">
        <v>41</v>
      </c>
      <c r="AX973" s="11" t="s">
        <v>80</v>
      </c>
      <c r="AY973" s="137" t="s">
        <v>184</v>
      </c>
    </row>
    <row r="974" spans="2:65" s="12" customFormat="1" ht="11.25">
      <c r="B974" s="142"/>
      <c r="D974" s="136" t="s">
        <v>190</v>
      </c>
      <c r="E974" s="143" t="s">
        <v>3</v>
      </c>
      <c r="F974" s="144" t="s">
        <v>88</v>
      </c>
      <c r="H974" s="145">
        <v>1</v>
      </c>
      <c r="I974" s="146"/>
      <c r="L974" s="142"/>
      <c r="M974" s="147"/>
      <c r="T974" s="148"/>
      <c r="AT974" s="143" t="s">
        <v>190</v>
      </c>
      <c r="AU974" s="143" t="s">
        <v>88</v>
      </c>
      <c r="AV974" s="12" t="s">
        <v>90</v>
      </c>
      <c r="AW974" s="12" t="s">
        <v>41</v>
      </c>
      <c r="AX974" s="12" t="s">
        <v>80</v>
      </c>
      <c r="AY974" s="143" t="s">
        <v>184</v>
      </c>
    </row>
    <row r="975" spans="2:65" s="13" customFormat="1" ht="11.25">
      <c r="B975" s="149"/>
      <c r="D975" s="136" t="s">
        <v>190</v>
      </c>
      <c r="E975" s="150" t="s">
        <v>3</v>
      </c>
      <c r="F975" s="151" t="s">
        <v>202</v>
      </c>
      <c r="H975" s="152">
        <v>8</v>
      </c>
      <c r="I975" s="153"/>
      <c r="L975" s="149"/>
      <c r="M975" s="154"/>
      <c r="T975" s="155"/>
      <c r="AT975" s="150" t="s">
        <v>190</v>
      </c>
      <c r="AU975" s="150" t="s">
        <v>88</v>
      </c>
      <c r="AV975" s="13" t="s">
        <v>203</v>
      </c>
      <c r="AW975" s="13" t="s">
        <v>41</v>
      </c>
      <c r="AX975" s="13" t="s">
        <v>88</v>
      </c>
      <c r="AY975" s="150" t="s">
        <v>184</v>
      </c>
    </row>
    <row r="976" spans="2:65" s="1" customFormat="1" ht="66.75" customHeight="1">
      <c r="B976" s="121"/>
      <c r="C976" s="122" t="s">
        <v>1868</v>
      </c>
      <c r="D976" s="122" t="s">
        <v>185</v>
      </c>
      <c r="E976" s="123" t="s">
        <v>2446</v>
      </c>
      <c r="F976" s="124" t="s">
        <v>2447</v>
      </c>
      <c r="G976" s="125" t="s">
        <v>213</v>
      </c>
      <c r="H976" s="126">
        <v>2</v>
      </c>
      <c r="I976" s="127"/>
      <c r="J976" s="128">
        <f>ROUND(I976*H976,2)</f>
        <v>0</v>
      </c>
      <c r="K976" s="124" t="s">
        <v>189</v>
      </c>
      <c r="L976" s="32"/>
      <c r="M976" s="129" t="s">
        <v>3</v>
      </c>
      <c r="N976" s="130" t="s">
        <v>51</v>
      </c>
      <c r="P976" s="131">
        <f>O976*H976</f>
        <v>0</v>
      </c>
      <c r="Q976" s="131">
        <v>0</v>
      </c>
      <c r="R976" s="131">
        <f>Q976*H976</f>
        <v>0</v>
      </c>
      <c r="S976" s="131">
        <v>0</v>
      </c>
      <c r="T976" s="132">
        <f>S976*H976</f>
        <v>0</v>
      </c>
      <c r="AR976" s="133" t="s">
        <v>88</v>
      </c>
      <c r="AT976" s="133" t="s">
        <v>185</v>
      </c>
      <c r="AU976" s="133" t="s">
        <v>88</v>
      </c>
      <c r="AY976" s="16" t="s">
        <v>184</v>
      </c>
      <c r="BE976" s="134">
        <f>IF(N976="základní",J976,0)</f>
        <v>0</v>
      </c>
      <c r="BF976" s="134">
        <f>IF(N976="snížená",J976,0)</f>
        <v>0</v>
      </c>
      <c r="BG976" s="134">
        <f>IF(N976="zákl. přenesená",J976,0)</f>
        <v>0</v>
      </c>
      <c r="BH976" s="134">
        <f>IF(N976="sníž. přenesená",J976,0)</f>
        <v>0</v>
      </c>
      <c r="BI976" s="134">
        <f>IF(N976="nulová",J976,0)</f>
        <v>0</v>
      </c>
      <c r="BJ976" s="16" t="s">
        <v>88</v>
      </c>
      <c r="BK976" s="134">
        <f>ROUND(I976*H976,2)</f>
        <v>0</v>
      </c>
      <c r="BL976" s="16" t="s">
        <v>88</v>
      </c>
      <c r="BM976" s="133" t="s">
        <v>2448</v>
      </c>
    </row>
    <row r="977" spans="2:65" s="11" customFormat="1" ht="11.25">
      <c r="B977" s="135"/>
      <c r="D977" s="136" t="s">
        <v>190</v>
      </c>
      <c r="E977" s="137" t="s">
        <v>3</v>
      </c>
      <c r="F977" s="138" t="s">
        <v>2176</v>
      </c>
      <c r="H977" s="137" t="s">
        <v>3</v>
      </c>
      <c r="I977" s="139"/>
      <c r="L977" s="135"/>
      <c r="M977" s="140"/>
      <c r="T977" s="141"/>
      <c r="AT977" s="137" t="s">
        <v>190</v>
      </c>
      <c r="AU977" s="137" t="s">
        <v>88</v>
      </c>
      <c r="AV977" s="11" t="s">
        <v>88</v>
      </c>
      <c r="AW977" s="11" t="s">
        <v>41</v>
      </c>
      <c r="AX977" s="11" t="s">
        <v>80</v>
      </c>
      <c r="AY977" s="137" t="s">
        <v>184</v>
      </c>
    </row>
    <row r="978" spans="2:65" s="11" customFormat="1" ht="11.25">
      <c r="B978" s="135"/>
      <c r="D978" s="136" t="s">
        <v>190</v>
      </c>
      <c r="E978" s="137" t="s">
        <v>3</v>
      </c>
      <c r="F978" s="138" t="s">
        <v>1301</v>
      </c>
      <c r="H978" s="137" t="s">
        <v>3</v>
      </c>
      <c r="I978" s="139"/>
      <c r="L978" s="135"/>
      <c r="M978" s="140"/>
      <c r="T978" s="141"/>
      <c r="AT978" s="137" t="s">
        <v>190</v>
      </c>
      <c r="AU978" s="137" t="s">
        <v>88</v>
      </c>
      <c r="AV978" s="11" t="s">
        <v>88</v>
      </c>
      <c r="AW978" s="11" t="s">
        <v>41</v>
      </c>
      <c r="AX978" s="11" t="s">
        <v>80</v>
      </c>
      <c r="AY978" s="137" t="s">
        <v>184</v>
      </c>
    </row>
    <row r="979" spans="2:65" s="12" customFormat="1" ht="11.25">
      <c r="B979" s="142"/>
      <c r="D979" s="136" t="s">
        <v>190</v>
      </c>
      <c r="E979" s="143" t="s">
        <v>3</v>
      </c>
      <c r="F979" s="144" t="s">
        <v>88</v>
      </c>
      <c r="H979" s="145">
        <v>1</v>
      </c>
      <c r="I979" s="146"/>
      <c r="L979" s="142"/>
      <c r="M979" s="147"/>
      <c r="T979" s="148"/>
      <c r="AT979" s="143" t="s">
        <v>190</v>
      </c>
      <c r="AU979" s="143" t="s">
        <v>88</v>
      </c>
      <c r="AV979" s="12" t="s">
        <v>90</v>
      </c>
      <c r="AW979" s="12" t="s">
        <v>41</v>
      </c>
      <c r="AX979" s="12" t="s">
        <v>80</v>
      </c>
      <c r="AY979" s="143" t="s">
        <v>184</v>
      </c>
    </row>
    <row r="980" spans="2:65" s="11" customFormat="1" ht="11.25">
      <c r="B980" s="135"/>
      <c r="D980" s="136" t="s">
        <v>190</v>
      </c>
      <c r="E980" s="137" t="s">
        <v>3</v>
      </c>
      <c r="F980" s="138" t="s">
        <v>1416</v>
      </c>
      <c r="H980" s="137" t="s">
        <v>3</v>
      </c>
      <c r="I980" s="139"/>
      <c r="L980" s="135"/>
      <c r="M980" s="140"/>
      <c r="T980" s="141"/>
      <c r="AT980" s="137" t="s">
        <v>190</v>
      </c>
      <c r="AU980" s="137" t="s">
        <v>88</v>
      </c>
      <c r="AV980" s="11" t="s">
        <v>88</v>
      </c>
      <c r="AW980" s="11" t="s">
        <v>41</v>
      </c>
      <c r="AX980" s="11" t="s">
        <v>80</v>
      </c>
      <c r="AY980" s="137" t="s">
        <v>184</v>
      </c>
    </row>
    <row r="981" spans="2:65" s="12" customFormat="1" ht="11.25">
      <c r="B981" s="142"/>
      <c r="D981" s="136" t="s">
        <v>190</v>
      </c>
      <c r="E981" s="143" t="s">
        <v>3</v>
      </c>
      <c r="F981" s="144" t="s">
        <v>88</v>
      </c>
      <c r="H981" s="145">
        <v>1</v>
      </c>
      <c r="I981" s="146"/>
      <c r="L981" s="142"/>
      <c r="M981" s="147"/>
      <c r="T981" s="148"/>
      <c r="AT981" s="143" t="s">
        <v>190</v>
      </c>
      <c r="AU981" s="143" t="s">
        <v>88</v>
      </c>
      <c r="AV981" s="12" t="s">
        <v>90</v>
      </c>
      <c r="AW981" s="12" t="s">
        <v>41</v>
      </c>
      <c r="AX981" s="12" t="s">
        <v>80</v>
      </c>
      <c r="AY981" s="143" t="s">
        <v>184</v>
      </c>
    </row>
    <row r="982" spans="2:65" s="13" customFormat="1" ht="11.25">
      <c r="B982" s="149"/>
      <c r="D982" s="136" t="s">
        <v>190</v>
      </c>
      <c r="E982" s="150" t="s">
        <v>3</v>
      </c>
      <c r="F982" s="151" t="s">
        <v>202</v>
      </c>
      <c r="H982" s="152">
        <v>2</v>
      </c>
      <c r="I982" s="153"/>
      <c r="L982" s="149"/>
      <c r="M982" s="154"/>
      <c r="T982" s="155"/>
      <c r="AT982" s="150" t="s">
        <v>190</v>
      </c>
      <c r="AU982" s="150" t="s">
        <v>88</v>
      </c>
      <c r="AV982" s="13" t="s">
        <v>203</v>
      </c>
      <c r="AW982" s="13" t="s">
        <v>41</v>
      </c>
      <c r="AX982" s="13" t="s">
        <v>88</v>
      </c>
      <c r="AY982" s="150" t="s">
        <v>184</v>
      </c>
    </row>
    <row r="983" spans="2:65" s="1" customFormat="1" ht="49.15" customHeight="1">
      <c r="B983" s="121"/>
      <c r="C983" s="122" t="s">
        <v>575</v>
      </c>
      <c r="D983" s="122" t="s">
        <v>185</v>
      </c>
      <c r="E983" s="123" t="s">
        <v>2449</v>
      </c>
      <c r="F983" s="124" t="s">
        <v>2450</v>
      </c>
      <c r="G983" s="125" t="s">
        <v>213</v>
      </c>
      <c r="H983" s="126">
        <v>4</v>
      </c>
      <c r="I983" s="127"/>
      <c r="J983" s="128">
        <f>ROUND(I983*H983,2)</f>
        <v>0</v>
      </c>
      <c r="K983" s="124" t="s">
        <v>189</v>
      </c>
      <c r="L983" s="32"/>
      <c r="M983" s="129" t="s">
        <v>3</v>
      </c>
      <c r="N983" s="130" t="s">
        <v>51</v>
      </c>
      <c r="P983" s="131">
        <f>O983*H983</f>
        <v>0</v>
      </c>
      <c r="Q983" s="131">
        <v>0</v>
      </c>
      <c r="R983" s="131">
        <f>Q983*H983</f>
        <v>0</v>
      </c>
      <c r="S983" s="131">
        <v>0</v>
      </c>
      <c r="T983" s="132">
        <f>S983*H983</f>
        <v>0</v>
      </c>
      <c r="AR983" s="133" t="s">
        <v>88</v>
      </c>
      <c r="AT983" s="133" t="s">
        <v>185</v>
      </c>
      <c r="AU983" s="133" t="s">
        <v>88</v>
      </c>
      <c r="AY983" s="16" t="s">
        <v>184</v>
      </c>
      <c r="BE983" s="134">
        <f>IF(N983="základní",J983,0)</f>
        <v>0</v>
      </c>
      <c r="BF983" s="134">
        <f>IF(N983="snížená",J983,0)</f>
        <v>0</v>
      </c>
      <c r="BG983" s="134">
        <f>IF(N983="zákl. přenesená",J983,0)</f>
        <v>0</v>
      </c>
      <c r="BH983" s="134">
        <f>IF(N983="sníž. přenesená",J983,0)</f>
        <v>0</v>
      </c>
      <c r="BI983" s="134">
        <f>IF(N983="nulová",J983,0)</f>
        <v>0</v>
      </c>
      <c r="BJ983" s="16" t="s">
        <v>88</v>
      </c>
      <c r="BK983" s="134">
        <f>ROUND(I983*H983,2)</f>
        <v>0</v>
      </c>
      <c r="BL983" s="16" t="s">
        <v>88</v>
      </c>
      <c r="BM983" s="133" t="s">
        <v>2451</v>
      </c>
    </row>
    <row r="984" spans="2:65" s="11" customFormat="1" ht="11.25">
      <c r="B984" s="135"/>
      <c r="D984" s="136" t="s">
        <v>190</v>
      </c>
      <c r="E984" s="137" t="s">
        <v>3</v>
      </c>
      <c r="F984" s="138" t="s">
        <v>2176</v>
      </c>
      <c r="H984" s="137" t="s">
        <v>3</v>
      </c>
      <c r="I984" s="139"/>
      <c r="L984" s="135"/>
      <c r="M984" s="140"/>
      <c r="T984" s="141"/>
      <c r="AT984" s="137" t="s">
        <v>190</v>
      </c>
      <c r="AU984" s="137" t="s">
        <v>88</v>
      </c>
      <c r="AV984" s="11" t="s">
        <v>88</v>
      </c>
      <c r="AW984" s="11" t="s">
        <v>41</v>
      </c>
      <c r="AX984" s="11" t="s">
        <v>80</v>
      </c>
      <c r="AY984" s="137" t="s">
        <v>184</v>
      </c>
    </row>
    <row r="985" spans="2:65" s="11" customFormat="1" ht="11.25">
      <c r="B985" s="135"/>
      <c r="D985" s="136" t="s">
        <v>190</v>
      </c>
      <c r="E985" s="137" t="s">
        <v>3</v>
      </c>
      <c r="F985" s="138" t="s">
        <v>1297</v>
      </c>
      <c r="H985" s="137" t="s">
        <v>3</v>
      </c>
      <c r="I985" s="139"/>
      <c r="L985" s="135"/>
      <c r="M985" s="140"/>
      <c r="T985" s="141"/>
      <c r="AT985" s="137" t="s">
        <v>190</v>
      </c>
      <c r="AU985" s="137" t="s">
        <v>88</v>
      </c>
      <c r="AV985" s="11" t="s">
        <v>88</v>
      </c>
      <c r="AW985" s="11" t="s">
        <v>41</v>
      </c>
      <c r="AX985" s="11" t="s">
        <v>80</v>
      </c>
      <c r="AY985" s="137" t="s">
        <v>184</v>
      </c>
    </row>
    <row r="986" spans="2:65" s="12" customFormat="1" ht="11.25">
      <c r="B986" s="142"/>
      <c r="D986" s="136" t="s">
        <v>190</v>
      </c>
      <c r="E986" s="143" t="s">
        <v>3</v>
      </c>
      <c r="F986" s="144" t="s">
        <v>88</v>
      </c>
      <c r="H986" s="145">
        <v>1</v>
      </c>
      <c r="I986" s="146"/>
      <c r="L986" s="142"/>
      <c r="M986" s="147"/>
      <c r="T986" s="148"/>
      <c r="AT986" s="143" t="s">
        <v>190</v>
      </c>
      <c r="AU986" s="143" t="s">
        <v>88</v>
      </c>
      <c r="AV986" s="12" t="s">
        <v>90</v>
      </c>
      <c r="AW986" s="12" t="s">
        <v>41</v>
      </c>
      <c r="AX986" s="12" t="s">
        <v>80</v>
      </c>
      <c r="AY986" s="143" t="s">
        <v>184</v>
      </c>
    </row>
    <row r="987" spans="2:65" s="11" customFormat="1" ht="11.25">
      <c r="B987" s="135"/>
      <c r="D987" s="136" t="s">
        <v>190</v>
      </c>
      <c r="E987" s="137" t="s">
        <v>3</v>
      </c>
      <c r="F987" s="138" t="s">
        <v>1641</v>
      </c>
      <c r="H987" s="137" t="s">
        <v>3</v>
      </c>
      <c r="I987" s="139"/>
      <c r="L987" s="135"/>
      <c r="M987" s="140"/>
      <c r="T987" s="141"/>
      <c r="AT987" s="137" t="s">
        <v>190</v>
      </c>
      <c r="AU987" s="137" t="s">
        <v>88</v>
      </c>
      <c r="AV987" s="11" t="s">
        <v>88</v>
      </c>
      <c r="AW987" s="11" t="s">
        <v>41</v>
      </c>
      <c r="AX987" s="11" t="s">
        <v>80</v>
      </c>
      <c r="AY987" s="137" t="s">
        <v>184</v>
      </c>
    </row>
    <row r="988" spans="2:65" s="12" customFormat="1" ht="11.25">
      <c r="B988" s="142"/>
      <c r="D988" s="136" t="s">
        <v>190</v>
      </c>
      <c r="E988" s="143" t="s">
        <v>3</v>
      </c>
      <c r="F988" s="144" t="s">
        <v>88</v>
      </c>
      <c r="H988" s="145">
        <v>1</v>
      </c>
      <c r="I988" s="146"/>
      <c r="L988" s="142"/>
      <c r="M988" s="147"/>
      <c r="T988" s="148"/>
      <c r="AT988" s="143" t="s">
        <v>190</v>
      </c>
      <c r="AU988" s="143" t="s">
        <v>88</v>
      </c>
      <c r="AV988" s="12" t="s">
        <v>90</v>
      </c>
      <c r="AW988" s="12" t="s">
        <v>41</v>
      </c>
      <c r="AX988" s="12" t="s">
        <v>80</v>
      </c>
      <c r="AY988" s="143" t="s">
        <v>184</v>
      </c>
    </row>
    <row r="989" spans="2:65" s="11" customFormat="1" ht="11.25">
      <c r="B989" s="135"/>
      <c r="D989" s="136" t="s">
        <v>190</v>
      </c>
      <c r="E989" s="137" t="s">
        <v>3</v>
      </c>
      <c r="F989" s="138" t="s">
        <v>2267</v>
      </c>
      <c r="H989" s="137" t="s">
        <v>3</v>
      </c>
      <c r="I989" s="139"/>
      <c r="L989" s="135"/>
      <c r="M989" s="140"/>
      <c r="T989" s="141"/>
      <c r="AT989" s="137" t="s">
        <v>190</v>
      </c>
      <c r="AU989" s="137" t="s">
        <v>88</v>
      </c>
      <c r="AV989" s="11" t="s">
        <v>88</v>
      </c>
      <c r="AW989" s="11" t="s">
        <v>41</v>
      </c>
      <c r="AX989" s="11" t="s">
        <v>80</v>
      </c>
      <c r="AY989" s="137" t="s">
        <v>184</v>
      </c>
    </row>
    <row r="990" spans="2:65" s="12" customFormat="1" ht="11.25">
      <c r="B990" s="142"/>
      <c r="D990" s="136" t="s">
        <v>190</v>
      </c>
      <c r="E990" s="143" t="s">
        <v>3</v>
      </c>
      <c r="F990" s="144" t="s">
        <v>88</v>
      </c>
      <c r="H990" s="145">
        <v>1</v>
      </c>
      <c r="I990" s="146"/>
      <c r="L990" s="142"/>
      <c r="M990" s="147"/>
      <c r="T990" s="148"/>
      <c r="AT990" s="143" t="s">
        <v>190</v>
      </c>
      <c r="AU990" s="143" t="s">
        <v>88</v>
      </c>
      <c r="AV990" s="12" t="s">
        <v>90</v>
      </c>
      <c r="AW990" s="12" t="s">
        <v>41</v>
      </c>
      <c r="AX990" s="12" t="s">
        <v>80</v>
      </c>
      <c r="AY990" s="143" t="s">
        <v>184</v>
      </c>
    </row>
    <row r="991" spans="2:65" s="11" customFormat="1" ht="11.25">
      <c r="B991" s="135"/>
      <c r="D991" s="136" t="s">
        <v>190</v>
      </c>
      <c r="E991" s="137" t="s">
        <v>3</v>
      </c>
      <c r="F991" s="138" t="s">
        <v>2272</v>
      </c>
      <c r="H991" s="137" t="s">
        <v>3</v>
      </c>
      <c r="I991" s="139"/>
      <c r="L991" s="135"/>
      <c r="M991" s="140"/>
      <c r="T991" s="141"/>
      <c r="AT991" s="137" t="s">
        <v>190</v>
      </c>
      <c r="AU991" s="137" t="s">
        <v>88</v>
      </c>
      <c r="AV991" s="11" t="s">
        <v>88</v>
      </c>
      <c r="AW991" s="11" t="s">
        <v>41</v>
      </c>
      <c r="AX991" s="11" t="s">
        <v>80</v>
      </c>
      <c r="AY991" s="137" t="s">
        <v>184</v>
      </c>
    </row>
    <row r="992" spans="2:65" s="12" customFormat="1" ht="11.25">
      <c r="B992" s="142"/>
      <c r="D992" s="136" t="s">
        <v>190</v>
      </c>
      <c r="E992" s="143" t="s">
        <v>3</v>
      </c>
      <c r="F992" s="144" t="s">
        <v>88</v>
      </c>
      <c r="H992" s="145">
        <v>1</v>
      </c>
      <c r="I992" s="146"/>
      <c r="L992" s="142"/>
      <c r="M992" s="147"/>
      <c r="T992" s="148"/>
      <c r="AT992" s="143" t="s">
        <v>190</v>
      </c>
      <c r="AU992" s="143" t="s">
        <v>88</v>
      </c>
      <c r="AV992" s="12" t="s">
        <v>90</v>
      </c>
      <c r="AW992" s="12" t="s">
        <v>41</v>
      </c>
      <c r="AX992" s="12" t="s">
        <v>80</v>
      </c>
      <c r="AY992" s="143" t="s">
        <v>184</v>
      </c>
    </row>
    <row r="993" spans="2:65" s="13" customFormat="1" ht="11.25">
      <c r="B993" s="149"/>
      <c r="D993" s="136" t="s">
        <v>190</v>
      </c>
      <c r="E993" s="150" t="s">
        <v>3</v>
      </c>
      <c r="F993" s="151" t="s">
        <v>202</v>
      </c>
      <c r="H993" s="152">
        <v>4</v>
      </c>
      <c r="I993" s="153"/>
      <c r="L993" s="149"/>
      <c r="M993" s="154"/>
      <c r="T993" s="155"/>
      <c r="AT993" s="150" t="s">
        <v>190</v>
      </c>
      <c r="AU993" s="150" t="s">
        <v>88</v>
      </c>
      <c r="AV993" s="13" t="s">
        <v>203</v>
      </c>
      <c r="AW993" s="13" t="s">
        <v>41</v>
      </c>
      <c r="AX993" s="13" t="s">
        <v>88</v>
      </c>
      <c r="AY993" s="150" t="s">
        <v>184</v>
      </c>
    </row>
    <row r="994" spans="2:65" s="1" customFormat="1" ht="37.9" customHeight="1">
      <c r="B994" s="121"/>
      <c r="C994" s="122" t="s">
        <v>1876</v>
      </c>
      <c r="D994" s="122" t="s">
        <v>185</v>
      </c>
      <c r="E994" s="123" t="s">
        <v>2452</v>
      </c>
      <c r="F994" s="124" t="s">
        <v>2453</v>
      </c>
      <c r="G994" s="125" t="s">
        <v>213</v>
      </c>
      <c r="H994" s="126">
        <v>1</v>
      </c>
      <c r="I994" s="127"/>
      <c r="J994" s="128">
        <f>ROUND(I994*H994,2)</f>
        <v>0</v>
      </c>
      <c r="K994" s="124" t="s">
        <v>189</v>
      </c>
      <c r="L994" s="32"/>
      <c r="M994" s="129" t="s">
        <v>3</v>
      </c>
      <c r="N994" s="130" t="s">
        <v>51</v>
      </c>
      <c r="P994" s="131">
        <f>O994*H994</f>
        <v>0</v>
      </c>
      <c r="Q994" s="131">
        <v>0</v>
      </c>
      <c r="R994" s="131">
        <f>Q994*H994</f>
        <v>0</v>
      </c>
      <c r="S994" s="131">
        <v>0</v>
      </c>
      <c r="T994" s="132">
        <f>S994*H994</f>
        <v>0</v>
      </c>
      <c r="AR994" s="133" t="s">
        <v>88</v>
      </c>
      <c r="AT994" s="133" t="s">
        <v>185</v>
      </c>
      <c r="AU994" s="133" t="s">
        <v>88</v>
      </c>
      <c r="AY994" s="16" t="s">
        <v>184</v>
      </c>
      <c r="BE994" s="134">
        <f>IF(N994="základní",J994,0)</f>
        <v>0</v>
      </c>
      <c r="BF994" s="134">
        <f>IF(N994="snížená",J994,0)</f>
        <v>0</v>
      </c>
      <c r="BG994" s="134">
        <f>IF(N994="zákl. přenesená",J994,0)</f>
        <v>0</v>
      </c>
      <c r="BH994" s="134">
        <f>IF(N994="sníž. přenesená",J994,0)</f>
        <v>0</v>
      </c>
      <c r="BI994" s="134">
        <f>IF(N994="nulová",J994,0)</f>
        <v>0</v>
      </c>
      <c r="BJ994" s="16" t="s">
        <v>88</v>
      </c>
      <c r="BK994" s="134">
        <f>ROUND(I994*H994,2)</f>
        <v>0</v>
      </c>
      <c r="BL994" s="16" t="s">
        <v>88</v>
      </c>
      <c r="BM994" s="133" t="s">
        <v>2454</v>
      </c>
    </row>
    <row r="995" spans="2:65" s="11" customFormat="1" ht="11.25">
      <c r="B995" s="135"/>
      <c r="D995" s="136" t="s">
        <v>190</v>
      </c>
      <c r="E995" s="137" t="s">
        <v>3</v>
      </c>
      <c r="F995" s="138" t="s">
        <v>2176</v>
      </c>
      <c r="H995" s="137" t="s">
        <v>3</v>
      </c>
      <c r="I995" s="139"/>
      <c r="L995" s="135"/>
      <c r="M995" s="140"/>
      <c r="T995" s="141"/>
      <c r="AT995" s="137" t="s">
        <v>190</v>
      </c>
      <c r="AU995" s="137" t="s">
        <v>88</v>
      </c>
      <c r="AV995" s="11" t="s">
        <v>88</v>
      </c>
      <c r="AW995" s="11" t="s">
        <v>41</v>
      </c>
      <c r="AX995" s="11" t="s">
        <v>80</v>
      </c>
      <c r="AY995" s="137" t="s">
        <v>184</v>
      </c>
    </row>
    <row r="996" spans="2:65" s="11" customFormat="1" ht="11.25">
      <c r="B996" s="135"/>
      <c r="D996" s="136" t="s">
        <v>190</v>
      </c>
      <c r="E996" s="137" t="s">
        <v>3</v>
      </c>
      <c r="F996" s="138" t="s">
        <v>1297</v>
      </c>
      <c r="H996" s="137" t="s">
        <v>3</v>
      </c>
      <c r="I996" s="139"/>
      <c r="L996" s="135"/>
      <c r="M996" s="140"/>
      <c r="T996" s="141"/>
      <c r="AT996" s="137" t="s">
        <v>190</v>
      </c>
      <c r="AU996" s="137" t="s">
        <v>88</v>
      </c>
      <c r="AV996" s="11" t="s">
        <v>88</v>
      </c>
      <c r="AW996" s="11" t="s">
        <v>41</v>
      </c>
      <c r="AX996" s="11" t="s">
        <v>80</v>
      </c>
      <c r="AY996" s="137" t="s">
        <v>184</v>
      </c>
    </row>
    <row r="997" spans="2:65" s="12" customFormat="1" ht="11.25">
      <c r="B997" s="142"/>
      <c r="D997" s="136" t="s">
        <v>190</v>
      </c>
      <c r="E997" s="143" t="s">
        <v>3</v>
      </c>
      <c r="F997" s="144" t="s">
        <v>88</v>
      </c>
      <c r="H997" s="145">
        <v>1</v>
      </c>
      <c r="I997" s="146"/>
      <c r="L997" s="142"/>
      <c r="M997" s="147"/>
      <c r="T997" s="148"/>
      <c r="AT997" s="143" t="s">
        <v>190</v>
      </c>
      <c r="AU997" s="143" t="s">
        <v>88</v>
      </c>
      <c r="AV997" s="12" t="s">
        <v>90</v>
      </c>
      <c r="AW997" s="12" t="s">
        <v>41</v>
      </c>
      <c r="AX997" s="12" t="s">
        <v>80</v>
      </c>
      <c r="AY997" s="143" t="s">
        <v>184</v>
      </c>
    </row>
    <row r="998" spans="2:65" s="13" customFormat="1" ht="11.25">
      <c r="B998" s="149"/>
      <c r="D998" s="136" t="s">
        <v>190</v>
      </c>
      <c r="E998" s="150" t="s">
        <v>3</v>
      </c>
      <c r="F998" s="151" t="s">
        <v>202</v>
      </c>
      <c r="H998" s="152">
        <v>1</v>
      </c>
      <c r="I998" s="153"/>
      <c r="L998" s="149"/>
      <c r="M998" s="154"/>
      <c r="T998" s="155"/>
      <c r="AT998" s="150" t="s">
        <v>190</v>
      </c>
      <c r="AU998" s="150" t="s">
        <v>88</v>
      </c>
      <c r="AV998" s="13" t="s">
        <v>203</v>
      </c>
      <c r="AW998" s="13" t="s">
        <v>41</v>
      </c>
      <c r="AX998" s="13" t="s">
        <v>88</v>
      </c>
      <c r="AY998" s="150" t="s">
        <v>184</v>
      </c>
    </row>
    <row r="999" spans="2:65" s="1" customFormat="1" ht="24.2" customHeight="1">
      <c r="B999" s="121"/>
      <c r="C999" s="122" t="s">
        <v>580</v>
      </c>
      <c r="D999" s="122" t="s">
        <v>185</v>
      </c>
      <c r="E999" s="123" t="s">
        <v>1842</v>
      </c>
      <c r="F999" s="124" t="s">
        <v>1843</v>
      </c>
      <c r="G999" s="125" t="s">
        <v>213</v>
      </c>
      <c r="H999" s="126">
        <v>1</v>
      </c>
      <c r="I999" s="127"/>
      <c r="J999" s="128">
        <f>ROUND(I999*H999,2)</f>
        <v>0</v>
      </c>
      <c r="K999" s="124" t="s">
        <v>189</v>
      </c>
      <c r="L999" s="32"/>
      <c r="M999" s="129" t="s">
        <v>3</v>
      </c>
      <c r="N999" s="130" t="s">
        <v>51</v>
      </c>
      <c r="P999" s="131">
        <f>O999*H999</f>
        <v>0</v>
      </c>
      <c r="Q999" s="131">
        <v>0</v>
      </c>
      <c r="R999" s="131">
        <f>Q999*H999</f>
        <v>0</v>
      </c>
      <c r="S999" s="131">
        <v>0</v>
      </c>
      <c r="T999" s="132">
        <f>S999*H999</f>
        <v>0</v>
      </c>
      <c r="AR999" s="133" t="s">
        <v>88</v>
      </c>
      <c r="AT999" s="133" t="s">
        <v>185</v>
      </c>
      <c r="AU999" s="133" t="s">
        <v>88</v>
      </c>
      <c r="AY999" s="16" t="s">
        <v>184</v>
      </c>
      <c r="BE999" s="134">
        <f>IF(N999="základní",J999,0)</f>
        <v>0</v>
      </c>
      <c r="BF999" s="134">
        <f>IF(N999="snížená",J999,0)</f>
        <v>0</v>
      </c>
      <c r="BG999" s="134">
        <f>IF(N999="zákl. přenesená",J999,0)</f>
        <v>0</v>
      </c>
      <c r="BH999" s="134">
        <f>IF(N999="sníž. přenesená",J999,0)</f>
        <v>0</v>
      </c>
      <c r="BI999" s="134">
        <f>IF(N999="nulová",J999,0)</f>
        <v>0</v>
      </c>
      <c r="BJ999" s="16" t="s">
        <v>88</v>
      </c>
      <c r="BK999" s="134">
        <f>ROUND(I999*H999,2)</f>
        <v>0</v>
      </c>
      <c r="BL999" s="16" t="s">
        <v>88</v>
      </c>
      <c r="BM999" s="133" t="s">
        <v>2455</v>
      </c>
    </row>
    <row r="1000" spans="2:65" s="11" customFormat="1" ht="11.25">
      <c r="B1000" s="135"/>
      <c r="D1000" s="136" t="s">
        <v>190</v>
      </c>
      <c r="E1000" s="137" t="s">
        <v>3</v>
      </c>
      <c r="F1000" s="138" t="s">
        <v>2167</v>
      </c>
      <c r="H1000" s="137" t="s">
        <v>3</v>
      </c>
      <c r="I1000" s="139"/>
      <c r="L1000" s="135"/>
      <c r="M1000" s="140"/>
      <c r="T1000" s="141"/>
      <c r="AT1000" s="137" t="s">
        <v>190</v>
      </c>
      <c r="AU1000" s="137" t="s">
        <v>88</v>
      </c>
      <c r="AV1000" s="11" t="s">
        <v>88</v>
      </c>
      <c r="AW1000" s="11" t="s">
        <v>41</v>
      </c>
      <c r="AX1000" s="11" t="s">
        <v>80</v>
      </c>
      <c r="AY1000" s="137" t="s">
        <v>184</v>
      </c>
    </row>
    <row r="1001" spans="2:65" s="11" customFormat="1" ht="11.25">
      <c r="B1001" s="135"/>
      <c r="D1001" s="136" t="s">
        <v>190</v>
      </c>
      <c r="E1001" s="137" t="s">
        <v>3</v>
      </c>
      <c r="F1001" s="138" t="s">
        <v>2456</v>
      </c>
      <c r="H1001" s="137" t="s">
        <v>3</v>
      </c>
      <c r="I1001" s="139"/>
      <c r="L1001" s="135"/>
      <c r="M1001" s="140"/>
      <c r="T1001" s="141"/>
      <c r="AT1001" s="137" t="s">
        <v>190</v>
      </c>
      <c r="AU1001" s="137" t="s">
        <v>88</v>
      </c>
      <c r="AV1001" s="11" t="s">
        <v>88</v>
      </c>
      <c r="AW1001" s="11" t="s">
        <v>41</v>
      </c>
      <c r="AX1001" s="11" t="s">
        <v>80</v>
      </c>
      <c r="AY1001" s="137" t="s">
        <v>184</v>
      </c>
    </row>
    <row r="1002" spans="2:65" s="12" customFormat="1" ht="11.25">
      <c r="B1002" s="142"/>
      <c r="D1002" s="136" t="s">
        <v>190</v>
      </c>
      <c r="E1002" s="143" t="s">
        <v>3</v>
      </c>
      <c r="F1002" s="144" t="s">
        <v>88</v>
      </c>
      <c r="H1002" s="145">
        <v>1</v>
      </c>
      <c r="I1002" s="146"/>
      <c r="L1002" s="142"/>
      <c r="M1002" s="147"/>
      <c r="T1002" s="148"/>
      <c r="AT1002" s="143" t="s">
        <v>190</v>
      </c>
      <c r="AU1002" s="143" t="s">
        <v>88</v>
      </c>
      <c r="AV1002" s="12" t="s">
        <v>90</v>
      </c>
      <c r="AW1002" s="12" t="s">
        <v>41</v>
      </c>
      <c r="AX1002" s="12" t="s">
        <v>80</v>
      </c>
      <c r="AY1002" s="143" t="s">
        <v>184</v>
      </c>
    </row>
    <row r="1003" spans="2:65" s="13" customFormat="1" ht="11.25">
      <c r="B1003" s="149"/>
      <c r="D1003" s="136" t="s">
        <v>190</v>
      </c>
      <c r="E1003" s="150" t="s">
        <v>3</v>
      </c>
      <c r="F1003" s="151" t="s">
        <v>202</v>
      </c>
      <c r="H1003" s="152">
        <v>1</v>
      </c>
      <c r="I1003" s="153"/>
      <c r="L1003" s="149"/>
      <c r="M1003" s="154"/>
      <c r="T1003" s="155"/>
      <c r="AT1003" s="150" t="s">
        <v>190</v>
      </c>
      <c r="AU1003" s="150" t="s">
        <v>88</v>
      </c>
      <c r="AV1003" s="13" t="s">
        <v>203</v>
      </c>
      <c r="AW1003" s="13" t="s">
        <v>41</v>
      </c>
      <c r="AX1003" s="13" t="s">
        <v>88</v>
      </c>
      <c r="AY1003" s="150" t="s">
        <v>184</v>
      </c>
    </row>
    <row r="1004" spans="2:65" s="1" customFormat="1" ht="24.2" customHeight="1">
      <c r="B1004" s="121"/>
      <c r="C1004" s="122" t="s">
        <v>1691</v>
      </c>
      <c r="D1004" s="122" t="s">
        <v>185</v>
      </c>
      <c r="E1004" s="123" t="s">
        <v>1504</v>
      </c>
      <c r="F1004" s="124" t="s">
        <v>1505</v>
      </c>
      <c r="G1004" s="125" t="s">
        <v>213</v>
      </c>
      <c r="H1004" s="126">
        <v>3</v>
      </c>
      <c r="I1004" s="127"/>
      <c r="J1004" s="128">
        <f>ROUND(I1004*H1004,2)</f>
        <v>0</v>
      </c>
      <c r="K1004" s="124" t="s">
        <v>189</v>
      </c>
      <c r="L1004" s="32"/>
      <c r="M1004" s="129" t="s">
        <v>3</v>
      </c>
      <c r="N1004" s="130" t="s">
        <v>51</v>
      </c>
      <c r="P1004" s="131">
        <f>O1004*H1004</f>
        <v>0</v>
      </c>
      <c r="Q1004" s="131">
        <v>0</v>
      </c>
      <c r="R1004" s="131">
        <f>Q1004*H1004</f>
        <v>0</v>
      </c>
      <c r="S1004" s="131">
        <v>0</v>
      </c>
      <c r="T1004" s="132">
        <f>S1004*H1004</f>
        <v>0</v>
      </c>
      <c r="AR1004" s="133" t="s">
        <v>88</v>
      </c>
      <c r="AT1004" s="133" t="s">
        <v>185</v>
      </c>
      <c r="AU1004" s="133" t="s">
        <v>88</v>
      </c>
      <c r="AY1004" s="16" t="s">
        <v>184</v>
      </c>
      <c r="BE1004" s="134">
        <f>IF(N1004="základní",J1004,0)</f>
        <v>0</v>
      </c>
      <c r="BF1004" s="134">
        <f>IF(N1004="snížená",J1004,0)</f>
        <v>0</v>
      </c>
      <c r="BG1004" s="134">
        <f>IF(N1004="zákl. přenesená",J1004,0)</f>
        <v>0</v>
      </c>
      <c r="BH1004" s="134">
        <f>IF(N1004="sníž. přenesená",J1004,0)</f>
        <v>0</v>
      </c>
      <c r="BI1004" s="134">
        <f>IF(N1004="nulová",J1004,0)</f>
        <v>0</v>
      </c>
      <c r="BJ1004" s="16" t="s">
        <v>88</v>
      </c>
      <c r="BK1004" s="134">
        <f>ROUND(I1004*H1004,2)</f>
        <v>0</v>
      </c>
      <c r="BL1004" s="16" t="s">
        <v>88</v>
      </c>
      <c r="BM1004" s="133" t="s">
        <v>2457</v>
      </c>
    </row>
    <row r="1005" spans="2:65" s="11" customFormat="1" ht="11.25">
      <c r="B1005" s="135"/>
      <c r="D1005" s="136" t="s">
        <v>190</v>
      </c>
      <c r="E1005" s="137" t="s">
        <v>3</v>
      </c>
      <c r="F1005" s="138" t="s">
        <v>2167</v>
      </c>
      <c r="H1005" s="137" t="s">
        <v>3</v>
      </c>
      <c r="I1005" s="139"/>
      <c r="L1005" s="135"/>
      <c r="M1005" s="140"/>
      <c r="T1005" s="141"/>
      <c r="AT1005" s="137" t="s">
        <v>190</v>
      </c>
      <c r="AU1005" s="137" t="s">
        <v>88</v>
      </c>
      <c r="AV1005" s="11" t="s">
        <v>88</v>
      </c>
      <c r="AW1005" s="11" t="s">
        <v>41</v>
      </c>
      <c r="AX1005" s="11" t="s">
        <v>80</v>
      </c>
      <c r="AY1005" s="137" t="s">
        <v>184</v>
      </c>
    </row>
    <row r="1006" spans="2:65" s="11" customFormat="1" ht="11.25">
      <c r="B1006" s="135"/>
      <c r="D1006" s="136" t="s">
        <v>190</v>
      </c>
      <c r="E1006" s="137" t="s">
        <v>3</v>
      </c>
      <c r="F1006" s="138" t="s">
        <v>2458</v>
      </c>
      <c r="H1006" s="137" t="s">
        <v>3</v>
      </c>
      <c r="I1006" s="139"/>
      <c r="L1006" s="135"/>
      <c r="M1006" s="140"/>
      <c r="T1006" s="141"/>
      <c r="AT1006" s="137" t="s">
        <v>190</v>
      </c>
      <c r="AU1006" s="137" t="s">
        <v>88</v>
      </c>
      <c r="AV1006" s="11" t="s">
        <v>88</v>
      </c>
      <c r="AW1006" s="11" t="s">
        <v>41</v>
      </c>
      <c r="AX1006" s="11" t="s">
        <v>80</v>
      </c>
      <c r="AY1006" s="137" t="s">
        <v>184</v>
      </c>
    </row>
    <row r="1007" spans="2:65" s="12" customFormat="1" ht="11.25">
      <c r="B1007" s="142"/>
      <c r="D1007" s="136" t="s">
        <v>190</v>
      </c>
      <c r="E1007" s="143" t="s">
        <v>3</v>
      </c>
      <c r="F1007" s="144" t="s">
        <v>210</v>
      </c>
      <c r="H1007" s="145">
        <v>3</v>
      </c>
      <c r="I1007" s="146"/>
      <c r="L1007" s="142"/>
      <c r="M1007" s="147"/>
      <c r="T1007" s="148"/>
      <c r="AT1007" s="143" t="s">
        <v>190</v>
      </c>
      <c r="AU1007" s="143" t="s">
        <v>88</v>
      </c>
      <c r="AV1007" s="12" t="s">
        <v>90</v>
      </c>
      <c r="AW1007" s="12" t="s">
        <v>41</v>
      </c>
      <c r="AX1007" s="12" t="s">
        <v>80</v>
      </c>
      <c r="AY1007" s="143" t="s">
        <v>184</v>
      </c>
    </row>
    <row r="1008" spans="2:65" s="13" customFormat="1" ht="11.25">
      <c r="B1008" s="149"/>
      <c r="D1008" s="136" t="s">
        <v>190</v>
      </c>
      <c r="E1008" s="150" t="s">
        <v>3</v>
      </c>
      <c r="F1008" s="151" t="s">
        <v>202</v>
      </c>
      <c r="H1008" s="152">
        <v>3</v>
      </c>
      <c r="I1008" s="153"/>
      <c r="L1008" s="149"/>
      <c r="M1008" s="154"/>
      <c r="T1008" s="155"/>
      <c r="AT1008" s="150" t="s">
        <v>190</v>
      </c>
      <c r="AU1008" s="150" t="s">
        <v>88</v>
      </c>
      <c r="AV1008" s="13" t="s">
        <v>203</v>
      </c>
      <c r="AW1008" s="13" t="s">
        <v>41</v>
      </c>
      <c r="AX1008" s="13" t="s">
        <v>88</v>
      </c>
      <c r="AY1008" s="150" t="s">
        <v>184</v>
      </c>
    </row>
    <row r="1009" spans="2:65" s="1" customFormat="1" ht="24.2" customHeight="1">
      <c r="B1009" s="121"/>
      <c r="C1009" s="122" t="s">
        <v>583</v>
      </c>
      <c r="D1009" s="122" t="s">
        <v>185</v>
      </c>
      <c r="E1009" s="123" t="s">
        <v>1951</v>
      </c>
      <c r="F1009" s="124" t="s">
        <v>1952</v>
      </c>
      <c r="G1009" s="125" t="s">
        <v>213</v>
      </c>
      <c r="H1009" s="126">
        <v>6</v>
      </c>
      <c r="I1009" s="127"/>
      <c r="J1009" s="128">
        <f>ROUND(I1009*H1009,2)</f>
        <v>0</v>
      </c>
      <c r="K1009" s="124" t="s">
        <v>189</v>
      </c>
      <c r="L1009" s="32"/>
      <c r="M1009" s="129" t="s">
        <v>3</v>
      </c>
      <c r="N1009" s="130" t="s">
        <v>51</v>
      </c>
      <c r="P1009" s="131">
        <f>O1009*H1009</f>
        <v>0</v>
      </c>
      <c r="Q1009" s="131">
        <v>0</v>
      </c>
      <c r="R1009" s="131">
        <f>Q1009*H1009</f>
        <v>0</v>
      </c>
      <c r="S1009" s="131">
        <v>0</v>
      </c>
      <c r="T1009" s="132">
        <f>S1009*H1009</f>
        <v>0</v>
      </c>
      <c r="AR1009" s="133" t="s">
        <v>88</v>
      </c>
      <c r="AT1009" s="133" t="s">
        <v>185</v>
      </c>
      <c r="AU1009" s="133" t="s">
        <v>88</v>
      </c>
      <c r="AY1009" s="16" t="s">
        <v>184</v>
      </c>
      <c r="BE1009" s="134">
        <f>IF(N1009="základní",J1009,0)</f>
        <v>0</v>
      </c>
      <c r="BF1009" s="134">
        <f>IF(N1009="snížená",J1009,0)</f>
        <v>0</v>
      </c>
      <c r="BG1009" s="134">
        <f>IF(N1009="zákl. přenesená",J1009,0)</f>
        <v>0</v>
      </c>
      <c r="BH1009" s="134">
        <f>IF(N1009="sníž. přenesená",J1009,0)</f>
        <v>0</v>
      </c>
      <c r="BI1009" s="134">
        <f>IF(N1009="nulová",J1009,0)</f>
        <v>0</v>
      </c>
      <c r="BJ1009" s="16" t="s">
        <v>88</v>
      </c>
      <c r="BK1009" s="134">
        <f>ROUND(I1009*H1009,2)</f>
        <v>0</v>
      </c>
      <c r="BL1009" s="16" t="s">
        <v>88</v>
      </c>
      <c r="BM1009" s="133" t="s">
        <v>2459</v>
      </c>
    </row>
    <row r="1010" spans="2:65" s="11" customFormat="1" ht="11.25">
      <c r="B1010" s="135"/>
      <c r="D1010" s="136" t="s">
        <v>190</v>
      </c>
      <c r="E1010" s="137" t="s">
        <v>3</v>
      </c>
      <c r="F1010" s="138" t="s">
        <v>2167</v>
      </c>
      <c r="H1010" s="137" t="s">
        <v>3</v>
      </c>
      <c r="I1010" s="139"/>
      <c r="L1010" s="135"/>
      <c r="M1010" s="140"/>
      <c r="T1010" s="141"/>
      <c r="AT1010" s="137" t="s">
        <v>190</v>
      </c>
      <c r="AU1010" s="137" t="s">
        <v>88</v>
      </c>
      <c r="AV1010" s="11" t="s">
        <v>88</v>
      </c>
      <c r="AW1010" s="11" t="s">
        <v>41</v>
      </c>
      <c r="AX1010" s="11" t="s">
        <v>80</v>
      </c>
      <c r="AY1010" s="137" t="s">
        <v>184</v>
      </c>
    </row>
    <row r="1011" spans="2:65" s="11" customFormat="1" ht="11.25">
      <c r="B1011" s="135"/>
      <c r="D1011" s="136" t="s">
        <v>190</v>
      </c>
      <c r="E1011" s="137" t="s">
        <v>3</v>
      </c>
      <c r="F1011" s="138" t="s">
        <v>2460</v>
      </c>
      <c r="H1011" s="137" t="s">
        <v>3</v>
      </c>
      <c r="I1011" s="139"/>
      <c r="L1011" s="135"/>
      <c r="M1011" s="140"/>
      <c r="T1011" s="141"/>
      <c r="AT1011" s="137" t="s">
        <v>190</v>
      </c>
      <c r="AU1011" s="137" t="s">
        <v>88</v>
      </c>
      <c r="AV1011" s="11" t="s">
        <v>88</v>
      </c>
      <c r="AW1011" s="11" t="s">
        <v>41</v>
      </c>
      <c r="AX1011" s="11" t="s">
        <v>80</v>
      </c>
      <c r="AY1011" s="137" t="s">
        <v>184</v>
      </c>
    </row>
    <row r="1012" spans="2:65" s="12" customFormat="1" ht="11.25">
      <c r="B1012" s="142"/>
      <c r="D1012" s="136" t="s">
        <v>190</v>
      </c>
      <c r="E1012" s="143" t="s">
        <v>3</v>
      </c>
      <c r="F1012" s="144" t="s">
        <v>224</v>
      </c>
      <c r="H1012" s="145">
        <v>6</v>
      </c>
      <c r="I1012" s="146"/>
      <c r="L1012" s="142"/>
      <c r="M1012" s="147"/>
      <c r="T1012" s="148"/>
      <c r="AT1012" s="143" t="s">
        <v>190</v>
      </c>
      <c r="AU1012" s="143" t="s">
        <v>88</v>
      </c>
      <c r="AV1012" s="12" t="s">
        <v>90</v>
      </c>
      <c r="AW1012" s="12" t="s">
        <v>41</v>
      </c>
      <c r="AX1012" s="12" t="s">
        <v>80</v>
      </c>
      <c r="AY1012" s="143" t="s">
        <v>184</v>
      </c>
    </row>
    <row r="1013" spans="2:65" s="13" customFormat="1" ht="11.25">
      <c r="B1013" s="149"/>
      <c r="D1013" s="136" t="s">
        <v>190</v>
      </c>
      <c r="E1013" s="150" t="s">
        <v>3</v>
      </c>
      <c r="F1013" s="151" t="s">
        <v>202</v>
      </c>
      <c r="H1013" s="152">
        <v>6</v>
      </c>
      <c r="I1013" s="153"/>
      <c r="L1013" s="149"/>
      <c r="M1013" s="154"/>
      <c r="T1013" s="155"/>
      <c r="AT1013" s="150" t="s">
        <v>190</v>
      </c>
      <c r="AU1013" s="150" t="s">
        <v>88</v>
      </c>
      <c r="AV1013" s="13" t="s">
        <v>203</v>
      </c>
      <c r="AW1013" s="13" t="s">
        <v>41</v>
      </c>
      <c r="AX1013" s="13" t="s">
        <v>88</v>
      </c>
      <c r="AY1013" s="150" t="s">
        <v>184</v>
      </c>
    </row>
    <row r="1014" spans="2:65" s="1" customFormat="1" ht="24.2" customHeight="1">
      <c r="B1014" s="121"/>
      <c r="C1014" s="122" t="s">
        <v>1897</v>
      </c>
      <c r="D1014" s="122" t="s">
        <v>185</v>
      </c>
      <c r="E1014" s="123" t="s">
        <v>1511</v>
      </c>
      <c r="F1014" s="124" t="s">
        <v>1512</v>
      </c>
      <c r="G1014" s="125" t="s">
        <v>213</v>
      </c>
      <c r="H1014" s="126">
        <v>2</v>
      </c>
      <c r="I1014" s="127"/>
      <c r="J1014" s="128">
        <f>ROUND(I1014*H1014,2)</f>
        <v>0</v>
      </c>
      <c r="K1014" s="124" t="s">
        <v>189</v>
      </c>
      <c r="L1014" s="32"/>
      <c r="M1014" s="129" t="s">
        <v>3</v>
      </c>
      <c r="N1014" s="130" t="s">
        <v>51</v>
      </c>
      <c r="P1014" s="131">
        <f>O1014*H1014</f>
        <v>0</v>
      </c>
      <c r="Q1014" s="131">
        <v>0</v>
      </c>
      <c r="R1014" s="131">
        <f>Q1014*H1014</f>
        <v>0</v>
      </c>
      <c r="S1014" s="131">
        <v>0</v>
      </c>
      <c r="T1014" s="132">
        <f>S1014*H1014</f>
        <v>0</v>
      </c>
      <c r="AR1014" s="133" t="s">
        <v>88</v>
      </c>
      <c r="AT1014" s="133" t="s">
        <v>185</v>
      </c>
      <c r="AU1014" s="133" t="s">
        <v>88</v>
      </c>
      <c r="AY1014" s="16" t="s">
        <v>184</v>
      </c>
      <c r="BE1014" s="134">
        <f>IF(N1014="základní",J1014,0)</f>
        <v>0</v>
      </c>
      <c r="BF1014" s="134">
        <f>IF(N1014="snížená",J1014,0)</f>
        <v>0</v>
      </c>
      <c r="BG1014" s="134">
        <f>IF(N1014="zákl. přenesená",J1014,0)</f>
        <v>0</v>
      </c>
      <c r="BH1014" s="134">
        <f>IF(N1014="sníž. přenesená",J1014,0)</f>
        <v>0</v>
      </c>
      <c r="BI1014" s="134">
        <f>IF(N1014="nulová",J1014,0)</f>
        <v>0</v>
      </c>
      <c r="BJ1014" s="16" t="s">
        <v>88</v>
      </c>
      <c r="BK1014" s="134">
        <f>ROUND(I1014*H1014,2)</f>
        <v>0</v>
      </c>
      <c r="BL1014" s="16" t="s">
        <v>88</v>
      </c>
      <c r="BM1014" s="133" t="s">
        <v>2461</v>
      </c>
    </row>
    <row r="1015" spans="2:65" s="11" customFormat="1" ht="11.25">
      <c r="B1015" s="135"/>
      <c r="D1015" s="136" t="s">
        <v>190</v>
      </c>
      <c r="E1015" s="137" t="s">
        <v>3</v>
      </c>
      <c r="F1015" s="138" t="s">
        <v>2167</v>
      </c>
      <c r="H1015" s="137" t="s">
        <v>3</v>
      </c>
      <c r="I1015" s="139"/>
      <c r="L1015" s="135"/>
      <c r="M1015" s="140"/>
      <c r="T1015" s="141"/>
      <c r="AT1015" s="137" t="s">
        <v>190</v>
      </c>
      <c r="AU1015" s="137" t="s">
        <v>88</v>
      </c>
      <c r="AV1015" s="11" t="s">
        <v>88</v>
      </c>
      <c r="AW1015" s="11" t="s">
        <v>41</v>
      </c>
      <c r="AX1015" s="11" t="s">
        <v>80</v>
      </c>
      <c r="AY1015" s="137" t="s">
        <v>184</v>
      </c>
    </row>
    <row r="1016" spans="2:65" s="11" customFormat="1" ht="22.5">
      <c r="B1016" s="135"/>
      <c r="D1016" s="136" t="s">
        <v>190</v>
      </c>
      <c r="E1016" s="137" t="s">
        <v>3</v>
      </c>
      <c r="F1016" s="138" t="s">
        <v>2462</v>
      </c>
      <c r="H1016" s="137" t="s">
        <v>3</v>
      </c>
      <c r="I1016" s="139"/>
      <c r="L1016" s="135"/>
      <c r="M1016" s="140"/>
      <c r="T1016" s="141"/>
      <c r="AT1016" s="137" t="s">
        <v>190</v>
      </c>
      <c r="AU1016" s="137" t="s">
        <v>88</v>
      </c>
      <c r="AV1016" s="11" t="s">
        <v>88</v>
      </c>
      <c r="AW1016" s="11" t="s">
        <v>41</v>
      </c>
      <c r="AX1016" s="11" t="s">
        <v>80</v>
      </c>
      <c r="AY1016" s="137" t="s">
        <v>184</v>
      </c>
    </row>
    <row r="1017" spans="2:65" s="12" customFormat="1" ht="11.25">
      <c r="B1017" s="142"/>
      <c r="D1017" s="136" t="s">
        <v>190</v>
      </c>
      <c r="E1017" s="143" t="s">
        <v>3</v>
      </c>
      <c r="F1017" s="144" t="s">
        <v>90</v>
      </c>
      <c r="H1017" s="145">
        <v>2</v>
      </c>
      <c r="I1017" s="146"/>
      <c r="L1017" s="142"/>
      <c r="M1017" s="147"/>
      <c r="T1017" s="148"/>
      <c r="AT1017" s="143" t="s">
        <v>190</v>
      </c>
      <c r="AU1017" s="143" t="s">
        <v>88</v>
      </c>
      <c r="AV1017" s="12" t="s">
        <v>90</v>
      </c>
      <c r="AW1017" s="12" t="s">
        <v>41</v>
      </c>
      <c r="AX1017" s="12" t="s">
        <v>80</v>
      </c>
      <c r="AY1017" s="143" t="s">
        <v>184</v>
      </c>
    </row>
    <row r="1018" spans="2:65" s="13" customFormat="1" ht="11.25">
      <c r="B1018" s="149"/>
      <c r="D1018" s="136" t="s">
        <v>190</v>
      </c>
      <c r="E1018" s="150" t="s">
        <v>3</v>
      </c>
      <c r="F1018" s="151" t="s">
        <v>202</v>
      </c>
      <c r="H1018" s="152">
        <v>2</v>
      </c>
      <c r="I1018" s="153"/>
      <c r="L1018" s="149"/>
      <c r="M1018" s="154"/>
      <c r="T1018" s="155"/>
      <c r="AT1018" s="150" t="s">
        <v>190</v>
      </c>
      <c r="AU1018" s="150" t="s">
        <v>88</v>
      </c>
      <c r="AV1018" s="13" t="s">
        <v>203</v>
      </c>
      <c r="AW1018" s="13" t="s">
        <v>41</v>
      </c>
      <c r="AX1018" s="13" t="s">
        <v>88</v>
      </c>
      <c r="AY1018" s="150" t="s">
        <v>184</v>
      </c>
    </row>
    <row r="1019" spans="2:65" s="1" customFormat="1" ht="24.2" customHeight="1">
      <c r="B1019" s="121"/>
      <c r="C1019" s="122" t="s">
        <v>587</v>
      </c>
      <c r="D1019" s="122" t="s">
        <v>185</v>
      </c>
      <c r="E1019" s="123" t="s">
        <v>1515</v>
      </c>
      <c r="F1019" s="124" t="s">
        <v>1516</v>
      </c>
      <c r="G1019" s="125" t="s">
        <v>213</v>
      </c>
      <c r="H1019" s="126">
        <v>4</v>
      </c>
      <c r="I1019" s="127"/>
      <c r="J1019" s="128">
        <f>ROUND(I1019*H1019,2)</f>
        <v>0</v>
      </c>
      <c r="K1019" s="124" t="s">
        <v>189</v>
      </c>
      <c r="L1019" s="32"/>
      <c r="M1019" s="129" t="s">
        <v>3</v>
      </c>
      <c r="N1019" s="130" t="s">
        <v>51</v>
      </c>
      <c r="P1019" s="131">
        <f>O1019*H1019</f>
        <v>0</v>
      </c>
      <c r="Q1019" s="131">
        <v>0</v>
      </c>
      <c r="R1019" s="131">
        <f>Q1019*H1019</f>
        <v>0</v>
      </c>
      <c r="S1019" s="131">
        <v>0</v>
      </c>
      <c r="T1019" s="132">
        <f>S1019*H1019</f>
        <v>0</v>
      </c>
      <c r="AR1019" s="133" t="s">
        <v>88</v>
      </c>
      <c r="AT1019" s="133" t="s">
        <v>185</v>
      </c>
      <c r="AU1019" s="133" t="s">
        <v>88</v>
      </c>
      <c r="AY1019" s="16" t="s">
        <v>184</v>
      </c>
      <c r="BE1019" s="134">
        <f>IF(N1019="základní",J1019,0)</f>
        <v>0</v>
      </c>
      <c r="BF1019" s="134">
        <f>IF(N1019="snížená",J1019,0)</f>
        <v>0</v>
      </c>
      <c r="BG1019" s="134">
        <f>IF(N1019="zákl. přenesená",J1019,0)</f>
        <v>0</v>
      </c>
      <c r="BH1019" s="134">
        <f>IF(N1019="sníž. přenesená",J1019,0)</f>
        <v>0</v>
      </c>
      <c r="BI1019" s="134">
        <f>IF(N1019="nulová",J1019,0)</f>
        <v>0</v>
      </c>
      <c r="BJ1019" s="16" t="s">
        <v>88</v>
      </c>
      <c r="BK1019" s="134">
        <f>ROUND(I1019*H1019,2)</f>
        <v>0</v>
      </c>
      <c r="BL1019" s="16" t="s">
        <v>88</v>
      </c>
      <c r="BM1019" s="133" t="s">
        <v>2463</v>
      </c>
    </row>
    <row r="1020" spans="2:65" s="11" customFormat="1" ht="11.25">
      <c r="B1020" s="135"/>
      <c r="D1020" s="136" t="s">
        <v>190</v>
      </c>
      <c r="E1020" s="137" t="s">
        <v>3</v>
      </c>
      <c r="F1020" s="138" t="s">
        <v>2167</v>
      </c>
      <c r="H1020" s="137" t="s">
        <v>3</v>
      </c>
      <c r="I1020" s="139"/>
      <c r="L1020" s="135"/>
      <c r="M1020" s="140"/>
      <c r="T1020" s="141"/>
      <c r="AT1020" s="137" t="s">
        <v>190</v>
      </c>
      <c r="AU1020" s="137" t="s">
        <v>88</v>
      </c>
      <c r="AV1020" s="11" t="s">
        <v>88</v>
      </c>
      <c r="AW1020" s="11" t="s">
        <v>41</v>
      </c>
      <c r="AX1020" s="11" t="s">
        <v>80</v>
      </c>
      <c r="AY1020" s="137" t="s">
        <v>184</v>
      </c>
    </row>
    <row r="1021" spans="2:65" s="11" customFormat="1" ht="22.5">
      <c r="B1021" s="135"/>
      <c r="D1021" s="136" t="s">
        <v>190</v>
      </c>
      <c r="E1021" s="137" t="s">
        <v>3</v>
      </c>
      <c r="F1021" s="138" t="s">
        <v>2464</v>
      </c>
      <c r="H1021" s="137" t="s">
        <v>3</v>
      </c>
      <c r="I1021" s="139"/>
      <c r="L1021" s="135"/>
      <c r="M1021" s="140"/>
      <c r="T1021" s="141"/>
      <c r="AT1021" s="137" t="s">
        <v>190</v>
      </c>
      <c r="AU1021" s="137" t="s">
        <v>88</v>
      </c>
      <c r="AV1021" s="11" t="s">
        <v>88</v>
      </c>
      <c r="AW1021" s="11" t="s">
        <v>41</v>
      </c>
      <c r="AX1021" s="11" t="s">
        <v>80</v>
      </c>
      <c r="AY1021" s="137" t="s">
        <v>184</v>
      </c>
    </row>
    <row r="1022" spans="2:65" s="12" customFormat="1" ht="11.25">
      <c r="B1022" s="142"/>
      <c r="D1022" s="136" t="s">
        <v>190</v>
      </c>
      <c r="E1022" s="143" t="s">
        <v>3</v>
      </c>
      <c r="F1022" s="144" t="s">
        <v>203</v>
      </c>
      <c r="H1022" s="145">
        <v>4</v>
      </c>
      <c r="I1022" s="146"/>
      <c r="L1022" s="142"/>
      <c r="M1022" s="147"/>
      <c r="T1022" s="148"/>
      <c r="AT1022" s="143" t="s">
        <v>190</v>
      </c>
      <c r="AU1022" s="143" t="s">
        <v>88</v>
      </c>
      <c r="AV1022" s="12" t="s">
        <v>90</v>
      </c>
      <c r="AW1022" s="12" t="s">
        <v>41</v>
      </c>
      <c r="AX1022" s="12" t="s">
        <v>80</v>
      </c>
      <c r="AY1022" s="143" t="s">
        <v>184</v>
      </c>
    </row>
    <row r="1023" spans="2:65" s="13" customFormat="1" ht="11.25">
      <c r="B1023" s="149"/>
      <c r="D1023" s="136" t="s">
        <v>190</v>
      </c>
      <c r="E1023" s="150" t="s">
        <v>3</v>
      </c>
      <c r="F1023" s="151" t="s">
        <v>202</v>
      </c>
      <c r="H1023" s="152">
        <v>4</v>
      </c>
      <c r="I1023" s="153"/>
      <c r="L1023" s="149"/>
      <c r="M1023" s="154"/>
      <c r="T1023" s="155"/>
      <c r="AT1023" s="150" t="s">
        <v>190</v>
      </c>
      <c r="AU1023" s="150" t="s">
        <v>88</v>
      </c>
      <c r="AV1023" s="13" t="s">
        <v>203</v>
      </c>
      <c r="AW1023" s="13" t="s">
        <v>41</v>
      </c>
      <c r="AX1023" s="13" t="s">
        <v>88</v>
      </c>
      <c r="AY1023" s="150" t="s">
        <v>184</v>
      </c>
    </row>
    <row r="1024" spans="2:65" s="1" customFormat="1" ht="33" customHeight="1">
      <c r="B1024" s="121"/>
      <c r="C1024" s="122" t="s">
        <v>1912</v>
      </c>
      <c r="D1024" s="122" t="s">
        <v>185</v>
      </c>
      <c r="E1024" s="123" t="s">
        <v>1518</v>
      </c>
      <c r="F1024" s="124" t="s">
        <v>1519</v>
      </c>
      <c r="G1024" s="125" t="s">
        <v>213</v>
      </c>
      <c r="H1024" s="126">
        <v>4</v>
      </c>
      <c r="I1024" s="127"/>
      <c r="J1024" s="128">
        <f>ROUND(I1024*H1024,2)</f>
        <v>0</v>
      </c>
      <c r="K1024" s="124" t="s">
        <v>189</v>
      </c>
      <c r="L1024" s="32"/>
      <c r="M1024" s="129" t="s">
        <v>3</v>
      </c>
      <c r="N1024" s="130" t="s">
        <v>51</v>
      </c>
      <c r="P1024" s="131">
        <f>O1024*H1024</f>
        <v>0</v>
      </c>
      <c r="Q1024" s="131">
        <v>0</v>
      </c>
      <c r="R1024" s="131">
        <f>Q1024*H1024</f>
        <v>0</v>
      </c>
      <c r="S1024" s="131">
        <v>0</v>
      </c>
      <c r="T1024" s="132">
        <f>S1024*H1024</f>
        <v>0</v>
      </c>
      <c r="AR1024" s="133" t="s">
        <v>88</v>
      </c>
      <c r="AT1024" s="133" t="s">
        <v>185</v>
      </c>
      <c r="AU1024" s="133" t="s">
        <v>88</v>
      </c>
      <c r="AY1024" s="16" t="s">
        <v>184</v>
      </c>
      <c r="BE1024" s="134">
        <f>IF(N1024="základní",J1024,0)</f>
        <v>0</v>
      </c>
      <c r="BF1024" s="134">
        <f>IF(N1024="snížená",J1024,0)</f>
        <v>0</v>
      </c>
      <c r="BG1024" s="134">
        <f>IF(N1024="zákl. přenesená",J1024,0)</f>
        <v>0</v>
      </c>
      <c r="BH1024" s="134">
        <f>IF(N1024="sníž. přenesená",J1024,0)</f>
        <v>0</v>
      </c>
      <c r="BI1024" s="134">
        <f>IF(N1024="nulová",J1024,0)</f>
        <v>0</v>
      </c>
      <c r="BJ1024" s="16" t="s">
        <v>88</v>
      </c>
      <c r="BK1024" s="134">
        <f>ROUND(I1024*H1024,2)</f>
        <v>0</v>
      </c>
      <c r="BL1024" s="16" t="s">
        <v>88</v>
      </c>
      <c r="BM1024" s="133" t="s">
        <v>2465</v>
      </c>
    </row>
    <row r="1025" spans="2:65" s="11" customFormat="1" ht="11.25">
      <c r="B1025" s="135"/>
      <c r="D1025" s="136" t="s">
        <v>190</v>
      </c>
      <c r="E1025" s="137" t="s">
        <v>3</v>
      </c>
      <c r="F1025" s="138" t="s">
        <v>2167</v>
      </c>
      <c r="H1025" s="137" t="s">
        <v>3</v>
      </c>
      <c r="I1025" s="139"/>
      <c r="L1025" s="135"/>
      <c r="M1025" s="140"/>
      <c r="T1025" s="141"/>
      <c r="AT1025" s="137" t="s">
        <v>190</v>
      </c>
      <c r="AU1025" s="137" t="s">
        <v>88</v>
      </c>
      <c r="AV1025" s="11" t="s">
        <v>88</v>
      </c>
      <c r="AW1025" s="11" t="s">
        <v>41</v>
      </c>
      <c r="AX1025" s="11" t="s">
        <v>80</v>
      </c>
      <c r="AY1025" s="137" t="s">
        <v>184</v>
      </c>
    </row>
    <row r="1026" spans="2:65" s="11" customFormat="1" ht="22.5">
      <c r="B1026" s="135"/>
      <c r="D1026" s="136" t="s">
        <v>190</v>
      </c>
      <c r="E1026" s="137" t="s">
        <v>3</v>
      </c>
      <c r="F1026" s="138" t="s">
        <v>2466</v>
      </c>
      <c r="H1026" s="137" t="s">
        <v>3</v>
      </c>
      <c r="I1026" s="139"/>
      <c r="L1026" s="135"/>
      <c r="M1026" s="140"/>
      <c r="T1026" s="141"/>
      <c r="AT1026" s="137" t="s">
        <v>190</v>
      </c>
      <c r="AU1026" s="137" t="s">
        <v>88</v>
      </c>
      <c r="AV1026" s="11" t="s">
        <v>88</v>
      </c>
      <c r="AW1026" s="11" t="s">
        <v>41</v>
      </c>
      <c r="AX1026" s="11" t="s">
        <v>80</v>
      </c>
      <c r="AY1026" s="137" t="s">
        <v>184</v>
      </c>
    </row>
    <row r="1027" spans="2:65" s="12" customFormat="1" ht="11.25">
      <c r="B1027" s="142"/>
      <c r="D1027" s="136" t="s">
        <v>190</v>
      </c>
      <c r="E1027" s="143" t="s">
        <v>3</v>
      </c>
      <c r="F1027" s="144" t="s">
        <v>203</v>
      </c>
      <c r="H1027" s="145">
        <v>4</v>
      </c>
      <c r="I1027" s="146"/>
      <c r="L1027" s="142"/>
      <c r="M1027" s="147"/>
      <c r="T1027" s="148"/>
      <c r="AT1027" s="143" t="s">
        <v>190</v>
      </c>
      <c r="AU1027" s="143" t="s">
        <v>88</v>
      </c>
      <c r="AV1027" s="12" t="s">
        <v>90</v>
      </c>
      <c r="AW1027" s="12" t="s">
        <v>41</v>
      </c>
      <c r="AX1027" s="12" t="s">
        <v>80</v>
      </c>
      <c r="AY1027" s="143" t="s">
        <v>184</v>
      </c>
    </row>
    <row r="1028" spans="2:65" s="13" customFormat="1" ht="11.25">
      <c r="B1028" s="149"/>
      <c r="D1028" s="136" t="s">
        <v>190</v>
      </c>
      <c r="E1028" s="150" t="s">
        <v>3</v>
      </c>
      <c r="F1028" s="151" t="s">
        <v>202</v>
      </c>
      <c r="H1028" s="152">
        <v>4</v>
      </c>
      <c r="I1028" s="153"/>
      <c r="L1028" s="149"/>
      <c r="M1028" s="154"/>
      <c r="T1028" s="155"/>
      <c r="AT1028" s="150" t="s">
        <v>190</v>
      </c>
      <c r="AU1028" s="150" t="s">
        <v>88</v>
      </c>
      <c r="AV1028" s="13" t="s">
        <v>203</v>
      </c>
      <c r="AW1028" s="13" t="s">
        <v>41</v>
      </c>
      <c r="AX1028" s="13" t="s">
        <v>88</v>
      </c>
      <c r="AY1028" s="150" t="s">
        <v>184</v>
      </c>
    </row>
    <row r="1029" spans="2:65" s="1" customFormat="1" ht="33" customHeight="1">
      <c r="B1029" s="121"/>
      <c r="C1029" s="122" t="s">
        <v>590</v>
      </c>
      <c r="D1029" s="122" t="s">
        <v>185</v>
      </c>
      <c r="E1029" s="123" t="s">
        <v>1521</v>
      </c>
      <c r="F1029" s="124" t="s">
        <v>1522</v>
      </c>
      <c r="G1029" s="125" t="s">
        <v>213</v>
      </c>
      <c r="H1029" s="126">
        <v>4</v>
      </c>
      <c r="I1029" s="127"/>
      <c r="J1029" s="128">
        <f>ROUND(I1029*H1029,2)</f>
        <v>0</v>
      </c>
      <c r="K1029" s="124" t="s">
        <v>189</v>
      </c>
      <c r="L1029" s="32"/>
      <c r="M1029" s="129" t="s">
        <v>3</v>
      </c>
      <c r="N1029" s="130" t="s">
        <v>51</v>
      </c>
      <c r="P1029" s="131">
        <f>O1029*H1029</f>
        <v>0</v>
      </c>
      <c r="Q1029" s="131">
        <v>0</v>
      </c>
      <c r="R1029" s="131">
        <f>Q1029*H1029</f>
        <v>0</v>
      </c>
      <c r="S1029" s="131">
        <v>0</v>
      </c>
      <c r="T1029" s="132">
        <f>S1029*H1029</f>
        <v>0</v>
      </c>
      <c r="AR1029" s="133" t="s">
        <v>88</v>
      </c>
      <c r="AT1029" s="133" t="s">
        <v>185</v>
      </c>
      <c r="AU1029" s="133" t="s">
        <v>88</v>
      </c>
      <c r="AY1029" s="16" t="s">
        <v>184</v>
      </c>
      <c r="BE1029" s="134">
        <f>IF(N1029="základní",J1029,0)</f>
        <v>0</v>
      </c>
      <c r="BF1029" s="134">
        <f>IF(N1029="snížená",J1029,0)</f>
        <v>0</v>
      </c>
      <c r="BG1029" s="134">
        <f>IF(N1029="zákl. přenesená",J1029,0)</f>
        <v>0</v>
      </c>
      <c r="BH1029" s="134">
        <f>IF(N1029="sníž. přenesená",J1029,0)</f>
        <v>0</v>
      </c>
      <c r="BI1029" s="134">
        <f>IF(N1029="nulová",J1029,0)</f>
        <v>0</v>
      </c>
      <c r="BJ1029" s="16" t="s">
        <v>88</v>
      </c>
      <c r="BK1029" s="134">
        <f>ROUND(I1029*H1029,2)</f>
        <v>0</v>
      </c>
      <c r="BL1029" s="16" t="s">
        <v>88</v>
      </c>
      <c r="BM1029" s="133" t="s">
        <v>2467</v>
      </c>
    </row>
    <row r="1030" spans="2:65" s="11" customFormat="1" ht="11.25">
      <c r="B1030" s="135"/>
      <c r="D1030" s="136" t="s">
        <v>190</v>
      </c>
      <c r="E1030" s="137" t="s">
        <v>3</v>
      </c>
      <c r="F1030" s="138" t="s">
        <v>2167</v>
      </c>
      <c r="H1030" s="137" t="s">
        <v>3</v>
      </c>
      <c r="I1030" s="139"/>
      <c r="L1030" s="135"/>
      <c r="M1030" s="140"/>
      <c r="T1030" s="141"/>
      <c r="AT1030" s="137" t="s">
        <v>190</v>
      </c>
      <c r="AU1030" s="137" t="s">
        <v>88</v>
      </c>
      <c r="AV1030" s="11" t="s">
        <v>88</v>
      </c>
      <c r="AW1030" s="11" t="s">
        <v>41</v>
      </c>
      <c r="AX1030" s="11" t="s">
        <v>80</v>
      </c>
      <c r="AY1030" s="137" t="s">
        <v>184</v>
      </c>
    </row>
    <row r="1031" spans="2:65" s="11" customFormat="1" ht="22.5">
      <c r="B1031" s="135"/>
      <c r="D1031" s="136" t="s">
        <v>190</v>
      </c>
      <c r="E1031" s="137" t="s">
        <v>3</v>
      </c>
      <c r="F1031" s="138" t="s">
        <v>2468</v>
      </c>
      <c r="H1031" s="137" t="s">
        <v>3</v>
      </c>
      <c r="I1031" s="139"/>
      <c r="L1031" s="135"/>
      <c r="M1031" s="140"/>
      <c r="T1031" s="141"/>
      <c r="AT1031" s="137" t="s">
        <v>190</v>
      </c>
      <c r="AU1031" s="137" t="s">
        <v>88</v>
      </c>
      <c r="AV1031" s="11" t="s">
        <v>88</v>
      </c>
      <c r="AW1031" s="11" t="s">
        <v>41</v>
      </c>
      <c r="AX1031" s="11" t="s">
        <v>80</v>
      </c>
      <c r="AY1031" s="137" t="s">
        <v>184</v>
      </c>
    </row>
    <row r="1032" spans="2:65" s="12" customFormat="1" ht="11.25">
      <c r="B1032" s="142"/>
      <c r="D1032" s="136" t="s">
        <v>190</v>
      </c>
      <c r="E1032" s="143" t="s">
        <v>3</v>
      </c>
      <c r="F1032" s="144" t="s">
        <v>203</v>
      </c>
      <c r="H1032" s="145">
        <v>4</v>
      </c>
      <c r="I1032" s="146"/>
      <c r="L1032" s="142"/>
      <c r="M1032" s="147"/>
      <c r="T1032" s="148"/>
      <c r="AT1032" s="143" t="s">
        <v>190</v>
      </c>
      <c r="AU1032" s="143" t="s">
        <v>88</v>
      </c>
      <c r="AV1032" s="12" t="s">
        <v>90</v>
      </c>
      <c r="AW1032" s="12" t="s">
        <v>41</v>
      </c>
      <c r="AX1032" s="12" t="s">
        <v>80</v>
      </c>
      <c r="AY1032" s="143" t="s">
        <v>184</v>
      </c>
    </row>
    <row r="1033" spans="2:65" s="13" customFormat="1" ht="11.25">
      <c r="B1033" s="149"/>
      <c r="D1033" s="136" t="s">
        <v>190</v>
      </c>
      <c r="E1033" s="150" t="s">
        <v>3</v>
      </c>
      <c r="F1033" s="151" t="s">
        <v>202</v>
      </c>
      <c r="H1033" s="152">
        <v>4</v>
      </c>
      <c r="I1033" s="153"/>
      <c r="L1033" s="149"/>
      <c r="M1033" s="154"/>
      <c r="T1033" s="155"/>
      <c r="AT1033" s="150" t="s">
        <v>190</v>
      </c>
      <c r="AU1033" s="150" t="s">
        <v>88</v>
      </c>
      <c r="AV1033" s="13" t="s">
        <v>203</v>
      </c>
      <c r="AW1033" s="13" t="s">
        <v>41</v>
      </c>
      <c r="AX1033" s="13" t="s">
        <v>88</v>
      </c>
      <c r="AY1033" s="150" t="s">
        <v>184</v>
      </c>
    </row>
    <row r="1034" spans="2:65" s="1" customFormat="1" ht="24.2" customHeight="1">
      <c r="B1034" s="121"/>
      <c r="C1034" s="122" t="s">
        <v>2469</v>
      </c>
      <c r="D1034" s="122" t="s">
        <v>185</v>
      </c>
      <c r="E1034" s="123" t="s">
        <v>1528</v>
      </c>
      <c r="F1034" s="124" t="s">
        <v>1529</v>
      </c>
      <c r="G1034" s="125" t="s">
        <v>213</v>
      </c>
      <c r="H1034" s="126">
        <v>4</v>
      </c>
      <c r="I1034" s="127"/>
      <c r="J1034" s="128">
        <f>ROUND(I1034*H1034,2)</f>
        <v>0</v>
      </c>
      <c r="K1034" s="124" t="s">
        <v>189</v>
      </c>
      <c r="L1034" s="32"/>
      <c r="M1034" s="129" t="s">
        <v>3</v>
      </c>
      <c r="N1034" s="130" t="s">
        <v>51</v>
      </c>
      <c r="P1034" s="131">
        <f>O1034*H1034</f>
        <v>0</v>
      </c>
      <c r="Q1034" s="131">
        <v>0</v>
      </c>
      <c r="R1034" s="131">
        <f>Q1034*H1034</f>
        <v>0</v>
      </c>
      <c r="S1034" s="131">
        <v>0</v>
      </c>
      <c r="T1034" s="132">
        <f>S1034*H1034</f>
        <v>0</v>
      </c>
      <c r="AR1034" s="133" t="s">
        <v>88</v>
      </c>
      <c r="AT1034" s="133" t="s">
        <v>185</v>
      </c>
      <c r="AU1034" s="133" t="s">
        <v>88</v>
      </c>
      <c r="AY1034" s="16" t="s">
        <v>184</v>
      </c>
      <c r="BE1034" s="134">
        <f>IF(N1034="základní",J1034,0)</f>
        <v>0</v>
      </c>
      <c r="BF1034" s="134">
        <f>IF(N1034="snížená",J1034,0)</f>
        <v>0</v>
      </c>
      <c r="BG1034" s="134">
        <f>IF(N1034="zákl. přenesená",J1034,0)</f>
        <v>0</v>
      </c>
      <c r="BH1034" s="134">
        <f>IF(N1034="sníž. přenesená",J1034,0)</f>
        <v>0</v>
      </c>
      <c r="BI1034" s="134">
        <f>IF(N1034="nulová",J1034,0)</f>
        <v>0</v>
      </c>
      <c r="BJ1034" s="16" t="s">
        <v>88</v>
      </c>
      <c r="BK1034" s="134">
        <f>ROUND(I1034*H1034,2)</f>
        <v>0</v>
      </c>
      <c r="BL1034" s="16" t="s">
        <v>88</v>
      </c>
      <c r="BM1034" s="133" t="s">
        <v>2470</v>
      </c>
    </row>
    <row r="1035" spans="2:65" s="11" customFormat="1" ht="11.25">
      <c r="B1035" s="135"/>
      <c r="D1035" s="136" t="s">
        <v>190</v>
      </c>
      <c r="E1035" s="137" t="s">
        <v>3</v>
      </c>
      <c r="F1035" s="138" t="s">
        <v>2167</v>
      </c>
      <c r="H1035" s="137" t="s">
        <v>3</v>
      </c>
      <c r="I1035" s="139"/>
      <c r="L1035" s="135"/>
      <c r="M1035" s="140"/>
      <c r="T1035" s="141"/>
      <c r="AT1035" s="137" t="s">
        <v>190</v>
      </c>
      <c r="AU1035" s="137" t="s">
        <v>88</v>
      </c>
      <c r="AV1035" s="11" t="s">
        <v>88</v>
      </c>
      <c r="AW1035" s="11" t="s">
        <v>41</v>
      </c>
      <c r="AX1035" s="11" t="s">
        <v>80</v>
      </c>
      <c r="AY1035" s="137" t="s">
        <v>184</v>
      </c>
    </row>
    <row r="1036" spans="2:65" s="11" customFormat="1" ht="22.5">
      <c r="B1036" s="135"/>
      <c r="D1036" s="136" t="s">
        <v>190</v>
      </c>
      <c r="E1036" s="137" t="s">
        <v>3</v>
      </c>
      <c r="F1036" s="138" t="s">
        <v>2471</v>
      </c>
      <c r="H1036" s="137" t="s">
        <v>3</v>
      </c>
      <c r="I1036" s="139"/>
      <c r="L1036" s="135"/>
      <c r="M1036" s="140"/>
      <c r="T1036" s="141"/>
      <c r="AT1036" s="137" t="s">
        <v>190</v>
      </c>
      <c r="AU1036" s="137" t="s">
        <v>88</v>
      </c>
      <c r="AV1036" s="11" t="s">
        <v>88</v>
      </c>
      <c r="AW1036" s="11" t="s">
        <v>41</v>
      </c>
      <c r="AX1036" s="11" t="s">
        <v>80</v>
      </c>
      <c r="AY1036" s="137" t="s">
        <v>184</v>
      </c>
    </row>
    <row r="1037" spans="2:65" s="12" customFormat="1" ht="11.25">
      <c r="B1037" s="142"/>
      <c r="D1037" s="136" t="s">
        <v>190</v>
      </c>
      <c r="E1037" s="143" t="s">
        <v>3</v>
      </c>
      <c r="F1037" s="144" t="s">
        <v>203</v>
      </c>
      <c r="H1037" s="145">
        <v>4</v>
      </c>
      <c r="I1037" s="146"/>
      <c r="L1037" s="142"/>
      <c r="M1037" s="147"/>
      <c r="T1037" s="148"/>
      <c r="AT1037" s="143" t="s">
        <v>190</v>
      </c>
      <c r="AU1037" s="143" t="s">
        <v>88</v>
      </c>
      <c r="AV1037" s="12" t="s">
        <v>90</v>
      </c>
      <c r="AW1037" s="12" t="s">
        <v>41</v>
      </c>
      <c r="AX1037" s="12" t="s">
        <v>80</v>
      </c>
      <c r="AY1037" s="143" t="s">
        <v>184</v>
      </c>
    </row>
    <row r="1038" spans="2:65" s="13" customFormat="1" ht="11.25">
      <c r="B1038" s="149"/>
      <c r="D1038" s="136" t="s">
        <v>190</v>
      </c>
      <c r="E1038" s="150" t="s">
        <v>3</v>
      </c>
      <c r="F1038" s="151" t="s">
        <v>202</v>
      </c>
      <c r="H1038" s="152">
        <v>4</v>
      </c>
      <c r="I1038" s="153"/>
      <c r="L1038" s="149"/>
      <c r="M1038" s="154"/>
      <c r="T1038" s="155"/>
      <c r="AT1038" s="150" t="s">
        <v>190</v>
      </c>
      <c r="AU1038" s="150" t="s">
        <v>88</v>
      </c>
      <c r="AV1038" s="13" t="s">
        <v>203</v>
      </c>
      <c r="AW1038" s="13" t="s">
        <v>41</v>
      </c>
      <c r="AX1038" s="13" t="s">
        <v>88</v>
      </c>
      <c r="AY1038" s="150" t="s">
        <v>184</v>
      </c>
    </row>
    <row r="1039" spans="2:65" s="1" customFormat="1" ht="33" customHeight="1">
      <c r="B1039" s="121"/>
      <c r="C1039" s="122" t="s">
        <v>594</v>
      </c>
      <c r="D1039" s="122" t="s">
        <v>185</v>
      </c>
      <c r="E1039" s="123" t="s">
        <v>1532</v>
      </c>
      <c r="F1039" s="124" t="s">
        <v>1533</v>
      </c>
      <c r="G1039" s="125" t="s">
        <v>213</v>
      </c>
      <c r="H1039" s="126">
        <v>1</v>
      </c>
      <c r="I1039" s="127"/>
      <c r="J1039" s="128">
        <f>ROUND(I1039*H1039,2)</f>
        <v>0</v>
      </c>
      <c r="K1039" s="124" t="s">
        <v>189</v>
      </c>
      <c r="L1039" s="32"/>
      <c r="M1039" s="129" t="s">
        <v>3</v>
      </c>
      <c r="N1039" s="130" t="s">
        <v>51</v>
      </c>
      <c r="P1039" s="131">
        <f>O1039*H1039</f>
        <v>0</v>
      </c>
      <c r="Q1039" s="131">
        <v>0</v>
      </c>
      <c r="R1039" s="131">
        <f>Q1039*H1039</f>
        <v>0</v>
      </c>
      <c r="S1039" s="131">
        <v>0</v>
      </c>
      <c r="T1039" s="132">
        <f>S1039*H1039</f>
        <v>0</v>
      </c>
      <c r="AR1039" s="133" t="s">
        <v>88</v>
      </c>
      <c r="AT1039" s="133" t="s">
        <v>185</v>
      </c>
      <c r="AU1039" s="133" t="s">
        <v>88</v>
      </c>
      <c r="AY1039" s="16" t="s">
        <v>184</v>
      </c>
      <c r="BE1039" s="134">
        <f>IF(N1039="základní",J1039,0)</f>
        <v>0</v>
      </c>
      <c r="BF1039" s="134">
        <f>IF(N1039="snížená",J1039,0)</f>
        <v>0</v>
      </c>
      <c r="BG1039" s="134">
        <f>IF(N1039="zákl. přenesená",J1039,0)</f>
        <v>0</v>
      </c>
      <c r="BH1039" s="134">
        <f>IF(N1039="sníž. přenesená",J1039,0)</f>
        <v>0</v>
      </c>
      <c r="BI1039" s="134">
        <f>IF(N1039="nulová",J1039,0)</f>
        <v>0</v>
      </c>
      <c r="BJ1039" s="16" t="s">
        <v>88</v>
      </c>
      <c r="BK1039" s="134">
        <f>ROUND(I1039*H1039,2)</f>
        <v>0</v>
      </c>
      <c r="BL1039" s="16" t="s">
        <v>88</v>
      </c>
      <c r="BM1039" s="133" t="s">
        <v>2472</v>
      </c>
    </row>
    <row r="1040" spans="2:65" s="11" customFormat="1" ht="11.25">
      <c r="B1040" s="135"/>
      <c r="D1040" s="136" t="s">
        <v>190</v>
      </c>
      <c r="E1040" s="137" t="s">
        <v>3</v>
      </c>
      <c r="F1040" s="138" t="s">
        <v>2167</v>
      </c>
      <c r="H1040" s="137" t="s">
        <v>3</v>
      </c>
      <c r="I1040" s="139"/>
      <c r="L1040" s="135"/>
      <c r="M1040" s="140"/>
      <c r="T1040" s="141"/>
      <c r="AT1040" s="137" t="s">
        <v>190</v>
      </c>
      <c r="AU1040" s="137" t="s">
        <v>88</v>
      </c>
      <c r="AV1040" s="11" t="s">
        <v>88</v>
      </c>
      <c r="AW1040" s="11" t="s">
        <v>41</v>
      </c>
      <c r="AX1040" s="11" t="s">
        <v>80</v>
      </c>
      <c r="AY1040" s="137" t="s">
        <v>184</v>
      </c>
    </row>
    <row r="1041" spans="2:65" s="11" customFormat="1" ht="33.75">
      <c r="B1041" s="135"/>
      <c r="D1041" s="136" t="s">
        <v>190</v>
      </c>
      <c r="E1041" s="137" t="s">
        <v>3</v>
      </c>
      <c r="F1041" s="138" t="s">
        <v>2473</v>
      </c>
      <c r="H1041" s="137" t="s">
        <v>3</v>
      </c>
      <c r="I1041" s="139"/>
      <c r="L1041" s="135"/>
      <c r="M1041" s="140"/>
      <c r="T1041" s="141"/>
      <c r="AT1041" s="137" t="s">
        <v>190</v>
      </c>
      <c r="AU1041" s="137" t="s">
        <v>88</v>
      </c>
      <c r="AV1041" s="11" t="s">
        <v>88</v>
      </c>
      <c r="AW1041" s="11" t="s">
        <v>41</v>
      </c>
      <c r="AX1041" s="11" t="s">
        <v>80</v>
      </c>
      <c r="AY1041" s="137" t="s">
        <v>184</v>
      </c>
    </row>
    <row r="1042" spans="2:65" s="12" customFormat="1" ht="11.25">
      <c r="B1042" s="142"/>
      <c r="D1042" s="136" t="s">
        <v>190</v>
      </c>
      <c r="E1042" s="143" t="s">
        <v>3</v>
      </c>
      <c r="F1042" s="144" t="s">
        <v>88</v>
      </c>
      <c r="H1042" s="145">
        <v>1</v>
      </c>
      <c r="I1042" s="146"/>
      <c r="L1042" s="142"/>
      <c r="M1042" s="147"/>
      <c r="T1042" s="148"/>
      <c r="AT1042" s="143" t="s">
        <v>190</v>
      </c>
      <c r="AU1042" s="143" t="s">
        <v>88</v>
      </c>
      <c r="AV1042" s="12" t="s">
        <v>90</v>
      </c>
      <c r="AW1042" s="12" t="s">
        <v>41</v>
      </c>
      <c r="AX1042" s="12" t="s">
        <v>80</v>
      </c>
      <c r="AY1042" s="143" t="s">
        <v>184</v>
      </c>
    </row>
    <row r="1043" spans="2:65" s="13" customFormat="1" ht="11.25">
      <c r="B1043" s="149"/>
      <c r="D1043" s="136" t="s">
        <v>190</v>
      </c>
      <c r="E1043" s="150" t="s">
        <v>3</v>
      </c>
      <c r="F1043" s="151" t="s">
        <v>202</v>
      </c>
      <c r="H1043" s="152">
        <v>1</v>
      </c>
      <c r="I1043" s="153"/>
      <c r="L1043" s="149"/>
      <c r="M1043" s="154"/>
      <c r="T1043" s="155"/>
      <c r="AT1043" s="150" t="s">
        <v>190</v>
      </c>
      <c r="AU1043" s="150" t="s">
        <v>88</v>
      </c>
      <c r="AV1043" s="13" t="s">
        <v>203</v>
      </c>
      <c r="AW1043" s="13" t="s">
        <v>41</v>
      </c>
      <c r="AX1043" s="13" t="s">
        <v>88</v>
      </c>
      <c r="AY1043" s="150" t="s">
        <v>184</v>
      </c>
    </row>
    <row r="1044" spans="2:65" s="1" customFormat="1" ht="24.2" customHeight="1">
      <c r="B1044" s="121"/>
      <c r="C1044" s="122" t="s">
        <v>2474</v>
      </c>
      <c r="D1044" s="122" t="s">
        <v>185</v>
      </c>
      <c r="E1044" s="123" t="s">
        <v>1882</v>
      </c>
      <c r="F1044" s="124" t="s">
        <v>1883</v>
      </c>
      <c r="G1044" s="125" t="s">
        <v>213</v>
      </c>
      <c r="H1044" s="126">
        <v>4</v>
      </c>
      <c r="I1044" s="127"/>
      <c r="J1044" s="128">
        <f>ROUND(I1044*H1044,2)</f>
        <v>0</v>
      </c>
      <c r="K1044" s="124" t="s">
        <v>189</v>
      </c>
      <c r="L1044" s="32"/>
      <c r="M1044" s="129" t="s">
        <v>3</v>
      </c>
      <c r="N1044" s="130" t="s">
        <v>51</v>
      </c>
      <c r="P1044" s="131">
        <f>O1044*H1044</f>
        <v>0</v>
      </c>
      <c r="Q1044" s="131">
        <v>0</v>
      </c>
      <c r="R1044" s="131">
        <f>Q1044*H1044</f>
        <v>0</v>
      </c>
      <c r="S1044" s="131">
        <v>0</v>
      </c>
      <c r="T1044" s="132">
        <f>S1044*H1044</f>
        <v>0</v>
      </c>
      <c r="AR1044" s="133" t="s">
        <v>88</v>
      </c>
      <c r="AT1044" s="133" t="s">
        <v>185</v>
      </c>
      <c r="AU1044" s="133" t="s">
        <v>88</v>
      </c>
      <c r="AY1044" s="16" t="s">
        <v>184</v>
      </c>
      <c r="BE1044" s="134">
        <f>IF(N1044="základní",J1044,0)</f>
        <v>0</v>
      </c>
      <c r="BF1044" s="134">
        <f>IF(N1044="snížená",J1044,0)</f>
        <v>0</v>
      </c>
      <c r="BG1044" s="134">
        <f>IF(N1044="zákl. přenesená",J1044,0)</f>
        <v>0</v>
      </c>
      <c r="BH1044" s="134">
        <f>IF(N1044="sníž. přenesená",J1044,0)</f>
        <v>0</v>
      </c>
      <c r="BI1044" s="134">
        <f>IF(N1044="nulová",J1044,0)</f>
        <v>0</v>
      </c>
      <c r="BJ1044" s="16" t="s">
        <v>88</v>
      </c>
      <c r="BK1044" s="134">
        <f>ROUND(I1044*H1044,2)</f>
        <v>0</v>
      </c>
      <c r="BL1044" s="16" t="s">
        <v>88</v>
      </c>
      <c r="BM1044" s="133" t="s">
        <v>2475</v>
      </c>
    </row>
    <row r="1045" spans="2:65" s="11" customFormat="1" ht="11.25">
      <c r="B1045" s="135"/>
      <c r="D1045" s="136" t="s">
        <v>190</v>
      </c>
      <c r="E1045" s="137" t="s">
        <v>3</v>
      </c>
      <c r="F1045" s="138" t="s">
        <v>2167</v>
      </c>
      <c r="H1045" s="137" t="s">
        <v>3</v>
      </c>
      <c r="I1045" s="139"/>
      <c r="L1045" s="135"/>
      <c r="M1045" s="140"/>
      <c r="T1045" s="141"/>
      <c r="AT1045" s="137" t="s">
        <v>190</v>
      </c>
      <c r="AU1045" s="137" t="s">
        <v>88</v>
      </c>
      <c r="AV1045" s="11" t="s">
        <v>88</v>
      </c>
      <c r="AW1045" s="11" t="s">
        <v>41</v>
      </c>
      <c r="AX1045" s="11" t="s">
        <v>80</v>
      </c>
      <c r="AY1045" s="137" t="s">
        <v>184</v>
      </c>
    </row>
    <row r="1046" spans="2:65" s="11" customFormat="1" ht="22.5">
      <c r="B1046" s="135"/>
      <c r="D1046" s="136" t="s">
        <v>190</v>
      </c>
      <c r="E1046" s="137" t="s">
        <v>3</v>
      </c>
      <c r="F1046" s="138" t="s">
        <v>2476</v>
      </c>
      <c r="H1046" s="137" t="s">
        <v>3</v>
      </c>
      <c r="I1046" s="139"/>
      <c r="L1046" s="135"/>
      <c r="M1046" s="140"/>
      <c r="T1046" s="141"/>
      <c r="AT1046" s="137" t="s">
        <v>190</v>
      </c>
      <c r="AU1046" s="137" t="s">
        <v>88</v>
      </c>
      <c r="AV1046" s="11" t="s">
        <v>88</v>
      </c>
      <c r="AW1046" s="11" t="s">
        <v>41</v>
      </c>
      <c r="AX1046" s="11" t="s">
        <v>80</v>
      </c>
      <c r="AY1046" s="137" t="s">
        <v>184</v>
      </c>
    </row>
    <row r="1047" spans="2:65" s="12" customFormat="1" ht="11.25">
      <c r="B1047" s="142"/>
      <c r="D1047" s="136" t="s">
        <v>190</v>
      </c>
      <c r="E1047" s="143" t="s">
        <v>3</v>
      </c>
      <c r="F1047" s="144" t="s">
        <v>203</v>
      </c>
      <c r="H1047" s="145">
        <v>4</v>
      </c>
      <c r="I1047" s="146"/>
      <c r="L1047" s="142"/>
      <c r="M1047" s="147"/>
      <c r="T1047" s="148"/>
      <c r="AT1047" s="143" t="s">
        <v>190</v>
      </c>
      <c r="AU1047" s="143" t="s">
        <v>88</v>
      </c>
      <c r="AV1047" s="12" t="s">
        <v>90</v>
      </c>
      <c r="AW1047" s="12" t="s">
        <v>41</v>
      </c>
      <c r="AX1047" s="12" t="s">
        <v>80</v>
      </c>
      <c r="AY1047" s="143" t="s">
        <v>184</v>
      </c>
    </row>
    <row r="1048" spans="2:65" s="13" customFormat="1" ht="11.25">
      <c r="B1048" s="149"/>
      <c r="D1048" s="136" t="s">
        <v>190</v>
      </c>
      <c r="E1048" s="150" t="s">
        <v>3</v>
      </c>
      <c r="F1048" s="151" t="s">
        <v>202</v>
      </c>
      <c r="H1048" s="152">
        <v>4</v>
      </c>
      <c r="I1048" s="153"/>
      <c r="L1048" s="149"/>
      <c r="M1048" s="154"/>
      <c r="T1048" s="155"/>
      <c r="AT1048" s="150" t="s">
        <v>190</v>
      </c>
      <c r="AU1048" s="150" t="s">
        <v>88</v>
      </c>
      <c r="AV1048" s="13" t="s">
        <v>203</v>
      </c>
      <c r="AW1048" s="13" t="s">
        <v>41</v>
      </c>
      <c r="AX1048" s="13" t="s">
        <v>88</v>
      </c>
      <c r="AY1048" s="150" t="s">
        <v>184</v>
      </c>
    </row>
    <row r="1049" spans="2:65" s="1" customFormat="1" ht="24.2" customHeight="1">
      <c r="B1049" s="121"/>
      <c r="C1049" s="122" t="s">
        <v>598</v>
      </c>
      <c r="D1049" s="122" t="s">
        <v>185</v>
      </c>
      <c r="E1049" s="123" t="s">
        <v>1888</v>
      </c>
      <c r="F1049" s="124" t="s">
        <v>1889</v>
      </c>
      <c r="G1049" s="125" t="s">
        <v>213</v>
      </c>
      <c r="H1049" s="126">
        <v>4</v>
      </c>
      <c r="I1049" s="127"/>
      <c r="J1049" s="128">
        <f>ROUND(I1049*H1049,2)</f>
        <v>0</v>
      </c>
      <c r="K1049" s="124" t="s">
        <v>189</v>
      </c>
      <c r="L1049" s="32"/>
      <c r="M1049" s="129" t="s">
        <v>3</v>
      </c>
      <c r="N1049" s="130" t="s">
        <v>51</v>
      </c>
      <c r="P1049" s="131">
        <f>O1049*H1049</f>
        <v>0</v>
      </c>
      <c r="Q1049" s="131">
        <v>0</v>
      </c>
      <c r="R1049" s="131">
        <f>Q1049*H1049</f>
        <v>0</v>
      </c>
      <c r="S1049" s="131">
        <v>0</v>
      </c>
      <c r="T1049" s="132">
        <f>S1049*H1049</f>
        <v>0</v>
      </c>
      <c r="AR1049" s="133" t="s">
        <v>88</v>
      </c>
      <c r="AT1049" s="133" t="s">
        <v>185</v>
      </c>
      <c r="AU1049" s="133" t="s">
        <v>88</v>
      </c>
      <c r="AY1049" s="16" t="s">
        <v>184</v>
      </c>
      <c r="BE1049" s="134">
        <f>IF(N1049="základní",J1049,0)</f>
        <v>0</v>
      </c>
      <c r="BF1049" s="134">
        <f>IF(N1049="snížená",J1049,0)</f>
        <v>0</v>
      </c>
      <c r="BG1049" s="134">
        <f>IF(N1049="zákl. přenesená",J1049,0)</f>
        <v>0</v>
      </c>
      <c r="BH1049" s="134">
        <f>IF(N1049="sníž. přenesená",J1049,0)</f>
        <v>0</v>
      </c>
      <c r="BI1049" s="134">
        <f>IF(N1049="nulová",J1049,0)</f>
        <v>0</v>
      </c>
      <c r="BJ1049" s="16" t="s">
        <v>88</v>
      </c>
      <c r="BK1049" s="134">
        <f>ROUND(I1049*H1049,2)</f>
        <v>0</v>
      </c>
      <c r="BL1049" s="16" t="s">
        <v>88</v>
      </c>
      <c r="BM1049" s="133" t="s">
        <v>2477</v>
      </c>
    </row>
    <row r="1050" spans="2:65" s="11" customFormat="1" ht="11.25">
      <c r="B1050" s="135"/>
      <c r="D1050" s="136" t="s">
        <v>190</v>
      </c>
      <c r="E1050" s="137" t="s">
        <v>3</v>
      </c>
      <c r="F1050" s="138" t="s">
        <v>2167</v>
      </c>
      <c r="H1050" s="137" t="s">
        <v>3</v>
      </c>
      <c r="I1050" s="139"/>
      <c r="L1050" s="135"/>
      <c r="M1050" s="140"/>
      <c r="T1050" s="141"/>
      <c r="AT1050" s="137" t="s">
        <v>190</v>
      </c>
      <c r="AU1050" s="137" t="s">
        <v>88</v>
      </c>
      <c r="AV1050" s="11" t="s">
        <v>88</v>
      </c>
      <c r="AW1050" s="11" t="s">
        <v>41</v>
      </c>
      <c r="AX1050" s="11" t="s">
        <v>80</v>
      </c>
      <c r="AY1050" s="137" t="s">
        <v>184</v>
      </c>
    </row>
    <row r="1051" spans="2:65" s="11" customFormat="1" ht="22.5">
      <c r="B1051" s="135"/>
      <c r="D1051" s="136" t="s">
        <v>190</v>
      </c>
      <c r="E1051" s="137" t="s">
        <v>3</v>
      </c>
      <c r="F1051" s="138" t="s">
        <v>2478</v>
      </c>
      <c r="H1051" s="137" t="s">
        <v>3</v>
      </c>
      <c r="I1051" s="139"/>
      <c r="L1051" s="135"/>
      <c r="M1051" s="140"/>
      <c r="T1051" s="141"/>
      <c r="AT1051" s="137" t="s">
        <v>190</v>
      </c>
      <c r="AU1051" s="137" t="s">
        <v>88</v>
      </c>
      <c r="AV1051" s="11" t="s">
        <v>88</v>
      </c>
      <c r="AW1051" s="11" t="s">
        <v>41</v>
      </c>
      <c r="AX1051" s="11" t="s">
        <v>80</v>
      </c>
      <c r="AY1051" s="137" t="s">
        <v>184</v>
      </c>
    </row>
    <row r="1052" spans="2:65" s="12" customFormat="1" ht="11.25">
      <c r="B1052" s="142"/>
      <c r="D1052" s="136" t="s">
        <v>190</v>
      </c>
      <c r="E1052" s="143" t="s">
        <v>3</v>
      </c>
      <c r="F1052" s="144" t="s">
        <v>203</v>
      </c>
      <c r="H1052" s="145">
        <v>4</v>
      </c>
      <c r="I1052" s="146"/>
      <c r="L1052" s="142"/>
      <c r="M1052" s="147"/>
      <c r="T1052" s="148"/>
      <c r="AT1052" s="143" t="s">
        <v>190</v>
      </c>
      <c r="AU1052" s="143" t="s">
        <v>88</v>
      </c>
      <c r="AV1052" s="12" t="s">
        <v>90</v>
      </c>
      <c r="AW1052" s="12" t="s">
        <v>41</v>
      </c>
      <c r="AX1052" s="12" t="s">
        <v>80</v>
      </c>
      <c r="AY1052" s="143" t="s">
        <v>184</v>
      </c>
    </row>
    <row r="1053" spans="2:65" s="13" customFormat="1" ht="11.25">
      <c r="B1053" s="149"/>
      <c r="D1053" s="136" t="s">
        <v>190</v>
      </c>
      <c r="E1053" s="150" t="s">
        <v>3</v>
      </c>
      <c r="F1053" s="151" t="s">
        <v>202</v>
      </c>
      <c r="H1053" s="152">
        <v>4</v>
      </c>
      <c r="I1053" s="153"/>
      <c r="L1053" s="149"/>
      <c r="M1053" s="154"/>
      <c r="T1053" s="155"/>
      <c r="AT1053" s="150" t="s">
        <v>190</v>
      </c>
      <c r="AU1053" s="150" t="s">
        <v>88</v>
      </c>
      <c r="AV1053" s="13" t="s">
        <v>203</v>
      </c>
      <c r="AW1053" s="13" t="s">
        <v>41</v>
      </c>
      <c r="AX1053" s="13" t="s">
        <v>88</v>
      </c>
      <c r="AY1053" s="150" t="s">
        <v>184</v>
      </c>
    </row>
    <row r="1054" spans="2:65" s="1" customFormat="1" ht="24.2" customHeight="1">
      <c r="B1054" s="121"/>
      <c r="C1054" s="122" t="s">
        <v>1702</v>
      </c>
      <c r="D1054" s="122" t="s">
        <v>185</v>
      </c>
      <c r="E1054" s="123" t="s">
        <v>1536</v>
      </c>
      <c r="F1054" s="124" t="s">
        <v>1537</v>
      </c>
      <c r="G1054" s="125" t="s">
        <v>213</v>
      </c>
      <c r="H1054" s="126">
        <v>1</v>
      </c>
      <c r="I1054" s="127"/>
      <c r="J1054" s="128">
        <f>ROUND(I1054*H1054,2)</f>
        <v>0</v>
      </c>
      <c r="K1054" s="124" t="s">
        <v>189</v>
      </c>
      <c r="L1054" s="32"/>
      <c r="M1054" s="129" t="s">
        <v>3</v>
      </c>
      <c r="N1054" s="130" t="s">
        <v>51</v>
      </c>
      <c r="P1054" s="131">
        <f>O1054*H1054</f>
        <v>0</v>
      </c>
      <c r="Q1054" s="131">
        <v>0</v>
      </c>
      <c r="R1054" s="131">
        <f>Q1054*H1054</f>
        <v>0</v>
      </c>
      <c r="S1054" s="131">
        <v>0</v>
      </c>
      <c r="T1054" s="132">
        <f>S1054*H1054</f>
        <v>0</v>
      </c>
      <c r="AR1054" s="133" t="s">
        <v>88</v>
      </c>
      <c r="AT1054" s="133" t="s">
        <v>185</v>
      </c>
      <c r="AU1054" s="133" t="s">
        <v>88</v>
      </c>
      <c r="AY1054" s="16" t="s">
        <v>184</v>
      </c>
      <c r="BE1054" s="134">
        <f>IF(N1054="základní",J1054,0)</f>
        <v>0</v>
      </c>
      <c r="BF1054" s="134">
        <f>IF(N1054="snížená",J1054,0)</f>
        <v>0</v>
      </c>
      <c r="BG1054" s="134">
        <f>IF(N1054="zákl. přenesená",J1054,0)</f>
        <v>0</v>
      </c>
      <c r="BH1054" s="134">
        <f>IF(N1054="sníž. přenesená",J1054,0)</f>
        <v>0</v>
      </c>
      <c r="BI1054" s="134">
        <f>IF(N1054="nulová",J1054,0)</f>
        <v>0</v>
      </c>
      <c r="BJ1054" s="16" t="s">
        <v>88</v>
      </c>
      <c r="BK1054" s="134">
        <f>ROUND(I1054*H1054,2)</f>
        <v>0</v>
      </c>
      <c r="BL1054" s="16" t="s">
        <v>88</v>
      </c>
      <c r="BM1054" s="133" t="s">
        <v>2479</v>
      </c>
    </row>
    <row r="1055" spans="2:65" s="11" customFormat="1" ht="11.25">
      <c r="B1055" s="135"/>
      <c r="D1055" s="136" t="s">
        <v>190</v>
      </c>
      <c r="E1055" s="137" t="s">
        <v>3</v>
      </c>
      <c r="F1055" s="138" t="s">
        <v>2167</v>
      </c>
      <c r="H1055" s="137" t="s">
        <v>3</v>
      </c>
      <c r="I1055" s="139"/>
      <c r="L1055" s="135"/>
      <c r="M1055" s="140"/>
      <c r="T1055" s="141"/>
      <c r="AT1055" s="137" t="s">
        <v>190</v>
      </c>
      <c r="AU1055" s="137" t="s">
        <v>88</v>
      </c>
      <c r="AV1055" s="11" t="s">
        <v>88</v>
      </c>
      <c r="AW1055" s="11" t="s">
        <v>41</v>
      </c>
      <c r="AX1055" s="11" t="s">
        <v>80</v>
      </c>
      <c r="AY1055" s="137" t="s">
        <v>184</v>
      </c>
    </row>
    <row r="1056" spans="2:65" s="11" customFormat="1" ht="11.25">
      <c r="B1056" s="135"/>
      <c r="D1056" s="136" t="s">
        <v>190</v>
      </c>
      <c r="E1056" s="137" t="s">
        <v>3</v>
      </c>
      <c r="F1056" s="138" t="s">
        <v>2480</v>
      </c>
      <c r="H1056" s="137" t="s">
        <v>3</v>
      </c>
      <c r="I1056" s="139"/>
      <c r="L1056" s="135"/>
      <c r="M1056" s="140"/>
      <c r="T1056" s="141"/>
      <c r="AT1056" s="137" t="s">
        <v>190</v>
      </c>
      <c r="AU1056" s="137" t="s">
        <v>88</v>
      </c>
      <c r="AV1056" s="11" t="s">
        <v>88</v>
      </c>
      <c r="AW1056" s="11" t="s">
        <v>41</v>
      </c>
      <c r="AX1056" s="11" t="s">
        <v>80</v>
      </c>
      <c r="AY1056" s="137" t="s">
        <v>184</v>
      </c>
    </row>
    <row r="1057" spans="2:65" s="12" customFormat="1" ht="11.25">
      <c r="B1057" s="142"/>
      <c r="D1057" s="136" t="s">
        <v>190</v>
      </c>
      <c r="E1057" s="143" t="s">
        <v>3</v>
      </c>
      <c r="F1057" s="144" t="s">
        <v>88</v>
      </c>
      <c r="H1057" s="145">
        <v>1</v>
      </c>
      <c r="I1057" s="146"/>
      <c r="L1057" s="142"/>
      <c r="M1057" s="147"/>
      <c r="T1057" s="148"/>
      <c r="AT1057" s="143" t="s">
        <v>190</v>
      </c>
      <c r="AU1057" s="143" t="s">
        <v>88</v>
      </c>
      <c r="AV1057" s="12" t="s">
        <v>90</v>
      </c>
      <c r="AW1057" s="12" t="s">
        <v>41</v>
      </c>
      <c r="AX1057" s="12" t="s">
        <v>80</v>
      </c>
      <c r="AY1057" s="143" t="s">
        <v>184</v>
      </c>
    </row>
    <row r="1058" spans="2:65" s="13" customFormat="1" ht="11.25">
      <c r="B1058" s="149"/>
      <c r="D1058" s="136" t="s">
        <v>190</v>
      </c>
      <c r="E1058" s="150" t="s">
        <v>3</v>
      </c>
      <c r="F1058" s="151" t="s">
        <v>202</v>
      </c>
      <c r="H1058" s="152">
        <v>1</v>
      </c>
      <c r="I1058" s="153"/>
      <c r="L1058" s="149"/>
      <c r="M1058" s="154"/>
      <c r="T1058" s="155"/>
      <c r="AT1058" s="150" t="s">
        <v>190</v>
      </c>
      <c r="AU1058" s="150" t="s">
        <v>88</v>
      </c>
      <c r="AV1058" s="13" t="s">
        <v>203</v>
      </c>
      <c r="AW1058" s="13" t="s">
        <v>41</v>
      </c>
      <c r="AX1058" s="13" t="s">
        <v>88</v>
      </c>
      <c r="AY1058" s="150" t="s">
        <v>184</v>
      </c>
    </row>
    <row r="1059" spans="2:65" s="1" customFormat="1" ht="37.9" customHeight="1">
      <c r="B1059" s="121"/>
      <c r="C1059" s="122" t="s">
        <v>605</v>
      </c>
      <c r="D1059" s="122" t="s">
        <v>185</v>
      </c>
      <c r="E1059" s="123" t="s">
        <v>2481</v>
      </c>
      <c r="F1059" s="124" t="s">
        <v>2482</v>
      </c>
      <c r="G1059" s="125" t="s">
        <v>213</v>
      </c>
      <c r="H1059" s="126">
        <v>4</v>
      </c>
      <c r="I1059" s="127"/>
      <c r="J1059" s="128">
        <f>ROUND(I1059*H1059,2)</f>
        <v>0</v>
      </c>
      <c r="K1059" s="124" t="s">
        <v>189</v>
      </c>
      <c r="L1059" s="32"/>
      <c r="M1059" s="129" t="s">
        <v>3</v>
      </c>
      <c r="N1059" s="130" t="s">
        <v>51</v>
      </c>
      <c r="P1059" s="131">
        <f>O1059*H1059</f>
        <v>0</v>
      </c>
      <c r="Q1059" s="131">
        <v>0</v>
      </c>
      <c r="R1059" s="131">
        <f>Q1059*H1059</f>
        <v>0</v>
      </c>
      <c r="S1059" s="131">
        <v>0</v>
      </c>
      <c r="T1059" s="132">
        <f>S1059*H1059</f>
        <v>0</v>
      </c>
      <c r="AR1059" s="133" t="s">
        <v>88</v>
      </c>
      <c r="AT1059" s="133" t="s">
        <v>185</v>
      </c>
      <c r="AU1059" s="133" t="s">
        <v>88</v>
      </c>
      <c r="AY1059" s="16" t="s">
        <v>184</v>
      </c>
      <c r="BE1059" s="134">
        <f>IF(N1059="základní",J1059,0)</f>
        <v>0</v>
      </c>
      <c r="BF1059" s="134">
        <f>IF(N1059="snížená",J1059,0)</f>
        <v>0</v>
      </c>
      <c r="BG1059" s="134">
        <f>IF(N1059="zákl. přenesená",J1059,0)</f>
        <v>0</v>
      </c>
      <c r="BH1059" s="134">
        <f>IF(N1059="sníž. přenesená",J1059,0)</f>
        <v>0</v>
      </c>
      <c r="BI1059" s="134">
        <f>IF(N1059="nulová",J1059,0)</f>
        <v>0</v>
      </c>
      <c r="BJ1059" s="16" t="s">
        <v>88</v>
      </c>
      <c r="BK1059" s="134">
        <f>ROUND(I1059*H1059,2)</f>
        <v>0</v>
      </c>
      <c r="BL1059" s="16" t="s">
        <v>88</v>
      </c>
      <c r="BM1059" s="133" t="s">
        <v>2483</v>
      </c>
    </row>
    <row r="1060" spans="2:65" s="11" customFormat="1" ht="11.25">
      <c r="B1060" s="135"/>
      <c r="D1060" s="136" t="s">
        <v>190</v>
      </c>
      <c r="E1060" s="137" t="s">
        <v>3</v>
      </c>
      <c r="F1060" s="138" t="s">
        <v>2167</v>
      </c>
      <c r="H1060" s="137" t="s">
        <v>3</v>
      </c>
      <c r="I1060" s="139"/>
      <c r="L1060" s="135"/>
      <c r="M1060" s="140"/>
      <c r="T1060" s="141"/>
      <c r="AT1060" s="137" t="s">
        <v>190</v>
      </c>
      <c r="AU1060" s="137" t="s">
        <v>88</v>
      </c>
      <c r="AV1060" s="11" t="s">
        <v>88</v>
      </c>
      <c r="AW1060" s="11" t="s">
        <v>41</v>
      </c>
      <c r="AX1060" s="11" t="s">
        <v>80</v>
      </c>
      <c r="AY1060" s="137" t="s">
        <v>184</v>
      </c>
    </row>
    <row r="1061" spans="2:65" s="11" customFormat="1" ht="11.25">
      <c r="B1061" s="135"/>
      <c r="D1061" s="136" t="s">
        <v>190</v>
      </c>
      <c r="E1061" s="137" t="s">
        <v>3</v>
      </c>
      <c r="F1061" s="138" t="s">
        <v>2484</v>
      </c>
      <c r="H1061" s="137" t="s">
        <v>3</v>
      </c>
      <c r="I1061" s="139"/>
      <c r="L1061" s="135"/>
      <c r="M1061" s="140"/>
      <c r="T1061" s="141"/>
      <c r="AT1061" s="137" t="s">
        <v>190</v>
      </c>
      <c r="AU1061" s="137" t="s">
        <v>88</v>
      </c>
      <c r="AV1061" s="11" t="s">
        <v>88</v>
      </c>
      <c r="AW1061" s="11" t="s">
        <v>41</v>
      </c>
      <c r="AX1061" s="11" t="s">
        <v>80</v>
      </c>
      <c r="AY1061" s="137" t="s">
        <v>184</v>
      </c>
    </row>
    <row r="1062" spans="2:65" s="12" customFormat="1" ht="11.25">
      <c r="B1062" s="142"/>
      <c r="D1062" s="136" t="s">
        <v>190</v>
      </c>
      <c r="E1062" s="143" t="s">
        <v>3</v>
      </c>
      <c r="F1062" s="144" t="s">
        <v>203</v>
      </c>
      <c r="H1062" s="145">
        <v>4</v>
      </c>
      <c r="I1062" s="146"/>
      <c r="L1062" s="142"/>
      <c r="M1062" s="147"/>
      <c r="T1062" s="148"/>
      <c r="AT1062" s="143" t="s">
        <v>190</v>
      </c>
      <c r="AU1062" s="143" t="s">
        <v>88</v>
      </c>
      <c r="AV1062" s="12" t="s">
        <v>90</v>
      </c>
      <c r="AW1062" s="12" t="s">
        <v>41</v>
      </c>
      <c r="AX1062" s="12" t="s">
        <v>80</v>
      </c>
      <c r="AY1062" s="143" t="s">
        <v>184</v>
      </c>
    </row>
    <row r="1063" spans="2:65" s="13" customFormat="1" ht="11.25">
      <c r="B1063" s="149"/>
      <c r="D1063" s="136" t="s">
        <v>190</v>
      </c>
      <c r="E1063" s="150" t="s">
        <v>3</v>
      </c>
      <c r="F1063" s="151" t="s">
        <v>202</v>
      </c>
      <c r="H1063" s="152">
        <v>4</v>
      </c>
      <c r="I1063" s="153"/>
      <c r="L1063" s="149"/>
      <c r="M1063" s="154"/>
      <c r="T1063" s="155"/>
      <c r="AT1063" s="150" t="s">
        <v>190</v>
      </c>
      <c r="AU1063" s="150" t="s">
        <v>88</v>
      </c>
      <c r="AV1063" s="13" t="s">
        <v>203</v>
      </c>
      <c r="AW1063" s="13" t="s">
        <v>41</v>
      </c>
      <c r="AX1063" s="13" t="s">
        <v>88</v>
      </c>
      <c r="AY1063" s="150" t="s">
        <v>184</v>
      </c>
    </row>
    <row r="1064" spans="2:65" s="1" customFormat="1" ht="24.2" customHeight="1">
      <c r="B1064" s="121"/>
      <c r="C1064" s="122" t="s">
        <v>2485</v>
      </c>
      <c r="D1064" s="122" t="s">
        <v>185</v>
      </c>
      <c r="E1064" s="123" t="s">
        <v>2486</v>
      </c>
      <c r="F1064" s="124" t="s">
        <v>2487</v>
      </c>
      <c r="G1064" s="125" t="s">
        <v>348</v>
      </c>
      <c r="H1064" s="126">
        <v>3</v>
      </c>
      <c r="I1064" s="127"/>
      <c r="J1064" s="128">
        <f>ROUND(I1064*H1064,2)</f>
        <v>0</v>
      </c>
      <c r="K1064" s="124" t="s">
        <v>189</v>
      </c>
      <c r="L1064" s="32"/>
      <c r="M1064" s="129" t="s">
        <v>3</v>
      </c>
      <c r="N1064" s="130" t="s">
        <v>51</v>
      </c>
      <c r="P1064" s="131">
        <f>O1064*H1064</f>
        <v>0</v>
      </c>
      <c r="Q1064" s="131">
        <v>0</v>
      </c>
      <c r="R1064" s="131">
        <f>Q1064*H1064</f>
        <v>0</v>
      </c>
      <c r="S1064" s="131">
        <v>0</v>
      </c>
      <c r="T1064" s="132">
        <f>S1064*H1064</f>
        <v>0</v>
      </c>
      <c r="AR1064" s="133" t="s">
        <v>88</v>
      </c>
      <c r="AT1064" s="133" t="s">
        <v>185</v>
      </c>
      <c r="AU1064" s="133" t="s">
        <v>88</v>
      </c>
      <c r="AY1064" s="16" t="s">
        <v>184</v>
      </c>
      <c r="BE1064" s="134">
        <f>IF(N1064="základní",J1064,0)</f>
        <v>0</v>
      </c>
      <c r="BF1064" s="134">
        <f>IF(N1064="snížená",J1064,0)</f>
        <v>0</v>
      </c>
      <c r="BG1064" s="134">
        <f>IF(N1064="zákl. přenesená",J1064,0)</f>
        <v>0</v>
      </c>
      <c r="BH1064" s="134">
        <f>IF(N1064="sníž. přenesená",J1064,0)</f>
        <v>0</v>
      </c>
      <c r="BI1064" s="134">
        <f>IF(N1064="nulová",J1064,0)</f>
        <v>0</v>
      </c>
      <c r="BJ1064" s="16" t="s">
        <v>88</v>
      </c>
      <c r="BK1064" s="134">
        <f>ROUND(I1064*H1064,2)</f>
        <v>0</v>
      </c>
      <c r="BL1064" s="16" t="s">
        <v>88</v>
      </c>
      <c r="BM1064" s="133" t="s">
        <v>2488</v>
      </c>
    </row>
    <row r="1065" spans="2:65" s="11" customFormat="1" ht="11.25">
      <c r="B1065" s="135"/>
      <c r="D1065" s="136" t="s">
        <v>190</v>
      </c>
      <c r="E1065" s="137" t="s">
        <v>3</v>
      </c>
      <c r="F1065" s="138" t="s">
        <v>2167</v>
      </c>
      <c r="H1065" s="137" t="s">
        <v>3</v>
      </c>
      <c r="I1065" s="139"/>
      <c r="L1065" s="135"/>
      <c r="M1065" s="140"/>
      <c r="T1065" s="141"/>
      <c r="AT1065" s="137" t="s">
        <v>190</v>
      </c>
      <c r="AU1065" s="137" t="s">
        <v>88</v>
      </c>
      <c r="AV1065" s="11" t="s">
        <v>88</v>
      </c>
      <c r="AW1065" s="11" t="s">
        <v>41</v>
      </c>
      <c r="AX1065" s="11" t="s">
        <v>80</v>
      </c>
      <c r="AY1065" s="137" t="s">
        <v>184</v>
      </c>
    </row>
    <row r="1066" spans="2:65" s="11" customFormat="1" ht="22.5">
      <c r="B1066" s="135"/>
      <c r="D1066" s="136" t="s">
        <v>190</v>
      </c>
      <c r="E1066" s="137" t="s">
        <v>3</v>
      </c>
      <c r="F1066" s="138" t="s">
        <v>2489</v>
      </c>
      <c r="H1066" s="137" t="s">
        <v>3</v>
      </c>
      <c r="I1066" s="139"/>
      <c r="L1066" s="135"/>
      <c r="M1066" s="140"/>
      <c r="T1066" s="141"/>
      <c r="AT1066" s="137" t="s">
        <v>190</v>
      </c>
      <c r="AU1066" s="137" t="s">
        <v>88</v>
      </c>
      <c r="AV1066" s="11" t="s">
        <v>88</v>
      </c>
      <c r="AW1066" s="11" t="s">
        <v>41</v>
      </c>
      <c r="AX1066" s="11" t="s">
        <v>80</v>
      </c>
      <c r="AY1066" s="137" t="s">
        <v>184</v>
      </c>
    </row>
    <row r="1067" spans="2:65" s="12" customFormat="1" ht="11.25">
      <c r="B1067" s="142"/>
      <c r="D1067" s="136" t="s">
        <v>190</v>
      </c>
      <c r="E1067" s="143" t="s">
        <v>3</v>
      </c>
      <c r="F1067" s="144" t="s">
        <v>210</v>
      </c>
      <c r="H1067" s="145">
        <v>3</v>
      </c>
      <c r="I1067" s="146"/>
      <c r="L1067" s="142"/>
      <c r="M1067" s="147"/>
      <c r="T1067" s="148"/>
      <c r="AT1067" s="143" t="s">
        <v>190</v>
      </c>
      <c r="AU1067" s="143" t="s">
        <v>88</v>
      </c>
      <c r="AV1067" s="12" t="s">
        <v>90</v>
      </c>
      <c r="AW1067" s="12" t="s">
        <v>41</v>
      </c>
      <c r="AX1067" s="12" t="s">
        <v>80</v>
      </c>
      <c r="AY1067" s="143" t="s">
        <v>184</v>
      </c>
    </row>
    <row r="1068" spans="2:65" s="13" customFormat="1" ht="11.25">
      <c r="B1068" s="149"/>
      <c r="D1068" s="136" t="s">
        <v>190</v>
      </c>
      <c r="E1068" s="150" t="s">
        <v>3</v>
      </c>
      <c r="F1068" s="151" t="s">
        <v>202</v>
      </c>
      <c r="H1068" s="152">
        <v>3</v>
      </c>
      <c r="I1068" s="153"/>
      <c r="L1068" s="149"/>
      <c r="M1068" s="154"/>
      <c r="T1068" s="155"/>
      <c r="AT1068" s="150" t="s">
        <v>190</v>
      </c>
      <c r="AU1068" s="150" t="s">
        <v>88</v>
      </c>
      <c r="AV1068" s="13" t="s">
        <v>203</v>
      </c>
      <c r="AW1068" s="13" t="s">
        <v>41</v>
      </c>
      <c r="AX1068" s="13" t="s">
        <v>88</v>
      </c>
      <c r="AY1068" s="150" t="s">
        <v>184</v>
      </c>
    </row>
    <row r="1069" spans="2:65" s="1" customFormat="1" ht="37.9" customHeight="1">
      <c r="B1069" s="121"/>
      <c r="C1069" s="122" t="s">
        <v>610</v>
      </c>
      <c r="D1069" s="122" t="s">
        <v>185</v>
      </c>
      <c r="E1069" s="123" t="s">
        <v>2490</v>
      </c>
      <c r="F1069" s="124" t="s">
        <v>2491</v>
      </c>
      <c r="G1069" s="125" t="s">
        <v>348</v>
      </c>
      <c r="H1069" s="126">
        <v>4</v>
      </c>
      <c r="I1069" s="127"/>
      <c r="J1069" s="128">
        <f>ROUND(I1069*H1069,2)</f>
        <v>0</v>
      </c>
      <c r="K1069" s="124" t="s">
        <v>189</v>
      </c>
      <c r="L1069" s="32"/>
      <c r="M1069" s="129" t="s">
        <v>3</v>
      </c>
      <c r="N1069" s="130" t="s">
        <v>51</v>
      </c>
      <c r="P1069" s="131">
        <f>O1069*H1069</f>
        <v>0</v>
      </c>
      <c r="Q1069" s="131">
        <v>0</v>
      </c>
      <c r="R1069" s="131">
        <f>Q1069*H1069</f>
        <v>0</v>
      </c>
      <c r="S1069" s="131">
        <v>0</v>
      </c>
      <c r="T1069" s="132">
        <f>S1069*H1069</f>
        <v>0</v>
      </c>
      <c r="AR1069" s="133" t="s">
        <v>88</v>
      </c>
      <c r="AT1069" s="133" t="s">
        <v>185</v>
      </c>
      <c r="AU1069" s="133" t="s">
        <v>88</v>
      </c>
      <c r="AY1069" s="16" t="s">
        <v>184</v>
      </c>
      <c r="BE1069" s="134">
        <f>IF(N1069="základní",J1069,0)</f>
        <v>0</v>
      </c>
      <c r="BF1069" s="134">
        <f>IF(N1069="snížená",J1069,0)</f>
        <v>0</v>
      </c>
      <c r="BG1069" s="134">
        <f>IF(N1069="zákl. přenesená",J1069,0)</f>
        <v>0</v>
      </c>
      <c r="BH1069" s="134">
        <f>IF(N1069="sníž. přenesená",J1069,0)</f>
        <v>0</v>
      </c>
      <c r="BI1069" s="134">
        <f>IF(N1069="nulová",J1069,0)</f>
        <v>0</v>
      </c>
      <c r="BJ1069" s="16" t="s">
        <v>88</v>
      </c>
      <c r="BK1069" s="134">
        <f>ROUND(I1069*H1069,2)</f>
        <v>0</v>
      </c>
      <c r="BL1069" s="16" t="s">
        <v>88</v>
      </c>
      <c r="BM1069" s="133" t="s">
        <v>2492</v>
      </c>
    </row>
    <row r="1070" spans="2:65" s="11" customFormat="1" ht="11.25">
      <c r="B1070" s="135"/>
      <c r="D1070" s="136" t="s">
        <v>190</v>
      </c>
      <c r="E1070" s="137" t="s">
        <v>3</v>
      </c>
      <c r="F1070" s="138" t="s">
        <v>2167</v>
      </c>
      <c r="H1070" s="137" t="s">
        <v>3</v>
      </c>
      <c r="I1070" s="139"/>
      <c r="L1070" s="135"/>
      <c r="M1070" s="140"/>
      <c r="T1070" s="141"/>
      <c r="AT1070" s="137" t="s">
        <v>190</v>
      </c>
      <c r="AU1070" s="137" t="s">
        <v>88</v>
      </c>
      <c r="AV1070" s="11" t="s">
        <v>88</v>
      </c>
      <c r="AW1070" s="11" t="s">
        <v>41</v>
      </c>
      <c r="AX1070" s="11" t="s">
        <v>80</v>
      </c>
      <c r="AY1070" s="137" t="s">
        <v>184</v>
      </c>
    </row>
    <row r="1071" spans="2:65" s="11" customFormat="1" ht="22.5">
      <c r="B1071" s="135"/>
      <c r="D1071" s="136" t="s">
        <v>190</v>
      </c>
      <c r="E1071" s="137" t="s">
        <v>3</v>
      </c>
      <c r="F1071" s="138" t="s">
        <v>2493</v>
      </c>
      <c r="H1071" s="137" t="s">
        <v>3</v>
      </c>
      <c r="I1071" s="139"/>
      <c r="L1071" s="135"/>
      <c r="M1071" s="140"/>
      <c r="T1071" s="141"/>
      <c r="AT1071" s="137" t="s">
        <v>190</v>
      </c>
      <c r="AU1071" s="137" t="s">
        <v>88</v>
      </c>
      <c r="AV1071" s="11" t="s">
        <v>88</v>
      </c>
      <c r="AW1071" s="11" t="s">
        <v>41</v>
      </c>
      <c r="AX1071" s="11" t="s">
        <v>80</v>
      </c>
      <c r="AY1071" s="137" t="s">
        <v>184</v>
      </c>
    </row>
    <row r="1072" spans="2:65" s="12" customFormat="1" ht="11.25">
      <c r="B1072" s="142"/>
      <c r="D1072" s="136" t="s">
        <v>190</v>
      </c>
      <c r="E1072" s="143" t="s">
        <v>3</v>
      </c>
      <c r="F1072" s="144" t="s">
        <v>203</v>
      </c>
      <c r="H1072" s="145">
        <v>4</v>
      </c>
      <c r="I1072" s="146"/>
      <c r="L1072" s="142"/>
      <c r="M1072" s="147"/>
      <c r="T1072" s="148"/>
      <c r="AT1072" s="143" t="s">
        <v>190</v>
      </c>
      <c r="AU1072" s="143" t="s">
        <v>88</v>
      </c>
      <c r="AV1072" s="12" t="s">
        <v>90</v>
      </c>
      <c r="AW1072" s="12" t="s">
        <v>41</v>
      </c>
      <c r="AX1072" s="12" t="s">
        <v>80</v>
      </c>
      <c r="AY1072" s="143" t="s">
        <v>184</v>
      </c>
    </row>
    <row r="1073" spans="2:65" s="13" customFormat="1" ht="11.25">
      <c r="B1073" s="149"/>
      <c r="D1073" s="136" t="s">
        <v>190</v>
      </c>
      <c r="E1073" s="150" t="s">
        <v>3</v>
      </c>
      <c r="F1073" s="151" t="s">
        <v>202</v>
      </c>
      <c r="H1073" s="152">
        <v>4</v>
      </c>
      <c r="I1073" s="153"/>
      <c r="L1073" s="149"/>
      <c r="M1073" s="154"/>
      <c r="T1073" s="155"/>
      <c r="AT1073" s="150" t="s">
        <v>190</v>
      </c>
      <c r="AU1073" s="150" t="s">
        <v>88</v>
      </c>
      <c r="AV1073" s="13" t="s">
        <v>203</v>
      </c>
      <c r="AW1073" s="13" t="s">
        <v>41</v>
      </c>
      <c r="AX1073" s="13" t="s">
        <v>88</v>
      </c>
      <c r="AY1073" s="150" t="s">
        <v>184</v>
      </c>
    </row>
    <row r="1074" spans="2:65" s="1" customFormat="1" ht="24.2" customHeight="1">
      <c r="B1074" s="121"/>
      <c r="C1074" s="122" t="s">
        <v>2494</v>
      </c>
      <c r="D1074" s="122" t="s">
        <v>185</v>
      </c>
      <c r="E1074" s="123" t="s">
        <v>1960</v>
      </c>
      <c r="F1074" s="124" t="s">
        <v>1961</v>
      </c>
      <c r="G1074" s="125" t="s">
        <v>213</v>
      </c>
      <c r="H1074" s="126">
        <v>1</v>
      </c>
      <c r="I1074" s="127"/>
      <c r="J1074" s="128">
        <f>ROUND(I1074*H1074,2)</f>
        <v>0</v>
      </c>
      <c r="K1074" s="124" t="s">
        <v>189</v>
      </c>
      <c r="L1074" s="32"/>
      <c r="M1074" s="129" t="s">
        <v>3</v>
      </c>
      <c r="N1074" s="130" t="s">
        <v>51</v>
      </c>
      <c r="P1074" s="131">
        <f>O1074*H1074</f>
        <v>0</v>
      </c>
      <c r="Q1074" s="131">
        <v>0</v>
      </c>
      <c r="R1074" s="131">
        <f>Q1074*H1074</f>
        <v>0</v>
      </c>
      <c r="S1074" s="131">
        <v>0</v>
      </c>
      <c r="T1074" s="132">
        <f>S1074*H1074</f>
        <v>0</v>
      </c>
      <c r="AR1074" s="133" t="s">
        <v>88</v>
      </c>
      <c r="AT1074" s="133" t="s">
        <v>185</v>
      </c>
      <c r="AU1074" s="133" t="s">
        <v>88</v>
      </c>
      <c r="AY1074" s="16" t="s">
        <v>184</v>
      </c>
      <c r="BE1074" s="134">
        <f>IF(N1074="základní",J1074,0)</f>
        <v>0</v>
      </c>
      <c r="BF1074" s="134">
        <f>IF(N1074="snížená",J1074,0)</f>
        <v>0</v>
      </c>
      <c r="BG1074" s="134">
        <f>IF(N1074="zákl. přenesená",J1074,0)</f>
        <v>0</v>
      </c>
      <c r="BH1074" s="134">
        <f>IF(N1074="sníž. přenesená",J1074,0)</f>
        <v>0</v>
      </c>
      <c r="BI1074" s="134">
        <f>IF(N1074="nulová",J1074,0)</f>
        <v>0</v>
      </c>
      <c r="BJ1074" s="16" t="s">
        <v>88</v>
      </c>
      <c r="BK1074" s="134">
        <f>ROUND(I1074*H1074,2)</f>
        <v>0</v>
      </c>
      <c r="BL1074" s="16" t="s">
        <v>88</v>
      </c>
      <c r="BM1074" s="133" t="s">
        <v>2495</v>
      </c>
    </row>
    <row r="1075" spans="2:65" s="11" customFormat="1" ht="11.25">
      <c r="B1075" s="135"/>
      <c r="D1075" s="136" t="s">
        <v>190</v>
      </c>
      <c r="E1075" s="137" t="s">
        <v>3</v>
      </c>
      <c r="F1075" s="138" t="s">
        <v>2167</v>
      </c>
      <c r="H1075" s="137" t="s">
        <v>3</v>
      </c>
      <c r="I1075" s="139"/>
      <c r="L1075" s="135"/>
      <c r="M1075" s="140"/>
      <c r="T1075" s="141"/>
      <c r="AT1075" s="137" t="s">
        <v>190</v>
      </c>
      <c r="AU1075" s="137" t="s">
        <v>88</v>
      </c>
      <c r="AV1075" s="11" t="s">
        <v>88</v>
      </c>
      <c r="AW1075" s="11" t="s">
        <v>41</v>
      </c>
      <c r="AX1075" s="11" t="s">
        <v>80</v>
      </c>
      <c r="AY1075" s="137" t="s">
        <v>184</v>
      </c>
    </row>
    <row r="1076" spans="2:65" s="11" customFormat="1" ht="11.25">
      <c r="B1076" s="135"/>
      <c r="D1076" s="136" t="s">
        <v>190</v>
      </c>
      <c r="E1076" s="137" t="s">
        <v>3</v>
      </c>
      <c r="F1076" s="138" t="s">
        <v>2496</v>
      </c>
      <c r="H1076" s="137" t="s">
        <v>3</v>
      </c>
      <c r="I1076" s="139"/>
      <c r="L1076" s="135"/>
      <c r="M1076" s="140"/>
      <c r="T1076" s="141"/>
      <c r="AT1076" s="137" t="s">
        <v>190</v>
      </c>
      <c r="AU1076" s="137" t="s">
        <v>88</v>
      </c>
      <c r="AV1076" s="11" t="s">
        <v>88</v>
      </c>
      <c r="AW1076" s="11" t="s">
        <v>41</v>
      </c>
      <c r="AX1076" s="11" t="s">
        <v>80</v>
      </c>
      <c r="AY1076" s="137" t="s">
        <v>184</v>
      </c>
    </row>
    <row r="1077" spans="2:65" s="12" customFormat="1" ht="11.25">
      <c r="B1077" s="142"/>
      <c r="D1077" s="136" t="s">
        <v>190</v>
      </c>
      <c r="E1077" s="143" t="s">
        <v>3</v>
      </c>
      <c r="F1077" s="144" t="s">
        <v>88</v>
      </c>
      <c r="H1077" s="145">
        <v>1</v>
      </c>
      <c r="I1077" s="146"/>
      <c r="L1077" s="142"/>
      <c r="M1077" s="147"/>
      <c r="T1077" s="148"/>
      <c r="AT1077" s="143" t="s">
        <v>190</v>
      </c>
      <c r="AU1077" s="143" t="s">
        <v>88</v>
      </c>
      <c r="AV1077" s="12" t="s">
        <v>90</v>
      </c>
      <c r="AW1077" s="12" t="s">
        <v>41</v>
      </c>
      <c r="AX1077" s="12" t="s">
        <v>80</v>
      </c>
      <c r="AY1077" s="143" t="s">
        <v>184</v>
      </c>
    </row>
    <row r="1078" spans="2:65" s="13" customFormat="1" ht="11.25">
      <c r="B1078" s="149"/>
      <c r="D1078" s="136" t="s">
        <v>190</v>
      </c>
      <c r="E1078" s="150" t="s">
        <v>3</v>
      </c>
      <c r="F1078" s="151" t="s">
        <v>202</v>
      </c>
      <c r="H1078" s="152">
        <v>1</v>
      </c>
      <c r="I1078" s="153"/>
      <c r="L1078" s="149"/>
      <c r="M1078" s="154"/>
      <c r="T1078" s="155"/>
      <c r="AT1078" s="150" t="s">
        <v>190</v>
      </c>
      <c r="AU1078" s="150" t="s">
        <v>88</v>
      </c>
      <c r="AV1078" s="13" t="s">
        <v>203</v>
      </c>
      <c r="AW1078" s="13" t="s">
        <v>41</v>
      </c>
      <c r="AX1078" s="13" t="s">
        <v>88</v>
      </c>
      <c r="AY1078" s="150" t="s">
        <v>184</v>
      </c>
    </row>
    <row r="1079" spans="2:65" s="10" customFormat="1" ht="25.9" customHeight="1">
      <c r="B1079" s="111"/>
      <c r="D1079" s="112" t="s">
        <v>79</v>
      </c>
      <c r="E1079" s="113" t="s">
        <v>228</v>
      </c>
      <c r="F1079" s="113" t="s">
        <v>729</v>
      </c>
      <c r="I1079" s="114"/>
      <c r="J1079" s="115">
        <f>BK1079</f>
        <v>0</v>
      </c>
      <c r="L1079" s="111"/>
      <c r="M1079" s="116"/>
      <c r="P1079" s="117">
        <f>SUM(P1080:P1108)</f>
        <v>0</v>
      </c>
      <c r="R1079" s="117">
        <f>SUM(R1080:R1108)</f>
        <v>0</v>
      </c>
      <c r="T1079" s="118">
        <f>SUM(T1080:T1108)</f>
        <v>0</v>
      </c>
      <c r="AR1079" s="112" t="s">
        <v>88</v>
      </c>
      <c r="AT1079" s="119" t="s">
        <v>79</v>
      </c>
      <c r="AU1079" s="119" t="s">
        <v>80</v>
      </c>
      <c r="AY1079" s="112" t="s">
        <v>184</v>
      </c>
      <c r="BK1079" s="120">
        <f>SUM(BK1080:BK1108)</f>
        <v>0</v>
      </c>
    </row>
    <row r="1080" spans="2:65" s="1" customFormat="1" ht="16.5" customHeight="1">
      <c r="B1080" s="121"/>
      <c r="C1080" s="122" t="s">
        <v>471</v>
      </c>
      <c r="D1080" s="122" t="s">
        <v>185</v>
      </c>
      <c r="E1080" s="123" t="s">
        <v>922</v>
      </c>
      <c r="F1080" s="124" t="s">
        <v>923</v>
      </c>
      <c r="G1080" s="125" t="s">
        <v>324</v>
      </c>
      <c r="H1080" s="126">
        <v>106</v>
      </c>
      <c r="I1080" s="127"/>
      <c r="J1080" s="128">
        <f>ROUND(I1080*H1080,2)</f>
        <v>0</v>
      </c>
      <c r="K1080" s="124" t="s">
        <v>189</v>
      </c>
      <c r="L1080" s="32"/>
      <c r="M1080" s="129" t="s">
        <v>3</v>
      </c>
      <c r="N1080" s="130" t="s">
        <v>51</v>
      </c>
      <c r="P1080" s="131">
        <f>O1080*H1080</f>
        <v>0</v>
      </c>
      <c r="Q1080" s="131">
        <v>0</v>
      </c>
      <c r="R1080" s="131">
        <f>Q1080*H1080</f>
        <v>0</v>
      </c>
      <c r="S1080" s="131">
        <v>0</v>
      </c>
      <c r="T1080" s="132">
        <f>S1080*H1080</f>
        <v>0</v>
      </c>
      <c r="AR1080" s="133" t="s">
        <v>88</v>
      </c>
      <c r="AT1080" s="133" t="s">
        <v>185</v>
      </c>
      <c r="AU1080" s="133" t="s">
        <v>88</v>
      </c>
      <c r="AY1080" s="16" t="s">
        <v>184</v>
      </c>
      <c r="BE1080" s="134">
        <f>IF(N1080="základní",J1080,0)</f>
        <v>0</v>
      </c>
      <c r="BF1080" s="134">
        <f>IF(N1080="snížená",J1080,0)</f>
        <v>0</v>
      </c>
      <c r="BG1080" s="134">
        <f>IF(N1080="zákl. přenesená",J1080,0)</f>
        <v>0</v>
      </c>
      <c r="BH1080" s="134">
        <f>IF(N1080="sníž. přenesená",J1080,0)</f>
        <v>0</v>
      </c>
      <c r="BI1080" s="134">
        <f>IF(N1080="nulová",J1080,0)</f>
        <v>0</v>
      </c>
      <c r="BJ1080" s="16" t="s">
        <v>88</v>
      </c>
      <c r="BK1080" s="134">
        <f>ROUND(I1080*H1080,2)</f>
        <v>0</v>
      </c>
      <c r="BL1080" s="16" t="s">
        <v>88</v>
      </c>
      <c r="BM1080" s="133" t="s">
        <v>2497</v>
      </c>
    </row>
    <row r="1081" spans="2:65" s="11" customFormat="1" ht="11.25">
      <c r="B1081" s="135"/>
      <c r="D1081" s="136" t="s">
        <v>190</v>
      </c>
      <c r="E1081" s="137" t="s">
        <v>3</v>
      </c>
      <c r="F1081" s="138" t="s">
        <v>1345</v>
      </c>
      <c r="H1081" s="137" t="s">
        <v>3</v>
      </c>
      <c r="I1081" s="139"/>
      <c r="L1081" s="135"/>
      <c r="M1081" s="140"/>
      <c r="T1081" s="141"/>
      <c r="AT1081" s="137" t="s">
        <v>190</v>
      </c>
      <c r="AU1081" s="137" t="s">
        <v>88</v>
      </c>
      <c r="AV1081" s="11" t="s">
        <v>88</v>
      </c>
      <c r="AW1081" s="11" t="s">
        <v>41</v>
      </c>
      <c r="AX1081" s="11" t="s">
        <v>80</v>
      </c>
      <c r="AY1081" s="137" t="s">
        <v>184</v>
      </c>
    </row>
    <row r="1082" spans="2:65" s="11" customFormat="1" ht="11.25">
      <c r="B1082" s="135"/>
      <c r="D1082" s="136" t="s">
        <v>190</v>
      </c>
      <c r="E1082" s="137" t="s">
        <v>3</v>
      </c>
      <c r="F1082" s="138" t="s">
        <v>354</v>
      </c>
      <c r="H1082" s="137" t="s">
        <v>3</v>
      </c>
      <c r="I1082" s="139"/>
      <c r="L1082" s="135"/>
      <c r="M1082" s="140"/>
      <c r="T1082" s="141"/>
      <c r="AT1082" s="137" t="s">
        <v>190</v>
      </c>
      <c r="AU1082" s="137" t="s">
        <v>88</v>
      </c>
      <c r="AV1082" s="11" t="s">
        <v>88</v>
      </c>
      <c r="AW1082" s="11" t="s">
        <v>41</v>
      </c>
      <c r="AX1082" s="11" t="s">
        <v>80</v>
      </c>
      <c r="AY1082" s="137" t="s">
        <v>184</v>
      </c>
    </row>
    <row r="1083" spans="2:65" s="11" customFormat="1" ht="11.25">
      <c r="B1083" s="135"/>
      <c r="D1083" s="136" t="s">
        <v>190</v>
      </c>
      <c r="E1083" s="137" t="s">
        <v>3</v>
      </c>
      <c r="F1083" s="138" t="s">
        <v>355</v>
      </c>
      <c r="H1083" s="137" t="s">
        <v>3</v>
      </c>
      <c r="I1083" s="139"/>
      <c r="L1083" s="135"/>
      <c r="M1083" s="140"/>
      <c r="T1083" s="141"/>
      <c r="AT1083" s="137" t="s">
        <v>190</v>
      </c>
      <c r="AU1083" s="137" t="s">
        <v>88</v>
      </c>
      <c r="AV1083" s="11" t="s">
        <v>88</v>
      </c>
      <c r="AW1083" s="11" t="s">
        <v>41</v>
      </c>
      <c r="AX1083" s="11" t="s">
        <v>80</v>
      </c>
      <c r="AY1083" s="137" t="s">
        <v>184</v>
      </c>
    </row>
    <row r="1084" spans="2:65" s="12" customFormat="1" ht="11.25">
      <c r="B1084" s="142"/>
      <c r="D1084" s="136" t="s">
        <v>190</v>
      </c>
      <c r="E1084" s="143" t="s">
        <v>3</v>
      </c>
      <c r="F1084" s="144" t="s">
        <v>2238</v>
      </c>
      <c r="H1084" s="145">
        <v>106</v>
      </c>
      <c r="I1084" s="146"/>
      <c r="L1084" s="142"/>
      <c r="M1084" s="147"/>
      <c r="T1084" s="148"/>
      <c r="AT1084" s="143" t="s">
        <v>190</v>
      </c>
      <c r="AU1084" s="143" t="s">
        <v>88</v>
      </c>
      <c r="AV1084" s="12" t="s">
        <v>90</v>
      </c>
      <c r="AW1084" s="12" t="s">
        <v>41</v>
      </c>
      <c r="AX1084" s="12" t="s">
        <v>80</v>
      </c>
      <c r="AY1084" s="143" t="s">
        <v>184</v>
      </c>
    </row>
    <row r="1085" spans="2:65" s="13" customFormat="1" ht="11.25">
      <c r="B1085" s="149"/>
      <c r="D1085" s="136" t="s">
        <v>190</v>
      </c>
      <c r="E1085" s="150" t="s">
        <v>3</v>
      </c>
      <c r="F1085" s="151" t="s">
        <v>202</v>
      </c>
      <c r="H1085" s="152">
        <v>106</v>
      </c>
      <c r="I1085" s="153"/>
      <c r="L1085" s="149"/>
      <c r="M1085" s="154"/>
      <c r="T1085" s="155"/>
      <c r="AT1085" s="150" t="s">
        <v>190</v>
      </c>
      <c r="AU1085" s="150" t="s">
        <v>88</v>
      </c>
      <c r="AV1085" s="13" t="s">
        <v>203</v>
      </c>
      <c r="AW1085" s="13" t="s">
        <v>41</v>
      </c>
      <c r="AX1085" s="13" t="s">
        <v>88</v>
      </c>
      <c r="AY1085" s="150" t="s">
        <v>184</v>
      </c>
    </row>
    <row r="1086" spans="2:65" s="1" customFormat="1" ht="16.5" customHeight="1">
      <c r="B1086" s="121"/>
      <c r="C1086" s="122" t="s">
        <v>2498</v>
      </c>
      <c r="D1086" s="122" t="s">
        <v>185</v>
      </c>
      <c r="E1086" s="123" t="s">
        <v>1907</v>
      </c>
      <c r="F1086" s="124" t="s">
        <v>1908</v>
      </c>
      <c r="G1086" s="125" t="s">
        <v>324</v>
      </c>
      <c r="H1086" s="126">
        <v>6</v>
      </c>
      <c r="I1086" s="127"/>
      <c r="J1086" s="128">
        <f>ROUND(I1086*H1086,2)</f>
        <v>0</v>
      </c>
      <c r="K1086" s="124" t="s">
        <v>189</v>
      </c>
      <c r="L1086" s="32"/>
      <c r="M1086" s="129" t="s">
        <v>3</v>
      </c>
      <c r="N1086" s="130" t="s">
        <v>51</v>
      </c>
      <c r="P1086" s="131">
        <f>O1086*H1086</f>
        <v>0</v>
      </c>
      <c r="Q1086" s="131">
        <v>0</v>
      </c>
      <c r="R1086" s="131">
        <f>Q1086*H1086</f>
        <v>0</v>
      </c>
      <c r="S1086" s="131">
        <v>0</v>
      </c>
      <c r="T1086" s="132">
        <f>S1086*H1086</f>
        <v>0</v>
      </c>
      <c r="AR1086" s="133" t="s">
        <v>88</v>
      </c>
      <c r="AT1086" s="133" t="s">
        <v>185</v>
      </c>
      <c r="AU1086" s="133" t="s">
        <v>88</v>
      </c>
      <c r="AY1086" s="16" t="s">
        <v>184</v>
      </c>
      <c r="BE1086" s="134">
        <f>IF(N1086="základní",J1086,0)</f>
        <v>0</v>
      </c>
      <c r="BF1086" s="134">
        <f>IF(N1086="snížená",J1086,0)</f>
        <v>0</v>
      </c>
      <c r="BG1086" s="134">
        <f>IF(N1086="zákl. přenesená",J1086,0)</f>
        <v>0</v>
      </c>
      <c r="BH1086" s="134">
        <f>IF(N1086="sníž. přenesená",J1086,0)</f>
        <v>0</v>
      </c>
      <c r="BI1086" s="134">
        <f>IF(N1086="nulová",J1086,0)</f>
        <v>0</v>
      </c>
      <c r="BJ1086" s="16" t="s">
        <v>88</v>
      </c>
      <c r="BK1086" s="134">
        <f>ROUND(I1086*H1086,2)</f>
        <v>0</v>
      </c>
      <c r="BL1086" s="16" t="s">
        <v>88</v>
      </c>
      <c r="BM1086" s="133" t="s">
        <v>2499</v>
      </c>
    </row>
    <row r="1087" spans="2:65" s="11" customFormat="1" ht="11.25">
      <c r="B1087" s="135"/>
      <c r="D1087" s="136" t="s">
        <v>190</v>
      </c>
      <c r="E1087" s="137" t="s">
        <v>3</v>
      </c>
      <c r="F1087" s="138" t="s">
        <v>2176</v>
      </c>
      <c r="H1087" s="137" t="s">
        <v>3</v>
      </c>
      <c r="I1087" s="139"/>
      <c r="L1087" s="135"/>
      <c r="M1087" s="140"/>
      <c r="T1087" s="141"/>
      <c r="AT1087" s="137" t="s">
        <v>190</v>
      </c>
      <c r="AU1087" s="137" t="s">
        <v>88</v>
      </c>
      <c r="AV1087" s="11" t="s">
        <v>88</v>
      </c>
      <c r="AW1087" s="11" t="s">
        <v>41</v>
      </c>
      <c r="AX1087" s="11" t="s">
        <v>80</v>
      </c>
      <c r="AY1087" s="137" t="s">
        <v>184</v>
      </c>
    </row>
    <row r="1088" spans="2:65" s="11" customFormat="1" ht="11.25">
      <c r="B1088" s="135"/>
      <c r="D1088" s="136" t="s">
        <v>190</v>
      </c>
      <c r="E1088" s="137" t="s">
        <v>3</v>
      </c>
      <c r="F1088" s="138" t="s">
        <v>2500</v>
      </c>
      <c r="H1088" s="137" t="s">
        <v>3</v>
      </c>
      <c r="I1088" s="139"/>
      <c r="L1088" s="135"/>
      <c r="M1088" s="140"/>
      <c r="T1088" s="141"/>
      <c r="AT1088" s="137" t="s">
        <v>190</v>
      </c>
      <c r="AU1088" s="137" t="s">
        <v>88</v>
      </c>
      <c r="AV1088" s="11" t="s">
        <v>88</v>
      </c>
      <c r="AW1088" s="11" t="s">
        <v>41</v>
      </c>
      <c r="AX1088" s="11" t="s">
        <v>80</v>
      </c>
      <c r="AY1088" s="137" t="s">
        <v>184</v>
      </c>
    </row>
    <row r="1089" spans="2:65" s="11" customFormat="1" ht="11.25">
      <c r="B1089" s="135"/>
      <c r="D1089" s="136" t="s">
        <v>190</v>
      </c>
      <c r="E1089" s="137" t="s">
        <v>3</v>
      </c>
      <c r="F1089" s="138" t="s">
        <v>1297</v>
      </c>
      <c r="H1089" s="137" t="s">
        <v>3</v>
      </c>
      <c r="I1089" s="139"/>
      <c r="L1089" s="135"/>
      <c r="M1089" s="140"/>
      <c r="T1089" s="141"/>
      <c r="AT1089" s="137" t="s">
        <v>190</v>
      </c>
      <c r="AU1089" s="137" t="s">
        <v>88</v>
      </c>
      <c r="AV1089" s="11" t="s">
        <v>88</v>
      </c>
      <c r="AW1089" s="11" t="s">
        <v>41</v>
      </c>
      <c r="AX1089" s="11" t="s">
        <v>80</v>
      </c>
      <c r="AY1089" s="137" t="s">
        <v>184</v>
      </c>
    </row>
    <row r="1090" spans="2:65" s="12" customFormat="1" ht="11.25">
      <c r="B1090" s="142"/>
      <c r="D1090" s="136" t="s">
        <v>190</v>
      </c>
      <c r="E1090" s="143" t="s">
        <v>3</v>
      </c>
      <c r="F1090" s="144" t="s">
        <v>1911</v>
      </c>
      <c r="H1090" s="145">
        <v>1.5</v>
      </c>
      <c r="I1090" s="146"/>
      <c r="L1090" s="142"/>
      <c r="M1090" s="147"/>
      <c r="T1090" s="148"/>
      <c r="AT1090" s="143" t="s">
        <v>190</v>
      </c>
      <c r="AU1090" s="143" t="s">
        <v>88</v>
      </c>
      <c r="AV1090" s="12" t="s">
        <v>90</v>
      </c>
      <c r="AW1090" s="12" t="s">
        <v>41</v>
      </c>
      <c r="AX1090" s="12" t="s">
        <v>80</v>
      </c>
      <c r="AY1090" s="143" t="s">
        <v>184</v>
      </c>
    </row>
    <row r="1091" spans="2:65" s="11" customFormat="1" ht="11.25">
      <c r="B1091" s="135"/>
      <c r="D1091" s="136" t="s">
        <v>190</v>
      </c>
      <c r="E1091" s="137" t="s">
        <v>3</v>
      </c>
      <c r="F1091" s="138" t="s">
        <v>2267</v>
      </c>
      <c r="H1091" s="137" t="s">
        <v>3</v>
      </c>
      <c r="I1091" s="139"/>
      <c r="L1091" s="135"/>
      <c r="M1091" s="140"/>
      <c r="T1091" s="141"/>
      <c r="AT1091" s="137" t="s">
        <v>190</v>
      </c>
      <c r="AU1091" s="137" t="s">
        <v>88</v>
      </c>
      <c r="AV1091" s="11" t="s">
        <v>88</v>
      </c>
      <c r="AW1091" s="11" t="s">
        <v>41</v>
      </c>
      <c r="AX1091" s="11" t="s">
        <v>80</v>
      </c>
      <c r="AY1091" s="137" t="s">
        <v>184</v>
      </c>
    </row>
    <row r="1092" spans="2:65" s="12" customFormat="1" ht="11.25">
      <c r="B1092" s="142"/>
      <c r="D1092" s="136" t="s">
        <v>190</v>
      </c>
      <c r="E1092" s="143" t="s">
        <v>3</v>
      </c>
      <c r="F1092" s="144" t="s">
        <v>1911</v>
      </c>
      <c r="H1092" s="145">
        <v>1.5</v>
      </c>
      <c r="I1092" s="146"/>
      <c r="L1092" s="142"/>
      <c r="M1092" s="147"/>
      <c r="T1092" s="148"/>
      <c r="AT1092" s="143" t="s">
        <v>190</v>
      </c>
      <c r="AU1092" s="143" t="s">
        <v>88</v>
      </c>
      <c r="AV1092" s="12" t="s">
        <v>90</v>
      </c>
      <c r="AW1092" s="12" t="s">
        <v>41</v>
      </c>
      <c r="AX1092" s="12" t="s">
        <v>80</v>
      </c>
      <c r="AY1092" s="143" t="s">
        <v>184</v>
      </c>
    </row>
    <row r="1093" spans="2:65" s="11" customFormat="1" ht="11.25">
      <c r="B1093" s="135"/>
      <c r="D1093" s="136" t="s">
        <v>190</v>
      </c>
      <c r="E1093" s="137" t="s">
        <v>3</v>
      </c>
      <c r="F1093" s="138" t="s">
        <v>2501</v>
      </c>
      <c r="H1093" s="137" t="s">
        <v>3</v>
      </c>
      <c r="I1093" s="139"/>
      <c r="L1093" s="135"/>
      <c r="M1093" s="140"/>
      <c r="T1093" s="141"/>
      <c r="AT1093" s="137" t="s">
        <v>190</v>
      </c>
      <c r="AU1093" s="137" t="s">
        <v>88</v>
      </c>
      <c r="AV1093" s="11" t="s">
        <v>88</v>
      </c>
      <c r="AW1093" s="11" t="s">
        <v>41</v>
      </c>
      <c r="AX1093" s="11" t="s">
        <v>80</v>
      </c>
      <c r="AY1093" s="137" t="s">
        <v>184</v>
      </c>
    </row>
    <row r="1094" spans="2:65" s="11" customFormat="1" ht="11.25">
      <c r="B1094" s="135"/>
      <c r="D1094" s="136" t="s">
        <v>190</v>
      </c>
      <c r="E1094" s="137" t="s">
        <v>3</v>
      </c>
      <c r="F1094" s="138" t="s">
        <v>1301</v>
      </c>
      <c r="H1094" s="137" t="s">
        <v>3</v>
      </c>
      <c r="I1094" s="139"/>
      <c r="L1094" s="135"/>
      <c r="M1094" s="140"/>
      <c r="T1094" s="141"/>
      <c r="AT1094" s="137" t="s">
        <v>190</v>
      </c>
      <c r="AU1094" s="137" t="s">
        <v>88</v>
      </c>
      <c r="AV1094" s="11" t="s">
        <v>88</v>
      </c>
      <c r="AW1094" s="11" t="s">
        <v>41</v>
      </c>
      <c r="AX1094" s="11" t="s">
        <v>80</v>
      </c>
      <c r="AY1094" s="137" t="s">
        <v>184</v>
      </c>
    </row>
    <row r="1095" spans="2:65" s="12" customFormat="1" ht="11.25">
      <c r="B1095" s="142"/>
      <c r="D1095" s="136" t="s">
        <v>190</v>
      </c>
      <c r="E1095" s="143" t="s">
        <v>3</v>
      </c>
      <c r="F1095" s="144" t="s">
        <v>1911</v>
      </c>
      <c r="H1095" s="145">
        <v>1.5</v>
      </c>
      <c r="I1095" s="146"/>
      <c r="L1095" s="142"/>
      <c r="M1095" s="147"/>
      <c r="T1095" s="148"/>
      <c r="AT1095" s="143" t="s">
        <v>190</v>
      </c>
      <c r="AU1095" s="143" t="s">
        <v>88</v>
      </c>
      <c r="AV1095" s="12" t="s">
        <v>90</v>
      </c>
      <c r="AW1095" s="12" t="s">
        <v>41</v>
      </c>
      <c r="AX1095" s="12" t="s">
        <v>80</v>
      </c>
      <c r="AY1095" s="143" t="s">
        <v>184</v>
      </c>
    </row>
    <row r="1096" spans="2:65" s="11" customFormat="1" ht="11.25">
      <c r="B1096" s="135"/>
      <c r="D1096" s="136" t="s">
        <v>190</v>
      </c>
      <c r="E1096" s="137" t="s">
        <v>3</v>
      </c>
      <c r="F1096" s="138" t="s">
        <v>1416</v>
      </c>
      <c r="H1096" s="137" t="s">
        <v>3</v>
      </c>
      <c r="I1096" s="139"/>
      <c r="L1096" s="135"/>
      <c r="M1096" s="140"/>
      <c r="T1096" s="141"/>
      <c r="AT1096" s="137" t="s">
        <v>190</v>
      </c>
      <c r="AU1096" s="137" t="s">
        <v>88</v>
      </c>
      <c r="AV1096" s="11" t="s">
        <v>88</v>
      </c>
      <c r="AW1096" s="11" t="s">
        <v>41</v>
      </c>
      <c r="AX1096" s="11" t="s">
        <v>80</v>
      </c>
      <c r="AY1096" s="137" t="s">
        <v>184</v>
      </c>
    </row>
    <row r="1097" spans="2:65" s="12" customFormat="1" ht="11.25">
      <c r="B1097" s="142"/>
      <c r="D1097" s="136" t="s">
        <v>190</v>
      </c>
      <c r="E1097" s="143" t="s">
        <v>3</v>
      </c>
      <c r="F1097" s="144" t="s">
        <v>1911</v>
      </c>
      <c r="H1097" s="145">
        <v>1.5</v>
      </c>
      <c r="I1097" s="146"/>
      <c r="L1097" s="142"/>
      <c r="M1097" s="147"/>
      <c r="T1097" s="148"/>
      <c r="AT1097" s="143" t="s">
        <v>190</v>
      </c>
      <c r="AU1097" s="143" t="s">
        <v>88</v>
      </c>
      <c r="AV1097" s="12" t="s">
        <v>90</v>
      </c>
      <c r="AW1097" s="12" t="s">
        <v>41</v>
      </c>
      <c r="AX1097" s="12" t="s">
        <v>80</v>
      </c>
      <c r="AY1097" s="143" t="s">
        <v>184</v>
      </c>
    </row>
    <row r="1098" spans="2:65" s="13" customFormat="1" ht="11.25">
      <c r="B1098" s="149"/>
      <c r="D1098" s="136" t="s">
        <v>190</v>
      </c>
      <c r="E1098" s="150" t="s">
        <v>3</v>
      </c>
      <c r="F1098" s="151" t="s">
        <v>202</v>
      </c>
      <c r="H1098" s="152">
        <v>6</v>
      </c>
      <c r="I1098" s="153"/>
      <c r="L1098" s="149"/>
      <c r="M1098" s="154"/>
      <c r="T1098" s="155"/>
      <c r="AT1098" s="150" t="s">
        <v>190</v>
      </c>
      <c r="AU1098" s="150" t="s">
        <v>88</v>
      </c>
      <c r="AV1098" s="13" t="s">
        <v>203</v>
      </c>
      <c r="AW1098" s="13" t="s">
        <v>41</v>
      </c>
      <c r="AX1098" s="13" t="s">
        <v>88</v>
      </c>
      <c r="AY1098" s="150" t="s">
        <v>184</v>
      </c>
    </row>
    <row r="1099" spans="2:65" s="1" customFormat="1" ht="24.2" customHeight="1">
      <c r="B1099" s="121"/>
      <c r="C1099" s="122" t="s">
        <v>619</v>
      </c>
      <c r="D1099" s="122" t="s">
        <v>185</v>
      </c>
      <c r="E1099" s="123" t="s">
        <v>2502</v>
      </c>
      <c r="F1099" s="124" t="s">
        <v>2503</v>
      </c>
      <c r="G1099" s="125" t="s">
        <v>348</v>
      </c>
      <c r="H1099" s="126">
        <v>11</v>
      </c>
      <c r="I1099" s="127"/>
      <c r="J1099" s="128">
        <f>ROUND(I1099*H1099,2)</f>
        <v>0</v>
      </c>
      <c r="K1099" s="124" t="s">
        <v>189</v>
      </c>
      <c r="L1099" s="32"/>
      <c r="M1099" s="129" t="s">
        <v>3</v>
      </c>
      <c r="N1099" s="130" t="s">
        <v>51</v>
      </c>
      <c r="P1099" s="131">
        <f>O1099*H1099</f>
        <v>0</v>
      </c>
      <c r="Q1099" s="131">
        <v>0</v>
      </c>
      <c r="R1099" s="131">
        <f>Q1099*H1099</f>
        <v>0</v>
      </c>
      <c r="S1099" s="131">
        <v>0</v>
      </c>
      <c r="T1099" s="132">
        <f>S1099*H1099</f>
        <v>0</v>
      </c>
      <c r="AR1099" s="133" t="s">
        <v>88</v>
      </c>
      <c r="AT1099" s="133" t="s">
        <v>185</v>
      </c>
      <c r="AU1099" s="133" t="s">
        <v>88</v>
      </c>
      <c r="AY1099" s="16" t="s">
        <v>184</v>
      </c>
      <c r="BE1099" s="134">
        <f>IF(N1099="základní",J1099,0)</f>
        <v>0</v>
      </c>
      <c r="BF1099" s="134">
        <f>IF(N1099="snížená",J1099,0)</f>
        <v>0</v>
      </c>
      <c r="BG1099" s="134">
        <f>IF(N1099="zákl. přenesená",J1099,0)</f>
        <v>0</v>
      </c>
      <c r="BH1099" s="134">
        <f>IF(N1099="sníž. přenesená",J1099,0)</f>
        <v>0</v>
      </c>
      <c r="BI1099" s="134">
        <f>IF(N1099="nulová",J1099,0)</f>
        <v>0</v>
      </c>
      <c r="BJ1099" s="16" t="s">
        <v>88</v>
      </c>
      <c r="BK1099" s="134">
        <f>ROUND(I1099*H1099,2)</f>
        <v>0</v>
      </c>
      <c r="BL1099" s="16" t="s">
        <v>88</v>
      </c>
      <c r="BM1099" s="133" t="s">
        <v>2504</v>
      </c>
    </row>
    <row r="1100" spans="2:65" s="11" customFormat="1" ht="11.25">
      <c r="B1100" s="135"/>
      <c r="D1100" s="136" t="s">
        <v>190</v>
      </c>
      <c r="E1100" s="137" t="s">
        <v>3</v>
      </c>
      <c r="F1100" s="138" t="s">
        <v>1345</v>
      </c>
      <c r="H1100" s="137" t="s">
        <v>3</v>
      </c>
      <c r="I1100" s="139"/>
      <c r="L1100" s="135"/>
      <c r="M1100" s="140"/>
      <c r="T1100" s="141"/>
      <c r="AT1100" s="137" t="s">
        <v>190</v>
      </c>
      <c r="AU1100" s="137" t="s">
        <v>88</v>
      </c>
      <c r="AV1100" s="11" t="s">
        <v>88</v>
      </c>
      <c r="AW1100" s="11" t="s">
        <v>41</v>
      </c>
      <c r="AX1100" s="11" t="s">
        <v>80</v>
      </c>
      <c r="AY1100" s="137" t="s">
        <v>184</v>
      </c>
    </row>
    <row r="1101" spans="2:65" s="11" customFormat="1" ht="11.25">
      <c r="B1101" s="135"/>
      <c r="D1101" s="136" t="s">
        <v>190</v>
      </c>
      <c r="E1101" s="137" t="s">
        <v>3</v>
      </c>
      <c r="F1101" s="138" t="s">
        <v>2505</v>
      </c>
      <c r="H1101" s="137" t="s">
        <v>3</v>
      </c>
      <c r="I1101" s="139"/>
      <c r="L1101" s="135"/>
      <c r="M1101" s="140"/>
      <c r="T1101" s="141"/>
      <c r="AT1101" s="137" t="s">
        <v>190</v>
      </c>
      <c r="AU1101" s="137" t="s">
        <v>88</v>
      </c>
      <c r="AV1101" s="11" t="s">
        <v>88</v>
      </c>
      <c r="AW1101" s="11" t="s">
        <v>41</v>
      </c>
      <c r="AX1101" s="11" t="s">
        <v>80</v>
      </c>
      <c r="AY1101" s="137" t="s">
        <v>184</v>
      </c>
    </row>
    <row r="1102" spans="2:65" s="12" customFormat="1" ht="11.25">
      <c r="B1102" s="142"/>
      <c r="D1102" s="136" t="s">
        <v>190</v>
      </c>
      <c r="E1102" s="143" t="s">
        <v>3</v>
      </c>
      <c r="F1102" s="144" t="s">
        <v>253</v>
      </c>
      <c r="H1102" s="145">
        <v>11</v>
      </c>
      <c r="I1102" s="146"/>
      <c r="L1102" s="142"/>
      <c r="M1102" s="147"/>
      <c r="T1102" s="148"/>
      <c r="AT1102" s="143" t="s">
        <v>190</v>
      </c>
      <c r="AU1102" s="143" t="s">
        <v>88</v>
      </c>
      <c r="AV1102" s="12" t="s">
        <v>90</v>
      </c>
      <c r="AW1102" s="12" t="s">
        <v>41</v>
      </c>
      <c r="AX1102" s="12" t="s">
        <v>80</v>
      </c>
      <c r="AY1102" s="143" t="s">
        <v>184</v>
      </c>
    </row>
    <row r="1103" spans="2:65" s="13" customFormat="1" ht="11.25">
      <c r="B1103" s="149"/>
      <c r="D1103" s="136" t="s">
        <v>190</v>
      </c>
      <c r="E1103" s="150" t="s">
        <v>3</v>
      </c>
      <c r="F1103" s="151" t="s">
        <v>202</v>
      </c>
      <c r="H1103" s="152">
        <v>11</v>
      </c>
      <c r="I1103" s="153"/>
      <c r="L1103" s="149"/>
      <c r="M1103" s="154"/>
      <c r="T1103" s="155"/>
      <c r="AT1103" s="150" t="s">
        <v>190</v>
      </c>
      <c r="AU1103" s="150" t="s">
        <v>88</v>
      </c>
      <c r="AV1103" s="13" t="s">
        <v>203</v>
      </c>
      <c r="AW1103" s="13" t="s">
        <v>41</v>
      </c>
      <c r="AX1103" s="13" t="s">
        <v>88</v>
      </c>
      <c r="AY1103" s="150" t="s">
        <v>184</v>
      </c>
    </row>
    <row r="1104" spans="2:65" s="1" customFormat="1" ht="24.2" customHeight="1">
      <c r="B1104" s="121"/>
      <c r="C1104" s="122" t="s">
        <v>2506</v>
      </c>
      <c r="D1104" s="122" t="s">
        <v>185</v>
      </c>
      <c r="E1104" s="123" t="s">
        <v>925</v>
      </c>
      <c r="F1104" s="124" t="s">
        <v>926</v>
      </c>
      <c r="G1104" s="125" t="s">
        <v>188</v>
      </c>
      <c r="H1104" s="126">
        <v>9.3000000000000007</v>
      </c>
      <c r="I1104" s="127"/>
      <c r="J1104" s="128">
        <f>ROUND(I1104*H1104,2)</f>
        <v>0</v>
      </c>
      <c r="K1104" s="124" t="s">
        <v>189</v>
      </c>
      <c r="L1104" s="32"/>
      <c r="M1104" s="129" t="s">
        <v>3</v>
      </c>
      <c r="N1104" s="130" t="s">
        <v>51</v>
      </c>
      <c r="P1104" s="131">
        <f>O1104*H1104</f>
        <v>0</v>
      </c>
      <c r="Q1104" s="131">
        <v>0</v>
      </c>
      <c r="R1104" s="131">
        <f>Q1104*H1104</f>
        <v>0</v>
      </c>
      <c r="S1104" s="131">
        <v>0</v>
      </c>
      <c r="T1104" s="132">
        <f>S1104*H1104</f>
        <v>0</v>
      </c>
      <c r="AR1104" s="133" t="s">
        <v>88</v>
      </c>
      <c r="AT1104" s="133" t="s">
        <v>185</v>
      </c>
      <c r="AU1104" s="133" t="s">
        <v>88</v>
      </c>
      <c r="AY1104" s="16" t="s">
        <v>184</v>
      </c>
      <c r="BE1104" s="134">
        <f>IF(N1104="základní",J1104,0)</f>
        <v>0</v>
      </c>
      <c r="BF1104" s="134">
        <f>IF(N1104="snížená",J1104,0)</f>
        <v>0</v>
      </c>
      <c r="BG1104" s="134">
        <f>IF(N1104="zákl. přenesená",J1104,0)</f>
        <v>0</v>
      </c>
      <c r="BH1104" s="134">
        <f>IF(N1104="sníž. přenesená",J1104,0)</f>
        <v>0</v>
      </c>
      <c r="BI1104" s="134">
        <f>IF(N1104="nulová",J1104,0)</f>
        <v>0</v>
      </c>
      <c r="BJ1104" s="16" t="s">
        <v>88</v>
      </c>
      <c r="BK1104" s="134">
        <f>ROUND(I1104*H1104,2)</f>
        <v>0</v>
      </c>
      <c r="BL1104" s="16" t="s">
        <v>88</v>
      </c>
      <c r="BM1104" s="133" t="s">
        <v>2507</v>
      </c>
    </row>
    <row r="1105" spans="2:65" s="11" customFormat="1" ht="11.25">
      <c r="B1105" s="135"/>
      <c r="D1105" s="136" t="s">
        <v>190</v>
      </c>
      <c r="E1105" s="137" t="s">
        <v>3</v>
      </c>
      <c r="F1105" s="138" t="s">
        <v>1345</v>
      </c>
      <c r="H1105" s="137" t="s">
        <v>3</v>
      </c>
      <c r="I1105" s="139"/>
      <c r="L1105" s="135"/>
      <c r="M1105" s="140"/>
      <c r="T1105" s="141"/>
      <c r="AT1105" s="137" t="s">
        <v>190</v>
      </c>
      <c r="AU1105" s="137" t="s">
        <v>88</v>
      </c>
      <c r="AV1105" s="11" t="s">
        <v>88</v>
      </c>
      <c r="AW1105" s="11" t="s">
        <v>41</v>
      </c>
      <c r="AX1105" s="11" t="s">
        <v>80</v>
      </c>
      <c r="AY1105" s="137" t="s">
        <v>184</v>
      </c>
    </row>
    <row r="1106" spans="2:65" s="11" customFormat="1" ht="11.25">
      <c r="B1106" s="135"/>
      <c r="D1106" s="136" t="s">
        <v>190</v>
      </c>
      <c r="E1106" s="137" t="s">
        <v>3</v>
      </c>
      <c r="F1106" s="138" t="s">
        <v>1147</v>
      </c>
      <c r="H1106" s="137" t="s">
        <v>3</v>
      </c>
      <c r="I1106" s="139"/>
      <c r="L1106" s="135"/>
      <c r="M1106" s="140"/>
      <c r="T1106" s="141"/>
      <c r="AT1106" s="137" t="s">
        <v>190</v>
      </c>
      <c r="AU1106" s="137" t="s">
        <v>88</v>
      </c>
      <c r="AV1106" s="11" t="s">
        <v>88</v>
      </c>
      <c r="AW1106" s="11" t="s">
        <v>41</v>
      </c>
      <c r="AX1106" s="11" t="s">
        <v>80</v>
      </c>
      <c r="AY1106" s="137" t="s">
        <v>184</v>
      </c>
    </row>
    <row r="1107" spans="2:65" s="12" customFormat="1" ht="11.25">
      <c r="B1107" s="142"/>
      <c r="D1107" s="136" t="s">
        <v>190</v>
      </c>
      <c r="E1107" s="143" t="s">
        <v>3</v>
      </c>
      <c r="F1107" s="144" t="s">
        <v>2508</v>
      </c>
      <c r="H1107" s="145">
        <v>9.3000000000000007</v>
      </c>
      <c r="I1107" s="146"/>
      <c r="L1107" s="142"/>
      <c r="M1107" s="147"/>
      <c r="T1107" s="148"/>
      <c r="AT1107" s="143" t="s">
        <v>190</v>
      </c>
      <c r="AU1107" s="143" t="s">
        <v>88</v>
      </c>
      <c r="AV1107" s="12" t="s">
        <v>90</v>
      </c>
      <c r="AW1107" s="12" t="s">
        <v>41</v>
      </c>
      <c r="AX1107" s="12" t="s">
        <v>80</v>
      </c>
      <c r="AY1107" s="143" t="s">
        <v>184</v>
      </c>
    </row>
    <row r="1108" spans="2:65" s="13" customFormat="1" ht="11.25">
      <c r="B1108" s="149"/>
      <c r="D1108" s="136" t="s">
        <v>190</v>
      </c>
      <c r="E1108" s="150" t="s">
        <v>3</v>
      </c>
      <c r="F1108" s="151" t="s">
        <v>202</v>
      </c>
      <c r="H1108" s="152">
        <v>9.3000000000000007</v>
      </c>
      <c r="I1108" s="153"/>
      <c r="L1108" s="149"/>
      <c r="M1108" s="154"/>
      <c r="T1108" s="155"/>
      <c r="AT1108" s="150" t="s">
        <v>190</v>
      </c>
      <c r="AU1108" s="150" t="s">
        <v>88</v>
      </c>
      <c r="AV1108" s="13" t="s">
        <v>203</v>
      </c>
      <c r="AW1108" s="13" t="s">
        <v>41</v>
      </c>
      <c r="AX1108" s="13" t="s">
        <v>88</v>
      </c>
      <c r="AY1108" s="150" t="s">
        <v>184</v>
      </c>
    </row>
    <row r="1109" spans="2:65" s="10" customFormat="1" ht="25.9" customHeight="1">
      <c r="B1109" s="111"/>
      <c r="D1109" s="112" t="s">
        <v>79</v>
      </c>
      <c r="E1109" s="113" t="s">
        <v>241</v>
      </c>
      <c r="F1109" s="113" t="s">
        <v>2509</v>
      </c>
      <c r="I1109" s="114"/>
      <c r="J1109" s="115">
        <f>BK1109</f>
        <v>0</v>
      </c>
      <c r="L1109" s="111"/>
      <c r="M1109" s="116"/>
      <c r="P1109" s="117">
        <f>SUM(P1110:P1114)</f>
        <v>0</v>
      </c>
      <c r="R1109" s="117">
        <f>SUM(R1110:R1114)</f>
        <v>0</v>
      </c>
      <c r="T1109" s="118">
        <f>SUM(T1110:T1114)</f>
        <v>0</v>
      </c>
      <c r="AR1109" s="112" t="s">
        <v>88</v>
      </c>
      <c r="AT1109" s="119" t="s">
        <v>79</v>
      </c>
      <c r="AU1109" s="119" t="s">
        <v>80</v>
      </c>
      <c r="AY1109" s="112" t="s">
        <v>184</v>
      </c>
      <c r="BK1109" s="120">
        <f>SUM(BK1110:BK1114)</f>
        <v>0</v>
      </c>
    </row>
    <row r="1110" spans="2:65" s="1" customFormat="1" ht="24.2" customHeight="1">
      <c r="B1110" s="121"/>
      <c r="C1110" s="122" t="s">
        <v>624</v>
      </c>
      <c r="D1110" s="122" t="s">
        <v>185</v>
      </c>
      <c r="E1110" s="123" t="s">
        <v>2510</v>
      </c>
      <c r="F1110" s="124" t="s">
        <v>2511</v>
      </c>
      <c r="G1110" s="125" t="s">
        <v>324</v>
      </c>
      <c r="H1110" s="126">
        <v>163</v>
      </c>
      <c r="I1110" s="127"/>
      <c r="J1110" s="128">
        <f>ROUND(I1110*H1110,2)</f>
        <v>0</v>
      </c>
      <c r="K1110" s="124" t="s">
        <v>189</v>
      </c>
      <c r="L1110" s="32"/>
      <c r="M1110" s="129" t="s">
        <v>3</v>
      </c>
      <c r="N1110" s="130" t="s">
        <v>51</v>
      </c>
      <c r="P1110" s="131">
        <f>O1110*H1110</f>
        <v>0</v>
      </c>
      <c r="Q1110" s="131">
        <v>0</v>
      </c>
      <c r="R1110" s="131">
        <f>Q1110*H1110</f>
        <v>0</v>
      </c>
      <c r="S1110" s="131">
        <v>0</v>
      </c>
      <c r="T1110" s="132">
        <f>S1110*H1110</f>
        <v>0</v>
      </c>
      <c r="AR1110" s="133" t="s">
        <v>88</v>
      </c>
      <c r="AT1110" s="133" t="s">
        <v>185</v>
      </c>
      <c r="AU1110" s="133" t="s">
        <v>88</v>
      </c>
      <c r="AY1110" s="16" t="s">
        <v>184</v>
      </c>
      <c r="BE1110" s="134">
        <f>IF(N1110="základní",J1110,0)</f>
        <v>0</v>
      </c>
      <c r="BF1110" s="134">
        <f>IF(N1110="snížená",J1110,0)</f>
        <v>0</v>
      </c>
      <c r="BG1110" s="134">
        <f>IF(N1110="zákl. přenesená",J1110,0)</f>
        <v>0</v>
      </c>
      <c r="BH1110" s="134">
        <f>IF(N1110="sníž. přenesená",J1110,0)</f>
        <v>0</v>
      </c>
      <c r="BI1110" s="134">
        <f>IF(N1110="nulová",J1110,0)</f>
        <v>0</v>
      </c>
      <c r="BJ1110" s="16" t="s">
        <v>88</v>
      </c>
      <c r="BK1110" s="134">
        <f>ROUND(I1110*H1110,2)</f>
        <v>0</v>
      </c>
      <c r="BL1110" s="16" t="s">
        <v>88</v>
      </c>
      <c r="BM1110" s="133" t="s">
        <v>2512</v>
      </c>
    </row>
    <row r="1111" spans="2:65" s="11" customFormat="1" ht="11.25">
      <c r="B1111" s="135"/>
      <c r="D1111" s="136" t="s">
        <v>190</v>
      </c>
      <c r="E1111" s="137" t="s">
        <v>3</v>
      </c>
      <c r="F1111" s="138" t="s">
        <v>1345</v>
      </c>
      <c r="H1111" s="137" t="s">
        <v>3</v>
      </c>
      <c r="I1111" s="139"/>
      <c r="L1111" s="135"/>
      <c r="M1111" s="140"/>
      <c r="T1111" s="141"/>
      <c r="AT1111" s="137" t="s">
        <v>190</v>
      </c>
      <c r="AU1111" s="137" t="s">
        <v>88</v>
      </c>
      <c r="AV1111" s="11" t="s">
        <v>88</v>
      </c>
      <c r="AW1111" s="11" t="s">
        <v>41</v>
      </c>
      <c r="AX1111" s="11" t="s">
        <v>80</v>
      </c>
      <c r="AY1111" s="137" t="s">
        <v>184</v>
      </c>
    </row>
    <row r="1112" spans="2:65" s="11" customFormat="1" ht="22.5">
      <c r="B1112" s="135"/>
      <c r="D1112" s="136" t="s">
        <v>190</v>
      </c>
      <c r="E1112" s="137" t="s">
        <v>3</v>
      </c>
      <c r="F1112" s="138" t="s">
        <v>2513</v>
      </c>
      <c r="H1112" s="137" t="s">
        <v>3</v>
      </c>
      <c r="I1112" s="139"/>
      <c r="L1112" s="135"/>
      <c r="M1112" s="140"/>
      <c r="T1112" s="141"/>
      <c r="AT1112" s="137" t="s">
        <v>190</v>
      </c>
      <c r="AU1112" s="137" t="s">
        <v>88</v>
      </c>
      <c r="AV1112" s="11" t="s">
        <v>88</v>
      </c>
      <c r="AW1112" s="11" t="s">
        <v>41</v>
      </c>
      <c r="AX1112" s="11" t="s">
        <v>80</v>
      </c>
      <c r="AY1112" s="137" t="s">
        <v>184</v>
      </c>
    </row>
    <row r="1113" spans="2:65" s="12" customFormat="1" ht="11.25">
      <c r="B1113" s="142"/>
      <c r="D1113" s="136" t="s">
        <v>190</v>
      </c>
      <c r="E1113" s="143" t="s">
        <v>3</v>
      </c>
      <c r="F1113" s="144" t="s">
        <v>2201</v>
      </c>
      <c r="H1113" s="145">
        <v>163</v>
      </c>
      <c r="I1113" s="146"/>
      <c r="L1113" s="142"/>
      <c r="M1113" s="147"/>
      <c r="T1113" s="148"/>
      <c r="AT1113" s="143" t="s">
        <v>190</v>
      </c>
      <c r="AU1113" s="143" t="s">
        <v>88</v>
      </c>
      <c r="AV1113" s="12" t="s">
        <v>90</v>
      </c>
      <c r="AW1113" s="12" t="s">
        <v>41</v>
      </c>
      <c r="AX1113" s="12" t="s">
        <v>80</v>
      </c>
      <c r="AY1113" s="143" t="s">
        <v>184</v>
      </c>
    </row>
    <row r="1114" spans="2:65" s="13" customFormat="1" ht="11.25">
      <c r="B1114" s="149"/>
      <c r="D1114" s="136" t="s">
        <v>190</v>
      </c>
      <c r="E1114" s="150" t="s">
        <v>3</v>
      </c>
      <c r="F1114" s="151" t="s">
        <v>202</v>
      </c>
      <c r="H1114" s="152">
        <v>163</v>
      </c>
      <c r="I1114" s="153"/>
      <c r="L1114" s="149"/>
      <c r="M1114" s="156"/>
      <c r="N1114" s="157"/>
      <c r="O1114" s="157"/>
      <c r="P1114" s="157"/>
      <c r="Q1114" s="157"/>
      <c r="R1114" s="157"/>
      <c r="S1114" s="157"/>
      <c r="T1114" s="158"/>
      <c r="AT1114" s="150" t="s">
        <v>190</v>
      </c>
      <c r="AU1114" s="150" t="s">
        <v>88</v>
      </c>
      <c r="AV1114" s="13" t="s">
        <v>203</v>
      </c>
      <c r="AW1114" s="13" t="s">
        <v>41</v>
      </c>
      <c r="AX1114" s="13" t="s">
        <v>88</v>
      </c>
      <c r="AY1114" s="150" t="s">
        <v>184</v>
      </c>
    </row>
    <row r="1115" spans="2:65" s="1" customFormat="1" ht="6.95" customHeight="1">
      <c r="B1115" s="41"/>
      <c r="C1115" s="42"/>
      <c r="D1115" s="42"/>
      <c r="E1115" s="42"/>
      <c r="F1115" s="42"/>
      <c r="G1115" s="42"/>
      <c r="H1115" s="42"/>
      <c r="I1115" s="42"/>
      <c r="J1115" s="42"/>
      <c r="K1115" s="42"/>
      <c r="L1115" s="32"/>
    </row>
  </sheetData>
  <autoFilter ref="C84:K1114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123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2514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ROUND((SUM(BE89:BE382)),  2)</f>
        <v>0</v>
      </c>
      <c r="I33" s="89">
        <v>0.21</v>
      </c>
      <c r="J33" s="88">
        <f>ROUND(((SUM(BE89:BE382))*I33),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ROUND((SUM(BF89:BF382)),  2)</f>
        <v>0</v>
      </c>
      <c r="I34" s="89">
        <v>0.15</v>
      </c>
      <c r="J34" s="88">
        <f>ROUND(((SUM(BF89:BF382))*I34),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ROUND((SUM(BG89:BG382)),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ROUND((SUM(BH89:BH382)),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ROUND((SUM(BI89:BI382)),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PS475.1 - Kamerový dohled SSZ 5.05 Tomkovo náměstí - Dukelská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J89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2515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14" customFormat="1" ht="19.899999999999999" customHeight="1">
      <c r="B61" s="159"/>
      <c r="D61" s="160" t="s">
        <v>2516</v>
      </c>
      <c r="E61" s="161"/>
      <c r="F61" s="161"/>
      <c r="G61" s="161"/>
      <c r="H61" s="161"/>
      <c r="I61" s="161"/>
      <c r="J61" s="162">
        <f>J91</f>
        <v>0</v>
      </c>
      <c r="L61" s="159"/>
    </row>
    <row r="62" spans="2:47" s="14" customFormat="1" ht="19.899999999999999" customHeight="1">
      <c r="B62" s="159"/>
      <c r="D62" s="160" t="s">
        <v>2517</v>
      </c>
      <c r="E62" s="161"/>
      <c r="F62" s="161"/>
      <c r="G62" s="161"/>
      <c r="H62" s="161"/>
      <c r="I62" s="161"/>
      <c r="J62" s="162">
        <f>J102</f>
        <v>0</v>
      </c>
      <c r="L62" s="159"/>
    </row>
    <row r="63" spans="2:47" s="14" customFormat="1" ht="19.899999999999999" customHeight="1">
      <c r="B63" s="159"/>
      <c r="D63" s="160" t="s">
        <v>2518</v>
      </c>
      <c r="E63" s="161"/>
      <c r="F63" s="161"/>
      <c r="G63" s="161"/>
      <c r="H63" s="161"/>
      <c r="I63" s="161"/>
      <c r="J63" s="162">
        <f>J155</f>
        <v>0</v>
      </c>
      <c r="L63" s="159"/>
    </row>
    <row r="64" spans="2:47" s="14" customFormat="1" ht="19.899999999999999" customHeight="1">
      <c r="B64" s="159"/>
      <c r="D64" s="160" t="s">
        <v>2519</v>
      </c>
      <c r="E64" s="161"/>
      <c r="F64" s="161"/>
      <c r="G64" s="161"/>
      <c r="H64" s="161"/>
      <c r="I64" s="161"/>
      <c r="J64" s="162">
        <f>J202</f>
        <v>0</v>
      </c>
      <c r="L64" s="159"/>
    </row>
    <row r="65" spans="2:12" s="14" customFormat="1" ht="19.899999999999999" customHeight="1">
      <c r="B65" s="159"/>
      <c r="D65" s="160" t="s">
        <v>2520</v>
      </c>
      <c r="E65" s="161"/>
      <c r="F65" s="161"/>
      <c r="G65" s="161"/>
      <c r="H65" s="161"/>
      <c r="I65" s="161"/>
      <c r="J65" s="162">
        <f>J344</f>
        <v>0</v>
      </c>
      <c r="L65" s="159"/>
    </row>
    <row r="66" spans="2:12" s="8" customFormat="1" ht="24.95" customHeight="1">
      <c r="B66" s="99"/>
      <c r="D66" s="100" t="s">
        <v>2521</v>
      </c>
      <c r="E66" s="101"/>
      <c r="F66" s="101"/>
      <c r="G66" s="101"/>
      <c r="H66" s="101"/>
      <c r="I66" s="101"/>
      <c r="J66" s="102">
        <f>J357</f>
        <v>0</v>
      </c>
      <c r="L66" s="99"/>
    </row>
    <row r="67" spans="2:12" s="14" customFormat="1" ht="19.899999999999999" customHeight="1">
      <c r="B67" s="159"/>
      <c r="D67" s="160" t="s">
        <v>2522</v>
      </c>
      <c r="E67" s="161"/>
      <c r="F67" s="161"/>
      <c r="G67" s="161"/>
      <c r="H67" s="161"/>
      <c r="I67" s="161"/>
      <c r="J67" s="162">
        <f>J358</f>
        <v>0</v>
      </c>
      <c r="L67" s="159"/>
    </row>
    <row r="68" spans="2:12" s="14" customFormat="1" ht="19.899999999999999" customHeight="1">
      <c r="B68" s="159"/>
      <c r="D68" s="160" t="s">
        <v>2523</v>
      </c>
      <c r="E68" s="161"/>
      <c r="F68" s="161"/>
      <c r="G68" s="161"/>
      <c r="H68" s="161"/>
      <c r="I68" s="161"/>
      <c r="J68" s="162">
        <f>J364</f>
        <v>0</v>
      </c>
      <c r="L68" s="159"/>
    </row>
    <row r="69" spans="2:12" s="14" customFormat="1" ht="19.899999999999999" customHeight="1">
      <c r="B69" s="159"/>
      <c r="D69" s="160" t="s">
        <v>2524</v>
      </c>
      <c r="E69" s="161"/>
      <c r="F69" s="161"/>
      <c r="G69" s="161"/>
      <c r="H69" s="161"/>
      <c r="I69" s="161"/>
      <c r="J69" s="162">
        <f>J370</f>
        <v>0</v>
      </c>
      <c r="L69" s="159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0" t="s">
        <v>170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17</v>
      </c>
      <c r="L78" s="32"/>
    </row>
    <row r="79" spans="2:12" s="1" customFormat="1" ht="16.5" customHeight="1">
      <c r="B79" s="32"/>
      <c r="E79" s="221" t="str">
        <f>E7</f>
        <v>I/42 VMO Tomkovo náměstí, I/42 VMO Rokytova - sloučení</v>
      </c>
      <c r="F79" s="222"/>
      <c r="G79" s="222"/>
      <c r="H79" s="222"/>
      <c r="L79" s="32"/>
    </row>
    <row r="80" spans="2:12" s="1" customFormat="1" ht="12" customHeight="1">
      <c r="B80" s="32"/>
      <c r="C80" s="26" t="s">
        <v>158</v>
      </c>
      <c r="L80" s="32"/>
    </row>
    <row r="81" spans="2:65" s="1" customFormat="1" ht="30" customHeight="1">
      <c r="B81" s="32"/>
      <c r="E81" s="209" t="str">
        <f>E9</f>
        <v>PS475.1 - Kamerový dohled SSZ 5.05 Tomkovo náměstí - Dukelská</v>
      </c>
      <c r="F81" s="223"/>
      <c r="G81" s="223"/>
      <c r="H81" s="223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6" t="s">
        <v>23</v>
      </c>
      <c r="F83" s="24" t="str">
        <f>F12</f>
        <v>Brno - Husovice</v>
      </c>
      <c r="I83" s="26" t="s">
        <v>25</v>
      </c>
      <c r="J83" s="49" t="str">
        <f>IF(J12="","",J12)</f>
        <v>14. 8. 2023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6" t="s">
        <v>31</v>
      </c>
      <c r="F85" s="24" t="str">
        <f>E15</f>
        <v>Statutární město Brno</v>
      </c>
      <c r="I85" s="26" t="s">
        <v>39</v>
      </c>
      <c r="J85" s="30" t="str">
        <f>E21</f>
        <v>Sdružení společností „MoNaP‟</v>
      </c>
      <c r="L85" s="32"/>
    </row>
    <row r="86" spans="2:65" s="1" customFormat="1" ht="15.2" customHeight="1">
      <c r="B86" s="32"/>
      <c r="C86" s="26" t="s">
        <v>37</v>
      </c>
      <c r="F86" s="24" t="str">
        <f>IF(E18="","",E18)</f>
        <v>Vyplň údaj</v>
      </c>
      <c r="I86" s="26" t="s">
        <v>42</v>
      </c>
      <c r="J86" s="30" t="str">
        <f>E24</f>
        <v>Ing. Luděk Obrdlík</v>
      </c>
      <c r="L86" s="32"/>
    </row>
    <row r="87" spans="2:65" s="1" customFormat="1" ht="10.35" customHeight="1">
      <c r="B87" s="32"/>
      <c r="L87" s="32"/>
    </row>
    <row r="88" spans="2:65" s="9" customFormat="1" ht="29.25" customHeight="1">
      <c r="B88" s="103"/>
      <c r="C88" s="104" t="s">
        <v>171</v>
      </c>
      <c r="D88" s="105" t="s">
        <v>65</v>
      </c>
      <c r="E88" s="105" t="s">
        <v>61</v>
      </c>
      <c r="F88" s="105" t="s">
        <v>62</v>
      </c>
      <c r="G88" s="105" t="s">
        <v>172</v>
      </c>
      <c r="H88" s="105" t="s">
        <v>173</v>
      </c>
      <c r="I88" s="105" t="s">
        <v>174</v>
      </c>
      <c r="J88" s="105" t="s">
        <v>162</v>
      </c>
      <c r="K88" s="106" t="s">
        <v>175</v>
      </c>
      <c r="L88" s="103"/>
      <c r="M88" s="56" t="s">
        <v>3</v>
      </c>
      <c r="N88" s="57" t="s">
        <v>50</v>
      </c>
      <c r="O88" s="57" t="s">
        <v>176</v>
      </c>
      <c r="P88" s="57" t="s">
        <v>177</v>
      </c>
      <c r="Q88" s="57" t="s">
        <v>178</v>
      </c>
      <c r="R88" s="57" t="s">
        <v>179</v>
      </c>
      <c r="S88" s="57" t="s">
        <v>180</v>
      </c>
      <c r="T88" s="58" t="s">
        <v>181</v>
      </c>
    </row>
    <row r="89" spans="2:65" s="1" customFormat="1" ht="22.9" customHeight="1">
      <c r="B89" s="32"/>
      <c r="C89" s="61" t="s">
        <v>182</v>
      </c>
      <c r="J89" s="107">
        <f>BK89</f>
        <v>0</v>
      </c>
      <c r="L89" s="32"/>
      <c r="M89" s="59"/>
      <c r="N89" s="50"/>
      <c r="O89" s="50"/>
      <c r="P89" s="108">
        <f>P90+P357</f>
        <v>0</v>
      </c>
      <c r="Q89" s="50"/>
      <c r="R89" s="108">
        <f>R90+R357</f>
        <v>7.5942499999999996E-2</v>
      </c>
      <c r="S89" s="50"/>
      <c r="T89" s="109">
        <f>T90+T357</f>
        <v>0</v>
      </c>
      <c r="AT89" s="16" t="s">
        <v>79</v>
      </c>
      <c r="AU89" s="16" t="s">
        <v>163</v>
      </c>
      <c r="BK89" s="110">
        <f>BK90+BK357</f>
        <v>0</v>
      </c>
    </row>
    <row r="90" spans="2:65" s="10" customFormat="1" ht="25.9" customHeight="1">
      <c r="B90" s="111"/>
      <c r="D90" s="112" t="s">
        <v>79</v>
      </c>
      <c r="E90" s="113" t="s">
        <v>2525</v>
      </c>
      <c r="F90" s="113" t="s">
        <v>2526</v>
      </c>
      <c r="I90" s="114"/>
      <c r="J90" s="115">
        <f>BK90</f>
        <v>0</v>
      </c>
      <c r="L90" s="111"/>
      <c r="M90" s="116"/>
      <c r="P90" s="117">
        <f>P91+P102+P155+P202+P344</f>
        <v>0</v>
      </c>
      <c r="R90" s="117">
        <f>R91+R102+R155+R202+R344</f>
        <v>7.5942499999999996E-2</v>
      </c>
      <c r="T90" s="118">
        <f>T91+T102+T155+T202+T344</f>
        <v>0</v>
      </c>
      <c r="AR90" s="112" t="s">
        <v>210</v>
      </c>
      <c r="AT90" s="119" t="s">
        <v>79</v>
      </c>
      <c r="AU90" s="119" t="s">
        <v>80</v>
      </c>
      <c r="AY90" s="112" t="s">
        <v>184</v>
      </c>
      <c r="BK90" s="120">
        <f>BK91+BK102+BK155+BK202+BK344</f>
        <v>0</v>
      </c>
    </row>
    <row r="91" spans="2:65" s="10" customFormat="1" ht="22.9" customHeight="1">
      <c r="B91" s="111"/>
      <c r="D91" s="112" t="s">
        <v>79</v>
      </c>
      <c r="E91" s="163" t="s">
        <v>2527</v>
      </c>
      <c r="F91" s="163" t="s">
        <v>2528</v>
      </c>
      <c r="I91" s="114"/>
      <c r="J91" s="164">
        <f>BK91</f>
        <v>0</v>
      </c>
      <c r="L91" s="111"/>
      <c r="M91" s="116"/>
      <c r="P91" s="117">
        <f>SUM(P92:P101)</f>
        <v>0</v>
      </c>
      <c r="R91" s="117">
        <f>SUM(R92:R101)</f>
        <v>7.5862499999999999E-2</v>
      </c>
      <c r="T91" s="118">
        <f>SUM(T92:T101)</f>
        <v>0</v>
      </c>
      <c r="AR91" s="112" t="s">
        <v>210</v>
      </c>
      <c r="AT91" s="119" t="s">
        <v>79</v>
      </c>
      <c r="AU91" s="119" t="s">
        <v>88</v>
      </c>
      <c r="AY91" s="112" t="s">
        <v>184</v>
      </c>
      <c r="BK91" s="120">
        <f>SUM(BK92:BK101)</f>
        <v>0</v>
      </c>
    </row>
    <row r="92" spans="2:65" s="1" customFormat="1" ht="49.15" customHeight="1">
      <c r="B92" s="121"/>
      <c r="C92" s="122" t="s">
        <v>88</v>
      </c>
      <c r="D92" s="122" t="s">
        <v>185</v>
      </c>
      <c r="E92" s="123" t="s">
        <v>2529</v>
      </c>
      <c r="F92" s="124" t="s">
        <v>2530</v>
      </c>
      <c r="G92" s="125" t="s">
        <v>324</v>
      </c>
      <c r="H92" s="126">
        <v>425</v>
      </c>
      <c r="I92" s="127"/>
      <c r="J92" s="128">
        <f>ROUND(I92*H92,2)</f>
        <v>0</v>
      </c>
      <c r="K92" s="124" t="s">
        <v>2531</v>
      </c>
      <c r="L92" s="32"/>
      <c r="M92" s="129" t="s">
        <v>3</v>
      </c>
      <c r="N92" s="130" t="s">
        <v>51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88</v>
      </c>
      <c r="AT92" s="133" t="s">
        <v>185</v>
      </c>
      <c r="AU92" s="133" t="s">
        <v>90</v>
      </c>
      <c r="AY92" s="16" t="s">
        <v>184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88</v>
      </c>
      <c r="BK92" s="134">
        <f>ROUND(I92*H92,2)</f>
        <v>0</v>
      </c>
      <c r="BL92" s="16" t="s">
        <v>88</v>
      </c>
      <c r="BM92" s="133" t="s">
        <v>2532</v>
      </c>
    </row>
    <row r="93" spans="2:65" s="1" customFormat="1" ht="11.25">
      <c r="B93" s="32"/>
      <c r="D93" s="165" t="s">
        <v>2533</v>
      </c>
      <c r="F93" s="166" t="s">
        <v>2534</v>
      </c>
      <c r="I93" s="167"/>
      <c r="L93" s="32"/>
      <c r="M93" s="168"/>
      <c r="T93" s="53"/>
      <c r="AT93" s="16" t="s">
        <v>2533</v>
      </c>
      <c r="AU93" s="16" t="s">
        <v>90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2535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90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2536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90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2537</v>
      </c>
      <c r="H96" s="145">
        <v>425</v>
      </c>
      <c r="I96" s="146"/>
      <c r="L96" s="142"/>
      <c r="M96" s="147"/>
      <c r="T96" s="148"/>
      <c r="AT96" s="143" t="s">
        <v>190</v>
      </c>
      <c r="AU96" s="143" t="s">
        <v>90</v>
      </c>
      <c r="AV96" s="12" t="s">
        <v>90</v>
      </c>
      <c r="AW96" s="12" t="s">
        <v>41</v>
      </c>
      <c r="AX96" s="12" t="s">
        <v>88</v>
      </c>
      <c r="AY96" s="143" t="s">
        <v>184</v>
      </c>
    </row>
    <row r="97" spans="2:65" s="1" customFormat="1" ht="16.5" customHeight="1">
      <c r="B97" s="121"/>
      <c r="C97" s="169" t="s">
        <v>90</v>
      </c>
      <c r="D97" s="169" t="s">
        <v>2525</v>
      </c>
      <c r="E97" s="170" t="s">
        <v>2538</v>
      </c>
      <c r="F97" s="171" t="s">
        <v>2539</v>
      </c>
      <c r="G97" s="172" t="s">
        <v>324</v>
      </c>
      <c r="H97" s="173">
        <v>446.25</v>
      </c>
      <c r="I97" s="174"/>
      <c r="J97" s="175">
        <f>ROUND(I97*H97,2)</f>
        <v>0</v>
      </c>
      <c r="K97" s="171" t="s">
        <v>901</v>
      </c>
      <c r="L97" s="176"/>
      <c r="M97" s="177" t="s">
        <v>3</v>
      </c>
      <c r="N97" s="178" t="s">
        <v>51</v>
      </c>
      <c r="P97" s="131">
        <f>O97*H97</f>
        <v>0</v>
      </c>
      <c r="Q97" s="131">
        <v>1.7000000000000001E-4</v>
      </c>
      <c r="R97" s="131">
        <f>Q97*H97</f>
        <v>7.5862499999999999E-2</v>
      </c>
      <c r="S97" s="131">
        <v>0</v>
      </c>
      <c r="T97" s="132">
        <f>S97*H97</f>
        <v>0</v>
      </c>
      <c r="AR97" s="133" t="s">
        <v>90</v>
      </c>
      <c r="AT97" s="133" t="s">
        <v>2525</v>
      </c>
      <c r="AU97" s="133" t="s">
        <v>90</v>
      </c>
      <c r="AY97" s="16" t="s">
        <v>184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6" t="s">
        <v>88</v>
      </c>
      <c r="BK97" s="134">
        <f>ROUND(I97*H97,2)</f>
        <v>0</v>
      </c>
      <c r="BL97" s="16" t="s">
        <v>88</v>
      </c>
      <c r="BM97" s="133" t="s">
        <v>2540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2535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90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2541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90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2542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90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2" customFormat="1" ht="11.25">
      <c r="B101" s="142"/>
      <c r="D101" s="136" t="s">
        <v>190</v>
      </c>
      <c r="E101" s="143" t="s">
        <v>3</v>
      </c>
      <c r="F101" s="144" t="s">
        <v>2543</v>
      </c>
      <c r="H101" s="145">
        <v>446.25</v>
      </c>
      <c r="I101" s="146"/>
      <c r="L101" s="142"/>
      <c r="M101" s="147"/>
      <c r="T101" s="148"/>
      <c r="AT101" s="143" t="s">
        <v>190</v>
      </c>
      <c r="AU101" s="143" t="s">
        <v>90</v>
      </c>
      <c r="AV101" s="12" t="s">
        <v>90</v>
      </c>
      <c r="AW101" s="12" t="s">
        <v>41</v>
      </c>
      <c r="AX101" s="12" t="s">
        <v>88</v>
      </c>
      <c r="AY101" s="143" t="s">
        <v>184</v>
      </c>
    </row>
    <row r="102" spans="2:65" s="10" customFormat="1" ht="22.9" customHeight="1">
      <c r="B102" s="111"/>
      <c r="D102" s="112" t="s">
        <v>79</v>
      </c>
      <c r="E102" s="163" t="s">
        <v>2544</v>
      </c>
      <c r="F102" s="163" t="s">
        <v>2545</v>
      </c>
      <c r="I102" s="114"/>
      <c r="J102" s="164">
        <f>BK102</f>
        <v>0</v>
      </c>
      <c r="L102" s="111"/>
      <c r="M102" s="116"/>
      <c r="P102" s="117">
        <f>SUM(P103:P154)</f>
        <v>0</v>
      </c>
      <c r="R102" s="117">
        <f>SUM(R103:R154)</f>
        <v>8.0000000000000007E-5</v>
      </c>
      <c r="T102" s="118">
        <f>SUM(T103:T154)</f>
        <v>0</v>
      </c>
      <c r="AR102" s="112" t="s">
        <v>210</v>
      </c>
      <c r="AT102" s="119" t="s">
        <v>79</v>
      </c>
      <c r="AU102" s="119" t="s">
        <v>88</v>
      </c>
      <c r="AY102" s="112" t="s">
        <v>184</v>
      </c>
      <c r="BK102" s="120">
        <f>SUM(BK103:BK154)</f>
        <v>0</v>
      </c>
    </row>
    <row r="103" spans="2:65" s="1" customFormat="1" ht="37.9" customHeight="1">
      <c r="B103" s="121"/>
      <c r="C103" s="122" t="s">
        <v>210</v>
      </c>
      <c r="D103" s="122" t="s">
        <v>185</v>
      </c>
      <c r="E103" s="123" t="s">
        <v>2546</v>
      </c>
      <c r="F103" s="124" t="s">
        <v>2547</v>
      </c>
      <c r="G103" s="125" t="s">
        <v>348</v>
      </c>
      <c r="H103" s="126">
        <v>20</v>
      </c>
      <c r="I103" s="127"/>
      <c r="J103" s="128">
        <f>ROUND(I103*H103,2)</f>
        <v>0</v>
      </c>
      <c r="K103" s="124" t="s">
        <v>2531</v>
      </c>
      <c r="L103" s="32"/>
      <c r="M103" s="129" t="s">
        <v>3</v>
      </c>
      <c r="N103" s="130" t="s">
        <v>51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88</v>
      </c>
      <c r="AT103" s="133" t="s">
        <v>185</v>
      </c>
      <c r="AU103" s="133" t="s">
        <v>90</v>
      </c>
      <c r="AY103" s="16" t="s">
        <v>184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88</v>
      </c>
      <c r="BK103" s="134">
        <f>ROUND(I103*H103,2)</f>
        <v>0</v>
      </c>
      <c r="BL103" s="16" t="s">
        <v>88</v>
      </c>
      <c r="BM103" s="133" t="s">
        <v>2548</v>
      </c>
    </row>
    <row r="104" spans="2:65" s="1" customFormat="1" ht="11.25">
      <c r="B104" s="32"/>
      <c r="D104" s="165" t="s">
        <v>2533</v>
      </c>
      <c r="F104" s="166" t="s">
        <v>2549</v>
      </c>
      <c r="I104" s="167"/>
      <c r="L104" s="32"/>
      <c r="M104" s="168"/>
      <c r="T104" s="53"/>
      <c r="AT104" s="16" t="s">
        <v>2533</v>
      </c>
      <c r="AU104" s="16" t="s">
        <v>90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2535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90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2550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90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2551</v>
      </c>
      <c r="H107" s="145">
        <v>20</v>
      </c>
      <c r="I107" s="146"/>
      <c r="L107" s="142"/>
      <c r="M107" s="147"/>
      <c r="T107" s="148"/>
      <c r="AT107" s="143" t="s">
        <v>190</v>
      </c>
      <c r="AU107" s="143" t="s">
        <v>90</v>
      </c>
      <c r="AV107" s="12" t="s">
        <v>90</v>
      </c>
      <c r="AW107" s="12" t="s">
        <v>41</v>
      </c>
      <c r="AX107" s="12" t="s">
        <v>88</v>
      </c>
      <c r="AY107" s="143" t="s">
        <v>184</v>
      </c>
    </row>
    <row r="108" spans="2:65" s="1" customFormat="1" ht="16.5" customHeight="1">
      <c r="B108" s="121"/>
      <c r="C108" s="169" t="s">
        <v>203</v>
      </c>
      <c r="D108" s="169" t="s">
        <v>2525</v>
      </c>
      <c r="E108" s="170" t="s">
        <v>2552</v>
      </c>
      <c r="F108" s="171" t="s">
        <v>2553</v>
      </c>
      <c r="G108" s="172" t="s">
        <v>348</v>
      </c>
      <c r="H108" s="173">
        <v>20</v>
      </c>
      <c r="I108" s="174"/>
      <c r="J108" s="175">
        <f>ROUND(I108*H108,2)</f>
        <v>0</v>
      </c>
      <c r="K108" s="171" t="s">
        <v>901</v>
      </c>
      <c r="L108" s="176"/>
      <c r="M108" s="177" t="s">
        <v>3</v>
      </c>
      <c r="N108" s="178" t="s">
        <v>51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90</v>
      </c>
      <c r="AT108" s="133" t="s">
        <v>2525</v>
      </c>
      <c r="AU108" s="133" t="s">
        <v>90</v>
      </c>
      <c r="AY108" s="16" t="s">
        <v>184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88</v>
      </c>
      <c r="BK108" s="134">
        <f>ROUND(I108*H108,2)</f>
        <v>0</v>
      </c>
      <c r="BL108" s="16" t="s">
        <v>88</v>
      </c>
      <c r="BM108" s="133" t="s">
        <v>2554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2535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90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2550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90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2551</v>
      </c>
      <c r="H111" s="145">
        <v>20</v>
      </c>
      <c r="I111" s="146"/>
      <c r="L111" s="142"/>
      <c r="M111" s="147"/>
      <c r="T111" s="148"/>
      <c r="AT111" s="143" t="s">
        <v>190</v>
      </c>
      <c r="AU111" s="143" t="s">
        <v>90</v>
      </c>
      <c r="AV111" s="12" t="s">
        <v>90</v>
      </c>
      <c r="AW111" s="12" t="s">
        <v>41</v>
      </c>
      <c r="AX111" s="12" t="s">
        <v>88</v>
      </c>
      <c r="AY111" s="143" t="s">
        <v>184</v>
      </c>
    </row>
    <row r="112" spans="2:65" s="1" customFormat="1" ht="16.5" customHeight="1">
      <c r="B112" s="121"/>
      <c r="C112" s="122" t="s">
        <v>221</v>
      </c>
      <c r="D112" s="122" t="s">
        <v>185</v>
      </c>
      <c r="E112" s="123" t="s">
        <v>2555</v>
      </c>
      <c r="F112" s="124" t="s">
        <v>2556</v>
      </c>
      <c r="G112" s="125" t="s">
        <v>324</v>
      </c>
      <c r="H112" s="126">
        <v>425</v>
      </c>
      <c r="I112" s="127"/>
      <c r="J112" s="128">
        <f>ROUND(I112*H112,2)</f>
        <v>0</v>
      </c>
      <c r="K112" s="124" t="s">
        <v>2531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90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2557</v>
      </c>
    </row>
    <row r="113" spans="2:65" s="1" customFormat="1" ht="11.25">
      <c r="B113" s="32"/>
      <c r="D113" s="165" t="s">
        <v>2533</v>
      </c>
      <c r="F113" s="166" t="s">
        <v>2558</v>
      </c>
      <c r="I113" s="167"/>
      <c r="L113" s="32"/>
      <c r="M113" s="168"/>
      <c r="T113" s="53"/>
      <c r="AT113" s="16" t="s">
        <v>2533</v>
      </c>
      <c r="AU113" s="16" t="s">
        <v>90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2535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90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22.5">
      <c r="B115" s="135"/>
      <c r="D115" s="136" t="s">
        <v>190</v>
      </c>
      <c r="E115" s="137" t="s">
        <v>3</v>
      </c>
      <c r="F115" s="138" t="s">
        <v>2559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90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2537</v>
      </c>
      <c r="H116" s="145">
        <v>425</v>
      </c>
      <c r="I116" s="146"/>
      <c r="L116" s="142"/>
      <c r="M116" s="147"/>
      <c r="T116" s="148"/>
      <c r="AT116" s="143" t="s">
        <v>190</v>
      </c>
      <c r="AU116" s="143" t="s">
        <v>90</v>
      </c>
      <c r="AV116" s="12" t="s">
        <v>90</v>
      </c>
      <c r="AW116" s="12" t="s">
        <v>41</v>
      </c>
      <c r="AX116" s="12" t="s">
        <v>88</v>
      </c>
      <c r="AY116" s="143" t="s">
        <v>184</v>
      </c>
    </row>
    <row r="117" spans="2:65" s="1" customFormat="1" ht="16.5" customHeight="1">
      <c r="B117" s="121"/>
      <c r="C117" s="169" t="s">
        <v>224</v>
      </c>
      <c r="D117" s="169" t="s">
        <v>2525</v>
      </c>
      <c r="E117" s="170" t="s">
        <v>2560</v>
      </c>
      <c r="F117" s="171" t="s">
        <v>2561</v>
      </c>
      <c r="G117" s="172" t="s">
        <v>324</v>
      </c>
      <c r="H117" s="173">
        <v>425</v>
      </c>
      <c r="I117" s="174"/>
      <c r="J117" s="175">
        <f>ROUND(I117*H117,2)</f>
        <v>0</v>
      </c>
      <c r="K117" s="171" t="s">
        <v>901</v>
      </c>
      <c r="L117" s="176"/>
      <c r="M117" s="177" t="s">
        <v>3</v>
      </c>
      <c r="N117" s="178" t="s">
        <v>51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90</v>
      </c>
      <c r="AT117" s="133" t="s">
        <v>2525</v>
      </c>
      <c r="AU117" s="133" t="s">
        <v>90</v>
      </c>
      <c r="AY117" s="16" t="s">
        <v>184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88</v>
      </c>
      <c r="BK117" s="134">
        <f>ROUND(I117*H117,2)</f>
        <v>0</v>
      </c>
      <c r="BL117" s="16" t="s">
        <v>88</v>
      </c>
      <c r="BM117" s="133" t="s">
        <v>2562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2535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90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1" customFormat="1" ht="22.5">
      <c r="B119" s="135"/>
      <c r="D119" s="136" t="s">
        <v>190</v>
      </c>
      <c r="E119" s="137" t="s">
        <v>3</v>
      </c>
      <c r="F119" s="138" t="s">
        <v>2559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90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2" customFormat="1" ht="11.25">
      <c r="B120" s="142"/>
      <c r="D120" s="136" t="s">
        <v>190</v>
      </c>
      <c r="E120" s="143" t="s">
        <v>3</v>
      </c>
      <c r="F120" s="144" t="s">
        <v>2537</v>
      </c>
      <c r="H120" s="145">
        <v>425</v>
      </c>
      <c r="I120" s="146"/>
      <c r="L120" s="142"/>
      <c r="M120" s="147"/>
      <c r="T120" s="148"/>
      <c r="AT120" s="143" t="s">
        <v>190</v>
      </c>
      <c r="AU120" s="143" t="s">
        <v>90</v>
      </c>
      <c r="AV120" s="12" t="s">
        <v>90</v>
      </c>
      <c r="AW120" s="12" t="s">
        <v>41</v>
      </c>
      <c r="AX120" s="12" t="s">
        <v>88</v>
      </c>
      <c r="AY120" s="143" t="s">
        <v>184</v>
      </c>
    </row>
    <row r="121" spans="2:65" s="1" customFormat="1" ht="33" customHeight="1">
      <c r="B121" s="121"/>
      <c r="C121" s="122" t="s">
        <v>230</v>
      </c>
      <c r="D121" s="122" t="s">
        <v>185</v>
      </c>
      <c r="E121" s="123" t="s">
        <v>2563</v>
      </c>
      <c r="F121" s="124" t="s">
        <v>2564</v>
      </c>
      <c r="G121" s="125" t="s">
        <v>348</v>
      </c>
      <c r="H121" s="126">
        <v>10</v>
      </c>
      <c r="I121" s="127"/>
      <c r="J121" s="128">
        <f>ROUND(I121*H121,2)</f>
        <v>0</v>
      </c>
      <c r="K121" s="124" t="s">
        <v>2531</v>
      </c>
      <c r="L121" s="32"/>
      <c r="M121" s="129" t="s">
        <v>3</v>
      </c>
      <c r="N121" s="130" t="s">
        <v>51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88</v>
      </c>
      <c r="AT121" s="133" t="s">
        <v>185</v>
      </c>
      <c r="AU121" s="133" t="s">
        <v>90</v>
      </c>
      <c r="AY121" s="16" t="s">
        <v>184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88</v>
      </c>
      <c r="BK121" s="134">
        <f>ROUND(I121*H121,2)</f>
        <v>0</v>
      </c>
      <c r="BL121" s="16" t="s">
        <v>88</v>
      </c>
      <c r="BM121" s="133" t="s">
        <v>2565</v>
      </c>
    </row>
    <row r="122" spans="2:65" s="1" customFormat="1" ht="11.25">
      <c r="B122" s="32"/>
      <c r="D122" s="165" t="s">
        <v>2533</v>
      </c>
      <c r="F122" s="166" t="s">
        <v>2566</v>
      </c>
      <c r="I122" s="167"/>
      <c r="L122" s="32"/>
      <c r="M122" s="168"/>
      <c r="T122" s="53"/>
      <c r="AT122" s="16" t="s">
        <v>2533</v>
      </c>
      <c r="AU122" s="16" t="s">
        <v>90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2535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90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1" customFormat="1" ht="22.5">
      <c r="B124" s="135"/>
      <c r="D124" s="136" t="s">
        <v>190</v>
      </c>
      <c r="E124" s="137" t="s">
        <v>3</v>
      </c>
      <c r="F124" s="138" t="s">
        <v>2559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90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2" customFormat="1" ht="11.25">
      <c r="B125" s="142"/>
      <c r="D125" s="136" t="s">
        <v>190</v>
      </c>
      <c r="E125" s="143" t="s">
        <v>3</v>
      </c>
      <c r="F125" s="144" t="s">
        <v>2061</v>
      </c>
      <c r="H125" s="145">
        <v>10</v>
      </c>
      <c r="I125" s="146"/>
      <c r="L125" s="142"/>
      <c r="M125" s="147"/>
      <c r="T125" s="148"/>
      <c r="AT125" s="143" t="s">
        <v>190</v>
      </c>
      <c r="AU125" s="143" t="s">
        <v>90</v>
      </c>
      <c r="AV125" s="12" t="s">
        <v>90</v>
      </c>
      <c r="AW125" s="12" t="s">
        <v>41</v>
      </c>
      <c r="AX125" s="12" t="s">
        <v>88</v>
      </c>
      <c r="AY125" s="143" t="s">
        <v>184</v>
      </c>
    </row>
    <row r="126" spans="2:65" s="1" customFormat="1" ht="24.2" customHeight="1">
      <c r="B126" s="121"/>
      <c r="C126" s="122" t="s">
        <v>228</v>
      </c>
      <c r="D126" s="122" t="s">
        <v>185</v>
      </c>
      <c r="E126" s="123" t="s">
        <v>2567</v>
      </c>
      <c r="F126" s="124" t="s">
        <v>2568</v>
      </c>
      <c r="G126" s="125" t="s">
        <v>348</v>
      </c>
      <c r="H126" s="126">
        <v>5</v>
      </c>
      <c r="I126" s="127"/>
      <c r="J126" s="128">
        <f>ROUND(I126*H126,2)</f>
        <v>0</v>
      </c>
      <c r="K126" s="124" t="s">
        <v>2531</v>
      </c>
      <c r="L126" s="32"/>
      <c r="M126" s="129" t="s">
        <v>3</v>
      </c>
      <c r="N126" s="130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88</v>
      </c>
      <c r="AT126" s="133" t="s">
        <v>185</v>
      </c>
      <c r="AU126" s="133" t="s">
        <v>90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2569</v>
      </c>
    </row>
    <row r="127" spans="2:65" s="1" customFormat="1" ht="11.25">
      <c r="B127" s="32"/>
      <c r="D127" s="165" t="s">
        <v>2533</v>
      </c>
      <c r="F127" s="166" t="s">
        <v>2570</v>
      </c>
      <c r="I127" s="167"/>
      <c r="L127" s="32"/>
      <c r="M127" s="168"/>
      <c r="T127" s="53"/>
      <c r="AT127" s="16" t="s">
        <v>2533</v>
      </c>
      <c r="AU127" s="16" t="s">
        <v>90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2535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90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22.5">
      <c r="B129" s="135"/>
      <c r="D129" s="136" t="s">
        <v>190</v>
      </c>
      <c r="E129" s="137" t="s">
        <v>3</v>
      </c>
      <c r="F129" s="138" t="s">
        <v>2559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90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2" customFormat="1" ht="11.25">
      <c r="B130" s="142"/>
      <c r="D130" s="136" t="s">
        <v>190</v>
      </c>
      <c r="E130" s="143" t="s">
        <v>3</v>
      </c>
      <c r="F130" s="144" t="s">
        <v>2571</v>
      </c>
      <c r="H130" s="145">
        <v>5</v>
      </c>
      <c r="I130" s="146"/>
      <c r="L130" s="142"/>
      <c r="M130" s="147"/>
      <c r="T130" s="148"/>
      <c r="AT130" s="143" t="s">
        <v>190</v>
      </c>
      <c r="AU130" s="143" t="s">
        <v>90</v>
      </c>
      <c r="AV130" s="12" t="s">
        <v>90</v>
      </c>
      <c r="AW130" s="12" t="s">
        <v>41</v>
      </c>
      <c r="AX130" s="12" t="s">
        <v>88</v>
      </c>
      <c r="AY130" s="143" t="s">
        <v>184</v>
      </c>
    </row>
    <row r="131" spans="2:65" s="1" customFormat="1" ht="24.2" customHeight="1">
      <c r="B131" s="121"/>
      <c r="C131" s="122" t="s">
        <v>241</v>
      </c>
      <c r="D131" s="122" t="s">
        <v>185</v>
      </c>
      <c r="E131" s="123" t="s">
        <v>2572</v>
      </c>
      <c r="F131" s="124" t="s">
        <v>2573</v>
      </c>
      <c r="G131" s="125" t="s">
        <v>348</v>
      </c>
      <c r="H131" s="126">
        <v>10</v>
      </c>
      <c r="I131" s="127"/>
      <c r="J131" s="128">
        <f>ROUND(I131*H131,2)</f>
        <v>0</v>
      </c>
      <c r="K131" s="124" t="s">
        <v>2531</v>
      </c>
      <c r="L131" s="32"/>
      <c r="M131" s="129" t="s">
        <v>3</v>
      </c>
      <c r="N131" s="130" t="s">
        <v>51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88</v>
      </c>
      <c r="AT131" s="133" t="s">
        <v>185</v>
      </c>
      <c r="AU131" s="133" t="s">
        <v>90</v>
      </c>
      <c r="AY131" s="16" t="s">
        <v>184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88</v>
      </c>
      <c r="BK131" s="134">
        <f>ROUND(I131*H131,2)</f>
        <v>0</v>
      </c>
      <c r="BL131" s="16" t="s">
        <v>88</v>
      </c>
      <c r="BM131" s="133" t="s">
        <v>2574</v>
      </c>
    </row>
    <row r="132" spans="2:65" s="1" customFormat="1" ht="11.25">
      <c r="B132" s="32"/>
      <c r="D132" s="165" t="s">
        <v>2533</v>
      </c>
      <c r="F132" s="166" t="s">
        <v>2575</v>
      </c>
      <c r="I132" s="167"/>
      <c r="L132" s="32"/>
      <c r="M132" s="168"/>
      <c r="T132" s="53"/>
      <c r="AT132" s="16" t="s">
        <v>2533</v>
      </c>
      <c r="AU132" s="16" t="s">
        <v>90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2535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90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22.5">
      <c r="B134" s="135"/>
      <c r="D134" s="136" t="s">
        <v>190</v>
      </c>
      <c r="E134" s="137" t="s">
        <v>3</v>
      </c>
      <c r="F134" s="138" t="s">
        <v>2559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90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2061</v>
      </c>
      <c r="H135" s="145">
        <v>10</v>
      </c>
      <c r="I135" s="146"/>
      <c r="L135" s="142"/>
      <c r="M135" s="147"/>
      <c r="T135" s="148"/>
      <c r="AT135" s="143" t="s">
        <v>190</v>
      </c>
      <c r="AU135" s="143" t="s">
        <v>90</v>
      </c>
      <c r="AV135" s="12" t="s">
        <v>90</v>
      </c>
      <c r="AW135" s="12" t="s">
        <v>41</v>
      </c>
      <c r="AX135" s="12" t="s">
        <v>88</v>
      </c>
      <c r="AY135" s="143" t="s">
        <v>184</v>
      </c>
    </row>
    <row r="136" spans="2:65" s="1" customFormat="1" ht="37.9" customHeight="1">
      <c r="B136" s="121"/>
      <c r="C136" s="122" t="s">
        <v>247</v>
      </c>
      <c r="D136" s="122" t="s">
        <v>185</v>
      </c>
      <c r="E136" s="123" t="s">
        <v>2576</v>
      </c>
      <c r="F136" s="124" t="s">
        <v>2577</v>
      </c>
      <c r="G136" s="125" t="s">
        <v>348</v>
      </c>
      <c r="H136" s="126">
        <v>5</v>
      </c>
      <c r="I136" s="127"/>
      <c r="J136" s="128">
        <f>ROUND(I136*H136,2)</f>
        <v>0</v>
      </c>
      <c r="K136" s="124" t="s">
        <v>2531</v>
      </c>
      <c r="L136" s="32"/>
      <c r="M136" s="129" t="s">
        <v>3</v>
      </c>
      <c r="N136" s="130" t="s">
        <v>51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88</v>
      </c>
      <c r="AT136" s="133" t="s">
        <v>185</v>
      </c>
      <c r="AU136" s="133" t="s">
        <v>90</v>
      </c>
      <c r="AY136" s="16" t="s">
        <v>184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88</v>
      </c>
      <c r="BK136" s="134">
        <f>ROUND(I136*H136,2)</f>
        <v>0</v>
      </c>
      <c r="BL136" s="16" t="s">
        <v>88</v>
      </c>
      <c r="BM136" s="133" t="s">
        <v>2578</v>
      </c>
    </row>
    <row r="137" spans="2:65" s="1" customFormat="1" ht="11.25">
      <c r="B137" s="32"/>
      <c r="D137" s="165" t="s">
        <v>2533</v>
      </c>
      <c r="F137" s="166" t="s">
        <v>2579</v>
      </c>
      <c r="I137" s="167"/>
      <c r="L137" s="32"/>
      <c r="M137" s="168"/>
      <c r="T137" s="53"/>
      <c r="AT137" s="16" t="s">
        <v>2533</v>
      </c>
      <c r="AU137" s="16" t="s">
        <v>90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2535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90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1" customFormat="1" ht="22.5">
      <c r="B139" s="135"/>
      <c r="D139" s="136" t="s">
        <v>190</v>
      </c>
      <c r="E139" s="137" t="s">
        <v>3</v>
      </c>
      <c r="F139" s="138" t="s">
        <v>2559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90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2" customFormat="1" ht="11.25">
      <c r="B140" s="142"/>
      <c r="D140" s="136" t="s">
        <v>190</v>
      </c>
      <c r="E140" s="143" t="s">
        <v>3</v>
      </c>
      <c r="F140" s="144" t="s">
        <v>2571</v>
      </c>
      <c r="H140" s="145">
        <v>5</v>
      </c>
      <c r="I140" s="146"/>
      <c r="L140" s="142"/>
      <c r="M140" s="147"/>
      <c r="T140" s="148"/>
      <c r="AT140" s="143" t="s">
        <v>190</v>
      </c>
      <c r="AU140" s="143" t="s">
        <v>90</v>
      </c>
      <c r="AV140" s="12" t="s">
        <v>90</v>
      </c>
      <c r="AW140" s="12" t="s">
        <v>41</v>
      </c>
      <c r="AX140" s="12" t="s">
        <v>88</v>
      </c>
      <c r="AY140" s="143" t="s">
        <v>184</v>
      </c>
    </row>
    <row r="141" spans="2:65" s="1" customFormat="1" ht="66.75" customHeight="1">
      <c r="B141" s="121"/>
      <c r="C141" s="122" t="s">
        <v>253</v>
      </c>
      <c r="D141" s="122" t="s">
        <v>185</v>
      </c>
      <c r="E141" s="123" t="s">
        <v>2580</v>
      </c>
      <c r="F141" s="124" t="s">
        <v>2581</v>
      </c>
      <c r="G141" s="125" t="s">
        <v>348</v>
      </c>
      <c r="H141" s="126">
        <v>10</v>
      </c>
      <c r="I141" s="127"/>
      <c r="J141" s="128">
        <f>ROUND(I141*H141,2)</f>
        <v>0</v>
      </c>
      <c r="K141" s="124" t="s">
        <v>2531</v>
      </c>
      <c r="L141" s="32"/>
      <c r="M141" s="129" t="s">
        <v>3</v>
      </c>
      <c r="N141" s="130" t="s">
        <v>51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88</v>
      </c>
      <c r="AT141" s="133" t="s">
        <v>185</v>
      </c>
      <c r="AU141" s="133" t="s">
        <v>90</v>
      </c>
      <c r="AY141" s="16" t="s">
        <v>184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88</v>
      </c>
      <c r="BK141" s="134">
        <f>ROUND(I141*H141,2)</f>
        <v>0</v>
      </c>
      <c r="BL141" s="16" t="s">
        <v>88</v>
      </c>
      <c r="BM141" s="133" t="s">
        <v>2582</v>
      </c>
    </row>
    <row r="142" spans="2:65" s="1" customFormat="1" ht="11.25">
      <c r="B142" s="32"/>
      <c r="D142" s="165" t="s">
        <v>2533</v>
      </c>
      <c r="F142" s="166" t="s">
        <v>2583</v>
      </c>
      <c r="I142" s="167"/>
      <c r="L142" s="32"/>
      <c r="M142" s="168"/>
      <c r="T142" s="53"/>
      <c r="AT142" s="16" t="s">
        <v>2533</v>
      </c>
      <c r="AU142" s="16" t="s">
        <v>90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2535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90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2584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90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1278</v>
      </c>
      <c r="H145" s="145">
        <v>10</v>
      </c>
      <c r="I145" s="146"/>
      <c r="L145" s="142"/>
      <c r="M145" s="147"/>
      <c r="T145" s="148"/>
      <c r="AT145" s="143" t="s">
        <v>190</v>
      </c>
      <c r="AU145" s="143" t="s">
        <v>90</v>
      </c>
      <c r="AV145" s="12" t="s">
        <v>90</v>
      </c>
      <c r="AW145" s="12" t="s">
        <v>41</v>
      </c>
      <c r="AX145" s="12" t="s">
        <v>88</v>
      </c>
      <c r="AY145" s="143" t="s">
        <v>184</v>
      </c>
    </row>
    <row r="146" spans="2:65" s="1" customFormat="1" ht="37.9" customHeight="1">
      <c r="B146" s="121"/>
      <c r="C146" s="122" t="s">
        <v>265</v>
      </c>
      <c r="D146" s="122" t="s">
        <v>185</v>
      </c>
      <c r="E146" s="123" t="s">
        <v>2585</v>
      </c>
      <c r="F146" s="124" t="s">
        <v>2586</v>
      </c>
      <c r="G146" s="125" t="s">
        <v>348</v>
      </c>
      <c r="H146" s="126">
        <v>10</v>
      </c>
      <c r="I146" s="127"/>
      <c r="J146" s="128">
        <f>ROUND(I146*H146,2)</f>
        <v>0</v>
      </c>
      <c r="K146" s="124" t="s">
        <v>2531</v>
      </c>
      <c r="L146" s="32"/>
      <c r="M146" s="129" t="s">
        <v>3</v>
      </c>
      <c r="N146" s="130" t="s">
        <v>51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88</v>
      </c>
      <c r="AT146" s="133" t="s">
        <v>185</v>
      </c>
      <c r="AU146" s="133" t="s">
        <v>90</v>
      </c>
      <c r="AY146" s="16" t="s">
        <v>184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88</v>
      </c>
      <c r="BK146" s="134">
        <f>ROUND(I146*H146,2)</f>
        <v>0</v>
      </c>
      <c r="BL146" s="16" t="s">
        <v>88</v>
      </c>
      <c r="BM146" s="133" t="s">
        <v>2587</v>
      </c>
    </row>
    <row r="147" spans="2:65" s="1" customFormat="1" ht="11.25">
      <c r="B147" s="32"/>
      <c r="D147" s="165" t="s">
        <v>2533</v>
      </c>
      <c r="F147" s="166" t="s">
        <v>2588</v>
      </c>
      <c r="I147" s="167"/>
      <c r="L147" s="32"/>
      <c r="M147" s="168"/>
      <c r="T147" s="53"/>
      <c r="AT147" s="16" t="s">
        <v>2533</v>
      </c>
      <c r="AU147" s="16" t="s">
        <v>90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2535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90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2584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90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1278</v>
      </c>
      <c r="H150" s="145">
        <v>10</v>
      </c>
      <c r="I150" s="146"/>
      <c r="L150" s="142"/>
      <c r="M150" s="147"/>
      <c r="T150" s="148"/>
      <c r="AT150" s="143" t="s">
        <v>190</v>
      </c>
      <c r="AU150" s="143" t="s">
        <v>90</v>
      </c>
      <c r="AV150" s="12" t="s">
        <v>90</v>
      </c>
      <c r="AW150" s="12" t="s">
        <v>41</v>
      </c>
      <c r="AX150" s="12" t="s">
        <v>88</v>
      </c>
      <c r="AY150" s="143" t="s">
        <v>184</v>
      </c>
    </row>
    <row r="151" spans="2:65" s="1" customFormat="1" ht="24.2" customHeight="1">
      <c r="B151" s="121"/>
      <c r="C151" s="169" t="s">
        <v>274</v>
      </c>
      <c r="D151" s="169" t="s">
        <v>2525</v>
      </c>
      <c r="E151" s="170" t="s">
        <v>2589</v>
      </c>
      <c r="F151" s="171" t="s">
        <v>2590</v>
      </c>
      <c r="G151" s="172" t="s">
        <v>324</v>
      </c>
      <c r="H151" s="173">
        <v>1</v>
      </c>
      <c r="I151" s="174"/>
      <c r="J151" s="175">
        <f>ROUND(I151*H151,2)</f>
        <v>0</v>
      </c>
      <c r="K151" s="171" t="s">
        <v>2531</v>
      </c>
      <c r="L151" s="176"/>
      <c r="M151" s="177" t="s">
        <v>3</v>
      </c>
      <c r="N151" s="178" t="s">
        <v>51</v>
      </c>
      <c r="P151" s="131">
        <f>O151*H151</f>
        <v>0</v>
      </c>
      <c r="Q151" s="131">
        <v>8.0000000000000007E-5</v>
      </c>
      <c r="R151" s="131">
        <f>Q151*H151</f>
        <v>8.0000000000000007E-5</v>
      </c>
      <c r="S151" s="131">
        <v>0</v>
      </c>
      <c r="T151" s="132">
        <f>S151*H151</f>
        <v>0</v>
      </c>
      <c r="AR151" s="133" t="s">
        <v>90</v>
      </c>
      <c r="AT151" s="133" t="s">
        <v>2525</v>
      </c>
      <c r="AU151" s="133" t="s">
        <v>90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2591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2535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90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2584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90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2" customFormat="1" ht="11.25">
      <c r="B154" s="142"/>
      <c r="D154" s="136" t="s">
        <v>190</v>
      </c>
      <c r="E154" s="143" t="s">
        <v>3</v>
      </c>
      <c r="F154" s="144" t="s">
        <v>2592</v>
      </c>
      <c r="H154" s="145">
        <v>1</v>
      </c>
      <c r="I154" s="146"/>
      <c r="L154" s="142"/>
      <c r="M154" s="147"/>
      <c r="T154" s="148"/>
      <c r="AT154" s="143" t="s">
        <v>190</v>
      </c>
      <c r="AU154" s="143" t="s">
        <v>90</v>
      </c>
      <c r="AV154" s="12" t="s">
        <v>90</v>
      </c>
      <c r="AW154" s="12" t="s">
        <v>41</v>
      </c>
      <c r="AX154" s="12" t="s">
        <v>88</v>
      </c>
      <c r="AY154" s="143" t="s">
        <v>184</v>
      </c>
    </row>
    <row r="155" spans="2:65" s="10" customFormat="1" ht="22.9" customHeight="1">
      <c r="B155" s="111"/>
      <c r="D155" s="112" t="s">
        <v>79</v>
      </c>
      <c r="E155" s="163" t="s">
        <v>2593</v>
      </c>
      <c r="F155" s="163" t="s">
        <v>2594</v>
      </c>
      <c r="I155" s="114"/>
      <c r="J155" s="164">
        <f>BK155</f>
        <v>0</v>
      </c>
      <c r="L155" s="111"/>
      <c r="M155" s="116"/>
      <c r="P155" s="117">
        <f>SUM(P156:P201)</f>
        <v>0</v>
      </c>
      <c r="R155" s="117">
        <f>SUM(R156:R201)</f>
        <v>0</v>
      </c>
      <c r="T155" s="118">
        <f>SUM(T156:T201)</f>
        <v>0</v>
      </c>
      <c r="AR155" s="112" t="s">
        <v>210</v>
      </c>
      <c r="AT155" s="119" t="s">
        <v>79</v>
      </c>
      <c r="AU155" s="119" t="s">
        <v>88</v>
      </c>
      <c r="AY155" s="112" t="s">
        <v>184</v>
      </c>
      <c r="BK155" s="120">
        <f>SUM(BK156:BK201)</f>
        <v>0</v>
      </c>
    </row>
    <row r="156" spans="2:65" s="1" customFormat="1" ht="16.5" customHeight="1">
      <c r="B156" s="121"/>
      <c r="C156" s="169" t="s">
        <v>256</v>
      </c>
      <c r="D156" s="169" t="s">
        <v>2525</v>
      </c>
      <c r="E156" s="170" t="s">
        <v>2595</v>
      </c>
      <c r="F156" s="171" t="s">
        <v>2596</v>
      </c>
      <c r="G156" s="172" t="s">
        <v>348</v>
      </c>
      <c r="H156" s="173">
        <v>2</v>
      </c>
      <c r="I156" s="174"/>
      <c r="J156" s="175">
        <f>ROUND(I156*H156,2)</f>
        <v>0</v>
      </c>
      <c r="K156" s="171" t="s">
        <v>901</v>
      </c>
      <c r="L156" s="176"/>
      <c r="M156" s="177" t="s">
        <v>3</v>
      </c>
      <c r="N156" s="178" t="s">
        <v>51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90</v>
      </c>
      <c r="AT156" s="133" t="s">
        <v>2525</v>
      </c>
      <c r="AU156" s="133" t="s">
        <v>90</v>
      </c>
      <c r="AY156" s="16" t="s">
        <v>184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88</v>
      </c>
      <c r="BK156" s="134">
        <f>ROUND(I156*H156,2)</f>
        <v>0</v>
      </c>
      <c r="BL156" s="16" t="s">
        <v>88</v>
      </c>
      <c r="BM156" s="133" t="s">
        <v>2597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2598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90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2599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90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2" customFormat="1" ht="11.25">
      <c r="B159" s="142"/>
      <c r="D159" s="136" t="s">
        <v>190</v>
      </c>
      <c r="E159" s="143" t="s">
        <v>3</v>
      </c>
      <c r="F159" s="144" t="s">
        <v>90</v>
      </c>
      <c r="H159" s="145">
        <v>2</v>
      </c>
      <c r="I159" s="146"/>
      <c r="L159" s="142"/>
      <c r="M159" s="147"/>
      <c r="T159" s="148"/>
      <c r="AT159" s="143" t="s">
        <v>190</v>
      </c>
      <c r="AU159" s="143" t="s">
        <v>90</v>
      </c>
      <c r="AV159" s="12" t="s">
        <v>90</v>
      </c>
      <c r="AW159" s="12" t="s">
        <v>41</v>
      </c>
      <c r="AX159" s="12" t="s">
        <v>88</v>
      </c>
      <c r="AY159" s="143" t="s">
        <v>184</v>
      </c>
    </row>
    <row r="160" spans="2:65" s="1" customFormat="1" ht="16.5" customHeight="1">
      <c r="B160" s="121"/>
      <c r="C160" s="169" t="s">
        <v>9</v>
      </c>
      <c r="D160" s="169" t="s">
        <v>2525</v>
      </c>
      <c r="E160" s="170" t="s">
        <v>2600</v>
      </c>
      <c r="F160" s="171" t="s">
        <v>2601</v>
      </c>
      <c r="G160" s="172" t="s">
        <v>348</v>
      </c>
      <c r="H160" s="173">
        <v>40</v>
      </c>
      <c r="I160" s="174"/>
      <c r="J160" s="175">
        <f>ROUND(I160*H160,2)</f>
        <v>0</v>
      </c>
      <c r="K160" s="171" t="s">
        <v>901</v>
      </c>
      <c r="L160" s="176"/>
      <c r="M160" s="177" t="s">
        <v>3</v>
      </c>
      <c r="N160" s="178" t="s">
        <v>51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90</v>
      </c>
      <c r="AT160" s="133" t="s">
        <v>2525</v>
      </c>
      <c r="AU160" s="133" t="s">
        <v>90</v>
      </c>
      <c r="AY160" s="16" t="s">
        <v>184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88</v>
      </c>
      <c r="BK160" s="134">
        <f>ROUND(I160*H160,2)</f>
        <v>0</v>
      </c>
      <c r="BL160" s="16" t="s">
        <v>88</v>
      </c>
      <c r="BM160" s="133" t="s">
        <v>2602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2598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90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2599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90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2" customFormat="1" ht="11.25">
      <c r="B163" s="142"/>
      <c r="D163" s="136" t="s">
        <v>190</v>
      </c>
      <c r="E163" s="143" t="s">
        <v>3</v>
      </c>
      <c r="F163" s="144" t="s">
        <v>353</v>
      </c>
      <c r="H163" s="145">
        <v>40</v>
      </c>
      <c r="I163" s="146"/>
      <c r="L163" s="142"/>
      <c r="M163" s="147"/>
      <c r="T163" s="148"/>
      <c r="AT163" s="143" t="s">
        <v>190</v>
      </c>
      <c r="AU163" s="143" t="s">
        <v>90</v>
      </c>
      <c r="AV163" s="12" t="s">
        <v>90</v>
      </c>
      <c r="AW163" s="12" t="s">
        <v>41</v>
      </c>
      <c r="AX163" s="12" t="s">
        <v>88</v>
      </c>
      <c r="AY163" s="143" t="s">
        <v>184</v>
      </c>
    </row>
    <row r="164" spans="2:65" s="1" customFormat="1" ht="16.5" customHeight="1">
      <c r="B164" s="121"/>
      <c r="C164" s="169" t="s">
        <v>268</v>
      </c>
      <c r="D164" s="169" t="s">
        <v>2525</v>
      </c>
      <c r="E164" s="170" t="s">
        <v>2603</v>
      </c>
      <c r="F164" s="171" t="s">
        <v>2604</v>
      </c>
      <c r="G164" s="172" t="s">
        <v>348</v>
      </c>
      <c r="H164" s="173">
        <v>12</v>
      </c>
      <c r="I164" s="174"/>
      <c r="J164" s="175">
        <f>ROUND(I164*H164,2)</f>
        <v>0</v>
      </c>
      <c r="K164" s="171" t="s">
        <v>901</v>
      </c>
      <c r="L164" s="176"/>
      <c r="M164" s="177" t="s">
        <v>3</v>
      </c>
      <c r="N164" s="178" t="s">
        <v>51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90</v>
      </c>
      <c r="AT164" s="133" t="s">
        <v>2525</v>
      </c>
      <c r="AU164" s="133" t="s">
        <v>90</v>
      </c>
      <c r="AY164" s="16" t="s">
        <v>184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88</v>
      </c>
      <c r="BK164" s="134">
        <f>ROUND(I164*H164,2)</f>
        <v>0</v>
      </c>
      <c r="BL164" s="16" t="s">
        <v>88</v>
      </c>
      <c r="BM164" s="133" t="s">
        <v>2605</v>
      </c>
    </row>
    <row r="165" spans="2:65" s="11" customFormat="1" ht="11.25">
      <c r="B165" s="135"/>
      <c r="D165" s="136" t="s">
        <v>190</v>
      </c>
      <c r="E165" s="137" t="s">
        <v>3</v>
      </c>
      <c r="F165" s="138" t="s">
        <v>2598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90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2599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90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2606</v>
      </c>
      <c r="H167" s="145">
        <v>12</v>
      </c>
      <c r="I167" s="146"/>
      <c r="L167" s="142"/>
      <c r="M167" s="147"/>
      <c r="T167" s="148"/>
      <c r="AT167" s="143" t="s">
        <v>190</v>
      </c>
      <c r="AU167" s="143" t="s">
        <v>90</v>
      </c>
      <c r="AV167" s="12" t="s">
        <v>90</v>
      </c>
      <c r="AW167" s="12" t="s">
        <v>41</v>
      </c>
      <c r="AX167" s="12" t="s">
        <v>88</v>
      </c>
      <c r="AY167" s="143" t="s">
        <v>184</v>
      </c>
    </row>
    <row r="168" spans="2:65" s="1" customFormat="1" ht="16.5" customHeight="1">
      <c r="B168" s="121"/>
      <c r="C168" s="122" t="s">
        <v>293</v>
      </c>
      <c r="D168" s="122" t="s">
        <v>185</v>
      </c>
      <c r="E168" s="123" t="s">
        <v>2607</v>
      </c>
      <c r="F168" s="124" t="s">
        <v>2608</v>
      </c>
      <c r="G168" s="125" t="s">
        <v>348</v>
      </c>
      <c r="H168" s="126">
        <v>2</v>
      </c>
      <c r="I168" s="127"/>
      <c r="J168" s="128">
        <f>ROUND(I168*H168,2)</f>
        <v>0</v>
      </c>
      <c r="K168" s="124" t="s">
        <v>2531</v>
      </c>
      <c r="L168" s="32"/>
      <c r="M168" s="129" t="s">
        <v>3</v>
      </c>
      <c r="N168" s="130" t="s">
        <v>51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88</v>
      </c>
      <c r="AT168" s="133" t="s">
        <v>185</v>
      </c>
      <c r="AU168" s="133" t="s">
        <v>90</v>
      </c>
      <c r="AY168" s="16" t="s">
        <v>184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6" t="s">
        <v>88</v>
      </c>
      <c r="BK168" s="134">
        <f>ROUND(I168*H168,2)</f>
        <v>0</v>
      </c>
      <c r="BL168" s="16" t="s">
        <v>88</v>
      </c>
      <c r="BM168" s="133" t="s">
        <v>2609</v>
      </c>
    </row>
    <row r="169" spans="2:65" s="1" customFormat="1" ht="11.25">
      <c r="B169" s="32"/>
      <c r="D169" s="165" t="s">
        <v>2533</v>
      </c>
      <c r="F169" s="166" t="s">
        <v>2610</v>
      </c>
      <c r="I169" s="167"/>
      <c r="L169" s="32"/>
      <c r="M169" s="168"/>
      <c r="T169" s="53"/>
      <c r="AT169" s="16" t="s">
        <v>2533</v>
      </c>
      <c r="AU169" s="16" t="s">
        <v>90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2598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90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2599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90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514</v>
      </c>
      <c r="H172" s="145">
        <v>2</v>
      </c>
      <c r="I172" s="146"/>
      <c r="L172" s="142"/>
      <c r="M172" s="147"/>
      <c r="T172" s="148"/>
      <c r="AT172" s="143" t="s">
        <v>190</v>
      </c>
      <c r="AU172" s="143" t="s">
        <v>90</v>
      </c>
      <c r="AV172" s="12" t="s">
        <v>90</v>
      </c>
      <c r="AW172" s="12" t="s">
        <v>41</v>
      </c>
      <c r="AX172" s="12" t="s">
        <v>88</v>
      </c>
      <c r="AY172" s="143" t="s">
        <v>184</v>
      </c>
    </row>
    <row r="173" spans="2:65" s="1" customFormat="1" ht="24.2" customHeight="1">
      <c r="B173" s="121"/>
      <c r="C173" s="169" t="s">
        <v>300</v>
      </c>
      <c r="D173" s="169" t="s">
        <v>2525</v>
      </c>
      <c r="E173" s="170" t="s">
        <v>2611</v>
      </c>
      <c r="F173" s="171" t="s">
        <v>2612</v>
      </c>
      <c r="G173" s="172" t="s">
        <v>348</v>
      </c>
      <c r="H173" s="173">
        <v>2</v>
      </c>
      <c r="I173" s="174"/>
      <c r="J173" s="175">
        <f>ROUND(I173*H173,2)</f>
        <v>0</v>
      </c>
      <c r="K173" s="171" t="s">
        <v>901</v>
      </c>
      <c r="L173" s="176"/>
      <c r="M173" s="177" t="s">
        <v>3</v>
      </c>
      <c r="N173" s="178" t="s">
        <v>51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90</v>
      </c>
      <c r="AT173" s="133" t="s">
        <v>2525</v>
      </c>
      <c r="AU173" s="133" t="s">
        <v>90</v>
      </c>
      <c r="AY173" s="16" t="s">
        <v>184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88</v>
      </c>
      <c r="BK173" s="134">
        <f>ROUND(I173*H173,2)</f>
        <v>0</v>
      </c>
      <c r="BL173" s="16" t="s">
        <v>88</v>
      </c>
      <c r="BM173" s="133" t="s">
        <v>2613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2598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90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2599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90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2" customFormat="1" ht="11.25">
      <c r="B176" s="142"/>
      <c r="D176" s="136" t="s">
        <v>190</v>
      </c>
      <c r="E176" s="143" t="s">
        <v>3</v>
      </c>
      <c r="F176" s="144" t="s">
        <v>514</v>
      </c>
      <c r="H176" s="145">
        <v>2</v>
      </c>
      <c r="I176" s="146"/>
      <c r="L176" s="142"/>
      <c r="M176" s="147"/>
      <c r="T176" s="148"/>
      <c r="AT176" s="143" t="s">
        <v>190</v>
      </c>
      <c r="AU176" s="143" t="s">
        <v>90</v>
      </c>
      <c r="AV176" s="12" t="s">
        <v>90</v>
      </c>
      <c r="AW176" s="12" t="s">
        <v>41</v>
      </c>
      <c r="AX176" s="12" t="s">
        <v>88</v>
      </c>
      <c r="AY176" s="143" t="s">
        <v>184</v>
      </c>
    </row>
    <row r="177" spans="2:65" s="1" customFormat="1" ht="24.2" customHeight="1">
      <c r="B177" s="121"/>
      <c r="C177" s="169" t="s">
        <v>314</v>
      </c>
      <c r="D177" s="169" t="s">
        <v>2525</v>
      </c>
      <c r="E177" s="170" t="s">
        <v>2614</v>
      </c>
      <c r="F177" s="171" t="s">
        <v>2615</v>
      </c>
      <c r="G177" s="172" t="s">
        <v>348</v>
      </c>
      <c r="H177" s="173">
        <v>1</v>
      </c>
      <c r="I177" s="174"/>
      <c r="J177" s="175">
        <f>ROUND(I177*H177,2)</f>
        <v>0</v>
      </c>
      <c r="K177" s="171" t="s">
        <v>901</v>
      </c>
      <c r="L177" s="176"/>
      <c r="M177" s="177" t="s">
        <v>3</v>
      </c>
      <c r="N177" s="178" t="s">
        <v>51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90</v>
      </c>
      <c r="AT177" s="133" t="s">
        <v>2525</v>
      </c>
      <c r="AU177" s="133" t="s">
        <v>90</v>
      </c>
      <c r="AY177" s="16" t="s">
        <v>184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88</v>
      </c>
      <c r="BK177" s="134">
        <f>ROUND(I177*H177,2)</f>
        <v>0</v>
      </c>
      <c r="BL177" s="16" t="s">
        <v>88</v>
      </c>
      <c r="BM177" s="133" t="s">
        <v>2616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2598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90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2599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90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2" customFormat="1" ht="11.25">
      <c r="B180" s="142"/>
      <c r="D180" s="136" t="s">
        <v>190</v>
      </c>
      <c r="E180" s="143" t="s">
        <v>3</v>
      </c>
      <c r="F180" s="144" t="s">
        <v>88</v>
      </c>
      <c r="H180" s="145">
        <v>1</v>
      </c>
      <c r="I180" s="146"/>
      <c r="L180" s="142"/>
      <c r="M180" s="147"/>
      <c r="T180" s="148"/>
      <c r="AT180" s="143" t="s">
        <v>190</v>
      </c>
      <c r="AU180" s="143" t="s">
        <v>90</v>
      </c>
      <c r="AV180" s="12" t="s">
        <v>90</v>
      </c>
      <c r="AW180" s="12" t="s">
        <v>41</v>
      </c>
      <c r="AX180" s="12" t="s">
        <v>88</v>
      </c>
      <c r="AY180" s="143" t="s">
        <v>184</v>
      </c>
    </row>
    <row r="181" spans="2:65" s="1" customFormat="1" ht="16.5" customHeight="1">
      <c r="B181" s="121"/>
      <c r="C181" s="169" t="s">
        <v>321</v>
      </c>
      <c r="D181" s="169" t="s">
        <v>2525</v>
      </c>
      <c r="E181" s="170" t="s">
        <v>2617</v>
      </c>
      <c r="F181" s="171" t="s">
        <v>2618</v>
      </c>
      <c r="G181" s="172" t="s">
        <v>348</v>
      </c>
      <c r="H181" s="173">
        <v>1</v>
      </c>
      <c r="I181" s="174"/>
      <c r="J181" s="175">
        <f>ROUND(I181*H181,2)</f>
        <v>0</v>
      </c>
      <c r="K181" s="171" t="s">
        <v>901</v>
      </c>
      <c r="L181" s="176"/>
      <c r="M181" s="177" t="s">
        <v>3</v>
      </c>
      <c r="N181" s="178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90</v>
      </c>
      <c r="AT181" s="133" t="s">
        <v>2525</v>
      </c>
      <c r="AU181" s="133" t="s">
        <v>90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2619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2598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90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2599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90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88</v>
      </c>
      <c r="H184" s="145">
        <v>1</v>
      </c>
      <c r="I184" s="146"/>
      <c r="L184" s="142"/>
      <c r="M184" s="147"/>
      <c r="T184" s="148"/>
      <c r="AT184" s="143" t="s">
        <v>190</v>
      </c>
      <c r="AU184" s="143" t="s">
        <v>90</v>
      </c>
      <c r="AV184" s="12" t="s">
        <v>90</v>
      </c>
      <c r="AW184" s="12" t="s">
        <v>41</v>
      </c>
      <c r="AX184" s="12" t="s">
        <v>88</v>
      </c>
      <c r="AY184" s="143" t="s">
        <v>184</v>
      </c>
    </row>
    <row r="185" spans="2:65" s="1" customFormat="1" ht="16.5" customHeight="1">
      <c r="B185" s="121"/>
      <c r="C185" s="169" t="s">
        <v>8</v>
      </c>
      <c r="D185" s="169" t="s">
        <v>2525</v>
      </c>
      <c r="E185" s="170" t="s">
        <v>2620</v>
      </c>
      <c r="F185" s="171" t="s">
        <v>2621</v>
      </c>
      <c r="G185" s="172" t="s">
        <v>348</v>
      </c>
      <c r="H185" s="173">
        <v>1</v>
      </c>
      <c r="I185" s="174"/>
      <c r="J185" s="175">
        <f>ROUND(I185*H185,2)</f>
        <v>0</v>
      </c>
      <c r="K185" s="171" t="s">
        <v>901</v>
      </c>
      <c r="L185" s="176"/>
      <c r="M185" s="177" t="s">
        <v>3</v>
      </c>
      <c r="N185" s="178" t="s">
        <v>51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90</v>
      </c>
      <c r="AT185" s="133" t="s">
        <v>2525</v>
      </c>
      <c r="AU185" s="133" t="s">
        <v>90</v>
      </c>
      <c r="AY185" s="16" t="s">
        <v>184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6" t="s">
        <v>88</v>
      </c>
      <c r="BK185" s="134">
        <f>ROUND(I185*H185,2)</f>
        <v>0</v>
      </c>
      <c r="BL185" s="16" t="s">
        <v>88</v>
      </c>
      <c r="BM185" s="133" t="s">
        <v>2622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2598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90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2599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90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88</v>
      </c>
      <c r="H188" s="145">
        <v>1</v>
      </c>
      <c r="I188" s="146"/>
      <c r="L188" s="142"/>
      <c r="M188" s="147"/>
      <c r="T188" s="148"/>
      <c r="AT188" s="143" t="s">
        <v>190</v>
      </c>
      <c r="AU188" s="143" t="s">
        <v>90</v>
      </c>
      <c r="AV188" s="12" t="s">
        <v>90</v>
      </c>
      <c r="AW188" s="12" t="s">
        <v>41</v>
      </c>
      <c r="AX188" s="12" t="s">
        <v>88</v>
      </c>
      <c r="AY188" s="143" t="s">
        <v>184</v>
      </c>
    </row>
    <row r="189" spans="2:65" s="1" customFormat="1" ht="16.5" customHeight="1">
      <c r="B189" s="121"/>
      <c r="C189" s="122" t="s">
        <v>339</v>
      </c>
      <c r="D189" s="122" t="s">
        <v>185</v>
      </c>
      <c r="E189" s="123" t="s">
        <v>2623</v>
      </c>
      <c r="F189" s="124" t="s">
        <v>2624</v>
      </c>
      <c r="G189" s="125" t="s">
        <v>348</v>
      </c>
      <c r="H189" s="126">
        <v>13</v>
      </c>
      <c r="I189" s="127"/>
      <c r="J189" s="128">
        <f>ROUND(I189*H189,2)</f>
        <v>0</v>
      </c>
      <c r="K189" s="124" t="s">
        <v>2531</v>
      </c>
      <c r="L189" s="32"/>
      <c r="M189" s="129" t="s">
        <v>3</v>
      </c>
      <c r="N189" s="130" t="s">
        <v>51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88</v>
      </c>
      <c r="AT189" s="133" t="s">
        <v>185</v>
      </c>
      <c r="AU189" s="133" t="s">
        <v>90</v>
      </c>
      <c r="AY189" s="16" t="s">
        <v>184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88</v>
      </c>
      <c r="BK189" s="134">
        <f>ROUND(I189*H189,2)</f>
        <v>0</v>
      </c>
      <c r="BL189" s="16" t="s">
        <v>88</v>
      </c>
      <c r="BM189" s="133" t="s">
        <v>2625</v>
      </c>
    </row>
    <row r="190" spans="2:65" s="1" customFormat="1" ht="11.25">
      <c r="B190" s="32"/>
      <c r="D190" s="165" t="s">
        <v>2533</v>
      </c>
      <c r="F190" s="166" t="s">
        <v>2626</v>
      </c>
      <c r="I190" s="167"/>
      <c r="L190" s="32"/>
      <c r="M190" s="168"/>
      <c r="T190" s="53"/>
      <c r="AT190" s="16" t="s">
        <v>2533</v>
      </c>
      <c r="AU190" s="16" t="s">
        <v>90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2598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90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2599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90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2627</v>
      </c>
      <c r="H193" s="145">
        <v>13</v>
      </c>
      <c r="I193" s="146"/>
      <c r="L193" s="142"/>
      <c r="M193" s="147"/>
      <c r="T193" s="148"/>
      <c r="AT193" s="143" t="s">
        <v>190</v>
      </c>
      <c r="AU193" s="143" t="s">
        <v>90</v>
      </c>
      <c r="AV193" s="12" t="s">
        <v>90</v>
      </c>
      <c r="AW193" s="12" t="s">
        <v>41</v>
      </c>
      <c r="AX193" s="12" t="s">
        <v>88</v>
      </c>
      <c r="AY193" s="143" t="s">
        <v>184</v>
      </c>
    </row>
    <row r="194" spans="2:65" s="1" customFormat="1" ht="16.5" customHeight="1">
      <c r="B194" s="121"/>
      <c r="C194" s="169" t="s">
        <v>345</v>
      </c>
      <c r="D194" s="169" t="s">
        <v>2525</v>
      </c>
      <c r="E194" s="170" t="s">
        <v>2628</v>
      </c>
      <c r="F194" s="171" t="s">
        <v>2629</v>
      </c>
      <c r="G194" s="172" t="s">
        <v>348</v>
      </c>
      <c r="H194" s="173">
        <v>10</v>
      </c>
      <c r="I194" s="174"/>
      <c r="J194" s="175">
        <f>ROUND(I194*H194,2)</f>
        <v>0</v>
      </c>
      <c r="K194" s="171" t="s">
        <v>901</v>
      </c>
      <c r="L194" s="176"/>
      <c r="M194" s="177" t="s">
        <v>3</v>
      </c>
      <c r="N194" s="178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90</v>
      </c>
      <c r="AT194" s="133" t="s">
        <v>2525</v>
      </c>
      <c r="AU194" s="133" t="s">
        <v>90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2630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2598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90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2599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90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247</v>
      </c>
      <c r="H197" s="145">
        <v>10</v>
      </c>
      <c r="I197" s="146"/>
      <c r="L197" s="142"/>
      <c r="M197" s="147"/>
      <c r="T197" s="148"/>
      <c r="AT197" s="143" t="s">
        <v>190</v>
      </c>
      <c r="AU197" s="143" t="s">
        <v>90</v>
      </c>
      <c r="AV197" s="12" t="s">
        <v>90</v>
      </c>
      <c r="AW197" s="12" t="s">
        <v>41</v>
      </c>
      <c r="AX197" s="12" t="s">
        <v>88</v>
      </c>
      <c r="AY197" s="143" t="s">
        <v>184</v>
      </c>
    </row>
    <row r="198" spans="2:65" s="1" customFormat="1" ht="16.5" customHeight="1">
      <c r="B198" s="121"/>
      <c r="C198" s="169" t="s">
        <v>350</v>
      </c>
      <c r="D198" s="169" t="s">
        <v>2525</v>
      </c>
      <c r="E198" s="170" t="s">
        <v>2631</v>
      </c>
      <c r="F198" s="171" t="s">
        <v>2632</v>
      </c>
      <c r="G198" s="172" t="s">
        <v>348</v>
      </c>
      <c r="H198" s="173">
        <v>13</v>
      </c>
      <c r="I198" s="174"/>
      <c r="J198" s="175">
        <f>ROUND(I198*H198,2)</f>
        <v>0</v>
      </c>
      <c r="K198" s="171" t="s">
        <v>901</v>
      </c>
      <c r="L198" s="176"/>
      <c r="M198" s="177" t="s">
        <v>3</v>
      </c>
      <c r="N198" s="178" t="s">
        <v>51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90</v>
      </c>
      <c r="AT198" s="133" t="s">
        <v>2525</v>
      </c>
      <c r="AU198" s="133" t="s">
        <v>90</v>
      </c>
      <c r="AY198" s="16" t="s">
        <v>184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6" t="s">
        <v>88</v>
      </c>
      <c r="BK198" s="134">
        <f>ROUND(I198*H198,2)</f>
        <v>0</v>
      </c>
      <c r="BL198" s="16" t="s">
        <v>88</v>
      </c>
      <c r="BM198" s="133" t="s">
        <v>2633</v>
      </c>
    </row>
    <row r="199" spans="2:65" s="11" customFormat="1" ht="11.25">
      <c r="B199" s="135"/>
      <c r="D199" s="136" t="s">
        <v>190</v>
      </c>
      <c r="E199" s="137" t="s">
        <v>3</v>
      </c>
      <c r="F199" s="138" t="s">
        <v>2598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90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2599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90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2" customFormat="1" ht="11.25">
      <c r="B201" s="142"/>
      <c r="D201" s="136" t="s">
        <v>190</v>
      </c>
      <c r="E201" s="143" t="s">
        <v>3</v>
      </c>
      <c r="F201" s="144" t="s">
        <v>2627</v>
      </c>
      <c r="H201" s="145">
        <v>13</v>
      </c>
      <c r="I201" s="146"/>
      <c r="L201" s="142"/>
      <c r="M201" s="147"/>
      <c r="T201" s="148"/>
      <c r="AT201" s="143" t="s">
        <v>190</v>
      </c>
      <c r="AU201" s="143" t="s">
        <v>90</v>
      </c>
      <c r="AV201" s="12" t="s">
        <v>90</v>
      </c>
      <c r="AW201" s="12" t="s">
        <v>41</v>
      </c>
      <c r="AX201" s="12" t="s">
        <v>88</v>
      </c>
      <c r="AY201" s="143" t="s">
        <v>184</v>
      </c>
    </row>
    <row r="202" spans="2:65" s="10" customFormat="1" ht="22.9" customHeight="1">
      <c r="B202" s="111"/>
      <c r="D202" s="112" t="s">
        <v>79</v>
      </c>
      <c r="E202" s="163" t="s">
        <v>2634</v>
      </c>
      <c r="F202" s="163" t="s">
        <v>2635</v>
      </c>
      <c r="I202" s="114"/>
      <c r="J202" s="164">
        <f>BK202</f>
        <v>0</v>
      </c>
      <c r="L202" s="111"/>
      <c r="M202" s="116"/>
      <c r="P202" s="117">
        <f>SUM(P203:P343)</f>
        <v>0</v>
      </c>
      <c r="R202" s="117">
        <f>SUM(R203:R343)</f>
        <v>0</v>
      </c>
      <c r="T202" s="118">
        <f>SUM(T203:T343)</f>
        <v>0</v>
      </c>
      <c r="AR202" s="112" t="s">
        <v>210</v>
      </c>
      <c r="AT202" s="119" t="s">
        <v>79</v>
      </c>
      <c r="AU202" s="119" t="s">
        <v>88</v>
      </c>
      <c r="AY202" s="112" t="s">
        <v>184</v>
      </c>
      <c r="BK202" s="120">
        <f>SUM(BK203:BK343)</f>
        <v>0</v>
      </c>
    </row>
    <row r="203" spans="2:65" s="1" customFormat="1" ht="55.5" customHeight="1">
      <c r="B203" s="121"/>
      <c r="C203" s="122" t="s">
        <v>332</v>
      </c>
      <c r="D203" s="122" t="s">
        <v>185</v>
      </c>
      <c r="E203" s="123" t="s">
        <v>2636</v>
      </c>
      <c r="F203" s="124" t="s">
        <v>2637</v>
      </c>
      <c r="G203" s="125" t="s">
        <v>348</v>
      </c>
      <c r="H203" s="126">
        <v>5</v>
      </c>
      <c r="I203" s="127"/>
      <c r="J203" s="128">
        <f>ROUND(I203*H203,2)</f>
        <v>0</v>
      </c>
      <c r="K203" s="124" t="s">
        <v>2531</v>
      </c>
      <c r="L203" s="32"/>
      <c r="M203" s="129" t="s">
        <v>3</v>
      </c>
      <c r="N203" s="130" t="s">
        <v>51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88</v>
      </c>
      <c r="AT203" s="133" t="s">
        <v>185</v>
      </c>
      <c r="AU203" s="133" t="s">
        <v>90</v>
      </c>
      <c r="AY203" s="16" t="s">
        <v>184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88</v>
      </c>
      <c r="BK203" s="134">
        <f>ROUND(I203*H203,2)</f>
        <v>0</v>
      </c>
      <c r="BL203" s="16" t="s">
        <v>88</v>
      </c>
      <c r="BM203" s="133" t="s">
        <v>2638</v>
      </c>
    </row>
    <row r="204" spans="2:65" s="1" customFormat="1" ht="11.25">
      <c r="B204" s="32"/>
      <c r="D204" s="165" t="s">
        <v>2533</v>
      </c>
      <c r="F204" s="166" t="s">
        <v>2639</v>
      </c>
      <c r="I204" s="167"/>
      <c r="L204" s="32"/>
      <c r="M204" s="168"/>
      <c r="T204" s="53"/>
      <c r="AT204" s="16" t="s">
        <v>2533</v>
      </c>
      <c r="AU204" s="16" t="s">
        <v>90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2598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90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2640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90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2641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90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2" customFormat="1" ht="11.25">
      <c r="B208" s="142"/>
      <c r="D208" s="136" t="s">
        <v>190</v>
      </c>
      <c r="E208" s="143" t="s">
        <v>3</v>
      </c>
      <c r="F208" s="144" t="s">
        <v>2642</v>
      </c>
      <c r="H208" s="145">
        <v>5</v>
      </c>
      <c r="I208" s="146"/>
      <c r="L208" s="142"/>
      <c r="M208" s="147"/>
      <c r="T208" s="148"/>
      <c r="AT208" s="143" t="s">
        <v>190</v>
      </c>
      <c r="AU208" s="143" t="s">
        <v>90</v>
      </c>
      <c r="AV208" s="12" t="s">
        <v>90</v>
      </c>
      <c r="AW208" s="12" t="s">
        <v>41</v>
      </c>
      <c r="AX208" s="12" t="s">
        <v>88</v>
      </c>
      <c r="AY208" s="143" t="s">
        <v>184</v>
      </c>
    </row>
    <row r="209" spans="2:65" s="1" customFormat="1" ht="24.2" customHeight="1">
      <c r="B209" s="121"/>
      <c r="C209" s="169" t="s">
        <v>365</v>
      </c>
      <c r="D209" s="169" t="s">
        <v>2525</v>
      </c>
      <c r="E209" s="170" t="s">
        <v>2643</v>
      </c>
      <c r="F209" s="171" t="s">
        <v>2644</v>
      </c>
      <c r="G209" s="172" t="s">
        <v>348</v>
      </c>
      <c r="H209" s="173">
        <v>1</v>
      </c>
      <c r="I209" s="174"/>
      <c r="J209" s="175">
        <f>ROUND(I209*H209,2)</f>
        <v>0</v>
      </c>
      <c r="K209" s="171" t="s">
        <v>901</v>
      </c>
      <c r="L209" s="176"/>
      <c r="M209" s="177" t="s">
        <v>3</v>
      </c>
      <c r="N209" s="178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90</v>
      </c>
      <c r="AT209" s="133" t="s">
        <v>2525</v>
      </c>
      <c r="AU209" s="133" t="s">
        <v>90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2645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2598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90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2640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90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2646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90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88</v>
      </c>
      <c r="H213" s="145">
        <v>1</v>
      </c>
      <c r="I213" s="146"/>
      <c r="L213" s="142"/>
      <c r="M213" s="147"/>
      <c r="T213" s="148"/>
      <c r="AT213" s="143" t="s">
        <v>190</v>
      </c>
      <c r="AU213" s="143" t="s">
        <v>90</v>
      </c>
      <c r="AV213" s="12" t="s">
        <v>90</v>
      </c>
      <c r="AW213" s="12" t="s">
        <v>41</v>
      </c>
      <c r="AX213" s="12" t="s">
        <v>88</v>
      </c>
      <c r="AY213" s="143" t="s">
        <v>184</v>
      </c>
    </row>
    <row r="214" spans="2:65" s="1" customFormat="1" ht="24.2" customHeight="1">
      <c r="B214" s="121"/>
      <c r="C214" s="169" t="s">
        <v>370</v>
      </c>
      <c r="D214" s="169" t="s">
        <v>2525</v>
      </c>
      <c r="E214" s="170" t="s">
        <v>2647</v>
      </c>
      <c r="F214" s="171" t="s">
        <v>2648</v>
      </c>
      <c r="G214" s="172" t="s">
        <v>348</v>
      </c>
      <c r="H214" s="173">
        <v>4</v>
      </c>
      <c r="I214" s="174"/>
      <c r="J214" s="175">
        <f>ROUND(I214*H214,2)</f>
        <v>0</v>
      </c>
      <c r="K214" s="171" t="s">
        <v>901</v>
      </c>
      <c r="L214" s="176"/>
      <c r="M214" s="177" t="s">
        <v>3</v>
      </c>
      <c r="N214" s="178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90</v>
      </c>
      <c r="AT214" s="133" t="s">
        <v>2525</v>
      </c>
      <c r="AU214" s="133" t="s">
        <v>90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2649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2598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90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2640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90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2650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90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203</v>
      </c>
      <c r="H218" s="145">
        <v>4</v>
      </c>
      <c r="I218" s="146"/>
      <c r="L218" s="142"/>
      <c r="M218" s="147"/>
      <c r="T218" s="148"/>
      <c r="AT218" s="143" t="s">
        <v>190</v>
      </c>
      <c r="AU218" s="143" t="s">
        <v>90</v>
      </c>
      <c r="AV218" s="12" t="s">
        <v>90</v>
      </c>
      <c r="AW218" s="12" t="s">
        <v>41</v>
      </c>
      <c r="AX218" s="12" t="s">
        <v>88</v>
      </c>
      <c r="AY218" s="143" t="s">
        <v>184</v>
      </c>
    </row>
    <row r="219" spans="2:65" s="1" customFormat="1" ht="55.5" customHeight="1">
      <c r="B219" s="121"/>
      <c r="C219" s="122" t="s">
        <v>303</v>
      </c>
      <c r="D219" s="122" t="s">
        <v>185</v>
      </c>
      <c r="E219" s="123" t="s">
        <v>2651</v>
      </c>
      <c r="F219" s="124" t="s">
        <v>2652</v>
      </c>
      <c r="G219" s="125" t="s">
        <v>348</v>
      </c>
      <c r="H219" s="126">
        <v>5</v>
      </c>
      <c r="I219" s="127"/>
      <c r="J219" s="128">
        <f>ROUND(I219*H219,2)</f>
        <v>0</v>
      </c>
      <c r="K219" s="124" t="s">
        <v>2531</v>
      </c>
      <c r="L219" s="32"/>
      <c r="M219" s="129" t="s">
        <v>3</v>
      </c>
      <c r="N219" s="130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88</v>
      </c>
      <c r="AT219" s="133" t="s">
        <v>185</v>
      </c>
      <c r="AU219" s="133" t="s">
        <v>90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2653</v>
      </c>
    </row>
    <row r="220" spans="2:65" s="1" customFormat="1" ht="11.25">
      <c r="B220" s="32"/>
      <c r="D220" s="165" t="s">
        <v>2533</v>
      </c>
      <c r="F220" s="166" t="s">
        <v>2654</v>
      </c>
      <c r="I220" s="167"/>
      <c r="L220" s="32"/>
      <c r="M220" s="168"/>
      <c r="T220" s="53"/>
      <c r="AT220" s="16" t="s">
        <v>2533</v>
      </c>
      <c r="AU220" s="16" t="s">
        <v>90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2598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90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2640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90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2641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90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2642</v>
      </c>
      <c r="H224" s="145">
        <v>5</v>
      </c>
      <c r="I224" s="146"/>
      <c r="L224" s="142"/>
      <c r="M224" s="147"/>
      <c r="T224" s="148"/>
      <c r="AT224" s="143" t="s">
        <v>190</v>
      </c>
      <c r="AU224" s="143" t="s">
        <v>90</v>
      </c>
      <c r="AV224" s="12" t="s">
        <v>90</v>
      </c>
      <c r="AW224" s="12" t="s">
        <v>41</v>
      </c>
      <c r="AX224" s="12" t="s">
        <v>88</v>
      </c>
      <c r="AY224" s="143" t="s">
        <v>184</v>
      </c>
    </row>
    <row r="225" spans="2:65" s="1" customFormat="1" ht="78" customHeight="1">
      <c r="B225" s="121"/>
      <c r="C225" s="122" t="s">
        <v>383</v>
      </c>
      <c r="D225" s="122" t="s">
        <v>185</v>
      </c>
      <c r="E225" s="123" t="s">
        <v>2655</v>
      </c>
      <c r="F225" s="124" t="s">
        <v>2656</v>
      </c>
      <c r="G225" s="125" t="s">
        <v>348</v>
      </c>
      <c r="H225" s="126">
        <v>5</v>
      </c>
      <c r="I225" s="127"/>
      <c r="J225" s="128">
        <f>ROUND(I225*H225,2)</f>
        <v>0</v>
      </c>
      <c r="K225" s="124" t="s">
        <v>2531</v>
      </c>
      <c r="L225" s="32"/>
      <c r="M225" s="129" t="s">
        <v>3</v>
      </c>
      <c r="N225" s="130" t="s">
        <v>51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88</v>
      </c>
      <c r="AT225" s="133" t="s">
        <v>185</v>
      </c>
      <c r="AU225" s="133" t="s">
        <v>90</v>
      </c>
      <c r="AY225" s="16" t="s">
        <v>184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88</v>
      </c>
      <c r="BK225" s="134">
        <f>ROUND(I225*H225,2)</f>
        <v>0</v>
      </c>
      <c r="BL225" s="16" t="s">
        <v>88</v>
      </c>
      <c r="BM225" s="133" t="s">
        <v>2657</v>
      </c>
    </row>
    <row r="226" spans="2:65" s="1" customFormat="1" ht="11.25">
      <c r="B226" s="32"/>
      <c r="D226" s="165" t="s">
        <v>2533</v>
      </c>
      <c r="F226" s="166" t="s">
        <v>2658</v>
      </c>
      <c r="I226" s="167"/>
      <c r="L226" s="32"/>
      <c r="M226" s="168"/>
      <c r="T226" s="53"/>
      <c r="AT226" s="16" t="s">
        <v>2533</v>
      </c>
      <c r="AU226" s="16" t="s">
        <v>90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2598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90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2640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90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2641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90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2642</v>
      </c>
      <c r="H230" s="145">
        <v>5</v>
      </c>
      <c r="I230" s="146"/>
      <c r="L230" s="142"/>
      <c r="M230" s="147"/>
      <c r="T230" s="148"/>
      <c r="AT230" s="143" t="s">
        <v>190</v>
      </c>
      <c r="AU230" s="143" t="s">
        <v>90</v>
      </c>
      <c r="AV230" s="12" t="s">
        <v>90</v>
      </c>
      <c r="AW230" s="12" t="s">
        <v>41</v>
      </c>
      <c r="AX230" s="12" t="s">
        <v>88</v>
      </c>
      <c r="AY230" s="143" t="s">
        <v>184</v>
      </c>
    </row>
    <row r="231" spans="2:65" s="1" customFormat="1" ht="78" customHeight="1">
      <c r="B231" s="121"/>
      <c r="C231" s="122" t="s">
        <v>387</v>
      </c>
      <c r="D231" s="122" t="s">
        <v>185</v>
      </c>
      <c r="E231" s="123" t="s">
        <v>2659</v>
      </c>
      <c r="F231" s="124" t="s">
        <v>2660</v>
      </c>
      <c r="G231" s="125" t="s">
        <v>348</v>
      </c>
      <c r="H231" s="126">
        <v>5</v>
      </c>
      <c r="I231" s="127"/>
      <c r="J231" s="128">
        <f>ROUND(I231*H231,2)</f>
        <v>0</v>
      </c>
      <c r="K231" s="124" t="s">
        <v>2531</v>
      </c>
      <c r="L231" s="32"/>
      <c r="M231" s="129" t="s">
        <v>3</v>
      </c>
      <c r="N231" s="130" t="s">
        <v>51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88</v>
      </c>
      <c r="AT231" s="133" t="s">
        <v>185</v>
      </c>
      <c r="AU231" s="133" t="s">
        <v>90</v>
      </c>
      <c r="AY231" s="16" t="s">
        <v>184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88</v>
      </c>
      <c r="BK231" s="134">
        <f>ROUND(I231*H231,2)</f>
        <v>0</v>
      </c>
      <c r="BL231" s="16" t="s">
        <v>88</v>
      </c>
      <c r="BM231" s="133" t="s">
        <v>2661</v>
      </c>
    </row>
    <row r="232" spans="2:65" s="1" customFormat="1" ht="11.25">
      <c r="B232" s="32"/>
      <c r="D232" s="165" t="s">
        <v>2533</v>
      </c>
      <c r="F232" s="166" t="s">
        <v>2662</v>
      </c>
      <c r="I232" s="167"/>
      <c r="L232" s="32"/>
      <c r="M232" s="168"/>
      <c r="T232" s="53"/>
      <c r="AT232" s="16" t="s">
        <v>2533</v>
      </c>
      <c r="AU232" s="16" t="s">
        <v>90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2598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90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2640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90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2641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90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2642</v>
      </c>
      <c r="H236" s="145">
        <v>5</v>
      </c>
      <c r="I236" s="146"/>
      <c r="L236" s="142"/>
      <c r="M236" s="147"/>
      <c r="T236" s="148"/>
      <c r="AT236" s="143" t="s">
        <v>190</v>
      </c>
      <c r="AU236" s="143" t="s">
        <v>90</v>
      </c>
      <c r="AV236" s="12" t="s">
        <v>90</v>
      </c>
      <c r="AW236" s="12" t="s">
        <v>41</v>
      </c>
      <c r="AX236" s="12" t="s">
        <v>88</v>
      </c>
      <c r="AY236" s="143" t="s">
        <v>184</v>
      </c>
    </row>
    <row r="237" spans="2:65" s="1" customFormat="1" ht="33" customHeight="1">
      <c r="B237" s="121"/>
      <c r="C237" s="169" t="s">
        <v>394</v>
      </c>
      <c r="D237" s="169" t="s">
        <v>2525</v>
      </c>
      <c r="E237" s="170" t="s">
        <v>2663</v>
      </c>
      <c r="F237" s="171" t="s">
        <v>2664</v>
      </c>
      <c r="G237" s="172" t="s">
        <v>348</v>
      </c>
      <c r="H237" s="173">
        <v>1</v>
      </c>
      <c r="I237" s="174"/>
      <c r="J237" s="175">
        <f>ROUND(I237*H237,2)</f>
        <v>0</v>
      </c>
      <c r="K237" s="171" t="s">
        <v>901</v>
      </c>
      <c r="L237" s="176"/>
      <c r="M237" s="177" t="s">
        <v>3</v>
      </c>
      <c r="N237" s="178" t="s">
        <v>51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90</v>
      </c>
      <c r="AT237" s="133" t="s">
        <v>2525</v>
      </c>
      <c r="AU237" s="133" t="s">
        <v>90</v>
      </c>
      <c r="AY237" s="16" t="s">
        <v>184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6" t="s">
        <v>88</v>
      </c>
      <c r="BK237" s="134">
        <f>ROUND(I237*H237,2)</f>
        <v>0</v>
      </c>
      <c r="BL237" s="16" t="s">
        <v>88</v>
      </c>
      <c r="BM237" s="133" t="s">
        <v>2665</v>
      </c>
    </row>
    <row r="238" spans="2:65" s="11" customFormat="1" ht="11.25">
      <c r="B238" s="135"/>
      <c r="D238" s="136" t="s">
        <v>190</v>
      </c>
      <c r="E238" s="137" t="s">
        <v>3</v>
      </c>
      <c r="F238" s="138" t="s">
        <v>2598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90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2640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90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2666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90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2" customFormat="1" ht="11.25">
      <c r="B241" s="142"/>
      <c r="D241" s="136" t="s">
        <v>190</v>
      </c>
      <c r="E241" s="143" t="s">
        <v>3</v>
      </c>
      <c r="F241" s="144" t="s">
        <v>88</v>
      </c>
      <c r="H241" s="145">
        <v>1</v>
      </c>
      <c r="I241" s="146"/>
      <c r="L241" s="142"/>
      <c r="M241" s="147"/>
      <c r="T241" s="148"/>
      <c r="AT241" s="143" t="s">
        <v>190</v>
      </c>
      <c r="AU241" s="143" t="s">
        <v>90</v>
      </c>
      <c r="AV241" s="12" t="s">
        <v>90</v>
      </c>
      <c r="AW241" s="12" t="s">
        <v>41</v>
      </c>
      <c r="AX241" s="12" t="s">
        <v>88</v>
      </c>
      <c r="AY241" s="143" t="s">
        <v>184</v>
      </c>
    </row>
    <row r="242" spans="2:65" s="1" customFormat="1" ht="33" customHeight="1">
      <c r="B242" s="121"/>
      <c r="C242" s="169" t="s">
        <v>317</v>
      </c>
      <c r="D242" s="169" t="s">
        <v>2525</v>
      </c>
      <c r="E242" s="170" t="s">
        <v>2667</v>
      </c>
      <c r="F242" s="171" t="s">
        <v>2668</v>
      </c>
      <c r="G242" s="172" t="s">
        <v>348</v>
      </c>
      <c r="H242" s="173">
        <v>4</v>
      </c>
      <c r="I242" s="174"/>
      <c r="J242" s="175">
        <f>ROUND(I242*H242,2)</f>
        <v>0</v>
      </c>
      <c r="K242" s="171" t="s">
        <v>901</v>
      </c>
      <c r="L242" s="176"/>
      <c r="M242" s="177" t="s">
        <v>3</v>
      </c>
      <c r="N242" s="178" t="s">
        <v>51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90</v>
      </c>
      <c r="AT242" s="133" t="s">
        <v>2525</v>
      </c>
      <c r="AU242" s="133" t="s">
        <v>90</v>
      </c>
      <c r="AY242" s="16" t="s">
        <v>184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6" t="s">
        <v>88</v>
      </c>
      <c r="BK242" s="134">
        <f>ROUND(I242*H242,2)</f>
        <v>0</v>
      </c>
      <c r="BL242" s="16" t="s">
        <v>88</v>
      </c>
      <c r="BM242" s="133" t="s">
        <v>2669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2598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90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1" customFormat="1" ht="11.25">
      <c r="B244" s="135"/>
      <c r="D244" s="136" t="s">
        <v>190</v>
      </c>
      <c r="E244" s="137" t="s">
        <v>3</v>
      </c>
      <c r="F244" s="138" t="s">
        <v>2640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90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2670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90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2" customFormat="1" ht="11.25">
      <c r="B246" s="142"/>
      <c r="D246" s="136" t="s">
        <v>190</v>
      </c>
      <c r="E246" s="143" t="s">
        <v>3</v>
      </c>
      <c r="F246" s="144" t="s">
        <v>203</v>
      </c>
      <c r="H246" s="145">
        <v>4</v>
      </c>
      <c r="I246" s="146"/>
      <c r="L246" s="142"/>
      <c r="M246" s="147"/>
      <c r="T246" s="148"/>
      <c r="AT246" s="143" t="s">
        <v>190</v>
      </c>
      <c r="AU246" s="143" t="s">
        <v>90</v>
      </c>
      <c r="AV246" s="12" t="s">
        <v>90</v>
      </c>
      <c r="AW246" s="12" t="s">
        <v>41</v>
      </c>
      <c r="AX246" s="12" t="s">
        <v>88</v>
      </c>
      <c r="AY246" s="143" t="s">
        <v>184</v>
      </c>
    </row>
    <row r="247" spans="2:65" s="1" customFormat="1" ht="16.5" customHeight="1">
      <c r="B247" s="121"/>
      <c r="C247" s="169" t="s">
        <v>405</v>
      </c>
      <c r="D247" s="169" t="s">
        <v>2525</v>
      </c>
      <c r="E247" s="170" t="s">
        <v>2671</v>
      </c>
      <c r="F247" s="171" t="s">
        <v>2672</v>
      </c>
      <c r="G247" s="172" t="s">
        <v>348</v>
      </c>
      <c r="H247" s="173">
        <v>5</v>
      </c>
      <c r="I247" s="174"/>
      <c r="J247" s="175">
        <f>ROUND(I247*H247,2)</f>
        <v>0</v>
      </c>
      <c r="K247" s="171" t="s">
        <v>901</v>
      </c>
      <c r="L247" s="176"/>
      <c r="M247" s="177" t="s">
        <v>3</v>
      </c>
      <c r="N247" s="178" t="s">
        <v>51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90</v>
      </c>
      <c r="AT247" s="133" t="s">
        <v>2525</v>
      </c>
      <c r="AU247" s="133" t="s">
        <v>90</v>
      </c>
      <c r="AY247" s="16" t="s">
        <v>184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88</v>
      </c>
      <c r="BK247" s="134">
        <f>ROUND(I247*H247,2)</f>
        <v>0</v>
      </c>
      <c r="BL247" s="16" t="s">
        <v>88</v>
      </c>
      <c r="BM247" s="133" t="s">
        <v>2673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2598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90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11.25">
      <c r="B249" s="135"/>
      <c r="D249" s="136" t="s">
        <v>190</v>
      </c>
      <c r="E249" s="137" t="s">
        <v>3</v>
      </c>
      <c r="F249" s="138" t="s">
        <v>2640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90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2641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90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2" customFormat="1" ht="11.25">
      <c r="B251" s="142"/>
      <c r="D251" s="136" t="s">
        <v>190</v>
      </c>
      <c r="E251" s="143" t="s">
        <v>3</v>
      </c>
      <c r="F251" s="144" t="s">
        <v>2642</v>
      </c>
      <c r="H251" s="145">
        <v>5</v>
      </c>
      <c r="I251" s="146"/>
      <c r="L251" s="142"/>
      <c r="M251" s="147"/>
      <c r="T251" s="148"/>
      <c r="AT251" s="143" t="s">
        <v>190</v>
      </c>
      <c r="AU251" s="143" t="s">
        <v>90</v>
      </c>
      <c r="AV251" s="12" t="s">
        <v>90</v>
      </c>
      <c r="AW251" s="12" t="s">
        <v>41</v>
      </c>
      <c r="AX251" s="12" t="s">
        <v>88</v>
      </c>
      <c r="AY251" s="143" t="s">
        <v>184</v>
      </c>
    </row>
    <row r="252" spans="2:65" s="1" customFormat="1" ht="24.2" customHeight="1">
      <c r="B252" s="121"/>
      <c r="C252" s="122" t="s">
        <v>410</v>
      </c>
      <c r="D252" s="122" t="s">
        <v>185</v>
      </c>
      <c r="E252" s="123" t="s">
        <v>2674</v>
      </c>
      <c r="F252" s="124" t="s">
        <v>2675</v>
      </c>
      <c r="G252" s="125" t="s">
        <v>348</v>
      </c>
      <c r="H252" s="126">
        <v>5</v>
      </c>
      <c r="I252" s="127"/>
      <c r="J252" s="128">
        <f>ROUND(I252*H252,2)</f>
        <v>0</v>
      </c>
      <c r="K252" s="124" t="s">
        <v>901</v>
      </c>
      <c r="L252" s="32"/>
      <c r="M252" s="129" t="s">
        <v>3</v>
      </c>
      <c r="N252" s="130" t="s">
        <v>51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88</v>
      </c>
      <c r="AT252" s="133" t="s">
        <v>185</v>
      </c>
      <c r="AU252" s="133" t="s">
        <v>90</v>
      </c>
      <c r="AY252" s="16" t="s">
        <v>184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88</v>
      </c>
      <c r="BK252" s="134">
        <f>ROUND(I252*H252,2)</f>
        <v>0</v>
      </c>
      <c r="BL252" s="16" t="s">
        <v>88</v>
      </c>
      <c r="BM252" s="133" t="s">
        <v>2676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2598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90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2640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90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1" customFormat="1" ht="11.25">
      <c r="B255" s="135"/>
      <c r="D255" s="136" t="s">
        <v>190</v>
      </c>
      <c r="E255" s="137" t="s">
        <v>3</v>
      </c>
      <c r="F255" s="138" t="s">
        <v>2677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90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2" customFormat="1" ht="11.25">
      <c r="B256" s="142"/>
      <c r="D256" s="136" t="s">
        <v>190</v>
      </c>
      <c r="E256" s="143" t="s">
        <v>3</v>
      </c>
      <c r="F256" s="144" t="s">
        <v>2642</v>
      </c>
      <c r="H256" s="145">
        <v>5</v>
      </c>
      <c r="I256" s="146"/>
      <c r="L256" s="142"/>
      <c r="M256" s="147"/>
      <c r="T256" s="148"/>
      <c r="AT256" s="143" t="s">
        <v>190</v>
      </c>
      <c r="AU256" s="143" t="s">
        <v>90</v>
      </c>
      <c r="AV256" s="12" t="s">
        <v>90</v>
      </c>
      <c r="AW256" s="12" t="s">
        <v>41</v>
      </c>
      <c r="AX256" s="12" t="s">
        <v>88</v>
      </c>
      <c r="AY256" s="143" t="s">
        <v>184</v>
      </c>
    </row>
    <row r="257" spans="2:65" s="1" customFormat="1" ht="21.75" customHeight="1">
      <c r="B257" s="121"/>
      <c r="C257" s="122" t="s">
        <v>419</v>
      </c>
      <c r="D257" s="122" t="s">
        <v>185</v>
      </c>
      <c r="E257" s="123" t="s">
        <v>2678</v>
      </c>
      <c r="F257" s="124" t="s">
        <v>2679</v>
      </c>
      <c r="G257" s="125" t="s">
        <v>348</v>
      </c>
      <c r="H257" s="126">
        <v>5</v>
      </c>
      <c r="I257" s="127"/>
      <c r="J257" s="128">
        <f>ROUND(I257*H257,2)</f>
        <v>0</v>
      </c>
      <c r="K257" s="124" t="s">
        <v>2531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90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2680</v>
      </c>
    </row>
    <row r="258" spans="2:65" s="1" customFormat="1" ht="11.25">
      <c r="B258" s="32"/>
      <c r="D258" s="165" t="s">
        <v>2533</v>
      </c>
      <c r="F258" s="166" t="s">
        <v>2681</v>
      </c>
      <c r="I258" s="167"/>
      <c r="L258" s="32"/>
      <c r="M258" s="168"/>
      <c r="T258" s="53"/>
      <c r="AT258" s="16" t="s">
        <v>2533</v>
      </c>
      <c r="AU258" s="16" t="s">
        <v>90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2598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90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2640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90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11.25">
      <c r="B261" s="135"/>
      <c r="D261" s="136" t="s">
        <v>190</v>
      </c>
      <c r="E261" s="137" t="s">
        <v>3</v>
      </c>
      <c r="F261" s="138" t="s">
        <v>2641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90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2" customFormat="1" ht="11.25">
      <c r="B262" s="142"/>
      <c r="D262" s="136" t="s">
        <v>190</v>
      </c>
      <c r="E262" s="143" t="s">
        <v>3</v>
      </c>
      <c r="F262" s="144" t="s">
        <v>2642</v>
      </c>
      <c r="H262" s="145">
        <v>5</v>
      </c>
      <c r="I262" s="146"/>
      <c r="L262" s="142"/>
      <c r="M262" s="147"/>
      <c r="T262" s="148"/>
      <c r="AT262" s="143" t="s">
        <v>190</v>
      </c>
      <c r="AU262" s="143" t="s">
        <v>90</v>
      </c>
      <c r="AV262" s="12" t="s">
        <v>90</v>
      </c>
      <c r="AW262" s="12" t="s">
        <v>41</v>
      </c>
      <c r="AX262" s="12" t="s">
        <v>88</v>
      </c>
      <c r="AY262" s="143" t="s">
        <v>184</v>
      </c>
    </row>
    <row r="263" spans="2:65" s="1" customFormat="1" ht="16.5" customHeight="1">
      <c r="B263" s="121"/>
      <c r="C263" s="169" t="s">
        <v>336</v>
      </c>
      <c r="D263" s="169" t="s">
        <v>2525</v>
      </c>
      <c r="E263" s="170" t="s">
        <v>2682</v>
      </c>
      <c r="F263" s="171" t="s">
        <v>2683</v>
      </c>
      <c r="G263" s="172" t="s">
        <v>348</v>
      </c>
      <c r="H263" s="173">
        <v>5</v>
      </c>
      <c r="I263" s="174"/>
      <c r="J263" s="175">
        <f>ROUND(I263*H263,2)</f>
        <v>0</v>
      </c>
      <c r="K263" s="171" t="s">
        <v>901</v>
      </c>
      <c r="L263" s="176"/>
      <c r="M263" s="177" t="s">
        <v>3</v>
      </c>
      <c r="N263" s="178" t="s">
        <v>51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90</v>
      </c>
      <c r="AT263" s="133" t="s">
        <v>2525</v>
      </c>
      <c r="AU263" s="133" t="s">
        <v>90</v>
      </c>
      <c r="AY263" s="16" t="s">
        <v>184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88</v>
      </c>
      <c r="BK263" s="134">
        <f>ROUND(I263*H263,2)</f>
        <v>0</v>
      </c>
      <c r="BL263" s="16" t="s">
        <v>88</v>
      </c>
      <c r="BM263" s="133" t="s">
        <v>2684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2598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90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2685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90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2" customFormat="1" ht="11.25">
      <c r="B266" s="142"/>
      <c r="D266" s="136" t="s">
        <v>190</v>
      </c>
      <c r="E266" s="143" t="s">
        <v>3</v>
      </c>
      <c r="F266" s="144" t="s">
        <v>2642</v>
      </c>
      <c r="H266" s="145">
        <v>5</v>
      </c>
      <c r="I266" s="146"/>
      <c r="L266" s="142"/>
      <c r="M266" s="147"/>
      <c r="T266" s="148"/>
      <c r="AT266" s="143" t="s">
        <v>190</v>
      </c>
      <c r="AU266" s="143" t="s">
        <v>90</v>
      </c>
      <c r="AV266" s="12" t="s">
        <v>90</v>
      </c>
      <c r="AW266" s="12" t="s">
        <v>41</v>
      </c>
      <c r="AX266" s="12" t="s">
        <v>88</v>
      </c>
      <c r="AY266" s="143" t="s">
        <v>184</v>
      </c>
    </row>
    <row r="267" spans="2:65" s="1" customFormat="1" ht="21.75" customHeight="1">
      <c r="B267" s="121"/>
      <c r="C267" s="169" t="s">
        <v>441</v>
      </c>
      <c r="D267" s="169" t="s">
        <v>2525</v>
      </c>
      <c r="E267" s="170" t="s">
        <v>2686</v>
      </c>
      <c r="F267" s="171" t="s">
        <v>2687</v>
      </c>
      <c r="G267" s="172" t="s">
        <v>348</v>
      </c>
      <c r="H267" s="173">
        <v>5</v>
      </c>
      <c r="I267" s="174"/>
      <c r="J267" s="175">
        <f>ROUND(I267*H267,2)</f>
        <v>0</v>
      </c>
      <c r="K267" s="171" t="s">
        <v>901</v>
      </c>
      <c r="L267" s="176"/>
      <c r="M267" s="177" t="s">
        <v>3</v>
      </c>
      <c r="N267" s="178" t="s">
        <v>51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90</v>
      </c>
      <c r="AT267" s="133" t="s">
        <v>2525</v>
      </c>
      <c r="AU267" s="133" t="s">
        <v>90</v>
      </c>
      <c r="AY267" s="16" t="s">
        <v>184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6" t="s">
        <v>88</v>
      </c>
      <c r="BK267" s="134">
        <f>ROUND(I267*H267,2)</f>
        <v>0</v>
      </c>
      <c r="BL267" s="16" t="s">
        <v>88</v>
      </c>
      <c r="BM267" s="133" t="s">
        <v>2688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2598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90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1" customFormat="1" ht="11.25">
      <c r="B269" s="135"/>
      <c r="D269" s="136" t="s">
        <v>190</v>
      </c>
      <c r="E269" s="137" t="s">
        <v>3</v>
      </c>
      <c r="F269" s="138" t="s">
        <v>2685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90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2" customFormat="1" ht="11.25">
      <c r="B270" s="142"/>
      <c r="D270" s="136" t="s">
        <v>190</v>
      </c>
      <c r="E270" s="143" t="s">
        <v>3</v>
      </c>
      <c r="F270" s="144" t="s">
        <v>2642</v>
      </c>
      <c r="H270" s="145">
        <v>5</v>
      </c>
      <c r="I270" s="146"/>
      <c r="L270" s="142"/>
      <c r="M270" s="147"/>
      <c r="T270" s="148"/>
      <c r="AT270" s="143" t="s">
        <v>190</v>
      </c>
      <c r="AU270" s="143" t="s">
        <v>90</v>
      </c>
      <c r="AV270" s="12" t="s">
        <v>90</v>
      </c>
      <c r="AW270" s="12" t="s">
        <v>41</v>
      </c>
      <c r="AX270" s="12" t="s">
        <v>88</v>
      </c>
      <c r="AY270" s="143" t="s">
        <v>184</v>
      </c>
    </row>
    <row r="271" spans="2:65" s="1" customFormat="1" ht="24.2" customHeight="1">
      <c r="B271" s="121"/>
      <c r="C271" s="169" t="s">
        <v>342</v>
      </c>
      <c r="D271" s="169" t="s">
        <v>2525</v>
      </c>
      <c r="E271" s="170" t="s">
        <v>2689</v>
      </c>
      <c r="F271" s="171" t="s">
        <v>2690</v>
      </c>
      <c r="G271" s="172" t="s">
        <v>348</v>
      </c>
      <c r="H271" s="173">
        <v>5</v>
      </c>
      <c r="I271" s="174"/>
      <c r="J271" s="175">
        <f>ROUND(I271*H271,2)</f>
        <v>0</v>
      </c>
      <c r="K271" s="171" t="s">
        <v>901</v>
      </c>
      <c r="L271" s="176"/>
      <c r="M271" s="177" t="s">
        <v>3</v>
      </c>
      <c r="N271" s="178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90</v>
      </c>
      <c r="AT271" s="133" t="s">
        <v>2525</v>
      </c>
      <c r="AU271" s="133" t="s">
        <v>90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2691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2598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90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2685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90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2" customFormat="1" ht="11.25">
      <c r="B274" s="142"/>
      <c r="D274" s="136" t="s">
        <v>190</v>
      </c>
      <c r="E274" s="143" t="s">
        <v>3</v>
      </c>
      <c r="F274" s="144" t="s">
        <v>2642</v>
      </c>
      <c r="H274" s="145">
        <v>5</v>
      </c>
      <c r="I274" s="146"/>
      <c r="L274" s="142"/>
      <c r="M274" s="147"/>
      <c r="T274" s="148"/>
      <c r="AT274" s="143" t="s">
        <v>190</v>
      </c>
      <c r="AU274" s="143" t="s">
        <v>90</v>
      </c>
      <c r="AV274" s="12" t="s">
        <v>90</v>
      </c>
      <c r="AW274" s="12" t="s">
        <v>41</v>
      </c>
      <c r="AX274" s="12" t="s">
        <v>88</v>
      </c>
      <c r="AY274" s="143" t="s">
        <v>184</v>
      </c>
    </row>
    <row r="275" spans="2:65" s="1" customFormat="1" ht="16.5" customHeight="1">
      <c r="B275" s="121"/>
      <c r="C275" s="169" t="s">
        <v>456</v>
      </c>
      <c r="D275" s="169" t="s">
        <v>2525</v>
      </c>
      <c r="E275" s="170" t="s">
        <v>2692</v>
      </c>
      <c r="F275" s="171" t="s">
        <v>2693</v>
      </c>
      <c r="G275" s="172" t="s">
        <v>348</v>
      </c>
      <c r="H275" s="173">
        <v>5</v>
      </c>
      <c r="I275" s="174"/>
      <c r="J275" s="175">
        <f>ROUND(I275*H275,2)</f>
        <v>0</v>
      </c>
      <c r="K275" s="171" t="s">
        <v>901</v>
      </c>
      <c r="L275" s="176"/>
      <c r="M275" s="177" t="s">
        <v>3</v>
      </c>
      <c r="N275" s="178" t="s">
        <v>51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90</v>
      </c>
      <c r="AT275" s="133" t="s">
        <v>2525</v>
      </c>
      <c r="AU275" s="133" t="s">
        <v>90</v>
      </c>
      <c r="AY275" s="16" t="s">
        <v>184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88</v>
      </c>
      <c r="BK275" s="134">
        <f>ROUND(I275*H275,2)</f>
        <v>0</v>
      </c>
      <c r="BL275" s="16" t="s">
        <v>88</v>
      </c>
      <c r="BM275" s="133" t="s">
        <v>2694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2598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90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2685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90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2" customFormat="1" ht="11.25">
      <c r="B278" s="142"/>
      <c r="D278" s="136" t="s">
        <v>190</v>
      </c>
      <c r="E278" s="143" t="s">
        <v>3</v>
      </c>
      <c r="F278" s="144" t="s">
        <v>2642</v>
      </c>
      <c r="H278" s="145">
        <v>5</v>
      </c>
      <c r="I278" s="146"/>
      <c r="L278" s="142"/>
      <c r="M278" s="147"/>
      <c r="T278" s="148"/>
      <c r="AT278" s="143" t="s">
        <v>190</v>
      </c>
      <c r="AU278" s="143" t="s">
        <v>90</v>
      </c>
      <c r="AV278" s="12" t="s">
        <v>90</v>
      </c>
      <c r="AW278" s="12" t="s">
        <v>41</v>
      </c>
      <c r="AX278" s="12" t="s">
        <v>88</v>
      </c>
      <c r="AY278" s="143" t="s">
        <v>184</v>
      </c>
    </row>
    <row r="279" spans="2:65" s="1" customFormat="1" ht="24.2" customHeight="1">
      <c r="B279" s="121"/>
      <c r="C279" s="122" t="s">
        <v>353</v>
      </c>
      <c r="D279" s="122" t="s">
        <v>185</v>
      </c>
      <c r="E279" s="123" t="s">
        <v>2695</v>
      </c>
      <c r="F279" s="124" t="s">
        <v>2696</v>
      </c>
      <c r="G279" s="125" t="s">
        <v>348</v>
      </c>
      <c r="H279" s="126">
        <v>5</v>
      </c>
      <c r="I279" s="127"/>
      <c r="J279" s="128">
        <f>ROUND(I279*H279,2)</f>
        <v>0</v>
      </c>
      <c r="K279" s="124" t="s">
        <v>901</v>
      </c>
      <c r="L279" s="32"/>
      <c r="M279" s="129" t="s">
        <v>3</v>
      </c>
      <c r="N279" s="130" t="s">
        <v>51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88</v>
      </c>
      <c r="AT279" s="133" t="s">
        <v>185</v>
      </c>
      <c r="AU279" s="133" t="s">
        <v>90</v>
      </c>
      <c r="AY279" s="16" t="s">
        <v>184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6" t="s">
        <v>88</v>
      </c>
      <c r="BK279" s="134">
        <f>ROUND(I279*H279,2)</f>
        <v>0</v>
      </c>
      <c r="BL279" s="16" t="s">
        <v>88</v>
      </c>
      <c r="BM279" s="133" t="s">
        <v>2697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2598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90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2640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90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2698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90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221</v>
      </c>
      <c r="H283" s="145">
        <v>5</v>
      </c>
      <c r="I283" s="146"/>
      <c r="L283" s="142"/>
      <c r="M283" s="147"/>
      <c r="T283" s="148"/>
      <c r="AT283" s="143" t="s">
        <v>190</v>
      </c>
      <c r="AU283" s="143" t="s">
        <v>90</v>
      </c>
      <c r="AV283" s="12" t="s">
        <v>90</v>
      </c>
      <c r="AW283" s="12" t="s">
        <v>41</v>
      </c>
      <c r="AX283" s="12" t="s">
        <v>88</v>
      </c>
      <c r="AY283" s="143" t="s">
        <v>184</v>
      </c>
    </row>
    <row r="284" spans="2:65" s="1" customFormat="1" ht="24.2" customHeight="1">
      <c r="B284" s="121"/>
      <c r="C284" s="169" t="s">
        <v>465</v>
      </c>
      <c r="D284" s="169" t="s">
        <v>2525</v>
      </c>
      <c r="E284" s="170" t="s">
        <v>2699</v>
      </c>
      <c r="F284" s="171" t="s">
        <v>2700</v>
      </c>
      <c r="G284" s="172" t="s">
        <v>348</v>
      </c>
      <c r="H284" s="173">
        <v>5</v>
      </c>
      <c r="I284" s="174"/>
      <c r="J284" s="175">
        <f>ROUND(I284*H284,2)</f>
        <v>0</v>
      </c>
      <c r="K284" s="171" t="s">
        <v>901</v>
      </c>
      <c r="L284" s="176"/>
      <c r="M284" s="177" t="s">
        <v>3</v>
      </c>
      <c r="N284" s="178" t="s">
        <v>51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90</v>
      </c>
      <c r="AT284" s="133" t="s">
        <v>2525</v>
      </c>
      <c r="AU284" s="133" t="s">
        <v>90</v>
      </c>
      <c r="AY284" s="16" t="s">
        <v>184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6" t="s">
        <v>88</v>
      </c>
      <c r="BK284" s="134">
        <f>ROUND(I284*H284,2)</f>
        <v>0</v>
      </c>
      <c r="BL284" s="16" t="s">
        <v>88</v>
      </c>
      <c r="BM284" s="133" t="s">
        <v>2701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2598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90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2640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90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1" customFormat="1" ht="11.25">
      <c r="B287" s="135"/>
      <c r="D287" s="136" t="s">
        <v>190</v>
      </c>
      <c r="E287" s="137" t="s">
        <v>3</v>
      </c>
      <c r="F287" s="138" t="s">
        <v>2698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90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2" customFormat="1" ht="11.25">
      <c r="B288" s="142"/>
      <c r="D288" s="136" t="s">
        <v>190</v>
      </c>
      <c r="E288" s="143" t="s">
        <v>3</v>
      </c>
      <c r="F288" s="144" t="s">
        <v>221</v>
      </c>
      <c r="H288" s="145">
        <v>5</v>
      </c>
      <c r="I288" s="146"/>
      <c r="L288" s="142"/>
      <c r="M288" s="147"/>
      <c r="T288" s="148"/>
      <c r="AT288" s="143" t="s">
        <v>190</v>
      </c>
      <c r="AU288" s="143" t="s">
        <v>90</v>
      </c>
      <c r="AV288" s="12" t="s">
        <v>90</v>
      </c>
      <c r="AW288" s="12" t="s">
        <v>41</v>
      </c>
      <c r="AX288" s="12" t="s">
        <v>88</v>
      </c>
      <c r="AY288" s="143" t="s">
        <v>184</v>
      </c>
    </row>
    <row r="289" spans="2:65" s="1" customFormat="1" ht="24.2" customHeight="1">
      <c r="B289" s="121"/>
      <c r="C289" s="169" t="s">
        <v>361</v>
      </c>
      <c r="D289" s="169" t="s">
        <v>2525</v>
      </c>
      <c r="E289" s="170" t="s">
        <v>2702</v>
      </c>
      <c r="F289" s="171" t="s">
        <v>2703</v>
      </c>
      <c r="G289" s="172" t="s">
        <v>348</v>
      </c>
      <c r="H289" s="173">
        <v>5</v>
      </c>
      <c r="I289" s="174"/>
      <c r="J289" s="175">
        <f>ROUND(I289*H289,2)</f>
        <v>0</v>
      </c>
      <c r="K289" s="171" t="s">
        <v>901</v>
      </c>
      <c r="L289" s="176"/>
      <c r="M289" s="177" t="s">
        <v>3</v>
      </c>
      <c r="N289" s="178" t="s">
        <v>51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90</v>
      </c>
      <c r="AT289" s="133" t="s">
        <v>2525</v>
      </c>
      <c r="AU289" s="133" t="s">
        <v>90</v>
      </c>
      <c r="AY289" s="16" t="s">
        <v>184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6" t="s">
        <v>88</v>
      </c>
      <c r="BK289" s="134">
        <f>ROUND(I289*H289,2)</f>
        <v>0</v>
      </c>
      <c r="BL289" s="16" t="s">
        <v>88</v>
      </c>
      <c r="BM289" s="133" t="s">
        <v>2704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2598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90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2640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90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1" customFormat="1" ht="11.25">
      <c r="B292" s="135"/>
      <c r="D292" s="136" t="s">
        <v>190</v>
      </c>
      <c r="E292" s="137" t="s">
        <v>3</v>
      </c>
      <c r="F292" s="138" t="s">
        <v>2698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90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2" customFormat="1" ht="11.25">
      <c r="B293" s="142"/>
      <c r="D293" s="136" t="s">
        <v>190</v>
      </c>
      <c r="E293" s="143" t="s">
        <v>3</v>
      </c>
      <c r="F293" s="144" t="s">
        <v>221</v>
      </c>
      <c r="H293" s="145">
        <v>5</v>
      </c>
      <c r="I293" s="146"/>
      <c r="L293" s="142"/>
      <c r="M293" s="147"/>
      <c r="T293" s="148"/>
      <c r="AT293" s="143" t="s">
        <v>190</v>
      </c>
      <c r="AU293" s="143" t="s">
        <v>90</v>
      </c>
      <c r="AV293" s="12" t="s">
        <v>90</v>
      </c>
      <c r="AW293" s="12" t="s">
        <v>41</v>
      </c>
      <c r="AX293" s="12" t="s">
        <v>88</v>
      </c>
      <c r="AY293" s="143" t="s">
        <v>184</v>
      </c>
    </row>
    <row r="294" spans="2:65" s="1" customFormat="1" ht="24.2" customHeight="1">
      <c r="B294" s="121"/>
      <c r="C294" s="169" t="s">
        <v>482</v>
      </c>
      <c r="D294" s="169" t="s">
        <v>2525</v>
      </c>
      <c r="E294" s="170" t="s">
        <v>2705</v>
      </c>
      <c r="F294" s="171" t="s">
        <v>2706</v>
      </c>
      <c r="G294" s="172" t="s">
        <v>348</v>
      </c>
      <c r="H294" s="173">
        <v>5</v>
      </c>
      <c r="I294" s="174"/>
      <c r="J294" s="175">
        <f>ROUND(I294*H294,2)</f>
        <v>0</v>
      </c>
      <c r="K294" s="171" t="s">
        <v>901</v>
      </c>
      <c r="L294" s="176"/>
      <c r="M294" s="177" t="s">
        <v>3</v>
      </c>
      <c r="N294" s="178" t="s">
        <v>51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90</v>
      </c>
      <c r="AT294" s="133" t="s">
        <v>2525</v>
      </c>
      <c r="AU294" s="133" t="s">
        <v>90</v>
      </c>
      <c r="AY294" s="16" t="s">
        <v>184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88</v>
      </c>
      <c r="BK294" s="134">
        <f>ROUND(I294*H294,2)</f>
        <v>0</v>
      </c>
      <c r="BL294" s="16" t="s">
        <v>88</v>
      </c>
      <c r="BM294" s="133" t="s">
        <v>2707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2598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90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2640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90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1" customFormat="1" ht="11.25">
      <c r="B297" s="135"/>
      <c r="D297" s="136" t="s">
        <v>190</v>
      </c>
      <c r="E297" s="137" t="s">
        <v>3</v>
      </c>
      <c r="F297" s="138" t="s">
        <v>2698</v>
      </c>
      <c r="H297" s="137" t="s">
        <v>3</v>
      </c>
      <c r="I297" s="139"/>
      <c r="L297" s="135"/>
      <c r="M297" s="140"/>
      <c r="T297" s="141"/>
      <c r="AT297" s="137" t="s">
        <v>190</v>
      </c>
      <c r="AU297" s="137" t="s">
        <v>90</v>
      </c>
      <c r="AV297" s="11" t="s">
        <v>88</v>
      </c>
      <c r="AW297" s="11" t="s">
        <v>41</v>
      </c>
      <c r="AX297" s="11" t="s">
        <v>80</v>
      </c>
      <c r="AY297" s="137" t="s">
        <v>184</v>
      </c>
    </row>
    <row r="298" spans="2:65" s="12" customFormat="1" ht="11.25">
      <c r="B298" s="142"/>
      <c r="D298" s="136" t="s">
        <v>190</v>
      </c>
      <c r="E298" s="143" t="s">
        <v>3</v>
      </c>
      <c r="F298" s="144" t="s">
        <v>221</v>
      </c>
      <c r="H298" s="145">
        <v>5</v>
      </c>
      <c r="I298" s="146"/>
      <c r="L298" s="142"/>
      <c r="M298" s="147"/>
      <c r="T298" s="148"/>
      <c r="AT298" s="143" t="s">
        <v>190</v>
      </c>
      <c r="AU298" s="143" t="s">
        <v>90</v>
      </c>
      <c r="AV298" s="12" t="s">
        <v>90</v>
      </c>
      <c r="AW298" s="12" t="s">
        <v>41</v>
      </c>
      <c r="AX298" s="12" t="s">
        <v>88</v>
      </c>
      <c r="AY298" s="143" t="s">
        <v>184</v>
      </c>
    </row>
    <row r="299" spans="2:65" s="1" customFormat="1" ht="16.5" customHeight="1">
      <c r="B299" s="121"/>
      <c r="C299" s="169" t="s">
        <v>368</v>
      </c>
      <c r="D299" s="169" t="s">
        <v>2525</v>
      </c>
      <c r="E299" s="170" t="s">
        <v>2708</v>
      </c>
      <c r="F299" s="171" t="s">
        <v>2621</v>
      </c>
      <c r="G299" s="172" t="s">
        <v>348</v>
      </c>
      <c r="H299" s="173">
        <v>5</v>
      </c>
      <c r="I299" s="174"/>
      <c r="J299" s="175">
        <f>ROUND(I299*H299,2)</f>
        <v>0</v>
      </c>
      <c r="K299" s="171" t="s">
        <v>901</v>
      </c>
      <c r="L299" s="176"/>
      <c r="M299" s="177" t="s">
        <v>3</v>
      </c>
      <c r="N299" s="178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90</v>
      </c>
      <c r="AT299" s="133" t="s">
        <v>2525</v>
      </c>
      <c r="AU299" s="133" t="s">
        <v>90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2709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2598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90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2640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90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2698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90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221</v>
      </c>
      <c r="H303" s="145">
        <v>5</v>
      </c>
      <c r="I303" s="146"/>
      <c r="L303" s="142"/>
      <c r="M303" s="147"/>
      <c r="T303" s="148"/>
      <c r="AT303" s="143" t="s">
        <v>190</v>
      </c>
      <c r="AU303" s="143" t="s">
        <v>90</v>
      </c>
      <c r="AV303" s="12" t="s">
        <v>90</v>
      </c>
      <c r="AW303" s="12" t="s">
        <v>41</v>
      </c>
      <c r="AX303" s="12" t="s">
        <v>88</v>
      </c>
      <c r="AY303" s="143" t="s">
        <v>184</v>
      </c>
    </row>
    <row r="304" spans="2:65" s="1" customFormat="1" ht="16.5" customHeight="1">
      <c r="B304" s="121"/>
      <c r="C304" s="169" t="s">
        <v>493</v>
      </c>
      <c r="D304" s="169" t="s">
        <v>2525</v>
      </c>
      <c r="E304" s="170" t="s">
        <v>2710</v>
      </c>
      <c r="F304" s="171" t="s">
        <v>2711</v>
      </c>
      <c r="G304" s="172" t="s">
        <v>348</v>
      </c>
      <c r="H304" s="173">
        <v>5</v>
      </c>
      <c r="I304" s="174"/>
      <c r="J304" s="175">
        <f>ROUND(I304*H304,2)</f>
        <v>0</v>
      </c>
      <c r="K304" s="171" t="s">
        <v>901</v>
      </c>
      <c r="L304" s="176"/>
      <c r="M304" s="177" t="s">
        <v>3</v>
      </c>
      <c r="N304" s="178" t="s">
        <v>51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90</v>
      </c>
      <c r="AT304" s="133" t="s">
        <v>2525</v>
      </c>
      <c r="AU304" s="133" t="s">
        <v>90</v>
      </c>
      <c r="AY304" s="16" t="s">
        <v>184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88</v>
      </c>
      <c r="BK304" s="134">
        <f>ROUND(I304*H304,2)</f>
        <v>0</v>
      </c>
      <c r="BL304" s="16" t="s">
        <v>88</v>
      </c>
      <c r="BM304" s="133" t="s">
        <v>2712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2598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90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2640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90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2698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90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2" customFormat="1" ht="11.25">
      <c r="B308" s="142"/>
      <c r="D308" s="136" t="s">
        <v>190</v>
      </c>
      <c r="E308" s="143" t="s">
        <v>3</v>
      </c>
      <c r="F308" s="144" t="s">
        <v>221</v>
      </c>
      <c r="H308" s="145">
        <v>5</v>
      </c>
      <c r="I308" s="146"/>
      <c r="L308" s="142"/>
      <c r="M308" s="147"/>
      <c r="T308" s="148"/>
      <c r="AT308" s="143" t="s">
        <v>190</v>
      </c>
      <c r="AU308" s="143" t="s">
        <v>90</v>
      </c>
      <c r="AV308" s="12" t="s">
        <v>90</v>
      </c>
      <c r="AW308" s="12" t="s">
        <v>41</v>
      </c>
      <c r="AX308" s="12" t="s">
        <v>88</v>
      </c>
      <c r="AY308" s="143" t="s">
        <v>184</v>
      </c>
    </row>
    <row r="309" spans="2:65" s="1" customFormat="1" ht="16.5" customHeight="1">
      <c r="B309" s="121"/>
      <c r="C309" s="169" t="s">
        <v>373</v>
      </c>
      <c r="D309" s="169" t="s">
        <v>2525</v>
      </c>
      <c r="E309" s="170" t="s">
        <v>2713</v>
      </c>
      <c r="F309" s="171" t="s">
        <v>2714</v>
      </c>
      <c r="G309" s="172" t="s">
        <v>348</v>
      </c>
      <c r="H309" s="173">
        <v>5</v>
      </c>
      <c r="I309" s="174"/>
      <c r="J309" s="175">
        <f>ROUND(I309*H309,2)</f>
        <v>0</v>
      </c>
      <c r="K309" s="171" t="s">
        <v>901</v>
      </c>
      <c r="L309" s="176"/>
      <c r="M309" s="177" t="s">
        <v>3</v>
      </c>
      <c r="N309" s="178" t="s">
        <v>51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90</v>
      </c>
      <c r="AT309" s="133" t="s">
        <v>2525</v>
      </c>
      <c r="AU309" s="133" t="s">
        <v>90</v>
      </c>
      <c r="AY309" s="16" t="s">
        <v>184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6" t="s">
        <v>88</v>
      </c>
      <c r="BK309" s="134">
        <f>ROUND(I309*H309,2)</f>
        <v>0</v>
      </c>
      <c r="BL309" s="16" t="s">
        <v>88</v>
      </c>
      <c r="BM309" s="133" t="s">
        <v>2715</v>
      </c>
    </row>
    <row r="310" spans="2:65" s="11" customFormat="1" ht="11.25">
      <c r="B310" s="135"/>
      <c r="D310" s="136" t="s">
        <v>190</v>
      </c>
      <c r="E310" s="137" t="s">
        <v>3</v>
      </c>
      <c r="F310" s="138" t="s">
        <v>2598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90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1" customFormat="1" ht="11.25">
      <c r="B311" s="135"/>
      <c r="D311" s="136" t="s">
        <v>190</v>
      </c>
      <c r="E311" s="137" t="s">
        <v>3</v>
      </c>
      <c r="F311" s="138" t="s">
        <v>2640</v>
      </c>
      <c r="H311" s="137" t="s">
        <v>3</v>
      </c>
      <c r="I311" s="139"/>
      <c r="L311" s="135"/>
      <c r="M311" s="140"/>
      <c r="T311" s="141"/>
      <c r="AT311" s="137" t="s">
        <v>190</v>
      </c>
      <c r="AU311" s="137" t="s">
        <v>90</v>
      </c>
      <c r="AV311" s="11" t="s">
        <v>88</v>
      </c>
      <c r="AW311" s="11" t="s">
        <v>41</v>
      </c>
      <c r="AX311" s="11" t="s">
        <v>80</v>
      </c>
      <c r="AY311" s="137" t="s">
        <v>184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2698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90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2" customFormat="1" ht="11.25">
      <c r="B313" s="142"/>
      <c r="D313" s="136" t="s">
        <v>190</v>
      </c>
      <c r="E313" s="143" t="s">
        <v>3</v>
      </c>
      <c r="F313" s="144" t="s">
        <v>221</v>
      </c>
      <c r="H313" s="145">
        <v>5</v>
      </c>
      <c r="I313" s="146"/>
      <c r="L313" s="142"/>
      <c r="M313" s="147"/>
      <c r="T313" s="148"/>
      <c r="AT313" s="143" t="s">
        <v>190</v>
      </c>
      <c r="AU313" s="143" t="s">
        <v>90</v>
      </c>
      <c r="AV313" s="12" t="s">
        <v>90</v>
      </c>
      <c r="AW313" s="12" t="s">
        <v>41</v>
      </c>
      <c r="AX313" s="12" t="s">
        <v>88</v>
      </c>
      <c r="AY313" s="143" t="s">
        <v>184</v>
      </c>
    </row>
    <row r="314" spans="2:65" s="1" customFormat="1" ht="16.5" customHeight="1">
      <c r="B314" s="121"/>
      <c r="C314" s="169" t="s">
        <v>509</v>
      </c>
      <c r="D314" s="169" t="s">
        <v>2525</v>
      </c>
      <c r="E314" s="170" t="s">
        <v>2716</v>
      </c>
      <c r="F314" s="171" t="s">
        <v>2604</v>
      </c>
      <c r="G314" s="172" t="s">
        <v>348</v>
      </c>
      <c r="H314" s="173">
        <v>5</v>
      </c>
      <c r="I314" s="174"/>
      <c r="J314" s="175">
        <f>ROUND(I314*H314,2)</f>
        <v>0</v>
      </c>
      <c r="K314" s="171" t="s">
        <v>901</v>
      </c>
      <c r="L314" s="176"/>
      <c r="M314" s="177" t="s">
        <v>3</v>
      </c>
      <c r="N314" s="178" t="s">
        <v>51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90</v>
      </c>
      <c r="AT314" s="133" t="s">
        <v>2525</v>
      </c>
      <c r="AU314" s="133" t="s">
        <v>90</v>
      </c>
      <c r="AY314" s="16" t="s">
        <v>184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6" t="s">
        <v>88</v>
      </c>
      <c r="BK314" s="134">
        <f>ROUND(I314*H314,2)</f>
        <v>0</v>
      </c>
      <c r="BL314" s="16" t="s">
        <v>88</v>
      </c>
      <c r="BM314" s="133" t="s">
        <v>2717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2598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90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1" customFormat="1" ht="11.25">
      <c r="B316" s="135"/>
      <c r="D316" s="136" t="s">
        <v>190</v>
      </c>
      <c r="E316" s="137" t="s">
        <v>3</v>
      </c>
      <c r="F316" s="138" t="s">
        <v>2640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90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1" customFormat="1" ht="11.25">
      <c r="B317" s="135"/>
      <c r="D317" s="136" t="s">
        <v>190</v>
      </c>
      <c r="E317" s="137" t="s">
        <v>3</v>
      </c>
      <c r="F317" s="138" t="s">
        <v>2698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90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2" customFormat="1" ht="11.25">
      <c r="B318" s="142"/>
      <c r="D318" s="136" t="s">
        <v>190</v>
      </c>
      <c r="E318" s="143" t="s">
        <v>3</v>
      </c>
      <c r="F318" s="144" t="s">
        <v>221</v>
      </c>
      <c r="H318" s="145">
        <v>5</v>
      </c>
      <c r="I318" s="146"/>
      <c r="L318" s="142"/>
      <c r="M318" s="147"/>
      <c r="T318" s="148"/>
      <c r="AT318" s="143" t="s">
        <v>190</v>
      </c>
      <c r="AU318" s="143" t="s">
        <v>90</v>
      </c>
      <c r="AV318" s="12" t="s">
        <v>90</v>
      </c>
      <c r="AW318" s="12" t="s">
        <v>41</v>
      </c>
      <c r="AX318" s="12" t="s">
        <v>88</v>
      </c>
      <c r="AY318" s="143" t="s">
        <v>184</v>
      </c>
    </row>
    <row r="319" spans="2:65" s="1" customFormat="1" ht="16.5" customHeight="1">
      <c r="B319" s="121"/>
      <c r="C319" s="169" t="s">
        <v>379</v>
      </c>
      <c r="D319" s="169" t="s">
        <v>2525</v>
      </c>
      <c r="E319" s="170" t="s">
        <v>2718</v>
      </c>
      <c r="F319" s="171" t="s">
        <v>2719</v>
      </c>
      <c r="G319" s="172" t="s">
        <v>348</v>
      </c>
      <c r="H319" s="173">
        <v>10</v>
      </c>
      <c r="I319" s="174"/>
      <c r="J319" s="175">
        <f>ROUND(I319*H319,2)</f>
        <v>0</v>
      </c>
      <c r="K319" s="171" t="s">
        <v>901</v>
      </c>
      <c r="L319" s="176"/>
      <c r="M319" s="177" t="s">
        <v>3</v>
      </c>
      <c r="N319" s="178" t="s">
        <v>51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90</v>
      </c>
      <c r="AT319" s="133" t="s">
        <v>2525</v>
      </c>
      <c r="AU319" s="133" t="s">
        <v>90</v>
      </c>
      <c r="AY319" s="16" t="s">
        <v>184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88</v>
      </c>
      <c r="BK319" s="134">
        <f>ROUND(I319*H319,2)</f>
        <v>0</v>
      </c>
      <c r="BL319" s="16" t="s">
        <v>88</v>
      </c>
      <c r="BM319" s="133" t="s">
        <v>2720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2598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90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1" customFormat="1" ht="11.25">
      <c r="B321" s="135"/>
      <c r="D321" s="136" t="s">
        <v>190</v>
      </c>
      <c r="E321" s="137" t="s">
        <v>3</v>
      </c>
      <c r="F321" s="138" t="s">
        <v>2640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90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2698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90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2" customFormat="1" ht="11.25">
      <c r="B323" s="142"/>
      <c r="D323" s="136" t="s">
        <v>190</v>
      </c>
      <c r="E323" s="143" t="s">
        <v>3</v>
      </c>
      <c r="F323" s="144" t="s">
        <v>2721</v>
      </c>
      <c r="H323" s="145">
        <v>10</v>
      </c>
      <c r="I323" s="146"/>
      <c r="L323" s="142"/>
      <c r="M323" s="147"/>
      <c r="T323" s="148"/>
      <c r="AT323" s="143" t="s">
        <v>190</v>
      </c>
      <c r="AU323" s="143" t="s">
        <v>90</v>
      </c>
      <c r="AV323" s="12" t="s">
        <v>90</v>
      </c>
      <c r="AW323" s="12" t="s">
        <v>41</v>
      </c>
      <c r="AX323" s="12" t="s">
        <v>88</v>
      </c>
      <c r="AY323" s="143" t="s">
        <v>184</v>
      </c>
    </row>
    <row r="324" spans="2:65" s="1" customFormat="1" ht="16.5" customHeight="1">
      <c r="B324" s="121"/>
      <c r="C324" s="169" t="s">
        <v>521</v>
      </c>
      <c r="D324" s="169" t="s">
        <v>2525</v>
      </c>
      <c r="E324" s="170" t="s">
        <v>2722</v>
      </c>
      <c r="F324" s="171" t="s">
        <v>2723</v>
      </c>
      <c r="G324" s="172" t="s">
        <v>348</v>
      </c>
      <c r="H324" s="173">
        <v>10</v>
      </c>
      <c r="I324" s="174"/>
      <c r="J324" s="175">
        <f>ROUND(I324*H324,2)</f>
        <v>0</v>
      </c>
      <c r="K324" s="171" t="s">
        <v>901</v>
      </c>
      <c r="L324" s="176"/>
      <c r="M324" s="177" t="s">
        <v>3</v>
      </c>
      <c r="N324" s="178" t="s">
        <v>51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90</v>
      </c>
      <c r="AT324" s="133" t="s">
        <v>2525</v>
      </c>
      <c r="AU324" s="133" t="s">
        <v>90</v>
      </c>
      <c r="AY324" s="16" t="s">
        <v>184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6" t="s">
        <v>88</v>
      </c>
      <c r="BK324" s="134">
        <f>ROUND(I324*H324,2)</f>
        <v>0</v>
      </c>
      <c r="BL324" s="16" t="s">
        <v>88</v>
      </c>
      <c r="BM324" s="133" t="s">
        <v>2724</v>
      </c>
    </row>
    <row r="325" spans="2:65" s="11" customFormat="1" ht="11.25">
      <c r="B325" s="135"/>
      <c r="D325" s="136" t="s">
        <v>190</v>
      </c>
      <c r="E325" s="137" t="s">
        <v>3</v>
      </c>
      <c r="F325" s="138" t="s">
        <v>2598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90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2640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90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2698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90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2" customFormat="1" ht="11.25">
      <c r="B328" s="142"/>
      <c r="D328" s="136" t="s">
        <v>190</v>
      </c>
      <c r="E328" s="143" t="s">
        <v>3</v>
      </c>
      <c r="F328" s="144" t="s">
        <v>2721</v>
      </c>
      <c r="H328" s="145">
        <v>10</v>
      </c>
      <c r="I328" s="146"/>
      <c r="L328" s="142"/>
      <c r="M328" s="147"/>
      <c r="T328" s="148"/>
      <c r="AT328" s="143" t="s">
        <v>190</v>
      </c>
      <c r="AU328" s="143" t="s">
        <v>90</v>
      </c>
      <c r="AV328" s="12" t="s">
        <v>90</v>
      </c>
      <c r="AW328" s="12" t="s">
        <v>41</v>
      </c>
      <c r="AX328" s="12" t="s">
        <v>88</v>
      </c>
      <c r="AY328" s="143" t="s">
        <v>184</v>
      </c>
    </row>
    <row r="329" spans="2:65" s="1" customFormat="1" ht="16.5" customHeight="1">
      <c r="B329" s="121"/>
      <c r="C329" s="169" t="s">
        <v>386</v>
      </c>
      <c r="D329" s="169" t="s">
        <v>2525</v>
      </c>
      <c r="E329" s="170" t="s">
        <v>2725</v>
      </c>
      <c r="F329" s="171" t="s">
        <v>2726</v>
      </c>
      <c r="G329" s="172" t="s">
        <v>348</v>
      </c>
      <c r="H329" s="173">
        <v>10</v>
      </c>
      <c r="I329" s="174"/>
      <c r="J329" s="175">
        <f>ROUND(I329*H329,2)</f>
        <v>0</v>
      </c>
      <c r="K329" s="171" t="s">
        <v>901</v>
      </c>
      <c r="L329" s="176"/>
      <c r="M329" s="177" t="s">
        <v>3</v>
      </c>
      <c r="N329" s="178" t="s">
        <v>51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90</v>
      </c>
      <c r="AT329" s="133" t="s">
        <v>2525</v>
      </c>
      <c r="AU329" s="133" t="s">
        <v>90</v>
      </c>
      <c r="AY329" s="16" t="s">
        <v>184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6" t="s">
        <v>88</v>
      </c>
      <c r="BK329" s="134">
        <f>ROUND(I329*H329,2)</f>
        <v>0</v>
      </c>
      <c r="BL329" s="16" t="s">
        <v>88</v>
      </c>
      <c r="BM329" s="133" t="s">
        <v>2727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2598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90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1" customFormat="1" ht="11.25">
      <c r="B331" s="135"/>
      <c r="D331" s="136" t="s">
        <v>190</v>
      </c>
      <c r="E331" s="137" t="s">
        <v>3</v>
      </c>
      <c r="F331" s="138" t="s">
        <v>2640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90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2698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90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2" customFormat="1" ht="11.25">
      <c r="B333" s="142"/>
      <c r="D333" s="136" t="s">
        <v>190</v>
      </c>
      <c r="E333" s="143" t="s">
        <v>3</v>
      </c>
      <c r="F333" s="144" t="s">
        <v>2721</v>
      </c>
      <c r="H333" s="145">
        <v>10</v>
      </c>
      <c r="I333" s="146"/>
      <c r="L333" s="142"/>
      <c r="M333" s="147"/>
      <c r="T333" s="148"/>
      <c r="AT333" s="143" t="s">
        <v>190</v>
      </c>
      <c r="AU333" s="143" t="s">
        <v>90</v>
      </c>
      <c r="AV333" s="12" t="s">
        <v>90</v>
      </c>
      <c r="AW333" s="12" t="s">
        <v>41</v>
      </c>
      <c r="AX333" s="12" t="s">
        <v>88</v>
      </c>
      <c r="AY333" s="143" t="s">
        <v>184</v>
      </c>
    </row>
    <row r="334" spans="2:65" s="1" customFormat="1" ht="16.5" customHeight="1">
      <c r="B334" s="121"/>
      <c r="C334" s="169" t="s">
        <v>531</v>
      </c>
      <c r="D334" s="169" t="s">
        <v>2525</v>
      </c>
      <c r="E334" s="170" t="s">
        <v>2728</v>
      </c>
      <c r="F334" s="171" t="s">
        <v>2729</v>
      </c>
      <c r="G334" s="172" t="s">
        <v>348</v>
      </c>
      <c r="H334" s="173">
        <v>10</v>
      </c>
      <c r="I334" s="174"/>
      <c r="J334" s="175">
        <f>ROUND(I334*H334,2)</f>
        <v>0</v>
      </c>
      <c r="K334" s="171" t="s">
        <v>901</v>
      </c>
      <c r="L334" s="176"/>
      <c r="M334" s="177" t="s">
        <v>3</v>
      </c>
      <c r="N334" s="178" t="s">
        <v>51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90</v>
      </c>
      <c r="AT334" s="133" t="s">
        <v>2525</v>
      </c>
      <c r="AU334" s="133" t="s">
        <v>90</v>
      </c>
      <c r="AY334" s="16" t="s">
        <v>184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6" t="s">
        <v>88</v>
      </c>
      <c r="BK334" s="134">
        <f>ROUND(I334*H334,2)</f>
        <v>0</v>
      </c>
      <c r="BL334" s="16" t="s">
        <v>88</v>
      </c>
      <c r="BM334" s="133" t="s">
        <v>2730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2598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90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2640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90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2698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90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2" customFormat="1" ht="11.25">
      <c r="B338" s="142"/>
      <c r="D338" s="136" t="s">
        <v>190</v>
      </c>
      <c r="E338" s="143" t="s">
        <v>3</v>
      </c>
      <c r="F338" s="144" t="s">
        <v>2721</v>
      </c>
      <c r="H338" s="145">
        <v>10</v>
      </c>
      <c r="I338" s="146"/>
      <c r="L338" s="142"/>
      <c r="M338" s="147"/>
      <c r="T338" s="148"/>
      <c r="AT338" s="143" t="s">
        <v>190</v>
      </c>
      <c r="AU338" s="143" t="s">
        <v>90</v>
      </c>
      <c r="AV338" s="12" t="s">
        <v>90</v>
      </c>
      <c r="AW338" s="12" t="s">
        <v>41</v>
      </c>
      <c r="AX338" s="12" t="s">
        <v>88</v>
      </c>
      <c r="AY338" s="143" t="s">
        <v>184</v>
      </c>
    </row>
    <row r="339" spans="2:65" s="1" customFormat="1" ht="16.5" customHeight="1">
      <c r="B339" s="121"/>
      <c r="C339" s="169" t="s">
        <v>391</v>
      </c>
      <c r="D339" s="169" t="s">
        <v>2525</v>
      </c>
      <c r="E339" s="170" t="s">
        <v>2731</v>
      </c>
      <c r="F339" s="171" t="s">
        <v>2732</v>
      </c>
      <c r="G339" s="172" t="s">
        <v>348</v>
      </c>
      <c r="H339" s="173">
        <v>5</v>
      </c>
      <c r="I339" s="174"/>
      <c r="J339" s="175">
        <f>ROUND(I339*H339,2)</f>
        <v>0</v>
      </c>
      <c r="K339" s="171" t="s">
        <v>901</v>
      </c>
      <c r="L339" s="176"/>
      <c r="M339" s="177" t="s">
        <v>3</v>
      </c>
      <c r="N339" s="178" t="s">
        <v>51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90</v>
      </c>
      <c r="AT339" s="133" t="s">
        <v>2525</v>
      </c>
      <c r="AU339" s="133" t="s">
        <v>90</v>
      </c>
      <c r="AY339" s="16" t="s">
        <v>184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6" t="s">
        <v>88</v>
      </c>
      <c r="BK339" s="134">
        <f>ROUND(I339*H339,2)</f>
        <v>0</v>
      </c>
      <c r="BL339" s="16" t="s">
        <v>88</v>
      </c>
      <c r="BM339" s="133" t="s">
        <v>2733</v>
      </c>
    </row>
    <row r="340" spans="2:65" s="11" customFormat="1" ht="11.25">
      <c r="B340" s="135"/>
      <c r="D340" s="136" t="s">
        <v>190</v>
      </c>
      <c r="E340" s="137" t="s">
        <v>3</v>
      </c>
      <c r="F340" s="138" t="s">
        <v>2598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90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2640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90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1" customFormat="1" ht="11.25">
      <c r="B342" s="135"/>
      <c r="D342" s="136" t="s">
        <v>190</v>
      </c>
      <c r="E342" s="137" t="s">
        <v>3</v>
      </c>
      <c r="F342" s="138" t="s">
        <v>2698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90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2" customFormat="1" ht="11.25">
      <c r="B343" s="142"/>
      <c r="D343" s="136" t="s">
        <v>190</v>
      </c>
      <c r="E343" s="143" t="s">
        <v>3</v>
      </c>
      <c r="F343" s="144" t="s">
        <v>221</v>
      </c>
      <c r="H343" s="145">
        <v>5</v>
      </c>
      <c r="I343" s="146"/>
      <c r="L343" s="142"/>
      <c r="M343" s="147"/>
      <c r="T343" s="148"/>
      <c r="AT343" s="143" t="s">
        <v>190</v>
      </c>
      <c r="AU343" s="143" t="s">
        <v>90</v>
      </c>
      <c r="AV343" s="12" t="s">
        <v>90</v>
      </c>
      <c r="AW343" s="12" t="s">
        <v>41</v>
      </c>
      <c r="AX343" s="12" t="s">
        <v>88</v>
      </c>
      <c r="AY343" s="143" t="s">
        <v>184</v>
      </c>
    </row>
    <row r="344" spans="2:65" s="10" customFormat="1" ht="22.9" customHeight="1">
      <c r="B344" s="111"/>
      <c r="D344" s="112" t="s">
        <v>79</v>
      </c>
      <c r="E344" s="163" t="s">
        <v>2734</v>
      </c>
      <c r="F344" s="163" t="s">
        <v>2735</v>
      </c>
      <c r="I344" s="114"/>
      <c r="J344" s="164">
        <f>BK344</f>
        <v>0</v>
      </c>
      <c r="L344" s="111"/>
      <c r="M344" s="116"/>
      <c r="P344" s="117">
        <f>SUM(P345:P356)</f>
        <v>0</v>
      </c>
      <c r="R344" s="117">
        <f>SUM(R345:R356)</f>
        <v>0</v>
      </c>
      <c r="T344" s="118">
        <f>SUM(T345:T356)</f>
        <v>0</v>
      </c>
      <c r="AR344" s="112" t="s">
        <v>210</v>
      </c>
      <c r="AT344" s="119" t="s">
        <v>79</v>
      </c>
      <c r="AU344" s="119" t="s">
        <v>88</v>
      </c>
      <c r="AY344" s="112" t="s">
        <v>184</v>
      </c>
      <c r="BK344" s="120">
        <f>SUM(BK345:BK356)</f>
        <v>0</v>
      </c>
    </row>
    <row r="345" spans="2:65" s="1" customFormat="1" ht="16.5" customHeight="1">
      <c r="B345" s="121"/>
      <c r="C345" s="122" t="s">
        <v>540</v>
      </c>
      <c r="D345" s="122" t="s">
        <v>185</v>
      </c>
      <c r="E345" s="123" t="s">
        <v>2736</v>
      </c>
      <c r="F345" s="124" t="s">
        <v>2737</v>
      </c>
      <c r="G345" s="125" t="s">
        <v>348</v>
      </c>
      <c r="H345" s="126">
        <v>3</v>
      </c>
      <c r="I345" s="127"/>
      <c r="J345" s="128">
        <f>ROUND(I345*H345,2)</f>
        <v>0</v>
      </c>
      <c r="K345" s="124" t="s">
        <v>901</v>
      </c>
      <c r="L345" s="32"/>
      <c r="M345" s="129" t="s">
        <v>3</v>
      </c>
      <c r="N345" s="130" t="s">
        <v>51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88</v>
      </c>
      <c r="AT345" s="133" t="s">
        <v>185</v>
      </c>
      <c r="AU345" s="133" t="s">
        <v>90</v>
      </c>
      <c r="AY345" s="16" t="s">
        <v>184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6" t="s">
        <v>88</v>
      </c>
      <c r="BK345" s="134">
        <f>ROUND(I345*H345,2)</f>
        <v>0</v>
      </c>
      <c r="BL345" s="16" t="s">
        <v>88</v>
      </c>
      <c r="BM345" s="133" t="s">
        <v>2738</v>
      </c>
    </row>
    <row r="346" spans="2:65" s="11" customFormat="1" ht="11.25">
      <c r="B346" s="135"/>
      <c r="D346" s="136" t="s">
        <v>190</v>
      </c>
      <c r="E346" s="137" t="s">
        <v>3</v>
      </c>
      <c r="F346" s="138" t="s">
        <v>2598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90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2739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90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2" customFormat="1" ht="11.25">
      <c r="B348" s="142"/>
      <c r="D348" s="136" t="s">
        <v>190</v>
      </c>
      <c r="E348" s="143" t="s">
        <v>3</v>
      </c>
      <c r="F348" s="144" t="s">
        <v>210</v>
      </c>
      <c r="H348" s="145">
        <v>3</v>
      </c>
      <c r="I348" s="146"/>
      <c r="L348" s="142"/>
      <c r="M348" s="147"/>
      <c r="T348" s="148"/>
      <c r="AT348" s="143" t="s">
        <v>190</v>
      </c>
      <c r="AU348" s="143" t="s">
        <v>90</v>
      </c>
      <c r="AV348" s="12" t="s">
        <v>90</v>
      </c>
      <c r="AW348" s="12" t="s">
        <v>41</v>
      </c>
      <c r="AX348" s="12" t="s">
        <v>88</v>
      </c>
      <c r="AY348" s="143" t="s">
        <v>184</v>
      </c>
    </row>
    <row r="349" spans="2:65" s="1" customFormat="1" ht="16.5" customHeight="1">
      <c r="B349" s="121"/>
      <c r="C349" s="169" t="s">
        <v>397</v>
      </c>
      <c r="D349" s="169" t="s">
        <v>2525</v>
      </c>
      <c r="E349" s="170" t="s">
        <v>2740</v>
      </c>
      <c r="F349" s="171" t="s">
        <v>2741</v>
      </c>
      <c r="G349" s="172" t="s">
        <v>348</v>
      </c>
      <c r="H349" s="173">
        <v>3</v>
      </c>
      <c r="I349" s="174"/>
      <c r="J349" s="175">
        <f>ROUND(I349*H349,2)</f>
        <v>0</v>
      </c>
      <c r="K349" s="171" t="s">
        <v>901</v>
      </c>
      <c r="L349" s="176"/>
      <c r="M349" s="177" t="s">
        <v>3</v>
      </c>
      <c r="N349" s="178" t="s">
        <v>51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90</v>
      </c>
      <c r="AT349" s="133" t="s">
        <v>2525</v>
      </c>
      <c r="AU349" s="133" t="s">
        <v>90</v>
      </c>
      <c r="AY349" s="16" t="s">
        <v>184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6" t="s">
        <v>88</v>
      </c>
      <c r="BK349" s="134">
        <f>ROUND(I349*H349,2)</f>
        <v>0</v>
      </c>
      <c r="BL349" s="16" t="s">
        <v>88</v>
      </c>
      <c r="BM349" s="133" t="s">
        <v>2742</v>
      </c>
    </row>
    <row r="350" spans="2:65" s="11" customFormat="1" ht="11.25">
      <c r="B350" s="135"/>
      <c r="D350" s="136" t="s">
        <v>190</v>
      </c>
      <c r="E350" s="137" t="s">
        <v>3</v>
      </c>
      <c r="F350" s="138" t="s">
        <v>2598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90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1" customFormat="1" ht="11.25">
      <c r="B351" s="135"/>
      <c r="D351" s="136" t="s">
        <v>190</v>
      </c>
      <c r="E351" s="137" t="s">
        <v>3</v>
      </c>
      <c r="F351" s="138" t="s">
        <v>2739</v>
      </c>
      <c r="H351" s="137" t="s">
        <v>3</v>
      </c>
      <c r="I351" s="139"/>
      <c r="L351" s="135"/>
      <c r="M351" s="140"/>
      <c r="T351" s="141"/>
      <c r="AT351" s="137" t="s">
        <v>190</v>
      </c>
      <c r="AU351" s="137" t="s">
        <v>90</v>
      </c>
      <c r="AV351" s="11" t="s">
        <v>88</v>
      </c>
      <c r="AW351" s="11" t="s">
        <v>41</v>
      </c>
      <c r="AX351" s="11" t="s">
        <v>80</v>
      </c>
      <c r="AY351" s="137" t="s">
        <v>184</v>
      </c>
    </row>
    <row r="352" spans="2:65" s="12" customFormat="1" ht="11.25">
      <c r="B352" s="142"/>
      <c r="D352" s="136" t="s">
        <v>190</v>
      </c>
      <c r="E352" s="143" t="s">
        <v>3</v>
      </c>
      <c r="F352" s="144" t="s">
        <v>210</v>
      </c>
      <c r="H352" s="145">
        <v>3</v>
      </c>
      <c r="I352" s="146"/>
      <c r="L352" s="142"/>
      <c r="M352" s="147"/>
      <c r="T352" s="148"/>
      <c r="AT352" s="143" t="s">
        <v>190</v>
      </c>
      <c r="AU352" s="143" t="s">
        <v>90</v>
      </c>
      <c r="AV352" s="12" t="s">
        <v>90</v>
      </c>
      <c r="AW352" s="12" t="s">
        <v>41</v>
      </c>
      <c r="AX352" s="12" t="s">
        <v>88</v>
      </c>
      <c r="AY352" s="143" t="s">
        <v>184</v>
      </c>
    </row>
    <row r="353" spans="2:65" s="1" customFormat="1" ht="24.2" customHeight="1">
      <c r="B353" s="121"/>
      <c r="C353" s="169" t="s">
        <v>550</v>
      </c>
      <c r="D353" s="169" t="s">
        <v>2525</v>
      </c>
      <c r="E353" s="170" t="s">
        <v>2743</v>
      </c>
      <c r="F353" s="171" t="s">
        <v>2744</v>
      </c>
      <c r="G353" s="172" t="s">
        <v>348</v>
      </c>
      <c r="H353" s="173">
        <v>1</v>
      </c>
      <c r="I353" s="174"/>
      <c r="J353" s="175">
        <f>ROUND(I353*H353,2)</f>
        <v>0</v>
      </c>
      <c r="K353" s="171" t="s">
        <v>901</v>
      </c>
      <c r="L353" s="176"/>
      <c r="M353" s="177" t="s">
        <v>3</v>
      </c>
      <c r="N353" s="178" t="s">
        <v>51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90</v>
      </c>
      <c r="AT353" s="133" t="s">
        <v>2525</v>
      </c>
      <c r="AU353" s="133" t="s">
        <v>90</v>
      </c>
      <c r="AY353" s="16" t="s">
        <v>184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6" t="s">
        <v>88</v>
      </c>
      <c r="BK353" s="134">
        <f>ROUND(I353*H353,2)</f>
        <v>0</v>
      </c>
      <c r="BL353" s="16" t="s">
        <v>88</v>
      </c>
      <c r="BM353" s="133" t="s">
        <v>2745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2598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90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1" customFormat="1" ht="11.25">
      <c r="B355" s="135"/>
      <c r="D355" s="136" t="s">
        <v>190</v>
      </c>
      <c r="E355" s="137" t="s">
        <v>3</v>
      </c>
      <c r="F355" s="138" t="s">
        <v>2746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90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2" customFormat="1" ht="11.25">
      <c r="B356" s="142"/>
      <c r="D356" s="136" t="s">
        <v>190</v>
      </c>
      <c r="E356" s="143" t="s">
        <v>3</v>
      </c>
      <c r="F356" s="144" t="s">
        <v>88</v>
      </c>
      <c r="H356" s="145">
        <v>1</v>
      </c>
      <c r="I356" s="146"/>
      <c r="L356" s="142"/>
      <c r="M356" s="147"/>
      <c r="T356" s="148"/>
      <c r="AT356" s="143" t="s">
        <v>190</v>
      </c>
      <c r="AU356" s="143" t="s">
        <v>90</v>
      </c>
      <c r="AV356" s="12" t="s">
        <v>90</v>
      </c>
      <c r="AW356" s="12" t="s">
        <v>41</v>
      </c>
      <c r="AX356" s="12" t="s">
        <v>88</v>
      </c>
      <c r="AY356" s="143" t="s">
        <v>184</v>
      </c>
    </row>
    <row r="357" spans="2:65" s="10" customFormat="1" ht="25.9" customHeight="1">
      <c r="B357" s="111"/>
      <c r="D357" s="112" t="s">
        <v>79</v>
      </c>
      <c r="E357" s="113" t="s">
        <v>2747</v>
      </c>
      <c r="F357" s="113" t="s">
        <v>2748</v>
      </c>
      <c r="I357" s="114"/>
      <c r="J357" s="115">
        <f>BK357</f>
        <v>0</v>
      </c>
      <c r="L357" s="111"/>
      <c r="M357" s="116"/>
      <c r="P357" s="117">
        <f>P358+P364+P370</f>
        <v>0</v>
      </c>
      <c r="R357" s="117">
        <f>R358+R364+R370</f>
        <v>0</v>
      </c>
      <c r="T357" s="118">
        <f>T358+T364+T370</f>
        <v>0</v>
      </c>
      <c r="AR357" s="112" t="s">
        <v>221</v>
      </c>
      <c r="AT357" s="119" t="s">
        <v>79</v>
      </c>
      <c r="AU357" s="119" t="s">
        <v>80</v>
      </c>
      <c r="AY357" s="112" t="s">
        <v>184</v>
      </c>
      <c r="BK357" s="120">
        <f>BK358+BK364+BK370</f>
        <v>0</v>
      </c>
    </row>
    <row r="358" spans="2:65" s="10" customFormat="1" ht="22.9" customHeight="1">
      <c r="B358" s="111"/>
      <c r="D358" s="112" t="s">
        <v>79</v>
      </c>
      <c r="E358" s="163" t="s">
        <v>2749</v>
      </c>
      <c r="F358" s="163" t="s">
        <v>2750</v>
      </c>
      <c r="I358" s="114"/>
      <c r="J358" s="164">
        <f>BK358</f>
        <v>0</v>
      </c>
      <c r="L358" s="111"/>
      <c r="M358" s="116"/>
      <c r="P358" s="117">
        <f>SUM(P359:P363)</f>
        <v>0</v>
      </c>
      <c r="R358" s="117">
        <f>SUM(R359:R363)</f>
        <v>0</v>
      </c>
      <c r="T358" s="118">
        <f>SUM(T359:T363)</f>
        <v>0</v>
      </c>
      <c r="AR358" s="112" t="s">
        <v>221</v>
      </c>
      <c r="AT358" s="119" t="s">
        <v>79</v>
      </c>
      <c r="AU358" s="119" t="s">
        <v>88</v>
      </c>
      <c r="AY358" s="112" t="s">
        <v>184</v>
      </c>
      <c r="BK358" s="120">
        <f>SUM(BK359:BK363)</f>
        <v>0</v>
      </c>
    </row>
    <row r="359" spans="2:65" s="1" customFormat="1" ht="24.2" customHeight="1">
      <c r="B359" s="121"/>
      <c r="C359" s="122" t="s">
        <v>402</v>
      </c>
      <c r="D359" s="122" t="s">
        <v>185</v>
      </c>
      <c r="E359" s="123" t="s">
        <v>2751</v>
      </c>
      <c r="F359" s="124" t="s">
        <v>2752</v>
      </c>
      <c r="G359" s="125" t="s">
        <v>348</v>
      </c>
      <c r="H359" s="126">
        <v>1</v>
      </c>
      <c r="I359" s="127"/>
      <c r="J359" s="128">
        <f>ROUND(I359*H359,2)</f>
        <v>0</v>
      </c>
      <c r="K359" s="124" t="s">
        <v>2531</v>
      </c>
      <c r="L359" s="32"/>
      <c r="M359" s="129" t="s">
        <v>3</v>
      </c>
      <c r="N359" s="130" t="s">
        <v>51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2753</v>
      </c>
      <c r="AT359" s="133" t="s">
        <v>185</v>
      </c>
      <c r="AU359" s="133" t="s">
        <v>90</v>
      </c>
      <c r="AY359" s="16" t="s">
        <v>184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6" t="s">
        <v>88</v>
      </c>
      <c r="BK359" s="134">
        <f>ROUND(I359*H359,2)</f>
        <v>0</v>
      </c>
      <c r="BL359" s="16" t="s">
        <v>2753</v>
      </c>
      <c r="BM359" s="133" t="s">
        <v>2754</v>
      </c>
    </row>
    <row r="360" spans="2:65" s="1" customFormat="1" ht="11.25">
      <c r="B360" s="32"/>
      <c r="D360" s="165" t="s">
        <v>2533</v>
      </c>
      <c r="F360" s="166" t="s">
        <v>2755</v>
      </c>
      <c r="I360" s="167"/>
      <c r="L360" s="32"/>
      <c r="M360" s="168"/>
      <c r="T360" s="53"/>
      <c r="AT360" s="16" t="s">
        <v>2533</v>
      </c>
      <c r="AU360" s="16" t="s">
        <v>90</v>
      </c>
    </row>
    <row r="361" spans="2:65" s="11" customFormat="1" ht="11.25">
      <c r="B361" s="135"/>
      <c r="D361" s="136" t="s">
        <v>190</v>
      </c>
      <c r="E361" s="137" t="s">
        <v>3</v>
      </c>
      <c r="F361" s="138" t="s">
        <v>2598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90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1" customFormat="1" ht="11.25">
      <c r="B362" s="135"/>
      <c r="D362" s="136" t="s">
        <v>190</v>
      </c>
      <c r="E362" s="137" t="s">
        <v>3</v>
      </c>
      <c r="F362" s="138" t="s">
        <v>2756</v>
      </c>
      <c r="H362" s="137" t="s">
        <v>3</v>
      </c>
      <c r="I362" s="139"/>
      <c r="L362" s="135"/>
      <c r="M362" s="140"/>
      <c r="T362" s="141"/>
      <c r="AT362" s="137" t="s">
        <v>190</v>
      </c>
      <c r="AU362" s="137" t="s">
        <v>90</v>
      </c>
      <c r="AV362" s="11" t="s">
        <v>88</v>
      </c>
      <c r="AW362" s="11" t="s">
        <v>41</v>
      </c>
      <c r="AX362" s="11" t="s">
        <v>80</v>
      </c>
      <c r="AY362" s="137" t="s">
        <v>184</v>
      </c>
    </row>
    <row r="363" spans="2:65" s="12" customFormat="1" ht="11.25">
      <c r="B363" s="142"/>
      <c r="D363" s="136" t="s">
        <v>190</v>
      </c>
      <c r="E363" s="143" t="s">
        <v>3</v>
      </c>
      <c r="F363" s="144" t="s">
        <v>88</v>
      </c>
      <c r="H363" s="145">
        <v>1</v>
      </c>
      <c r="I363" s="146"/>
      <c r="L363" s="142"/>
      <c r="M363" s="147"/>
      <c r="T363" s="148"/>
      <c r="AT363" s="143" t="s">
        <v>190</v>
      </c>
      <c r="AU363" s="143" t="s">
        <v>90</v>
      </c>
      <c r="AV363" s="12" t="s">
        <v>90</v>
      </c>
      <c r="AW363" s="12" t="s">
        <v>41</v>
      </c>
      <c r="AX363" s="12" t="s">
        <v>88</v>
      </c>
      <c r="AY363" s="143" t="s">
        <v>184</v>
      </c>
    </row>
    <row r="364" spans="2:65" s="10" customFormat="1" ht="22.9" customHeight="1">
      <c r="B364" s="111"/>
      <c r="D364" s="112" t="s">
        <v>79</v>
      </c>
      <c r="E364" s="163" t="s">
        <v>2757</v>
      </c>
      <c r="F364" s="163" t="s">
        <v>2758</v>
      </c>
      <c r="I364" s="114"/>
      <c r="J364" s="164">
        <f>BK364</f>
        <v>0</v>
      </c>
      <c r="L364" s="111"/>
      <c r="M364" s="116"/>
      <c r="P364" s="117">
        <f>SUM(P365:P369)</f>
        <v>0</v>
      </c>
      <c r="R364" s="117">
        <f>SUM(R365:R369)</f>
        <v>0</v>
      </c>
      <c r="T364" s="118">
        <f>SUM(T365:T369)</f>
        <v>0</v>
      </c>
      <c r="AR364" s="112" t="s">
        <v>221</v>
      </c>
      <c r="AT364" s="119" t="s">
        <v>79</v>
      </c>
      <c r="AU364" s="119" t="s">
        <v>88</v>
      </c>
      <c r="AY364" s="112" t="s">
        <v>184</v>
      </c>
      <c r="BK364" s="120">
        <f>SUM(BK365:BK369)</f>
        <v>0</v>
      </c>
    </row>
    <row r="365" spans="2:65" s="1" customFormat="1" ht="24.2" customHeight="1">
      <c r="B365" s="121"/>
      <c r="C365" s="122" t="s">
        <v>559</v>
      </c>
      <c r="D365" s="122" t="s">
        <v>185</v>
      </c>
      <c r="E365" s="123" t="s">
        <v>2759</v>
      </c>
      <c r="F365" s="124" t="s">
        <v>2760</v>
      </c>
      <c r="G365" s="125" t="s">
        <v>348</v>
      </c>
      <c r="H365" s="126">
        <v>1</v>
      </c>
      <c r="I365" s="127"/>
      <c r="J365" s="128">
        <f>ROUND(I365*H365,2)</f>
        <v>0</v>
      </c>
      <c r="K365" s="124" t="s">
        <v>2531</v>
      </c>
      <c r="L365" s="32"/>
      <c r="M365" s="129" t="s">
        <v>3</v>
      </c>
      <c r="N365" s="130" t="s">
        <v>51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2753</v>
      </c>
      <c r="AT365" s="133" t="s">
        <v>185</v>
      </c>
      <c r="AU365" s="133" t="s">
        <v>90</v>
      </c>
      <c r="AY365" s="16" t="s">
        <v>184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6" t="s">
        <v>88</v>
      </c>
      <c r="BK365" s="134">
        <f>ROUND(I365*H365,2)</f>
        <v>0</v>
      </c>
      <c r="BL365" s="16" t="s">
        <v>2753</v>
      </c>
      <c r="BM365" s="133" t="s">
        <v>2761</v>
      </c>
    </row>
    <row r="366" spans="2:65" s="1" customFormat="1" ht="11.25">
      <c r="B366" s="32"/>
      <c r="D366" s="165" t="s">
        <v>2533</v>
      </c>
      <c r="F366" s="166" t="s">
        <v>2762</v>
      </c>
      <c r="I366" s="167"/>
      <c r="L366" s="32"/>
      <c r="M366" s="168"/>
      <c r="T366" s="53"/>
      <c r="AT366" s="16" t="s">
        <v>2533</v>
      </c>
      <c r="AU366" s="16" t="s">
        <v>90</v>
      </c>
    </row>
    <row r="367" spans="2:65" s="11" customFormat="1" ht="11.25">
      <c r="B367" s="135"/>
      <c r="D367" s="136" t="s">
        <v>190</v>
      </c>
      <c r="E367" s="137" t="s">
        <v>3</v>
      </c>
      <c r="F367" s="138" t="s">
        <v>2598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90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1" customFormat="1" ht="11.25">
      <c r="B368" s="135"/>
      <c r="D368" s="136" t="s">
        <v>190</v>
      </c>
      <c r="E368" s="137" t="s">
        <v>3</v>
      </c>
      <c r="F368" s="138" t="s">
        <v>2763</v>
      </c>
      <c r="H368" s="137" t="s">
        <v>3</v>
      </c>
      <c r="I368" s="139"/>
      <c r="L368" s="135"/>
      <c r="M368" s="140"/>
      <c r="T368" s="141"/>
      <c r="AT368" s="137" t="s">
        <v>190</v>
      </c>
      <c r="AU368" s="137" t="s">
        <v>90</v>
      </c>
      <c r="AV368" s="11" t="s">
        <v>88</v>
      </c>
      <c r="AW368" s="11" t="s">
        <v>41</v>
      </c>
      <c r="AX368" s="11" t="s">
        <v>80</v>
      </c>
      <c r="AY368" s="137" t="s">
        <v>184</v>
      </c>
    </row>
    <row r="369" spans="2:65" s="12" customFormat="1" ht="11.25">
      <c r="B369" s="142"/>
      <c r="D369" s="136" t="s">
        <v>190</v>
      </c>
      <c r="E369" s="143" t="s">
        <v>3</v>
      </c>
      <c r="F369" s="144" t="s">
        <v>88</v>
      </c>
      <c r="H369" s="145">
        <v>1</v>
      </c>
      <c r="I369" s="146"/>
      <c r="L369" s="142"/>
      <c r="M369" s="147"/>
      <c r="T369" s="148"/>
      <c r="AT369" s="143" t="s">
        <v>190</v>
      </c>
      <c r="AU369" s="143" t="s">
        <v>90</v>
      </c>
      <c r="AV369" s="12" t="s">
        <v>90</v>
      </c>
      <c r="AW369" s="12" t="s">
        <v>41</v>
      </c>
      <c r="AX369" s="12" t="s">
        <v>88</v>
      </c>
      <c r="AY369" s="143" t="s">
        <v>184</v>
      </c>
    </row>
    <row r="370" spans="2:65" s="10" customFormat="1" ht="22.9" customHeight="1">
      <c r="B370" s="111"/>
      <c r="D370" s="112" t="s">
        <v>79</v>
      </c>
      <c r="E370" s="163" t="s">
        <v>2764</v>
      </c>
      <c r="F370" s="163" t="s">
        <v>2765</v>
      </c>
      <c r="I370" s="114"/>
      <c r="J370" s="164">
        <f>BK370</f>
        <v>0</v>
      </c>
      <c r="L370" s="111"/>
      <c r="M370" s="116"/>
      <c r="P370" s="117">
        <f>SUM(P371:P382)</f>
        <v>0</v>
      </c>
      <c r="R370" s="117">
        <f>SUM(R371:R382)</f>
        <v>0</v>
      </c>
      <c r="T370" s="118">
        <f>SUM(T371:T382)</f>
        <v>0</v>
      </c>
      <c r="AR370" s="112" t="s">
        <v>221</v>
      </c>
      <c r="AT370" s="119" t="s">
        <v>79</v>
      </c>
      <c r="AU370" s="119" t="s">
        <v>88</v>
      </c>
      <c r="AY370" s="112" t="s">
        <v>184</v>
      </c>
      <c r="BK370" s="120">
        <f>SUM(BK371:BK382)</f>
        <v>0</v>
      </c>
    </row>
    <row r="371" spans="2:65" s="1" customFormat="1" ht="37.9" customHeight="1">
      <c r="B371" s="121"/>
      <c r="C371" s="122" t="s">
        <v>408</v>
      </c>
      <c r="D371" s="122" t="s">
        <v>185</v>
      </c>
      <c r="E371" s="123" t="s">
        <v>2766</v>
      </c>
      <c r="F371" s="124" t="s">
        <v>2767</v>
      </c>
      <c r="G371" s="125" t="s">
        <v>348</v>
      </c>
      <c r="H371" s="126">
        <v>1</v>
      </c>
      <c r="I371" s="127"/>
      <c r="J371" s="128">
        <f>ROUND(I371*H371,2)</f>
        <v>0</v>
      </c>
      <c r="K371" s="124" t="s">
        <v>2531</v>
      </c>
      <c r="L371" s="32"/>
      <c r="M371" s="129" t="s">
        <v>3</v>
      </c>
      <c r="N371" s="130" t="s">
        <v>51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2753</v>
      </c>
      <c r="AT371" s="133" t="s">
        <v>185</v>
      </c>
      <c r="AU371" s="133" t="s">
        <v>90</v>
      </c>
      <c r="AY371" s="16" t="s">
        <v>184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6" t="s">
        <v>88</v>
      </c>
      <c r="BK371" s="134">
        <f>ROUND(I371*H371,2)</f>
        <v>0</v>
      </c>
      <c r="BL371" s="16" t="s">
        <v>2753</v>
      </c>
      <c r="BM371" s="133" t="s">
        <v>2768</v>
      </c>
    </row>
    <row r="372" spans="2:65" s="1" customFormat="1" ht="11.25">
      <c r="B372" s="32"/>
      <c r="D372" s="165" t="s">
        <v>2533</v>
      </c>
      <c r="F372" s="166" t="s">
        <v>2769</v>
      </c>
      <c r="I372" s="167"/>
      <c r="L372" s="32"/>
      <c r="M372" s="168"/>
      <c r="T372" s="53"/>
      <c r="AT372" s="16" t="s">
        <v>2533</v>
      </c>
      <c r="AU372" s="16" t="s">
        <v>90</v>
      </c>
    </row>
    <row r="373" spans="2:65" s="1" customFormat="1" ht="48.75">
      <c r="B373" s="32"/>
      <c r="D373" s="136" t="s">
        <v>2770</v>
      </c>
      <c r="F373" s="179" t="s">
        <v>2771</v>
      </c>
      <c r="I373" s="167"/>
      <c r="L373" s="32"/>
      <c r="M373" s="168"/>
      <c r="T373" s="53"/>
      <c r="AT373" s="16" t="s">
        <v>2770</v>
      </c>
      <c r="AU373" s="16" t="s">
        <v>90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2598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90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1" customFormat="1" ht="33.75">
      <c r="B375" s="135"/>
      <c r="D375" s="136" t="s">
        <v>190</v>
      </c>
      <c r="E375" s="137" t="s">
        <v>3</v>
      </c>
      <c r="F375" s="138" t="s">
        <v>2772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90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88</v>
      </c>
      <c r="H376" s="145">
        <v>1</v>
      </c>
      <c r="I376" s="146"/>
      <c r="L376" s="142"/>
      <c r="M376" s="147"/>
      <c r="T376" s="148"/>
      <c r="AT376" s="143" t="s">
        <v>190</v>
      </c>
      <c r="AU376" s="143" t="s">
        <v>90</v>
      </c>
      <c r="AV376" s="12" t="s">
        <v>90</v>
      </c>
      <c r="AW376" s="12" t="s">
        <v>41</v>
      </c>
      <c r="AX376" s="12" t="s">
        <v>88</v>
      </c>
      <c r="AY376" s="143" t="s">
        <v>184</v>
      </c>
    </row>
    <row r="377" spans="2:65" s="1" customFormat="1" ht="37.9" customHeight="1">
      <c r="B377" s="121"/>
      <c r="C377" s="122" t="s">
        <v>568</v>
      </c>
      <c r="D377" s="122" t="s">
        <v>185</v>
      </c>
      <c r="E377" s="123" t="s">
        <v>2773</v>
      </c>
      <c r="F377" s="124" t="s">
        <v>2774</v>
      </c>
      <c r="G377" s="125" t="s">
        <v>348</v>
      </c>
      <c r="H377" s="126">
        <v>1</v>
      </c>
      <c r="I377" s="127"/>
      <c r="J377" s="128">
        <f>ROUND(I377*H377,2)</f>
        <v>0</v>
      </c>
      <c r="K377" s="124" t="s">
        <v>2531</v>
      </c>
      <c r="L377" s="32"/>
      <c r="M377" s="129" t="s">
        <v>3</v>
      </c>
      <c r="N377" s="130" t="s">
        <v>51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2753</v>
      </c>
      <c r="AT377" s="133" t="s">
        <v>185</v>
      </c>
      <c r="AU377" s="133" t="s">
        <v>90</v>
      </c>
      <c r="AY377" s="16" t="s">
        <v>184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6" t="s">
        <v>88</v>
      </c>
      <c r="BK377" s="134">
        <f>ROUND(I377*H377,2)</f>
        <v>0</v>
      </c>
      <c r="BL377" s="16" t="s">
        <v>2753</v>
      </c>
      <c r="BM377" s="133" t="s">
        <v>2775</v>
      </c>
    </row>
    <row r="378" spans="2:65" s="1" customFormat="1" ht="11.25">
      <c r="B378" s="32"/>
      <c r="D378" s="165" t="s">
        <v>2533</v>
      </c>
      <c r="F378" s="166" t="s">
        <v>2776</v>
      </c>
      <c r="I378" s="167"/>
      <c r="L378" s="32"/>
      <c r="M378" s="168"/>
      <c r="T378" s="53"/>
      <c r="AT378" s="16" t="s">
        <v>2533</v>
      </c>
      <c r="AU378" s="16" t="s">
        <v>90</v>
      </c>
    </row>
    <row r="379" spans="2:65" s="1" customFormat="1" ht="39">
      <c r="B379" s="32"/>
      <c r="D379" s="136" t="s">
        <v>2770</v>
      </c>
      <c r="F379" s="179" t="s">
        <v>2777</v>
      </c>
      <c r="I379" s="167"/>
      <c r="L379" s="32"/>
      <c r="M379" s="168"/>
      <c r="T379" s="53"/>
      <c r="AT379" s="16" t="s">
        <v>2770</v>
      </c>
      <c r="AU379" s="16" t="s">
        <v>90</v>
      </c>
    </row>
    <row r="380" spans="2:65" s="11" customFormat="1" ht="11.25">
      <c r="B380" s="135"/>
      <c r="D380" s="136" t="s">
        <v>190</v>
      </c>
      <c r="E380" s="137" t="s">
        <v>3</v>
      </c>
      <c r="F380" s="138" t="s">
        <v>2598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90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1" customFormat="1" ht="11.25">
      <c r="B381" s="135"/>
      <c r="D381" s="136" t="s">
        <v>190</v>
      </c>
      <c r="E381" s="137" t="s">
        <v>3</v>
      </c>
      <c r="F381" s="138" t="s">
        <v>2778</v>
      </c>
      <c r="H381" s="137" t="s">
        <v>3</v>
      </c>
      <c r="I381" s="139"/>
      <c r="L381" s="135"/>
      <c r="M381" s="140"/>
      <c r="T381" s="141"/>
      <c r="AT381" s="137" t="s">
        <v>190</v>
      </c>
      <c r="AU381" s="137" t="s">
        <v>90</v>
      </c>
      <c r="AV381" s="11" t="s">
        <v>88</v>
      </c>
      <c r="AW381" s="11" t="s">
        <v>41</v>
      </c>
      <c r="AX381" s="11" t="s">
        <v>80</v>
      </c>
      <c r="AY381" s="137" t="s">
        <v>184</v>
      </c>
    </row>
    <row r="382" spans="2:65" s="12" customFormat="1" ht="11.25">
      <c r="B382" s="142"/>
      <c r="D382" s="136" t="s">
        <v>190</v>
      </c>
      <c r="E382" s="143" t="s">
        <v>3</v>
      </c>
      <c r="F382" s="144" t="s">
        <v>88</v>
      </c>
      <c r="H382" s="145">
        <v>1</v>
      </c>
      <c r="I382" s="146"/>
      <c r="L382" s="142"/>
      <c r="M382" s="180"/>
      <c r="N382" s="181"/>
      <c r="O382" s="181"/>
      <c r="P382" s="181"/>
      <c r="Q382" s="181"/>
      <c r="R382" s="181"/>
      <c r="S382" s="181"/>
      <c r="T382" s="182"/>
      <c r="AT382" s="143" t="s">
        <v>190</v>
      </c>
      <c r="AU382" s="143" t="s">
        <v>90</v>
      </c>
      <c r="AV382" s="12" t="s">
        <v>90</v>
      </c>
      <c r="AW382" s="12" t="s">
        <v>41</v>
      </c>
      <c r="AX382" s="12" t="s">
        <v>88</v>
      </c>
      <c r="AY382" s="143" t="s">
        <v>184</v>
      </c>
    </row>
    <row r="383" spans="2:65" s="1" customFormat="1" ht="6.95" customHeight="1">
      <c r="B383" s="41"/>
      <c r="C383" s="42"/>
      <c r="D383" s="42"/>
      <c r="E383" s="42"/>
      <c r="F383" s="42"/>
      <c r="G383" s="42"/>
      <c r="H383" s="42"/>
      <c r="I383" s="42"/>
      <c r="J383" s="42"/>
      <c r="K383" s="42"/>
      <c r="L383" s="32"/>
    </row>
  </sheetData>
  <autoFilter ref="C88:K382" xr:uid="{00000000-0009-0000-0000-00000C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C00-000000000000}"/>
    <hyperlink ref="F104" r:id="rId2" xr:uid="{00000000-0004-0000-0C00-000001000000}"/>
    <hyperlink ref="F113" r:id="rId3" xr:uid="{00000000-0004-0000-0C00-000002000000}"/>
    <hyperlink ref="F122" r:id="rId4" xr:uid="{00000000-0004-0000-0C00-000003000000}"/>
    <hyperlink ref="F127" r:id="rId5" xr:uid="{00000000-0004-0000-0C00-000004000000}"/>
    <hyperlink ref="F132" r:id="rId6" xr:uid="{00000000-0004-0000-0C00-000005000000}"/>
    <hyperlink ref="F137" r:id="rId7" xr:uid="{00000000-0004-0000-0C00-000006000000}"/>
    <hyperlink ref="F142" r:id="rId8" xr:uid="{00000000-0004-0000-0C00-000007000000}"/>
    <hyperlink ref="F147" r:id="rId9" xr:uid="{00000000-0004-0000-0C00-000008000000}"/>
    <hyperlink ref="F169" r:id="rId10" xr:uid="{00000000-0004-0000-0C00-000009000000}"/>
    <hyperlink ref="F190" r:id="rId11" xr:uid="{00000000-0004-0000-0C00-00000A000000}"/>
    <hyperlink ref="F204" r:id="rId12" xr:uid="{00000000-0004-0000-0C00-00000B000000}"/>
    <hyperlink ref="F220" r:id="rId13" xr:uid="{00000000-0004-0000-0C00-00000C000000}"/>
    <hyperlink ref="F226" r:id="rId14" xr:uid="{00000000-0004-0000-0C00-00000D000000}"/>
    <hyperlink ref="F232" r:id="rId15" xr:uid="{00000000-0004-0000-0C00-00000E000000}"/>
    <hyperlink ref="F258" r:id="rId16" xr:uid="{00000000-0004-0000-0C00-00000F000000}"/>
    <hyperlink ref="F360" r:id="rId17" xr:uid="{00000000-0004-0000-0C00-000010000000}"/>
    <hyperlink ref="F366" r:id="rId18" xr:uid="{00000000-0004-0000-0C00-000011000000}"/>
    <hyperlink ref="F372" r:id="rId19" xr:uid="{00000000-0004-0000-0C00-000012000000}"/>
    <hyperlink ref="F378" r:id="rId20" xr:uid="{00000000-0004-0000-0C00-000013000000}"/>
  </hyperlinks>
  <pageMargins left="0.39370078740157483" right="0.39370078740157483" top="0.39370078740157483" bottom="0.39370078740157483" header="0" footer="0"/>
  <pageSetup paperSize="9" scale="76" fitToHeight="100" orientation="portrait" r:id="rId21"/>
  <headerFooter>
    <oddFooter>&amp;CStrana &amp;P z &amp;N</oddFooter>
  </headerFooter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9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126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16.5" customHeight="1">
      <c r="B9" s="32"/>
      <c r="E9" s="209" t="s">
        <v>2779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ROUND((SUM(BE85:BE975)),  2)</f>
        <v>0</v>
      </c>
      <c r="I33" s="89">
        <v>0.21</v>
      </c>
      <c r="J33" s="88">
        <f>ROUND(((SUM(BE85:BE975))*I33),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ROUND((SUM(BF85:BF975)),  2)</f>
        <v>0</v>
      </c>
      <c r="I34" s="89">
        <v>0.15</v>
      </c>
      <c r="J34" s="88">
        <f>ROUND(((SUM(BF85:BF975))*I34),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ROUND((SUM(BG85:BG975)),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ROUND((SUM(BH85:BH975)),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ROUND((SUM(BI85:BI975)),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16.5" customHeight="1">
      <c r="B50" s="32"/>
      <c r="E50" s="209" t="str">
        <f>E9</f>
        <v>PS476 - Výstavba SSZ 5.22 Cacovická - Tomkovo nám.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J141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J217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J232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J950</f>
        <v>0</v>
      </c>
      <c r="L64" s="99"/>
    </row>
    <row r="65" spans="2:12" s="8" customFormat="1" ht="24.95" customHeight="1">
      <c r="B65" s="99"/>
      <c r="D65" s="100" t="s">
        <v>2165</v>
      </c>
      <c r="E65" s="101"/>
      <c r="F65" s="101"/>
      <c r="G65" s="101"/>
      <c r="H65" s="101"/>
      <c r="I65" s="101"/>
      <c r="J65" s="102">
        <f>J970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16.5" customHeight="1">
      <c r="B77" s="32"/>
      <c r="E77" s="209" t="str">
        <f>E9</f>
        <v>PS476 - Výstavba SSZ 5.22 Cacovická - Tomkovo nám.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Husovice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P86+P141+P217+P232+P950+P970</f>
        <v>0</v>
      </c>
      <c r="Q85" s="50"/>
      <c r="R85" s="108">
        <f>R86+R141+R217+R232+R950+R970</f>
        <v>0</v>
      </c>
      <c r="S85" s="50"/>
      <c r="T85" s="109">
        <f>T86+T141+T217+T232+T950+T970</f>
        <v>0</v>
      </c>
      <c r="AT85" s="16" t="s">
        <v>79</v>
      </c>
      <c r="AU85" s="16" t="s">
        <v>163</v>
      </c>
      <c r="BK85" s="110">
        <f>BK86+BK141+BK217+BK232+BK950+BK970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SUM(P87:P140)</f>
        <v>0</v>
      </c>
      <c r="R86" s="117">
        <f>SUM(R87:R140)</f>
        <v>0</v>
      </c>
      <c r="T86" s="118">
        <f>SUM(T87:T140)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SUM(BK87:BK140)</f>
        <v>0</v>
      </c>
    </row>
    <row r="87" spans="2:65" s="1" customFormat="1" ht="21.75" customHeight="1">
      <c r="B87" s="121"/>
      <c r="C87" s="122" t="s">
        <v>88</v>
      </c>
      <c r="D87" s="122" t="s">
        <v>185</v>
      </c>
      <c r="E87" s="123" t="s">
        <v>186</v>
      </c>
      <c r="F87" s="124" t="s">
        <v>187</v>
      </c>
      <c r="G87" s="125" t="s">
        <v>188</v>
      </c>
      <c r="H87" s="126">
        <v>33.930999999999997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2780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2781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194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2" customFormat="1" ht="11.25">
      <c r="B91" s="142"/>
      <c r="D91" s="136" t="s">
        <v>190</v>
      </c>
      <c r="E91" s="143" t="s">
        <v>3</v>
      </c>
      <c r="F91" s="144" t="s">
        <v>2782</v>
      </c>
      <c r="H91" s="145">
        <v>12.95</v>
      </c>
      <c r="I91" s="146"/>
      <c r="L91" s="142"/>
      <c r="M91" s="147"/>
      <c r="T91" s="148"/>
      <c r="AT91" s="143" t="s">
        <v>190</v>
      </c>
      <c r="AU91" s="143" t="s">
        <v>88</v>
      </c>
      <c r="AV91" s="12" t="s">
        <v>90</v>
      </c>
      <c r="AW91" s="12" t="s">
        <v>41</v>
      </c>
      <c r="AX91" s="12" t="s">
        <v>80</v>
      </c>
      <c r="AY91" s="143" t="s">
        <v>184</v>
      </c>
    </row>
    <row r="92" spans="2:65" s="11" customFormat="1" ht="11.25">
      <c r="B92" s="135"/>
      <c r="D92" s="136" t="s">
        <v>190</v>
      </c>
      <c r="E92" s="137" t="s">
        <v>3</v>
      </c>
      <c r="F92" s="138" t="s">
        <v>196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2783</v>
      </c>
      <c r="H93" s="145">
        <v>7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2784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2" customFormat="1" ht="11.25">
      <c r="B95" s="142"/>
      <c r="D95" s="136" t="s">
        <v>190</v>
      </c>
      <c r="E95" s="143" t="s">
        <v>3</v>
      </c>
      <c r="F95" s="144" t="s">
        <v>201</v>
      </c>
      <c r="H95" s="145">
        <v>1.2</v>
      </c>
      <c r="I95" s="146"/>
      <c r="L95" s="142"/>
      <c r="M95" s="147"/>
      <c r="T95" s="148"/>
      <c r="AT95" s="143" t="s">
        <v>190</v>
      </c>
      <c r="AU95" s="143" t="s">
        <v>88</v>
      </c>
      <c r="AV95" s="12" t="s">
        <v>90</v>
      </c>
      <c r="AW95" s="12" t="s">
        <v>41</v>
      </c>
      <c r="AX95" s="12" t="s">
        <v>80</v>
      </c>
      <c r="AY95" s="143" t="s">
        <v>184</v>
      </c>
    </row>
    <row r="96" spans="2:65" s="11" customFormat="1" ht="22.5">
      <c r="B96" s="135"/>
      <c r="D96" s="136" t="s">
        <v>190</v>
      </c>
      <c r="E96" s="137" t="s">
        <v>3</v>
      </c>
      <c r="F96" s="138" t="s">
        <v>1208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2" customFormat="1" ht="11.25">
      <c r="B97" s="142"/>
      <c r="D97" s="136" t="s">
        <v>190</v>
      </c>
      <c r="E97" s="143" t="s">
        <v>3</v>
      </c>
      <c r="F97" s="144" t="s">
        <v>1209</v>
      </c>
      <c r="H97" s="145">
        <v>0.3</v>
      </c>
      <c r="I97" s="146"/>
      <c r="L97" s="142"/>
      <c r="M97" s="147"/>
      <c r="T97" s="148"/>
      <c r="AT97" s="143" t="s">
        <v>190</v>
      </c>
      <c r="AU97" s="143" t="s">
        <v>88</v>
      </c>
      <c r="AV97" s="12" t="s">
        <v>90</v>
      </c>
      <c r="AW97" s="12" t="s">
        <v>41</v>
      </c>
      <c r="AX97" s="12" t="s">
        <v>80</v>
      </c>
      <c r="AY97" s="143" t="s">
        <v>184</v>
      </c>
    </row>
    <row r="98" spans="2:65" s="11" customFormat="1" ht="22.5">
      <c r="B98" s="135"/>
      <c r="D98" s="136" t="s">
        <v>190</v>
      </c>
      <c r="E98" s="137" t="s">
        <v>3</v>
      </c>
      <c r="F98" s="138" t="s">
        <v>2785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2" customFormat="1" ht="11.25">
      <c r="B99" s="142"/>
      <c r="D99" s="136" t="s">
        <v>190</v>
      </c>
      <c r="E99" s="143" t="s">
        <v>3</v>
      </c>
      <c r="F99" s="144" t="s">
        <v>2178</v>
      </c>
      <c r="H99" s="145">
        <v>1.944</v>
      </c>
      <c r="I99" s="146"/>
      <c r="L99" s="142"/>
      <c r="M99" s="147"/>
      <c r="T99" s="148"/>
      <c r="AT99" s="143" t="s">
        <v>190</v>
      </c>
      <c r="AU99" s="143" t="s">
        <v>88</v>
      </c>
      <c r="AV99" s="12" t="s">
        <v>90</v>
      </c>
      <c r="AW99" s="12" t="s">
        <v>41</v>
      </c>
      <c r="AX99" s="12" t="s">
        <v>80</v>
      </c>
      <c r="AY99" s="143" t="s">
        <v>184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2786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88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1555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2177</v>
      </c>
      <c r="H102" s="145">
        <v>6.8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1" customFormat="1" ht="11.25">
      <c r="B103" s="135"/>
      <c r="D103" s="136" t="s">
        <v>190</v>
      </c>
      <c r="E103" s="137" t="s">
        <v>3</v>
      </c>
      <c r="F103" s="138" t="s">
        <v>1555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2" customFormat="1" ht="11.25">
      <c r="B104" s="142"/>
      <c r="D104" s="136" t="s">
        <v>190</v>
      </c>
      <c r="E104" s="143" t="s">
        <v>3</v>
      </c>
      <c r="F104" s="144" t="s">
        <v>2787</v>
      </c>
      <c r="H104" s="145">
        <v>2.8730000000000002</v>
      </c>
      <c r="I104" s="146"/>
      <c r="L104" s="142"/>
      <c r="M104" s="147"/>
      <c r="T104" s="148"/>
      <c r="AT104" s="143" t="s">
        <v>190</v>
      </c>
      <c r="AU104" s="143" t="s">
        <v>88</v>
      </c>
      <c r="AV104" s="12" t="s">
        <v>90</v>
      </c>
      <c r="AW104" s="12" t="s">
        <v>41</v>
      </c>
      <c r="AX104" s="12" t="s">
        <v>80</v>
      </c>
      <c r="AY104" s="143" t="s">
        <v>184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1557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2" customFormat="1" ht="11.25">
      <c r="B106" s="142"/>
      <c r="D106" s="136" t="s">
        <v>190</v>
      </c>
      <c r="E106" s="143" t="s">
        <v>3</v>
      </c>
      <c r="F106" s="144" t="s">
        <v>1558</v>
      </c>
      <c r="H106" s="145">
        <v>0.86399999999999999</v>
      </c>
      <c r="I106" s="146"/>
      <c r="L106" s="142"/>
      <c r="M106" s="147"/>
      <c r="T106" s="148"/>
      <c r="AT106" s="143" t="s">
        <v>190</v>
      </c>
      <c r="AU106" s="143" t="s">
        <v>88</v>
      </c>
      <c r="AV106" s="12" t="s">
        <v>90</v>
      </c>
      <c r="AW106" s="12" t="s">
        <v>41</v>
      </c>
      <c r="AX106" s="12" t="s">
        <v>80</v>
      </c>
      <c r="AY106" s="143" t="s">
        <v>184</v>
      </c>
    </row>
    <row r="107" spans="2:65" s="13" customFormat="1" ht="11.25">
      <c r="B107" s="149"/>
      <c r="D107" s="136" t="s">
        <v>190</v>
      </c>
      <c r="E107" s="150" t="s">
        <v>3</v>
      </c>
      <c r="F107" s="151" t="s">
        <v>202</v>
      </c>
      <c r="H107" s="152">
        <v>33.930999999999997</v>
      </c>
      <c r="I107" s="153"/>
      <c r="L107" s="149"/>
      <c r="M107" s="154"/>
      <c r="T107" s="155"/>
      <c r="AT107" s="150" t="s">
        <v>190</v>
      </c>
      <c r="AU107" s="150" t="s">
        <v>88</v>
      </c>
      <c r="AV107" s="13" t="s">
        <v>203</v>
      </c>
      <c r="AW107" s="13" t="s">
        <v>41</v>
      </c>
      <c r="AX107" s="13" t="s">
        <v>88</v>
      </c>
      <c r="AY107" s="150" t="s">
        <v>184</v>
      </c>
    </row>
    <row r="108" spans="2:65" s="1" customFormat="1" ht="24.2" customHeight="1">
      <c r="B108" s="121"/>
      <c r="C108" s="122" t="s">
        <v>90</v>
      </c>
      <c r="D108" s="122" t="s">
        <v>185</v>
      </c>
      <c r="E108" s="123" t="s">
        <v>1022</v>
      </c>
      <c r="F108" s="124" t="s">
        <v>1023</v>
      </c>
      <c r="G108" s="125" t="s">
        <v>188</v>
      </c>
      <c r="H108" s="126">
        <v>1.2</v>
      </c>
      <c r="I108" s="127"/>
      <c r="J108" s="128">
        <f>ROUND(I108*H108,2)</f>
        <v>0</v>
      </c>
      <c r="K108" s="124" t="s">
        <v>189</v>
      </c>
      <c r="L108" s="32"/>
      <c r="M108" s="129" t="s">
        <v>3</v>
      </c>
      <c r="N108" s="130" t="s">
        <v>51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88</v>
      </c>
      <c r="AT108" s="133" t="s">
        <v>185</v>
      </c>
      <c r="AU108" s="133" t="s">
        <v>88</v>
      </c>
      <c r="AY108" s="16" t="s">
        <v>184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88</v>
      </c>
      <c r="BK108" s="134">
        <f>ROUND(I108*H108,2)</f>
        <v>0</v>
      </c>
      <c r="BL108" s="16" t="s">
        <v>88</v>
      </c>
      <c r="BM108" s="133" t="s">
        <v>2788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2789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88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1" customFormat="1" ht="22.5">
      <c r="B110" s="135"/>
      <c r="D110" s="136" t="s">
        <v>190</v>
      </c>
      <c r="E110" s="137" t="s">
        <v>3</v>
      </c>
      <c r="F110" s="138" t="s">
        <v>2790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1027</v>
      </c>
      <c r="H111" s="145">
        <v>1.2</v>
      </c>
      <c r="I111" s="146"/>
      <c r="L111" s="142"/>
      <c r="M111" s="147"/>
      <c r="T111" s="148"/>
      <c r="AT111" s="143" t="s">
        <v>190</v>
      </c>
      <c r="AU111" s="143" t="s">
        <v>88</v>
      </c>
      <c r="AV111" s="12" t="s">
        <v>90</v>
      </c>
      <c r="AW111" s="12" t="s">
        <v>41</v>
      </c>
      <c r="AX111" s="12" t="s">
        <v>80</v>
      </c>
      <c r="AY111" s="143" t="s">
        <v>184</v>
      </c>
    </row>
    <row r="112" spans="2:65" s="13" customFormat="1" ht="11.25">
      <c r="B112" s="149"/>
      <c r="D112" s="136" t="s">
        <v>190</v>
      </c>
      <c r="E112" s="150" t="s">
        <v>3</v>
      </c>
      <c r="F112" s="151" t="s">
        <v>202</v>
      </c>
      <c r="H112" s="152">
        <v>1.2</v>
      </c>
      <c r="I112" s="153"/>
      <c r="L112" s="149"/>
      <c r="M112" s="154"/>
      <c r="T112" s="155"/>
      <c r="AT112" s="150" t="s">
        <v>190</v>
      </c>
      <c r="AU112" s="150" t="s">
        <v>88</v>
      </c>
      <c r="AV112" s="13" t="s">
        <v>203</v>
      </c>
      <c r="AW112" s="13" t="s">
        <v>41</v>
      </c>
      <c r="AX112" s="13" t="s">
        <v>88</v>
      </c>
      <c r="AY112" s="150" t="s">
        <v>184</v>
      </c>
    </row>
    <row r="113" spans="2:65" s="1" customFormat="1" ht="16.5" customHeight="1">
      <c r="B113" s="121"/>
      <c r="C113" s="122" t="s">
        <v>210</v>
      </c>
      <c r="D113" s="122" t="s">
        <v>185</v>
      </c>
      <c r="E113" s="123" t="s">
        <v>211</v>
      </c>
      <c r="F113" s="124" t="s">
        <v>212</v>
      </c>
      <c r="G113" s="125" t="s">
        <v>213</v>
      </c>
      <c r="H113" s="126">
        <v>1</v>
      </c>
      <c r="I113" s="127"/>
      <c r="J113" s="128">
        <f>ROUND(I113*H113,2)</f>
        <v>0</v>
      </c>
      <c r="K113" s="124" t="s">
        <v>189</v>
      </c>
      <c r="L113" s="32"/>
      <c r="M113" s="129" t="s">
        <v>3</v>
      </c>
      <c r="N113" s="130" t="s">
        <v>51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88</v>
      </c>
      <c r="AT113" s="133" t="s">
        <v>185</v>
      </c>
      <c r="AU113" s="133" t="s">
        <v>88</v>
      </c>
      <c r="AY113" s="16" t="s">
        <v>184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88</v>
      </c>
      <c r="BK113" s="134">
        <f>ROUND(I113*H113,2)</f>
        <v>0</v>
      </c>
      <c r="BL113" s="16" t="s">
        <v>88</v>
      </c>
      <c r="BM113" s="133" t="s">
        <v>2791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2789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2792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88</v>
      </c>
      <c r="H116" s="145">
        <v>1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80</v>
      </c>
      <c r="AY116" s="143" t="s">
        <v>184</v>
      </c>
    </row>
    <row r="117" spans="2:65" s="13" customFormat="1" ht="11.25">
      <c r="B117" s="149"/>
      <c r="D117" s="136" t="s">
        <v>190</v>
      </c>
      <c r="E117" s="150" t="s">
        <v>3</v>
      </c>
      <c r="F117" s="151" t="s">
        <v>202</v>
      </c>
      <c r="H117" s="152">
        <v>1</v>
      </c>
      <c r="I117" s="153"/>
      <c r="L117" s="149"/>
      <c r="M117" s="154"/>
      <c r="T117" s="155"/>
      <c r="AT117" s="150" t="s">
        <v>190</v>
      </c>
      <c r="AU117" s="150" t="s">
        <v>88</v>
      </c>
      <c r="AV117" s="13" t="s">
        <v>203</v>
      </c>
      <c r="AW117" s="13" t="s">
        <v>41</v>
      </c>
      <c r="AX117" s="13" t="s">
        <v>88</v>
      </c>
      <c r="AY117" s="150" t="s">
        <v>184</v>
      </c>
    </row>
    <row r="118" spans="2:65" s="1" customFormat="1" ht="24.2" customHeight="1">
      <c r="B118" s="121"/>
      <c r="C118" s="122" t="s">
        <v>203</v>
      </c>
      <c r="D118" s="122" t="s">
        <v>185</v>
      </c>
      <c r="E118" s="123" t="s">
        <v>1218</v>
      </c>
      <c r="F118" s="124" t="s">
        <v>1219</v>
      </c>
      <c r="G118" s="125" t="s">
        <v>213</v>
      </c>
      <c r="H118" s="126">
        <v>1</v>
      </c>
      <c r="I118" s="127"/>
      <c r="J118" s="128">
        <f>ROUND(I118*H118,2)</f>
        <v>0</v>
      </c>
      <c r="K118" s="124" t="s">
        <v>189</v>
      </c>
      <c r="L118" s="32"/>
      <c r="M118" s="129" t="s">
        <v>3</v>
      </c>
      <c r="N118" s="130" t="s">
        <v>51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88</v>
      </c>
      <c r="AT118" s="133" t="s">
        <v>185</v>
      </c>
      <c r="AU118" s="133" t="s">
        <v>88</v>
      </c>
      <c r="AY118" s="16" t="s">
        <v>184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88</v>
      </c>
      <c r="BK118" s="134">
        <f>ROUND(I118*H118,2)</f>
        <v>0</v>
      </c>
      <c r="BL118" s="16" t="s">
        <v>88</v>
      </c>
      <c r="BM118" s="133" t="s">
        <v>2793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2789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22.5">
      <c r="B120" s="135"/>
      <c r="D120" s="136" t="s">
        <v>190</v>
      </c>
      <c r="E120" s="137" t="s">
        <v>3</v>
      </c>
      <c r="F120" s="138" t="s">
        <v>2794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2" customFormat="1" ht="11.25">
      <c r="B121" s="142"/>
      <c r="D121" s="136" t="s">
        <v>190</v>
      </c>
      <c r="E121" s="143" t="s">
        <v>3</v>
      </c>
      <c r="F121" s="144" t="s">
        <v>88</v>
      </c>
      <c r="H121" s="145">
        <v>1</v>
      </c>
      <c r="I121" s="146"/>
      <c r="L121" s="142"/>
      <c r="M121" s="147"/>
      <c r="T121" s="148"/>
      <c r="AT121" s="143" t="s">
        <v>190</v>
      </c>
      <c r="AU121" s="143" t="s">
        <v>88</v>
      </c>
      <c r="AV121" s="12" t="s">
        <v>90</v>
      </c>
      <c r="AW121" s="12" t="s">
        <v>41</v>
      </c>
      <c r="AX121" s="12" t="s">
        <v>80</v>
      </c>
      <c r="AY121" s="143" t="s">
        <v>184</v>
      </c>
    </row>
    <row r="122" spans="2:65" s="13" customFormat="1" ht="11.25">
      <c r="B122" s="149"/>
      <c r="D122" s="136" t="s">
        <v>190</v>
      </c>
      <c r="E122" s="150" t="s">
        <v>3</v>
      </c>
      <c r="F122" s="151" t="s">
        <v>202</v>
      </c>
      <c r="H122" s="152">
        <v>1</v>
      </c>
      <c r="I122" s="153"/>
      <c r="L122" s="149"/>
      <c r="M122" s="154"/>
      <c r="T122" s="155"/>
      <c r="AT122" s="150" t="s">
        <v>190</v>
      </c>
      <c r="AU122" s="150" t="s">
        <v>88</v>
      </c>
      <c r="AV122" s="13" t="s">
        <v>203</v>
      </c>
      <c r="AW122" s="13" t="s">
        <v>41</v>
      </c>
      <c r="AX122" s="13" t="s">
        <v>88</v>
      </c>
      <c r="AY122" s="150" t="s">
        <v>184</v>
      </c>
    </row>
    <row r="123" spans="2:65" s="1" customFormat="1" ht="21.75" customHeight="1">
      <c r="B123" s="121"/>
      <c r="C123" s="122" t="s">
        <v>221</v>
      </c>
      <c r="D123" s="122" t="s">
        <v>185</v>
      </c>
      <c r="E123" s="123" t="s">
        <v>217</v>
      </c>
      <c r="F123" s="124" t="s">
        <v>218</v>
      </c>
      <c r="G123" s="125" t="s">
        <v>213</v>
      </c>
      <c r="H123" s="126">
        <v>1</v>
      </c>
      <c r="I123" s="127"/>
      <c r="J123" s="128">
        <f>ROUND(I123*H123,2)</f>
        <v>0</v>
      </c>
      <c r="K123" s="124" t="s">
        <v>189</v>
      </c>
      <c r="L123" s="32"/>
      <c r="M123" s="129" t="s">
        <v>3</v>
      </c>
      <c r="N123" s="130" t="s">
        <v>51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88</v>
      </c>
      <c r="AT123" s="133" t="s">
        <v>185</v>
      </c>
      <c r="AU123" s="133" t="s">
        <v>88</v>
      </c>
      <c r="AY123" s="16" t="s">
        <v>184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88</v>
      </c>
      <c r="BK123" s="134">
        <f>ROUND(I123*H123,2)</f>
        <v>0</v>
      </c>
      <c r="BL123" s="16" t="s">
        <v>88</v>
      </c>
      <c r="BM123" s="133" t="s">
        <v>2795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2789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2796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2" customFormat="1" ht="11.25">
      <c r="B126" s="142"/>
      <c r="D126" s="136" t="s">
        <v>190</v>
      </c>
      <c r="E126" s="143" t="s">
        <v>3</v>
      </c>
      <c r="F126" s="144" t="s">
        <v>88</v>
      </c>
      <c r="H126" s="145">
        <v>1</v>
      </c>
      <c r="I126" s="146"/>
      <c r="L126" s="142"/>
      <c r="M126" s="147"/>
      <c r="T126" s="148"/>
      <c r="AT126" s="143" t="s">
        <v>190</v>
      </c>
      <c r="AU126" s="143" t="s">
        <v>88</v>
      </c>
      <c r="AV126" s="12" t="s">
        <v>90</v>
      </c>
      <c r="AW126" s="12" t="s">
        <v>41</v>
      </c>
      <c r="AX126" s="12" t="s">
        <v>88</v>
      </c>
      <c r="AY126" s="143" t="s">
        <v>184</v>
      </c>
    </row>
    <row r="127" spans="2:65" s="1" customFormat="1" ht="24.2" customHeight="1">
      <c r="B127" s="121"/>
      <c r="C127" s="122" t="s">
        <v>224</v>
      </c>
      <c r="D127" s="122" t="s">
        <v>185</v>
      </c>
      <c r="E127" s="123" t="s">
        <v>222</v>
      </c>
      <c r="F127" s="124" t="s">
        <v>223</v>
      </c>
      <c r="G127" s="125" t="s">
        <v>213</v>
      </c>
      <c r="H127" s="126">
        <v>1</v>
      </c>
      <c r="I127" s="127"/>
      <c r="J127" s="128">
        <f>ROUND(I127*H127,2)</f>
        <v>0</v>
      </c>
      <c r="K127" s="124" t="s">
        <v>189</v>
      </c>
      <c r="L127" s="32"/>
      <c r="M127" s="129" t="s">
        <v>3</v>
      </c>
      <c r="N127" s="130" t="s">
        <v>51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88</v>
      </c>
      <c r="AT127" s="133" t="s">
        <v>185</v>
      </c>
      <c r="AU127" s="133" t="s">
        <v>88</v>
      </c>
      <c r="AY127" s="16" t="s">
        <v>184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88</v>
      </c>
      <c r="BK127" s="134">
        <f>ROUND(I127*H127,2)</f>
        <v>0</v>
      </c>
      <c r="BL127" s="16" t="s">
        <v>88</v>
      </c>
      <c r="BM127" s="133" t="s">
        <v>2797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2789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2798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2" customFormat="1" ht="11.25">
      <c r="B130" s="142"/>
      <c r="D130" s="136" t="s">
        <v>190</v>
      </c>
      <c r="E130" s="143" t="s">
        <v>3</v>
      </c>
      <c r="F130" s="144" t="s">
        <v>88</v>
      </c>
      <c r="H130" s="145">
        <v>1</v>
      </c>
      <c r="I130" s="146"/>
      <c r="L130" s="142"/>
      <c r="M130" s="147"/>
      <c r="T130" s="148"/>
      <c r="AT130" s="143" t="s">
        <v>190</v>
      </c>
      <c r="AU130" s="143" t="s">
        <v>88</v>
      </c>
      <c r="AV130" s="12" t="s">
        <v>90</v>
      </c>
      <c r="AW130" s="12" t="s">
        <v>41</v>
      </c>
      <c r="AX130" s="12" t="s">
        <v>80</v>
      </c>
      <c r="AY130" s="143" t="s">
        <v>184</v>
      </c>
    </row>
    <row r="131" spans="2:65" s="13" customFormat="1" ht="11.25">
      <c r="B131" s="149"/>
      <c r="D131" s="136" t="s">
        <v>190</v>
      </c>
      <c r="E131" s="150" t="s">
        <v>3</v>
      </c>
      <c r="F131" s="151" t="s">
        <v>202</v>
      </c>
      <c r="H131" s="152">
        <v>1</v>
      </c>
      <c r="I131" s="153"/>
      <c r="L131" s="149"/>
      <c r="M131" s="154"/>
      <c r="T131" s="155"/>
      <c r="AT131" s="150" t="s">
        <v>190</v>
      </c>
      <c r="AU131" s="150" t="s">
        <v>88</v>
      </c>
      <c r="AV131" s="13" t="s">
        <v>203</v>
      </c>
      <c r="AW131" s="13" t="s">
        <v>41</v>
      </c>
      <c r="AX131" s="13" t="s">
        <v>88</v>
      </c>
      <c r="AY131" s="150" t="s">
        <v>184</v>
      </c>
    </row>
    <row r="132" spans="2:65" s="1" customFormat="1" ht="16.5" customHeight="1">
      <c r="B132" s="121"/>
      <c r="C132" s="122" t="s">
        <v>230</v>
      </c>
      <c r="D132" s="122" t="s">
        <v>185</v>
      </c>
      <c r="E132" s="123" t="s">
        <v>1225</v>
      </c>
      <c r="F132" s="124" t="s">
        <v>1226</v>
      </c>
      <c r="G132" s="125" t="s">
        <v>348</v>
      </c>
      <c r="H132" s="126">
        <v>1</v>
      </c>
      <c r="I132" s="127"/>
      <c r="J132" s="128">
        <f>ROUND(I132*H132,2)</f>
        <v>0</v>
      </c>
      <c r="K132" s="124" t="s">
        <v>189</v>
      </c>
      <c r="L132" s="32"/>
      <c r="M132" s="129" t="s">
        <v>3</v>
      </c>
      <c r="N132" s="130" t="s">
        <v>51</v>
      </c>
      <c r="P132" s="131">
        <f>O132*H132</f>
        <v>0</v>
      </c>
      <c r="Q132" s="131">
        <v>0</v>
      </c>
      <c r="R132" s="131">
        <f>Q132*H132</f>
        <v>0</v>
      </c>
      <c r="S132" s="131">
        <v>0</v>
      </c>
      <c r="T132" s="132">
        <f>S132*H132</f>
        <v>0</v>
      </c>
      <c r="AR132" s="133" t="s">
        <v>88</v>
      </c>
      <c r="AT132" s="133" t="s">
        <v>185</v>
      </c>
      <c r="AU132" s="133" t="s">
        <v>88</v>
      </c>
      <c r="AY132" s="16" t="s">
        <v>184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88</v>
      </c>
      <c r="BK132" s="134">
        <f>ROUND(I132*H132,2)</f>
        <v>0</v>
      </c>
      <c r="BL132" s="16" t="s">
        <v>88</v>
      </c>
      <c r="BM132" s="133" t="s">
        <v>2799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2789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2800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88</v>
      </c>
      <c r="H135" s="145">
        <v>1</v>
      </c>
      <c r="I135" s="146"/>
      <c r="L135" s="142"/>
      <c r="M135" s="147"/>
      <c r="T135" s="148"/>
      <c r="AT135" s="143" t="s">
        <v>190</v>
      </c>
      <c r="AU135" s="143" t="s">
        <v>88</v>
      </c>
      <c r="AV135" s="12" t="s">
        <v>90</v>
      </c>
      <c r="AW135" s="12" t="s">
        <v>41</v>
      </c>
      <c r="AX135" s="12" t="s">
        <v>80</v>
      </c>
      <c r="AY135" s="143" t="s">
        <v>184</v>
      </c>
    </row>
    <row r="136" spans="2:65" s="13" customFormat="1" ht="11.25">
      <c r="B136" s="149"/>
      <c r="D136" s="136" t="s">
        <v>190</v>
      </c>
      <c r="E136" s="150" t="s">
        <v>3</v>
      </c>
      <c r="F136" s="151" t="s">
        <v>202</v>
      </c>
      <c r="H136" s="152">
        <v>1</v>
      </c>
      <c r="I136" s="153"/>
      <c r="L136" s="149"/>
      <c r="M136" s="154"/>
      <c r="T136" s="155"/>
      <c r="AT136" s="150" t="s">
        <v>190</v>
      </c>
      <c r="AU136" s="150" t="s">
        <v>88</v>
      </c>
      <c r="AV136" s="13" t="s">
        <v>203</v>
      </c>
      <c r="AW136" s="13" t="s">
        <v>41</v>
      </c>
      <c r="AX136" s="13" t="s">
        <v>88</v>
      </c>
      <c r="AY136" s="150" t="s">
        <v>184</v>
      </c>
    </row>
    <row r="137" spans="2:65" s="1" customFormat="1" ht="24.2" customHeight="1">
      <c r="B137" s="121"/>
      <c r="C137" s="122" t="s">
        <v>228</v>
      </c>
      <c r="D137" s="122" t="s">
        <v>185</v>
      </c>
      <c r="E137" s="123" t="s">
        <v>226</v>
      </c>
      <c r="F137" s="124" t="s">
        <v>227</v>
      </c>
      <c r="G137" s="125" t="s">
        <v>2801</v>
      </c>
      <c r="H137" s="126">
        <v>1</v>
      </c>
      <c r="I137" s="127"/>
      <c r="J137" s="128">
        <f>ROUND(I137*H137,2)</f>
        <v>0</v>
      </c>
      <c r="K137" s="124" t="s">
        <v>189</v>
      </c>
      <c r="L137" s="32"/>
      <c r="M137" s="129" t="s">
        <v>3</v>
      </c>
      <c r="N137" s="130" t="s">
        <v>51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88</v>
      </c>
      <c r="AT137" s="133" t="s">
        <v>185</v>
      </c>
      <c r="AU137" s="133" t="s">
        <v>88</v>
      </c>
      <c r="AY137" s="16" t="s">
        <v>184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6" t="s">
        <v>88</v>
      </c>
      <c r="BK137" s="134">
        <f>ROUND(I137*H137,2)</f>
        <v>0</v>
      </c>
      <c r="BL137" s="16" t="s">
        <v>88</v>
      </c>
      <c r="BM137" s="133" t="s">
        <v>2802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2789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2" customFormat="1" ht="11.25">
      <c r="B139" s="142"/>
      <c r="D139" s="136" t="s">
        <v>190</v>
      </c>
      <c r="E139" s="143" t="s">
        <v>3</v>
      </c>
      <c r="F139" s="144" t="s">
        <v>88</v>
      </c>
      <c r="H139" s="145">
        <v>1</v>
      </c>
      <c r="I139" s="146"/>
      <c r="L139" s="142"/>
      <c r="M139" s="147"/>
      <c r="T139" s="148"/>
      <c r="AT139" s="143" t="s">
        <v>190</v>
      </c>
      <c r="AU139" s="143" t="s">
        <v>88</v>
      </c>
      <c r="AV139" s="12" t="s">
        <v>90</v>
      </c>
      <c r="AW139" s="12" t="s">
        <v>41</v>
      </c>
      <c r="AX139" s="12" t="s">
        <v>80</v>
      </c>
      <c r="AY139" s="143" t="s">
        <v>184</v>
      </c>
    </row>
    <row r="140" spans="2:65" s="13" customFormat="1" ht="11.25">
      <c r="B140" s="149"/>
      <c r="D140" s="136" t="s">
        <v>190</v>
      </c>
      <c r="E140" s="150" t="s">
        <v>3</v>
      </c>
      <c r="F140" s="151" t="s">
        <v>202</v>
      </c>
      <c r="H140" s="152">
        <v>1</v>
      </c>
      <c r="I140" s="153"/>
      <c r="L140" s="149"/>
      <c r="M140" s="154"/>
      <c r="T140" s="155"/>
      <c r="AT140" s="150" t="s">
        <v>190</v>
      </c>
      <c r="AU140" s="150" t="s">
        <v>88</v>
      </c>
      <c r="AV140" s="13" t="s">
        <v>203</v>
      </c>
      <c r="AW140" s="13" t="s">
        <v>41</v>
      </c>
      <c r="AX140" s="13" t="s">
        <v>88</v>
      </c>
      <c r="AY140" s="150" t="s">
        <v>184</v>
      </c>
    </row>
    <row r="141" spans="2:65" s="10" customFormat="1" ht="25.9" customHeight="1">
      <c r="B141" s="111"/>
      <c r="D141" s="112" t="s">
        <v>79</v>
      </c>
      <c r="E141" s="113" t="s">
        <v>88</v>
      </c>
      <c r="F141" s="113" t="s">
        <v>229</v>
      </c>
      <c r="I141" s="114"/>
      <c r="J141" s="115">
        <f>BK141</f>
        <v>0</v>
      </c>
      <c r="L141" s="111"/>
      <c r="M141" s="116"/>
      <c r="P141" s="117">
        <f>SUM(P142:P216)</f>
        <v>0</v>
      </c>
      <c r="R141" s="117">
        <f>SUM(R142:R216)</f>
        <v>0</v>
      </c>
      <c r="T141" s="118">
        <f>SUM(T142:T216)</f>
        <v>0</v>
      </c>
      <c r="AR141" s="112" t="s">
        <v>88</v>
      </c>
      <c r="AT141" s="119" t="s">
        <v>79</v>
      </c>
      <c r="AU141" s="119" t="s">
        <v>80</v>
      </c>
      <c r="AY141" s="112" t="s">
        <v>184</v>
      </c>
      <c r="BK141" s="120">
        <f>SUM(BK142:BK216)</f>
        <v>0</v>
      </c>
    </row>
    <row r="142" spans="2:65" s="1" customFormat="1" ht="24.2" customHeight="1">
      <c r="B142" s="121"/>
      <c r="C142" s="122" t="s">
        <v>241</v>
      </c>
      <c r="D142" s="122" t="s">
        <v>185</v>
      </c>
      <c r="E142" s="123" t="s">
        <v>231</v>
      </c>
      <c r="F142" s="124" t="s">
        <v>232</v>
      </c>
      <c r="G142" s="125" t="s">
        <v>188</v>
      </c>
      <c r="H142" s="126">
        <v>220</v>
      </c>
      <c r="I142" s="127"/>
      <c r="J142" s="128">
        <f>ROUND(I142*H142,2)</f>
        <v>0</v>
      </c>
      <c r="K142" s="124" t="s">
        <v>189</v>
      </c>
      <c r="L142" s="32"/>
      <c r="M142" s="129" t="s">
        <v>3</v>
      </c>
      <c r="N142" s="130" t="s">
        <v>51</v>
      </c>
      <c r="P142" s="131">
        <f>O142*H142</f>
        <v>0</v>
      </c>
      <c r="Q142" s="131">
        <v>0</v>
      </c>
      <c r="R142" s="131">
        <f>Q142*H142</f>
        <v>0</v>
      </c>
      <c r="S142" s="131">
        <v>0</v>
      </c>
      <c r="T142" s="132">
        <f>S142*H142</f>
        <v>0</v>
      </c>
      <c r="AR142" s="133" t="s">
        <v>88</v>
      </c>
      <c r="AT142" s="133" t="s">
        <v>185</v>
      </c>
      <c r="AU142" s="133" t="s">
        <v>88</v>
      </c>
      <c r="AY142" s="16" t="s">
        <v>184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88</v>
      </c>
      <c r="BK142" s="134">
        <f>ROUND(I142*H142,2)</f>
        <v>0</v>
      </c>
      <c r="BL142" s="16" t="s">
        <v>88</v>
      </c>
      <c r="BM142" s="133" t="s">
        <v>2803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2781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234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22.5">
      <c r="B145" s="142"/>
      <c r="D145" s="136" t="s">
        <v>190</v>
      </c>
      <c r="E145" s="143" t="s">
        <v>3</v>
      </c>
      <c r="F145" s="144" t="s">
        <v>2804</v>
      </c>
      <c r="H145" s="145">
        <v>220</v>
      </c>
      <c r="I145" s="146"/>
      <c r="L145" s="142"/>
      <c r="M145" s="147"/>
      <c r="T145" s="148"/>
      <c r="AT145" s="143" t="s">
        <v>190</v>
      </c>
      <c r="AU145" s="143" t="s">
        <v>88</v>
      </c>
      <c r="AV145" s="12" t="s">
        <v>90</v>
      </c>
      <c r="AW145" s="12" t="s">
        <v>41</v>
      </c>
      <c r="AX145" s="12" t="s">
        <v>88</v>
      </c>
      <c r="AY145" s="143" t="s">
        <v>184</v>
      </c>
    </row>
    <row r="146" spans="2:65" s="1" customFormat="1" ht="24.2" customHeight="1">
      <c r="B146" s="121"/>
      <c r="C146" s="122" t="s">
        <v>247</v>
      </c>
      <c r="D146" s="122" t="s">
        <v>185</v>
      </c>
      <c r="E146" s="123" t="s">
        <v>236</v>
      </c>
      <c r="F146" s="124" t="s">
        <v>237</v>
      </c>
      <c r="G146" s="125" t="s">
        <v>238</v>
      </c>
      <c r="H146" s="126">
        <v>535</v>
      </c>
      <c r="I146" s="127"/>
      <c r="J146" s="128">
        <f>ROUND(I146*H146,2)</f>
        <v>0</v>
      </c>
      <c r="K146" s="124" t="s">
        <v>189</v>
      </c>
      <c r="L146" s="32"/>
      <c r="M146" s="129" t="s">
        <v>3</v>
      </c>
      <c r="N146" s="130" t="s">
        <v>51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88</v>
      </c>
      <c r="AT146" s="133" t="s">
        <v>185</v>
      </c>
      <c r="AU146" s="133" t="s">
        <v>88</v>
      </c>
      <c r="AY146" s="16" t="s">
        <v>184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88</v>
      </c>
      <c r="BK146" s="134">
        <f>ROUND(I146*H146,2)</f>
        <v>0</v>
      </c>
      <c r="BL146" s="16" t="s">
        <v>88</v>
      </c>
      <c r="BM146" s="133" t="s">
        <v>2805</v>
      </c>
    </row>
    <row r="147" spans="2:65" s="11" customFormat="1" ht="11.25">
      <c r="B147" s="135"/>
      <c r="D147" s="136" t="s">
        <v>190</v>
      </c>
      <c r="E147" s="137" t="s">
        <v>3</v>
      </c>
      <c r="F147" s="138" t="s">
        <v>2781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234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2" customFormat="1" ht="22.5">
      <c r="B149" s="142"/>
      <c r="D149" s="136" t="s">
        <v>190</v>
      </c>
      <c r="E149" s="143" t="s">
        <v>3</v>
      </c>
      <c r="F149" s="144" t="s">
        <v>2806</v>
      </c>
      <c r="H149" s="145">
        <v>535</v>
      </c>
      <c r="I149" s="146"/>
      <c r="L149" s="142"/>
      <c r="M149" s="147"/>
      <c r="T149" s="148"/>
      <c r="AT149" s="143" t="s">
        <v>190</v>
      </c>
      <c r="AU149" s="143" t="s">
        <v>88</v>
      </c>
      <c r="AV149" s="12" t="s">
        <v>90</v>
      </c>
      <c r="AW149" s="12" t="s">
        <v>41</v>
      </c>
      <c r="AX149" s="12" t="s">
        <v>88</v>
      </c>
      <c r="AY149" s="143" t="s">
        <v>184</v>
      </c>
    </row>
    <row r="150" spans="2:65" s="1" customFormat="1" ht="24.2" customHeight="1">
      <c r="B150" s="121"/>
      <c r="C150" s="122" t="s">
        <v>253</v>
      </c>
      <c r="D150" s="122" t="s">
        <v>185</v>
      </c>
      <c r="E150" s="123" t="s">
        <v>2197</v>
      </c>
      <c r="F150" s="124" t="s">
        <v>2198</v>
      </c>
      <c r="G150" s="125" t="s">
        <v>324</v>
      </c>
      <c r="H150" s="126">
        <v>136</v>
      </c>
      <c r="I150" s="127"/>
      <c r="J150" s="128">
        <f>ROUND(I150*H150,2)</f>
        <v>0</v>
      </c>
      <c r="K150" s="124" t="s">
        <v>189</v>
      </c>
      <c r="L150" s="32"/>
      <c r="M150" s="129" t="s">
        <v>3</v>
      </c>
      <c r="N150" s="130" t="s">
        <v>51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88</v>
      </c>
      <c r="AT150" s="133" t="s">
        <v>185</v>
      </c>
      <c r="AU150" s="133" t="s">
        <v>88</v>
      </c>
      <c r="AY150" s="16" t="s">
        <v>184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88</v>
      </c>
      <c r="BK150" s="134">
        <f>ROUND(I150*H150,2)</f>
        <v>0</v>
      </c>
      <c r="BL150" s="16" t="s">
        <v>88</v>
      </c>
      <c r="BM150" s="133" t="s">
        <v>2807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2781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1" customFormat="1" ht="22.5">
      <c r="B152" s="135"/>
      <c r="D152" s="136" t="s">
        <v>190</v>
      </c>
      <c r="E152" s="137" t="s">
        <v>3</v>
      </c>
      <c r="F152" s="138" t="s">
        <v>2200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2" customFormat="1" ht="11.25">
      <c r="B153" s="142"/>
      <c r="D153" s="136" t="s">
        <v>190</v>
      </c>
      <c r="E153" s="143" t="s">
        <v>3</v>
      </c>
      <c r="F153" s="144" t="s">
        <v>2808</v>
      </c>
      <c r="H153" s="145">
        <v>136</v>
      </c>
      <c r="I153" s="146"/>
      <c r="L153" s="142"/>
      <c r="M153" s="147"/>
      <c r="T153" s="148"/>
      <c r="AT153" s="143" t="s">
        <v>190</v>
      </c>
      <c r="AU153" s="143" t="s">
        <v>88</v>
      </c>
      <c r="AV153" s="12" t="s">
        <v>90</v>
      </c>
      <c r="AW153" s="12" t="s">
        <v>41</v>
      </c>
      <c r="AX153" s="12" t="s">
        <v>80</v>
      </c>
      <c r="AY153" s="143" t="s">
        <v>184</v>
      </c>
    </row>
    <row r="154" spans="2:65" s="13" customFormat="1" ht="11.25">
      <c r="B154" s="149"/>
      <c r="D154" s="136" t="s">
        <v>190</v>
      </c>
      <c r="E154" s="150" t="s">
        <v>3</v>
      </c>
      <c r="F154" s="151" t="s">
        <v>202</v>
      </c>
      <c r="H154" s="152">
        <v>136</v>
      </c>
      <c r="I154" s="153"/>
      <c r="L154" s="149"/>
      <c r="M154" s="154"/>
      <c r="T154" s="155"/>
      <c r="AT154" s="150" t="s">
        <v>190</v>
      </c>
      <c r="AU154" s="150" t="s">
        <v>88</v>
      </c>
      <c r="AV154" s="13" t="s">
        <v>203</v>
      </c>
      <c r="AW154" s="13" t="s">
        <v>41</v>
      </c>
      <c r="AX154" s="13" t="s">
        <v>88</v>
      </c>
      <c r="AY154" s="150" t="s">
        <v>184</v>
      </c>
    </row>
    <row r="155" spans="2:65" s="1" customFormat="1" ht="21.75" customHeight="1">
      <c r="B155" s="121"/>
      <c r="C155" s="122" t="s">
        <v>265</v>
      </c>
      <c r="D155" s="122" t="s">
        <v>185</v>
      </c>
      <c r="E155" s="123" t="s">
        <v>254</v>
      </c>
      <c r="F155" s="124" t="s">
        <v>255</v>
      </c>
      <c r="G155" s="125" t="s">
        <v>188</v>
      </c>
      <c r="H155" s="126">
        <v>78.887</v>
      </c>
      <c r="I155" s="127"/>
      <c r="J155" s="128">
        <f>ROUND(I155*H155,2)</f>
        <v>0</v>
      </c>
      <c r="K155" s="124" t="s">
        <v>189</v>
      </c>
      <c r="L155" s="32"/>
      <c r="M155" s="129" t="s">
        <v>3</v>
      </c>
      <c r="N155" s="130" t="s">
        <v>51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88</v>
      </c>
      <c r="AT155" s="133" t="s">
        <v>185</v>
      </c>
      <c r="AU155" s="133" t="s">
        <v>88</v>
      </c>
      <c r="AY155" s="16" t="s">
        <v>184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88</v>
      </c>
      <c r="BK155" s="134">
        <f>ROUND(I155*H155,2)</f>
        <v>0</v>
      </c>
      <c r="BL155" s="16" t="s">
        <v>88</v>
      </c>
      <c r="BM155" s="133" t="s">
        <v>2809</v>
      </c>
    </row>
    <row r="156" spans="2:65" s="11" customFormat="1" ht="11.25">
      <c r="B156" s="135"/>
      <c r="D156" s="136" t="s">
        <v>190</v>
      </c>
      <c r="E156" s="137" t="s">
        <v>3</v>
      </c>
      <c r="F156" s="138" t="s">
        <v>2781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257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258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2" customFormat="1" ht="11.25">
      <c r="B159" s="142"/>
      <c r="D159" s="136" t="s">
        <v>190</v>
      </c>
      <c r="E159" s="143" t="s">
        <v>3</v>
      </c>
      <c r="F159" s="144" t="s">
        <v>2810</v>
      </c>
      <c r="H159" s="145">
        <v>38.85</v>
      </c>
      <c r="I159" s="146"/>
      <c r="L159" s="142"/>
      <c r="M159" s="147"/>
      <c r="T159" s="148"/>
      <c r="AT159" s="143" t="s">
        <v>190</v>
      </c>
      <c r="AU159" s="143" t="s">
        <v>88</v>
      </c>
      <c r="AV159" s="12" t="s">
        <v>90</v>
      </c>
      <c r="AW159" s="12" t="s">
        <v>41</v>
      </c>
      <c r="AX159" s="12" t="s">
        <v>80</v>
      </c>
      <c r="AY159" s="143" t="s">
        <v>184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260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2" customFormat="1" ht="11.25">
      <c r="B161" s="142"/>
      <c r="D161" s="136" t="s">
        <v>190</v>
      </c>
      <c r="E161" s="143" t="s">
        <v>3</v>
      </c>
      <c r="F161" s="144" t="s">
        <v>2811</v>
      </c>
      <c r="H161" s="145">
        <v>28</v>
      </c>
      <c r="I161" s="146"/>
      <c r="L161" s="142"/>
      <c r="M161" s="147"/>
      <c r="T161" s="148"/>
      <c r="AT161" s="143" t="s">
        <v>190</v>
      </c>
      <c r="AU161" s="143" t="s">
        <v>88</v>
      </c>
      <c r="AV161" s="12" t="s">
        <v>90</v>
      </c>
      <c r="AW161" s="12" t="s">
        <v>41</v>
      </c>
      <c r="AX161" s="12" t="s">
        <v>80</v>
      </c>
      <c r="AY161" s="143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2812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2" customFormat="1" ht="11.25">
      <c r="B163" s="142"/>
      <c r="D163" s="136" t="s">
        <v>190</v>
      </c>
      <c r="E163" s="143" t="s">
        <v>3</v>
      </c>
      <c r="F163" s="144" t="s">
        <v>201</v>
      </c>
      <c r="H163" s="145">
        <v>1.2</v>
      </c>
      <c r="I163" s="146"/>
      <c r="L163" s="142"/>
      <c r="M163" s="147"/>
      <c r="T163" s="148"/>
      <c r="AT163" s="143" t="s">
        <v>190</v>
      </c>
      <c r="AU163" s="143" t="s">
        <v>88</v>
      </c>
      <c r="AV163" s="12" t="s">
        <v>90</v>
      </c>
      <c r="AW163" s="12" t="s">
        <v>41</v>
      </c>
      <c r="AX163" s="12" t="s">
        <v>80</v>
      </c>
      <c r="AY163" s="143" t="s">
        <v>184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1239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1209</v>
      </c>
      <c r="H165" s="145">
        <v>0.3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80</v>
      </c>
      <c r="AY165" s="143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2786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1555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2" customFormat="1" ht="11.25">
      <c r="B168" s="142"/>
      <c r="D168" s="136" t="s">
        <v>190</v>
      </c>
      <c r="E168" s="143" t="s">
        <v>3</v>
      </c>
      <c r="F168" s="144" t="s">
        <v>2177</v>
      </c>
      <c r="H168" s="145">
        <v>6.8</v>
      </c>
      <c r="I168" s="146"/>
      <c r="L168" s="142"/>
      <c r="M168" s="147"/>
      <c r="T168" s="148"/>
      <c r="AT168" s="143" t="s">
        <v>190</v>
      </c>
      <c r="AU168" s="143" t="s">
        <v>88</v>
      </c>
      <c r="AV168" s="12" t="s">
        <v>90</v>
      </c>
      <c r="AW168" s="12" t="s">
        <v>41</v>
      </c>
      <c r="AX168" s="12" t="s">
        <v>80</v>
      </c>
      <c r="AY168" s="143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1555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2787</v>
      </c>
      <c r="H170" s="145">
        <v>2.8730000000000002</v>
      </c>
      <c r="I170" s="146"/>
      <c r="L170" s="142"/>
      <c r="M170" s="147"/>
      <c r="T170" s="148"/>
      <c r="AT170" s="143" t="s">
        <v>190</v>
      </c>
      <c r="AU170" s="143" t="s">
        <v>88</v>
      </c>
      <c r="AV170" s="12" t="s">
        <v>90</v>
      </c>
      <c r="AW170" s="12" t="s">
        <v>41</v>
      </c>
      <c r="AX170" s="12" t="s">
        <v>80</v>
      </c>
      <c r="AY170" s="143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1557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1558</v>
      </c>
      <c r="H172" s="145">
        <v>0.86399999999999999</v>
      </c>
      <c r="I172" s="146"/>
      <c r="L172" s="142"/>
      <c r="M172" s="147"/>
      <c r="T172" s="148"/>
      <c r="AT172" s="143" t="s">
        <v>190</v>
      </c>
      <c r="AU172" s="143" t="s">
        <v>88</v>
      </c>
      <c r="AV172" s="12" t="s">
        <v>90</v>
      </c>
      <c r="AW172" s="12" t="s">
        <v>41</v>
      </c>
      <c r="AX172" s="12" t="s">
        <v>80</v>
      </c>
      <c r="AY172" s="143" t="s">
        <v>184</v>
      </c>
    </row>
    <row r="173" spans="2:65" s="13" customFormat="1" ht="11.25">
      <c r="B173" s="149"/>
      <c r="D173" s="136" t="s">
        <v>190</v>
      </c>
      <c r="E173" s="150" t="s">
        <v>3</v>
      </c>
      <c r="F173" s="151" t="s">
        <v>202</v>
      </c>
      <c r="H173" s="152">
        <v>78.887</v>
      </c>
      <c r="I173" s="153"/>
      <c r="L173" s="149"/>
      <c r="M173" s="154"/>
      <c r="T173" s="155"/>
      <c r="AT173" s="150" t="s">
        <v>190</v>
      </c>
      <c r="AU173" s="150" t="s">
        <v>88</v>
      </c>
      <c r="AV173" s="13" t="s">
        <v>203</v>
      </c>
      <c r="AW173" s="13" t="s">
        <v>41</v>
      </c>
      <c r="AX173" s="13" t="s">
        <v>88</v>
      </c>
      <c r="AY173" s="150" t="s">
        <v>184</v>
      </c>
    </row>
    <row r="174" spans="2:65" s="1" customFormat="1" ht="21.75" customHeight="1">
      <c r="B174" s="121"/>
      <c r="C174" s="122" t="s">
        <v>274</v>
      </c>
      <c r="D174" s="122" t="s">
        <v>185</v>
      </c>
      <c r="E174" s="123" t="s">
        <v>266</v>
      </c>
      <c r="F174" s="124" t="s">
        <v>267</v>
      </c>
      <c r="G174" s="125" t="s">
        <v>250</v>
      </c>
      <c r="H174" s="126">
        <v>319.87</v>
      </c>
      <c r="I174" s="127"/>
      <c r="J174" s="128">
        <f>ROUND(I174*H174,2)</f>
        <v>0</v>
      </c>
      <c r="K174" s="124" t="s">
        <v>189</v>
      </c>
      <c r="L174" s="32"/>
      <c r="M174" s="129" t="s">
        <v>3</v>
      </c>
      <c r="N174" s="130" t="s">
        <v>51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88</v>
      </c>
      <c r="AT174" s="133" t="s">
        <v>185</v>
      </c>
      <c r="AU174" s="133" t="s">
        <v>88</v>
      </c>
      <c r="AY174" s="16" t="s">
        <v>184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88</v>
      </c>
      <c r="BK174" s="134">
        <f>ROUND(I174*H174,2)</f>
        <v>0</v>
      </c>
      <c r="BL174" s="16" t="s">
        <v>88</v>
      </c>
      <c r="BM174" s="133" t="s">
        <v>2813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2781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22.5">
      <c r="B176" s="135"/>
      <c r="D176" s="136" t="s">
        <v>190</v>
      </c>
      <c r="E176" s="137" t="s">
        <v>3</v>
      </c>
      <c r="F176" s="138" t="s">
        <v>269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51" s="11" customFormat="1" ht="11.25">
      <c r="B177" s="135"/>
      <c r="D177" s="136" t="s">
        <v>190</v>
      </c>
      <c r="E177" s="137" t="s">
        <v>3</v>
      </c>
      <c r="F177" s="138" t="s">
        <v>258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51" s="12" customFormat="1" ht="11.25">
      <c r="B178" s="142"/>
      <c r="D178" s="136" t="s">
        <v>190</v>
      </c>
      <c r="E178" s="143" t="s">
        <v>3</v>
      </c>
      <c r="F178" s="144" t="s">
        <v>2814</v>
      </c>
      <c r="H178" s="145">
        <v>129.5</v>
      </c>
      <c r="I178" s="146"/>
      <c r="L178" s="142"/>
      <c r="M178" s="147"/>
      <c r="T178" s="148"/>
      <c r="AT178" s="143" t="s">
        <v>190</v>
      </c>
      <c r="AU178" s="143" t="s">
        <v>88</v>
      </c>
      <c r="AV178" s="12" t="s">
        <v>90</v>
      </c>
      <c r="AW178" s="12" t="s">
        <v>41</v>
      </c>
      <c r="AX178" s="12" t="s">
        <v>80</v>
      </c>
      <c r="AY178" s="143" t="s">
        <v>184</v>
      </c>
    </row>
    <row r="179" spans="2:51" s="11" customFormat="1" ht="11.25">
      <c r="B179" s="135"/>
      <c r="D179" s="136" t="s">
        <v>190</v>
      </c>
      <c r="E179" s="137" t="s">
        <v>3</v>
      </c>
      <c r="F179" s="138" t="s">
        <v>260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51" s="12" customFormat="1" ht="11.25">
      <c r="B180" s="142"/>
      <c r="D180" s="136" t="s">
        <v>190</v>
      </c>
      <c r="E180" s="143" t="s">
        <v>3</v>
      </c>
      <c r="F180" s="144" t="s">
        <v>2815</v>
      </c>
      <c r="H180" s="145">
        <v>70</v>
      </c>
      <c r="I180" s="146"/>
      <c r="L180" s="142"/>
      <c r="M180" s="147"/>
      <c r="T180" s="148"/>
      <c r="AT180" s="143" t="s">
        <v>190</v>
      </c>
      <c r="AU180" s="143" t="s">
        <v>88</v>
      </c>
      <c r="AV180" s="12" t="s">
        <v>90</v>
      </c>
      <c r="AW180" s="12" t="s">
        <v>41</v>
      </c>
      <c r="AX180" s="12" t="s">
        <v>80</v>
      </c>
      <c r="AY180" s="143" t="s">
        <v>184</v>
      </c>
    </row>
    <row r="181" spans="2:51" s="11" customFormat="1" ht="11.25">
      <c r="B181" s="135"/>
      <c r="D181" s="136" t="s">
        <v>190</v>
      </c>
      <c r="E181" s="137" t="s">
        <v>3</v>
      </c>
      <c r="F181" s="138" t="s">
        <v>2812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51" s="12" customFormat="1" ht="11.25">
      <c r="B182" s="142"/>
      <c r="D182" s="136" t="s">
        <v>190</v>
      </c>
      <c r="E182" s="143" t="s">
        <v>3</v>
      </c>
      <c r="F182" s="144" t="s">
        <v>273</v>
      </c>
      <c r="H182" s="145">
        <v>12</v>
      </c>
      <c r="I182" s="146"/>
      <c r="L182" s="142"/>
      <c r="M182" s="147"/>
      <c r="T182" s="148"/>
      <c r="AT182" s="143" t="s">
        <v>190</v>
      </c>
      <c r="AU182" s="143" t="s">
        <v>88</v>
      </c>
      <c r="AV182" s="12" t="s">
        <v>90</v>
      </c>
      <c r="AW182" s="12" t="s">
        <v>41</v>
      </c>
      <c r="AX182" s="12" t="s">
        <v>80</v>
      </c>
      <c r="AY182" s="143" t="s">
        <v>184</v>
      </c>
    </row>
    <row r="183" spans="2:51" s="11" customFormat="1" ht="11.25">
      <c r="B183" s="135"/>
      <c r="D183" s="136" t="s">
        <v>190</v>
      </c>
      <c r="E183" s="137" t="s">
        <v>3</v>
      </c>
      <c r="F183" s="138" t="s">
        <v>1239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51" s="12" customFormat="1" ht="11.25">
      <c r="B184" s="142"/>
      <c r="D184" s="136" t="s">
        <v>190</v>
      </c>
      <c r="E184" s="143" t="s">
        <v>3</v>
      </c>
      <c r="F184" s="144" t="s">
        <v>1243</v>
      </c>
      <c r="H184" s="145">
        <v>3</v>
      </c>
      <c r="I184" s="146"/>
      <c r="L184" s="142"/>
      <c r="M184" s="147"/>
      <c r="T184" s="148"/>
      <c r="AT184" s="143" t="s">
        <v>190</v>
      </c>
      <c r="AU184" s="143" t="s">
        <v>88</v>
      </c>
      <c r="AV184" s="12" t="s">
        <v>90</v>
      </c>
      <c r="AW184" s="12" t="s">
        <v>41</v>
      </c>
      <c r="AX184" s="12" t="s">
        <v>80</v>
      </c>
      <c r="AY184" s="143" t="s">
        <v>184</v>
      </c>
    </row>
    <row r="185" spans="2:51" s="11" customFormat="1" ht="11.25">
      <c r="B185" s="135"/>
      <c r="D185" s="136" t="s">
        <v>190</v>
      </c>
      <c r="E185" s="137" t="s">
        <v>3</v>
      </c>
      <c r="F185" s="138" t="s">
        <v>2786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51" s="11" customFormat="1" ht="11.25">
      <c r="B186" s="135"/>
      <c r="D186" s="136" t="s">
        <v>190</v>
      </c>
      <c r="E186" s="137" t="s">
        <v>3</v>
      </c>
      <c r="F186" s="138" t="s">
        <v>1555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51" s="12" customFormat="1" ht="11.25">
      <c r="B187" s="142"/>
      <c r="D187" s="136" t="s">
        <v>190</v>
      </c>
      <c r="E187" s="143" t="s">
        <v>3</v>
      </c>
      <c r="F187" s="144" t="s">
        <v>2209</v>
      </c>
      <c r="H187" s="145">
        <v>68</v>
      </c>
      <c r="I187" s="146"/>
      <c r="L187" s="142"/>
      <c r="M187" s="147"/>
      <c r="T187" s="148"/>
      <c r="AT187" s="143" t="s">
        <v>190</v>
      </c>
      <c r="AU187" s="143" t="s">
        <v>88</v>
      </c>
      <c r="AV187" s="12" t="s">
        <v>90</v>
      </c>
      <c r="AW187" s="12" t="s">
        <v>41</v>
      </c>
      <c r="AX187" s="12" t="s">
        <v>80</v>
      </c>
      <c r="AY187" s="143" t="s">
        <v>184</v>
      </c>
    </row>
    <row r="188" spans="2:51" s="11" customFormat="1" ht="11.25">
      <c r="B188" s="135"/>
      <c r="D188" s="136" t="s">
        <v>190</v>
      </c>
      <c r="E188" s="137" t="s">
        <v>3</v>
      </c>
      <c r="F188" s="138" t="s">
        <v>1555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51" s="12" customFormat="1" ht="11.25">
      <c r="B189" s="142"/>
      <c r="D189" s="136" t="s">
        <v>190</v>
      </c>
      <c r="E189" s="143" t="s">
        <v>3</v>
      </c>
      <c r="F189" s="144" t="s">
        <v>2816</v>
      </c>
      <c r="H189" s="145">
        <v>28.73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80</v>
      </c>
      <c r="AY189" s="143" t="s">
        <v>184</v>
      </c>
    </row>
    <row r="190" spans="2:51" s="11" customFormat="1" ht="11.25">
      <c r="B190" s="135"/>
      <c r="D190" s="136" t="s">
        <v>190</v>
      </c>
      <c r="E190" s="137" t="s">
        <v>3</v>
      </c>
      <c r="F190" s="138" t="s">
        <v>1557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51" s="12" customFormat="1" ht="11.25">
      <c r="B191" s="142"/>
      <c r="D191" s="136" t="s">
        <v>190</v>
      </c>
      <c r="E191" s="143" t="s">
        <v>3</v>
      </c>
      <c r="F191" s="144" t="s">
        <v>1590</v>
      </c>
      <c r="H191" s="145">
        <v>8.64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51" s="13" customFormat="1" ht="11.25">
      <c r="B192" s="149"/>
      <c r="D192" s="136" t="s">
        <v>190</v>
      </c>
      <c r="E192" s="150" t="s">
        <v>3</v>
      </c>
      <c r="F192" s="151" t="s">
        <v>202</v>
      </c>
      <c r="H192" s="152">
        <v>319.87</v>
      </c>
      <c r="I192" s="153"/>
      <c r="L192" s="149"/>
      <c r="M192" s="154"/>
      <c r="T192" s="155"/>
      <c r="AT192" s="150" t="s">
        <v>190</v>
      </c>
      <c r="AU192" s="150" t="s">
        <v>88</v>
      </c>
      <c r="AV192" s="13" t="s">
        <v>203</v>
      </c>
      <c r="AW192" s="13" t="s">
        <v>41</v>
      </c>
      <c r="AX192" s="13" t="s">
        <v>88</v>
      </c>
      <c r="AY192" s="150" t="s">
        <v>184</v>
      </c>
    </row>
    <row r="193" spans="2:65" s="1" customFormat="1" ht="21.75" customHeight="1">
      <c r="B193" s="121"/>
      <c r="C193" s="122" t="s">
        <v>256</v>
      </c>
      <c r="D193" s="122" t="s">
        <v>185</v>
      </c>
      <c r="E193" s="123" t="s">
        <v>771</v>
      </c>
      <c r="F193" s="124" t="s">
        <v>772</v>
      </c>
      <c r="G193" s="125" t="s">
        <v>188</v>
      </c>
      <c r="H193" s="126">
        <v>1.944</v>
      </c>
      <c r="I193" s="127"/>
      <c r="J193" s="128">
        <f>ROUND(I193*H193,2)</f>
        <v>0</v>
      </c>
      <c r="K193" s="124" t="s">
        <v>189</v>
      </c>
      <c r="L193" s="32"/>
      <c r="M193" s="129" t="s">
        <v>3</v>
      </c>
      <c r="N193" s="130" t="s">
        <v>51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88</v>
      </c>
      <c r="AT193" s="133" t="s">
        <v>185</v>
      </c>
      <c r="AU193" s="133" t="s">
        <v>88</v>
      </c>
      <c r="AY193" s="16" t="s">
        <v>184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6" t="s">
        <v>88</v>
      </c>
      <c r="BK193" s="134">
        <f>ROUND(I193*H193,2)</f>
        <v>0</v>
      </c>
      <c r="BL193" s="16" t="s">
        <v>88</v>
      </c>
      <c r="BM193" s="133" t="s">
        <v>2817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2781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257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2212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2178</v>
      </c>
      <c r="H197" s="145">
        <v>1.944</v>
      </c>
      <c r="I197" s="146"/>
      <c r="L197" s="142"/>
      <c r="M197" s="147"/>
      <c r="T197" s="148"/>
      <c r="AT197" s="143" t="s">
        <v>190</v>
      </c>
      <c r="AU197" s="143" t="s">
        <v>88</v>
      </c>
      <c r="AV197" s="12" t="s">
        <v>90</v>
      </c>
      <c r="AW197" s="12" t="s">
        <v>41</v>
      </c>
      <c r="AX197" s="12" t="s">
        <v>88</v>
      </c>
      <c r="AY197" s="143" t="s">
        <v>184</v>
      </c>
    </row>
    <row r="198" spans="2:65" s="1" customFormat="1" ht="21.75" customHeight="1">
      <c r="B198" s="121"/>
      <c r="C198" s="122" t="s">
        <v>9</v>
      </c>
      <c r="D198" s="122" t="s">
        <v>185</v>
      </c>
      <c r="E198" s="123" t="s">
        <v>775</v>
      </c>
      <c r="F198" s="124" t="s">
        <v>776</v>
      </c>
      <c r="G198" s="125" t="s">
        <v>250</v>
      </c>
      <c r="H198" s="126">
        <v>19.440000000000001</v>
      </c>
      <c r="I198" s="127"/>
      <c r="J198" s="128">
        <f>ROUND(I198*H198,2)</f>
        <v>0</v>
      </c>
      <c r="K198" s="124" t="s">
        <v>189</v>
      </c>
      <c r="L198" s="32"/>
      <c r="M198" s="129" t="s">
        <v>3</v>
      </c>
      <c r="N198" s="130" t="s">
        <v>51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88</v>
      </c>
      <c r="AT198" s="133" t="s">
        <v>185</v>
      </c>
      <c r="AU198" s="133" t="s">
        <v>88</v>
      </c>
      <c r="AY198" s="16" t="s">
        <v>184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6" t="s">
        <v>88</v>
      </c>
      <c r="BK198" s="134">
        <f>ROUND(I198*H198,2)</f>
        <v>0</v>
      </c>
      <c r="BL198" s="16" t="s">
        <v>88</v>
      </c>
      <c r="BM198" s="133" t="s">
        <v>2818</v>
      </c>
    </row>
    <row r="199" spans="2:65" s="11" customFormat="1" ht="11.25">
      <c r="B199" s="135"/>
      <c r="D199" s="136" t="s">
        <v>190</v>
      </c>
      <c r="E199" s="137" t="s">
        <v>3</v>
      </c>
      <c r="F199" s="138" t="s">
        <v>2781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88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1" customFormat="1" ht="22.5">
      <c r="B200" s="135"/>
      <c r="D200" s="136" t="s">
        <v>190</v>
      </c>
      <c r="E200" s="137" t="s">
        <v>3</v>
      </c>
      <c r="F200" s="138" t="s">
        <v>269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2212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2" customFormat="1" ht="11.25">
      <c r="B202" s="142"/>
      <c r="D202" s="136" t="s">
        <v>190</v>
      </c>
      <c r="E202" s="143" t="s">
        <v>3</v>
      </c>
      <c r="F202" s="144" t="s">
        <v>2210</v>
      </c>
      <c r="H202" s="145">
        <v>19.440000000000001</v>
      </c>
      <c r="I202" s="146"/>
      <c r="L202" s="142"/>
      <c r="M202" s="147"/>
      <c r="T202" s="148"/>
      <c r="AT202" s="143" t="s">
        <v>190</v>
      </c>
      <c r="AU202" s="143" t="s">
        <v>88</v>
      </c>
      <c r="AV202" s="12" t="s">
        <v>90</v>
      </c>
      <c r="AW202" s="12" t="s">
        <v>41</v>
      </c>
      <c r="AX202" s="12" t="s">
        <v>88</v>
      </c>
      <c r="AY202" s="143" t="s">
        <v>184</v>
      </c>
    </row>
    <row r="203" spans="2:65" s="1" customFormat="1" ht="24.2" customHeight="1">
      <c r="B203" s="121"/>
      <c r="C203" s="122" t="s">
        <v>268</v>
      </c>
      <c r="D203" s="122" t="s">
        <v>185</v>
      </c>
      <c r="E203" s="123" t="s">
        <v>294</v>
      </c>
      <c r="F203" s="124" t="s">
        <v>295</v>
      </c>
      <c r="G203" s="125" t="s">
        <v>296</v>
      </c>
      <c r="H203" s="126">
        <v>137.41300000000001</v>
      </c>
      <c r="I203" s="127"/>
      <c r="J203" s="128">
        <f>ROUND(I203*H203,2)</f>
        <v>0</v>
      </c>
      <c r="K203" s="124" t="s">
        <v>189</v>
      </c>
      <c r="L203" s="32"/>
      <c r="M203" s="129" t="s">
        <v>3</v>
      </c>
      <c r="N203" s="130" t="s">
        <v>51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88</v>
      </c>
      <c r="AT203" s="133" t="s">
        <v>185</v>
      </c>
      <c r="AU203" s="133" t="s">
        <v>88</v>
      </c>
      <c r="AY203" s="16" t="s">
        <v>184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88</v>
      </c>
      <c r="BK203" s="134">
        <f>ROUND(I203*H203,2)</f>
        <v>0</v>
      </c>
      <c r="BL203" s="16" t="s">
        <v>88</v>
      </c>
      <c r="BM203" s="133" t="s">
        <v>2819</v>
      </c>
    </row>
    <row r="204" spans="2:65" s="11" customFormat="1" ht="11.25">
      <c r="B204" s="135"/>
      <c r="D204" s="136" t="s">
        <v>190</v>
      </c>
      <c r="E204" s="137" t="s">
        <v>3</v>
      </c>
      <c r="F204" s="138" t="s">
        <v>2781</v>
      </c>
      <c r="H204" s="137" t="s">
        <v>3</v>
      </c>
      <c r="I204" s="139"/>
      <c r="L204" s="135"/>
      <c r="M204" s="140"/>
      <c r="T204" s="141"/>
      <c r="AT204" s="137" t="s">
        <v>190</v>
      </c>
      <c r="AU204" s="137" t="s">
        <v>88</v>
      </c>
      <c r="AV204" s="11" t="s">
        <v>88</v>
      </c>
      <c r="AW204" s="11" t="s">
        <v>41</v>
      </c>
      <c r="AX204" s="11" t="s">
        <v>80</v>
      </c>
      <c r="AY204" s="137" t="s">
        <v>184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843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88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2" customFormat="1" ht="11.25">
      <c r="B206" s="142"/>
      <c r="D206" s="136" t="s">
        <v>190</v>
      </c>
      <c r="E206" s="143" t="s">
        <v>3</v>
      </c>
      <c r="F206" s="144" t="s">
        <v>2820</v>
      </c>
      <c r="H206" s="145">
        <v>134.108</v>
      </c>
      <c r="I206" s="146"/>
      <c r="L206" s="142"/>
      <c r="M206" s="147"/>
      <c r="T206" s="148"/>
      <c r="AT206" s="143" t="s">
        <v>190</v>
      </c>
      <c r="AU206" s="143" t="s">
        <v>88</v>
      </c>
      <c r="AV206" s="12" t="s">
        <v>90</v>
      </c>
      <c r="AW206" s="12" t="s">
        <v>41</v>
      </c>
      <c r="AX206" s="12" t="s">
        <v>80</v>
      </c>
      <c r="AY206" s="143" t="s">
        <v>184</v>
      </c>
    </row>
    <row r="207" spans="2:65" s="12" customFormat="1" ht="11.25">
      <c r="B207" s="142"/>
      <c r="D207" s="136" t="s">
        <v>190</v>
      </c>
      <c r="E207" s="143" t="s">
        <v>3</v>
      </c>
      <c r="F207" s="144" t="s">
        <v>2821</v>
      </c>
      <c r="H207" s="145">
        <v>3.3050000000000002</v>
      </c>
      <c r="I207" s="146"/>
      <c r="L207" s="142"/>
      <c r="M207" s="147"/>
      <c r="T207" s="148"/>
      <c r="AT207" s="143" t="s">
        <v>190</v>
      </c>
      <c r="AU207" s="143" t="s">
        <v>88</v>
      </c>
      <c r="AV207" s="12" t="s">
        <v>90</v>
      </c>
      <c r="AW207" s="12" t="s">
        <v>41</v>
      </c>
      <c r="AX207" s="12" t="s">
        <v>80</v>
      </c>
      <c r="AY207" s="143" t="s">
        <v>184</v>
      </c>
    </row>
    <row r="208" spans="2:65" s="13" customFormat="1" ht="11.25">
      <c r="B208" s="149"/>
      <c r="D208" s="136" t="s">
        <v>190</v>
      </c>
      <c r="E208" s="150" t="s">
        <v>3</v>
      </c>
      <c r="F208" s="151" t="s">
        <v>202</v>
      </c>
      <c r="H208" s="152">
        <v>137.41300000000001</v>
      </c>
      <c r="I208" s="153"/>
      <c r="L208" s="149"/>
      <c r="M208" s="154"/>
      <c r="T208" s="155"/>
      <c r="AT208" s="150" t="s">
        <v>190</v>
      </c>
      <c r="AU208" s="150" t="s">
        <v>88</v>
      </c>
      <c r="AV208" s="13" t="s">
        <v>203</v>
      </c>
      <c r="AW208" s="13" t="s">
        <v>41</v>
      </c>
      <c r="AX208" s="13" t="s">
        <v>88</v>
      </c>
      <c r="AY208" s="150" t="s">
        <v>184</v>
      </c>
    </row>
    <row r="209" spans="2:65" s="1" customFormat="1" ht="16.5" customHeight="1">
      <c r="B209" s="121"/>
      <c r="C209" s="122" t="s">
        <v>293</v>
      </c>
      <c r="D209" s="122" t="s">
        <v>185</v>
      </c>
      <c r="E209" s="123" t="s">
        <v>301</v>
      </c>
      <c r="F209" s="124" t="s">
        <v>302</v>
      </c>
      <c r="G209" s="125" t="s">
        <v>188</v>
      </c>
      <c r="H209" s="126">
        <v>46.9</v>
      </c>
      <c r="I209" s="127"/>
      <c r="J209" s="128">
        <f>ROUND(I209*H209,2)</f>
        <v>0</v>
      </c>
      <c r="K209" s="124" t="s">
        <v>189</v>
      </c>
      <c r="L209" s="32"/>
      <c r="M209" s="129" t="s">
        <v>3</v>
      </c>
      <c r="N209" s="130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88</v>
      </c>
      <c r="AT209" s="133" t="s">
        <v>185</v>
      </c>
      <c r="AU209" s="133" t="s">
        <v>88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2822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2781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304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22.5">
      <c r="B212" s="135"/>
      <c r="D212" s="136" t="s">
        <v>190</v>
      </c>
      <c r="E212" s="137" t="s">
        <v>3</v>
      </c>
      <c r="F212" s="138" t="s">
        <v>305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2823</v>
      </c>
      <c r="H213" s="145">
        <v>78.887</v>
      </c>
      <c r="I213" s="146"/>
      <c r="L213" s="142"/>
      <c r="M213" s="147"/>
      <c r="T213" s="148"/>
      <c r="AT213" s="143" t="s">
        <v>190</v>
      </c>
      <c r="AU213" s="143" t="s">
        <v>88</v>
      </c>
      <c r="AV213" s="12" t="s">
        <v>90</v>
      </c>
      <c r="AW213" s="12" t="s">
        <v>41</v>
      </c>
      <c r="AX213" s="12" t="s">
        <v>80</v>
      </c>
      <c r="AY213" s="143" t="s">
        <v>184</v>
      </c>
    </row>
    <row r="214" spans="2:65" s="11" customFormat="1" ht="22.5">
      <c r="B214" s="135"/>
      <c r="D214" s="136" t="s">
        <v>190</v>
      </c>
      <c r="E214" s="137" t="s">
        <v>3</v>
      </c>
      <c r="F214" s="138" t="s">
        <v>307</v>
      </c>
      <c r="H214" s="137" t="s">
        <v>3</v>
      </c>
      <c r="I214" s="139"/>
      <c r="L214" s="135"/>
      <c r="M214" s="140"/>
      <c r="T214" s="141"/>
      <c r="AT214" s="137" t="s">
        <v>190</v>
      </c>
      <c r="AU214" s="137" t="s">
        <v>88</v>
      </c>
      <c r="AV214" s="11" t="s">
        <v>88</v>
      </c>
      <c r="AW214" s="11" t="s">
        <v>41</v>
      </c>
      <c r="AX214" s="11" t="s">
        <v>80</v>
      </c>
      <c r="AY214" s="137" t="s">
        <v>184</v>
      </c>
    </row>
    <row r="215" spans="2:65" s="12" customFormat="1" ht="11.25">
      <c r="B215" s="142"/>
      <c r="D215" s="136" t="s">
        <v>190</v>
      </c>
      <c r="E215" s="143" t="s">
        <v>3</v>
      </c>
      <c r="F215" s="144" t="s">
        <v>2824</v>
      </c>
      <c r="H215" s="145">
        <v>-31.986999999999998</v>
      </c>
      <c r="I215" s="146"/>
      <c r="L215" s="142"/>
      <c r="M215" s="147"/>
      <c r="T215" s="148"/>
      <c r="AT215" s="143" t="s">
        <v>190</v>
      </c>
      <c r="AU215" s="143" t="s">
        <v>88</v>
      </c>
      <c r="AV215" s="12" t="s">
        <v>90</v>
      </c>
      <c r="AW215" s="12" t="s">
        <v>41</v>
      </c>
      <c r="AX215" s="12" t="s">
        <v>80</v>
      </c>
      <c r="AY215" s="143" t="s">
        <v>184</v>
      </c>
    </row>
    <row r="216" spans="2:65" s="13" customFormat="1" ht="11.25">
      <c r="B216" s="149"/>
      <c r="D216" s="136" t="s">
        <v>190</v>
      </c>
      <c r="E216" s="150" t="s">
        <v>3</v>
      </c>
      <c r="F216" s="151" t="s">
        <v>202</v>
      </c>
      <c r="H216" s="152">
        <v>46.9</v>
      </c>
      <c r="I216" s="153"/>
      <c r="L216" s="149"/>
      <c r="M216" s="154"/>
      <c r="T216" s="155"/>
      <c r="AT216" s="150" t="s">
        <v>190</v>
      </c>
      <c r="AU216" s="150" t="s">
        <v>88</v>
      </c>
      <c r="AV216" s="13" t="s">
        <v>203</v>
      </c>
      <c r="AW216" s="13" t="s">
        <v>41</v>
      </c>
      <c r="AX216" s="13" t="s">
        <v>88</v>
      </c>
      <c r="AY216" s="150" t="s">
        <v>184</v>
      </c>
    </row>
    <row r="217" spans="2:65" s="10" customFormat="1" ht="25.9" customHeight="1">
      <c r="B217" s="111"/>
      <c r="D217" s="112" t="s">
        <v>79</v>
      </c>
      <c r="E217" s="113" t="s">
        <v>90</v>
      </c>
      <c r="F217" s="113" t="s">
        <v>313</v>
      </c>
      <c r="I217" s="114"/>
      <c r="J217" s="115">
        <f>BK217</f>
        <v>0</v>
      </c>
      <c r="L217" s="111"/>
      <c r="M217" s="116"/>
      <c r="P217" s="117">
        <f>SUM(P218:P231)</f>
        <v>0</v>
      </c>
      <c r="R217" s="117">
        <f>SUM(R218:R231)</f>
        <v>0</v>
      </c>
      <c r="T217" s="118">
        <f>SUM(T218:T231)</f>
        <v>0</v>
      </c>
      <c r="AR217" s="112" t="s">
        <v>88</v>
      </c>
      <c r="AT217" s="119" t="s">
        <v>79</v>
      </c>
      <c r="AU217" s="119" t="s">
        <v>80</v>
      </c>
      <c r="AY217" s="112" t="s">
        <v>184</v>
      </c>
      <c r="BK217" s="120">
        <f>SUM(BK218:BK231)</f>
        <v>0</v>
      </c>
    </row>
    <row r="218" spans="2:65" s="1" customFormat="1" ht="16.5" customHeight="1">
      <c r="B218" s="121"/>
      <c r="C218" s="122" t="s">
        <v>300</v>
      </c>
      <c r="D218" s="122" t="s">
        <v>185</v>
      </c>
      <c r="E218" s="123" t="s">
        <v>315</v>
      </c>
      <c r="F218" s="124" t="s">
        <v>316</v>
      </c>
      <c r="G218" s="125" t="s">
        <v>188</v>
      </c>
      <c r="H218" s="126">
        <v>2.0640000000000001</v>
      </c>
      <c r="I218" s="127"/>
      <c r="J218" s="128">
        <f>ROUND(I218*H218,2)</f>
        <v>0</v>
      </c>
      <c r="K218" s="124" t="s">
        <v>189</v>
      </c>
      <c r="L218" s="32"/>
      <c r="M218" s="129" t="s">
        <v>3</v>
      </c>
      <c r="N218" s="130" t="s">
        <v>51</v>
      </c>
      <c r="P218" s="131">
        <f>O218*H218</f>
        <v>0</v>
      </c>
      <c r="Q218" s="131">
        <v>0</v>
      </c>
      <c r="R218" s="131">
        <f>Q218*H218</f>
        <v>0</v>
      </c>
      <c r="S218" s="131">
        <v>0</v>
      </c>
      <c r="T218" s="132">
        <f>S218*H218</f>
        <v>0</v>
      </c>
      <c r="AR218" s="133" t="s">
        <v>88</v>
      </c>
      <c r="AT218" s="133" t="s">
        <v>185</v>
      </c>
      <c r="AU218" s="133" t="s">
        <v>88</v>
      </c>
      <c r="AY218" s="16" t="s">
        <v>184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6" t="s">
        <v>88</v>
      </c>
      <c r="BK218" s="134">
        <f>ROUND(I218*H218,2)</f>
        <v>0</v>
      </c>
      <c r="BL218" s="16" t="s">
        <v>88</v>
      </c>
      <c r="BM218" s="133" t="s">
        <v>2825</v>
      </c>
    </row>
    <row r="219" spans="2:65" s="11" customFormat="1" ht="11.25">
      <c r="B219" s="135"/>
      <c r="D219" s="136" t="s">
        <v>190</v>
      </c>
      <c r="E219" s="137" t="s">
        <v>3</v>
      </c>
      <c r="F219" s="138" t="s">
        <v>2786</v>
      </c>
      <c r="H219" s="137" t="s">
        <v>3</v>
      </c>
      <c r="I219" s="139"/>
      <c r="L219" s="135"/>
      <c r="M219" s="140"/>
      <c r="T219" s="141"/>
      <c r="AT219" s="137" t="s">
        <v>190</v>
      </c>
      <c r="AU219" s="137" t="s">
        <v>88</v>
      </c>
      <c r="AV219" s="11" t="s">
        <v>88</v>
      </c>
      <c r="AW219" s="11" t="s">
        <v>41</v>
      </c>
      <c r="AX219" s="11" t="s">
        <v>80</v>
      </c>
      <c r="AY219" s="137" t="s">
        <v>184</v>
      </c>
    </row>
    <row r="220" spans="2:65" s="11" customFormat="1" ht="11.25">
      <c r="B220" s="135"/>
      <c r="D220" s="136" t="s">
        <v>190</v>
      </c>
      <c r="E220" s="137" t="s">
        <v>3</v>
      </c>
      <c r="F220" s="138" t="s">
        <v>1600</v>
      </c>
      <c r="H220" s="137" t="s">
        <v>3</v>
      </c>
      <c r="I220" s="139"/>
      <c r="L220" s="135"/>
      <c r="M220" s="140"/>
      <c r="T220" s="141"/>
      <c r="AT220" s="137" t="s">
        <v>190</v>
      </c>
      <c r="AU220" s="137" t="s">
        <v>88</v>
      </c>
      <c r="AV220" s="11" t="s">
        <v>88</v>
      </c>
      <c r="AW220" s="11" t="s">
        <v>41</v>
      </c>
      <c r="AX220" s="11" t="s">
        <v>80</v>
      </c>
      <c r="AY220" s="137" t="s">
        <v>184</v>
      </c>
    </row>
    <row r="221" spans="2:65" s="12" customFormat="1" ht="11.25">
      <c r="B221" s="142"/>
      <c r="D221" s="136" t="s">
        <v>190</v>
      </c>
      <c r="E221" s="143" t="s">
        <v>3</v>
      </c>
      <c r="F221" s="144" t="s">
        <v>2826</v>
      </c>
      <c r="H221" s="145">
        <v>0.86399999999999999</v>
      </c>
      <c r="I221" s="146"/>
      <c r="L221" s="142"/>
      <c r="M221" s="147"/>
      <c r="T221" s="148"/>
      <c r="AT221" s="143" t="s">
        <v>190</v>
      </c>
      <c r="AU221" s="143" t="s">
        <v>88</v>
      </c>
      <c r="AV221" s="12" t="s">
        <v>90</v>
      </c>
      <c r="AW221" s="12" t="s">
        <v>41</v>
      </c>
      <c r="AX221" s="12" t="s">
        <v>80</v>
      </c>
      <c r="AY221" s="143" t="s">
        <v>184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2224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2827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319</v>
      </c>
      <c r="H224" s="145">
        <v>1.2</v>
      </c>
      <c r="I224" s="146"/>
      <c r="L224" s="142"/>
      <c r="M224" s="147"/>
      <c r="T224" s="148"/>
      <c r="AT224" s="143" t="s">
        <v>190</v>
      </c>
      <c r="AU224" s="143" t="s">
        <v>88</v>
      </c>
      <c r="AV224" s="12" t="s">
        <v>90</v>
      </c>
      <c r="AW224" s="12" t="s">
        <v>41</v>
      </c>
      <c r="AX224" s="12" t="s">
        <v>80</v>
      </c>
      <c r="AY224" s="143" t="s">
        <v>184</v>
      </c>
    </row>
    <row r="225" spans="2:65" s="13" customFormat="1" ht="11.25">
      <c r="B225" s="149"/>
      <c r="D225" s="136" t="s">
        <v>190</v>
      </c>
      <c r="E225" s="150" t="s">
        <v>3</v>
      </c>
      <c r="F225" s="151" t="s">
        <v>202</v>
      </c>
      <c r="H225" s="152">
        <v>2.0640000000000001</v>
      </c>
      <c r="I225" s="153"/>
      <c r="L225" s="149"/>
      <c r="M225" s="154"/>
      <c r="T225" s="155"/>
      <c r="AT225" s="150" t="s">
        <v>190</v>
      </c>
      <c r="AU225" s="150" t="s">
        <v>88</v>
      </c>
      <c r="AV225" s="13" t="s">
        <v>203</v>
      </c>
      <c r="AW225" s="13" t="s">
        <v>41</v>
      </c>
      <c r="AX225" s="13" t="s">
        <v>88</v>
      </c>
      <c r="AY225" s="150" t="s">
        <v>184</v>
      </c>
    </row>
    <row r="226" spans="2:65" s="1" customFormat="1" ht="16.5" customHeight="1">
      <c r="B226" s="121"/>
      <c r="C226" s="122" t="s">
        <v>314</v>
      </c>
      <c r="D226" s="122" t="s">
        <v>185</v>
      </c>
      <c r="E226" s="123" t="s">
        <v>1603</v>
      </c>
      <c r="F226" s="124" t="s">
        <v>1604</v>
      </c>
      <c r="G226" s="125" t="s">
        <v>188</v>
      </c>
      <c r="H226" s="126">
        <v>9.673</v>
      </c>
      <c r="I226" s="127"/>
      <c r="J226" s="128">
        <f>ROUND(I226*H226,2)</f>
        <v>0</v>
      </c>
      <c r="K226" s="124" t="s">
        <v>189</v>
      </c>
      <c r="L226" s="32"/>
      <c r="M226" s="129" t="s">
        <v>3</v>
      </c>
      <c r="N226" s="130" t="s">
        <v>51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88</v>
      </c>
      <c r="AT226" s="133" t="s">
        <v>185</v>
      </c>
      <c r="AU226" s="133" t="s">
        <v>88</v>
      </c>
      <c r="AY226" s="16" t="s">
        <v>184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88</v>
      </c>
      <c r="BK226" s="134">
        <f>ROUND(I226*H226,2)</f>
        <v>0</v>
      </c>
      <c r="BL226" s="16" t="s">
        <v>88</v>
      </c>
      <c r="BM226" s="133" t="s">
        <v>2828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2786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1606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2" customFormat="1" ht="11.25">
      <c r="B229" s="142"/>
      <c r="D229" s="136" t="s">
        <v>190</v>
      </c>
      <c r="E229" s="143" t="s">
        <v>3</v>
      </c>
      <c r="F229" s="144" t="s">
        <v>2227</v>
      </c>
      <c r="H229" s="145">
        <v>6.8</v>
      </c>
      <c r="I229" s="146"/>
      <c r="L229" s="142"/>
      <c r="M229" s="147"/>
      <c r="T229" s="148"/>
      <c r="AT229" s="143" t="s">
        <v>190</v>
      </c>
      <c r="AU229" s="143" t="s">
        <v>88</v>
      </c>
      <c r="AV229" s="12" t="s">
        <v>90</v>
      </c>
      <c r="AW229" s="12" t="s">
        <v>41</v>
      </c>
      <c r="AX229" s="12" t="s">
        <v>80</v>
      </c>
      <c r="AY229" s="143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2829</v>
      </c>
      <c r="H230" s="145">
        <v>2.8730000000000002</v>
      </c>
      <c r="I230" s="146"/>
      <c r="L230" s="142"/>
      <c r="M230" s="147"/>
      <c r="T230" s="148"/>
      <c r="AT230" s="143" t="s">
        <v>190</v>
      </c>
      <c r="AU230" s="143" t="s">
        <v>88</v>
      </c>
      <c r="AV230" s="12" t="s">
        <v>90</v>
      </c>
      <c r="AW230" s="12" t="s">
        <v>41</v>
      </c>
      <c r="AX230" s="12" t="s">
        <v>80</v>
      </c>
      <c r="AY230" s="143" t="s">
        <v>184</v>
      </c>
    </row>
    <row r="231" spans="2:65" s="13" customFormat="1" ht="11.25">
      <c r="B231" s="149"/>
      <c r="D231" s="136" t="s">
        <v>190</v>
      </c>
      <c r="E231" s="150" t="s">
        <v>3</v>
      </c>
      <c r="F231" s="151" t="s">
        <v>202</v>
      </c>
      <c r="H231" s="152">
        <v>9.673</v>
      </c>
      <c r="I231" s="153"/>
      <c r="L231" s="149"/>
      <c r="M231" s="154"/>
      <c r="T231" s="155"/>
      <c r="AT231" s="150" t="s">
        <v>190</v>
      </c>
      <c r="AU231" s="150" t="s">
        <v>88</v>
      </c>
      <c r="AV231" s="13" t="s">
        <v>203</v>
      </c>
      <c r="AW231" s="13" t="s">
        <v>41</v>
      </c>
      <c r="AX231" s="13" t="s">
        <v>88</v>
      </c>
      <c r="AY231" s="150" t="s">
        <v>184</v>
      </c>
    </row>
    <row r="232" spans="2:65" s="10" customFormat="1" ht="25.9" customHeight="1">
      <c r="B232" s="111"/>
      <c r="D232" s="112" t="s">
        <v>79</v>
      </c>
      <c r="E232" s="113" t="s">
        <v>230</v>
      </c>
      <c r="F232" s="113" t="s">
        <v>333</v>
      </c>
      <c r="I232" s="114"/>
      <c r="J232" s="115">
        <f>BK232</f>
        <v>0</v>
      </c>
      <c r="L232" s="111"/>
      <c r="M232" s="116"/>
      <c r="P232" s="117">
        <f>SUM(P233:P949)</f>
        <v>0</v>
      </c>
      <c r="R232" s="117">
        <f>SUM(R233:R949)</f>
        <v>0</v>
      </c>
      <c r="T232" s="118">
        <f>SUM(T233:T949)</f>
        <v>0</v>
      </c>
      <c r="AR232" s="112" t="s">
        <v>88</v>
      </c>
      <c r="AT232" s="119" t="s">
        <v>79</v>
      </c>
      <c r="AU232" s="119" t="s">
        <v>80</v>
      </c>
      <c r="AY232" s="112" t="s">
        <v>184</v>
      </c>
      <c r="BK232" s="120">
        <f>SUM(BK233:BK949)</f>
        <v>0</v>
      </c>
    </row>
    <row r="233" spans="2:65" s="1" customFormat="1" ht="21.75" customHeight="1">
      <c r="B233" s="121"/>
      <c r="C233" s="122" t="s">
        <v>321</v>
      </c>
      <c r="D233" s="122" t="s">
        <v>185</v>
      </c>
      <c r="E233" s="123" t="s">
        <v>334</v>
      </c>
      <c r="F233" s="124" t="s">
        <v>335</v>
      </c>
      <c r="G233" s="125" t="s">
        <v>324</v>
      </c>
      <c r="H233" s="126">
        <v>408</v>
      </c>
      <c r="I233" s="127"/>
      <c r="J233" s="128">
        <f>ROUND(I233*H233,2)</f>
        <v>0</v>
      </c>
      <c r="K233" s="124" t="s">
        <v>189</v>
      </c>
      <c r="L233" s="32"/>
      <c r="M233" s="129" t="s">
        <v>3</v>
      </c>
      <c r="N233" s="130" t="s">
        <v>51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88</v>
      </c>
      <c r="AT233" s="133" t="s">
        <v>185</v>
      </c>
      <c r="AU233" s="133" t="s">
        <v>88</v>
      </c>
      <c r="AY233" s="16" t="s">
        <v>184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6" t="s">
        <v>88</v>
      </c>
      <c r="BK233" s="134">
        <f>ROUND(I233*H233,2)</f>
        <v>0</v>
      </c>
      <c r="BL233" s="16" t="s">
        <v>88</v>
      </c>
      <c r="BM233" s="133" t="s">
        <v>2830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2781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337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2831</v>
      </c>
      <c r="H236" s="145">
        <v>408</v>
      </c>
      <c r="I236" s="146"/>
      <c r="L236" s="142"/>
      <c r="M236" s="147"/>
      <c r="T236" s="148"/>
      <c r="AT236" s="143" t="s">
        <v>190</v>
      </c>
      <c r="AU236" s="143" t="s">
        <v>88</v>
      </c>
      <c r="AV236" s="12" t="s">
        <v>90</v>
      </c>
      <c r="AW236" s="12" t="s">
        <v>41</v>
      </c>
      <c r="AX236" s="12" t="s">
        <v>80</v>
      </c>
      <c r="AY236" s="143" t="s">
        <v>184</v>
      </c>
    </row>
    <row r="237" spans="2:65" s="13" customFormat="1" ht="11.25">
      <c r="B237" s="149"/>
      <c r="D237" s="136" t="s">
        <v>190</v>
      </c>
      <c r="E237" s="150" t="s">
        <v>3</v>
      </c>
      <c r="F237" s="151" t="s">
        <v>202</v>
      </c>
      <c r="H237" s="152">
        <v>408</v>
      </c>
      <c r="I237" s="153"/>
      <c r="L237" s="149"/>
      <c r="M237" s="154"/>
      <c r="T237" s="155"/>
      <c r="AT237" s="150" t="s">
        <v>190</v>
      </c>
      <c r="AU237" s="150" t="s">
        <v>88</v>
      </c>
      <c r="AV237" s="13" t="s">
        <v>203</v>
      </c>
      <c r="AW237" s="13" t="s">
        <v>41</v>
      </c>
      <c r="AX237" s="13" t="s">
        <v>88</v>
      </c>
      <c r="AY237" s="150" t="s">
        <v>184</v>
      </c>
    </row>
    <row r="238" spans="2:65" s="1" customFormat="1" ht="21.75" customHeight="1">
      <c r="B238" s="121"/>
      <c r="C238" s="122" t="s">
        <v>8</v>
      </c>
      <c r="D238" s="122" t="s">
        <v>185</v>
      </c>
      <c r="E238" s="123" t="s">
        <v>340</v>
      </c>
      <c r="F238" s="124" t="s">
        <v>341</v>
      </c>
      <c r="G238" s="125" t="s">
        <v>324</v>
      </c>
      <c r="H238" s="126">
        <v>255</v>
      </c>
      <c r="I238" s="127"/>
      <c r="J238" s="128">
        <f>ROUND(I238*H238,2)</f>
        <v>0</v>
      </c>
      <c r="K238" s="124" t="s">
        <v>189</v>
      </c>
      <c r="L238" s="32"/>
      <c r="M238" s="129" t="s">
        <v>3</v>
      </c>
      <c r="N238" s="130" t="s">
        <v>51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88</v>
      </c>
      <c r="AT238" s="133" t="s">
        <v>185</v>
      </c>
      <c r="AU238" s="133" t="s">
        <v>88</v>
      </c>
      <c r="AY238" s="16" t="s">
        <v>184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6" t="s">
        <v>88</v>
      </c>
      <c r="BK238" s="134">
        <f>ROUND(I238*H238,2)</f>
        <v>0</v>
      </c>
      <c r="BL238" s="16" t="s">
        <v>88</v>
      </c>
      <c r="BM238" s="133" t="s">
        <v>2832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2781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88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343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2" customFormat="1" ht="11.25">
      <c r="B241" s="142"/>
      <c r="D241" s="136" t="s">
        <v>190</v>
      </c>
      <c r="E241" s="143" t="s">
        <v>3</v>
      </c>
      <c r="F241" s="144" t="s">
        <v>2833</v>
      </c>
      <c r="H241" s="145">
        <v>185</v>
      </c>
      <c r="I241" s="146"/>
      <c r="L241" s="142"/>
      <c r="M241" s="147"/>
      <c r="T241" s="148"/>
      <c r="AT241" s="143" t="s">
        <v>190</v>
      </c>
      <c r="AU241" s="143" t="s">
        <v>88</v>
      </c>
      <c r="AV241" s="12" t="s">
        <v>90</v>
      </c>
      <c r="AW241" s="12" t="s">
        <v>41</v>
      </c>
      <c r="AX241" s="12" t="s">
        <v>80</v>
      </c>
      <c r="AY241" s="143" t="s">
        <v>184</v>
      </c>
    </row>
    <row r="242" spans="2:65" s="12" customFormat="1" ht="11.25">
      <c r="B242" s="142"/>
      <c r="D242" s="136" t="s">
        <v>190</v>
      </c>
      <c r="E242" s="143" t="s">
        <v>3</v>
      </c>
      <c r="F242" s="144" t="s">
        <v>2834</v>
      </c>
      <c r="H242" s="145">
        <v>70</v>
      </c>
      <c r="I242" s="146"/>
      <c r="L242" s="142"/>
      <c r="M242" s="147"/>
      <c r="T242" s="148"/>
      <c r="AT242" s="143" t="s">
        <v>190</v>
      </c>
      <c r="AU242" s="143" t="s">
        <v>88</v>
      </c>
      <c r="AV242" s="12" t="s">
        <v>90</v>
      </c>
      <c r="AW242" s="12" t="s">
        <v>41</v>
      </c>
      <c r="AX242" s="12" t="s">
        <v>80</v>
      </c>
      <c r="AY242" s="143" t="s">
        <v>184</v>
      </c>
    </row>
    <row r="243" spans="2:65" s="13" customFormat="1" ht="11.25">
      <c r="B243" s="149"/>
      <c r="D243" s="136" t="s">
        <v>190</v>
      </c>
      <c r="E243" s="150" t="s">
        <v>3</v>
      </c>
      <c r="F243" s="151" t="s">
        <v>202</v>
      </c>
      <c r="H243" s="152">
        <v>255</v>
      </c>
      <c r="I243" s="153"/>
      <c r="L243" s="149"/>
      <c r="M243" s="154"/>
      <c r="T243" s="155"/>
      <c r="AT243" s="150" t="s">
        <v>190</v>
      </c>
      <c r="AU243" s="150" t="s">
        <v>88</v>
      </c>
      <c r="AV243" s="13" t="s">
        <v>203</v>
      </c>
      <c r="AW243" s="13" t="s">
        <v>41</v>
      </c>
      <c r="AX243" s="13" t="s">
        <v>88</v>
      </c>
      <c r="AY243" s="150" t="s">
        <v>184</v>
      </c>
    </row>
    <row r="244" spans="2:65" s="1" customFormat="1" ht="24.2" customHeight="1">
      <c r="B244" s="121"/>
      <c r="C244" s="122" t="s">
        <v>339</v>
      </c>
      <c r="D244" s="122" t="s">
        <v>185</v>
      </c>
      <c r="E244" s="123" t="s">
        <v>2233</v>
      </c>
      <c r="F244" s="124" t="s">
        <v>2234</v>
      </c>
      <c r="G244" s="125" t="s">
        <v>348</v>
      </c>
      <c r="H244" s="126">
        <v>10</v>
      </c>
      <c r="I244" s="127"/>
      <c r="J244" s="128">
        <f>ROUND(I244*H244,2)</f>
        <v>0</v>
      </c>
      <c r="K244" s="124" t="s">
        <v>189</v>
      </c>
      <c r="L244" s="32"/>
      <c r="M244" s="129" t="s">
        <v>3</v>
      </c>
      <c r="N244" s="130" t="s">
        <v>51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88</v>
      </c>
      <c r="AT244" s="133" t="s">
        <v>185</v>
      </c>
      <c r="AU244" s="133" t="s">
        <v>88</v>
      </c>
      <c r="AY244" s="16" t="s">
        <v>184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88</v>
      </c>
      <c r="BK244" s="134">
        <f>ROUND(I244*H244,2)</f>
        <v>0</v>
      </c>
      <c r="BL244" s="16" t="s">
        <v>88</v>
      </c>
      <c r="BM244" s="133" t="s">
        <v>2835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2781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2323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2" customFormat="1" ht="11.25">
      <c r="B247" s="142"/>
      <c r="D247" s="136" t="s">
        <v>190</v>
      </c>
      <c r="E247" s="143" t="s">
        <v>3</v>
      </c>
      <c r="F247" s="144" t="s">
        <v>247</v>
      </c>
      <c r="H247" s="145">
        <v>10</v>
      </c>
      <c r="I247" s="146"/>
      <c r="L247" s="142"/>
      <c r="M247" s="147"/>
      <c r="T247" s="148"/>
      <c r="AT247" s="143" t="s">
        <v>190</v>
      </c>
      <c r="AU247" s="143" t="s">
        <v>88</v>
      </c>
      <c r="AV247" s="12" t="s">
        <v>90</v>
      </c>
      <c r="AW247" s="12" t="s">
        <v>41</v>
      </c>
      <c r="AX247" s="12" t="s">
        <v>80</v>
      </c>
      <c r="AY247" s="143" t="s">
        <v>184</v>
      </c>
    </row>
    <row r="248" spans="2:65" s="13" customFormat="1" ht="11.25">
      <c r="B248" s="149"/>
      <c r="D248" s="136" t="s">
        <v>190</v>
      </c>
      <c r="E248" s="150" t="s">
        <v>3</v>
      </c>
      <c r="F248" s="151" t="s">
        <v>202</v>
      </c>
      <c r="H248" s="152">
        <v>10</v>
      </c>
      <c r="I248" s="153"/>
      <c r="L248" s="149"/>
      <c r="M248" s="154"/>
      <c r="T248" s="155"/>
      <c r="AT248" s="150" t="s">
        <v>190</v>
      </c>
      <c r="AU248" s="150" t="s">
        <v>88</v>
      </c>
      <c r="AV248" s="13" t="s">
        <v>203</v>
      </c>
      <c r="AW248" s="13" t="s">
        <v>41</v>
      </c>
      <c r="AX248" s="13" t="s">
        <v>88</v>
      </c>
      <c r="AY248" s="150" t="s">
        <v>184</v>
      </c>
    </row>
    <row r="249" spans="2:65" s="1" customFormat="1" ht="16.5" customHeight="1">
      <c r="B249" s="121"/>
      <c r="C249" s="122" t="s">
        <v>345</v>
      </c>
      <c r="D249" s="122" t="s">
        <v>185</v>
      </c>
      <c r="E249" s="123" t="s">
        <v>351</v>
      </c>
      <c r="F249" s="124" t="s">
        <v>352</v>
      </c>
      <c r="G249" s="125" t="s">
        <v>324</v>
      </c>
      <c r="H249" s="126">
        <v>180</v>
      </c>
      <c r="I249" s="127"/>
      <c r="J249" s="128">
        <f>ROUND(I249*H249,2)</f>
        <v>0</v>
      </c>
      <c r="K249" s="124" t="s">
        <v>189</v>
      </c>
      <c r="L249" s="32"/>
      <c r="M249" s="129" t="s">
        <v>3</v>
      </c>
      <c r="N249" s="130" t="s">
        <v>51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88</v>
      </c>
      <c r="AT249" s="133" t="s">
        <v>185</v>
      </c>
      <c r="AU249" s="133" t="s">
        <v>88</v>
      </c>
      <c r="AY249" s="16" t="s">
        <v>184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88</v>
      </c>
      <c r="BK249" s="134">
        <f>ROUND(I249*H249,2)</f>
        <v>0</v>
      </c>
      <c r="BL249" s="16" t="s">
        <v>88</v>
      </c>
      <c r="BM249" s="133" t="s">
        <v>2836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2781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354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1619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2" customFormat="1" ht="11.25">
      <c r="B253" s="142"/>
      <c r="D253" s="136" t="s">
        <v>190</v>
      </c>
      <c r="E253" s="143" t="s">
        <v>3</v>
      </c>
      <c r="F253" s="144" t="s">
        <v>2837</v>
      </c>
      <c r="H253" s="145">
        <v>180</v>
      </c>
      <c r="I253" s="146"/>
      <c r="L253" s="142"/>
      <c r="M253" s="147"/>
      <c r="T253" s="148"/>
      <c r="AT253" s="143" t="s">
        <v>190</v>
      </c>
      <c r="AU253" s="143" t="s">
        <v>88</v>
      </c>
      <c r="AV253" s="12" t="s">
        <v>90</v>
      </c>
      <c r="AW253" s="12" t="s">
        <v>41</v>
      </c>
      <c r="AX253" s="12" t="s">
        <v>80</v>
      </c>
      <c r="AY253" s="143" t="s">
        <v>184</v>
      </c>
    </row>
    <row r="254" spans="2:65" s="13" customFormat="1" ht="11.25">
      <c r="B254" s="149"/>
      <c r="D254" s="136" t="s">
        <v>190</v>
      </c>
      <c r="E254" s="150" t="s">
        <v>3</v>
      </c>
      <c r="F254" s="151" t="s">
        <v>202</v>
      </c>
      <c r="H254" s="152">
        <v>180</v>
      </c>
      <c r="I254" s="153"/>
      <c r="L254" s="149"/>
      <c r="M254" s="154"/>
      <c r="T254" s="155"/>
      <c r="AT254" s="150" t="s">
        <v>190</v>
      </c>
      <c r="AU254" s="150" t="s">
        <v>88</v>
      </c>
      <c r="AV254" s="13" t="s">
        <v>203</v>
      </c>
      <c r="AW254" s="13" t="s">
        <v>41</v>
      </c>
      <c r="AX254" s="13" t="s">
        <v>88</v>
      </c>
      <c r="AY254" s="150" t="s">
        <v>184</v>
      </c>
    </row>
    <row r="255" spans="2:65" s="1" customFormat="1" ht="33" customHeight="1">
      <c r="B255" s="121"/>
      <c r="C255" s="122" t="s">
        <v>350</v>
      </c>
      <c r="D255" s="122" t="s">
        <v>185</v>
      </c>
      <c r="E255" s="123" t="s">
        <v>1261</v>
      </c>
      <c r="F255" s="124" t="s">
        <v>1262</v>
      </c>
      <c r="G255" s="125" t="s">
        <v>324</v>
      </c>
      <c r="H255" s="126">
        <v>4.5</v>
      </c>
      <c r="I255" s="127"/>
      <c r="J255" s="128">
        <f>ROUND(I255*H255,2)</f>
        <v>0</v>
      </c>
      <c r="K255" s="124" t="s">
        <v>189</v>
      </c>
      <c r="L255" s="32"/>
      <c r="M255" s="129" t="s">
        <v>3</v>
      </c>
      <c r="N255" s="130" t="s">
        <v>51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88</v>
      </c>
      <c r="AT255" s="133" t="s">
        <v>185</v>
      </c>
      <c r="AU255" s="133" t="s">
        <v>88</v>
      </c>
      <c r="AY255" s="16" t="s">
        <v>184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6" t="s">
        <v>88</v>
      </c>
      <c r="BK255" s="134">
        <f>ROUND(I255*H255,2)</f>
        <v>0</v>
      </c>
      <c r="BL255" s="16" t="s">
        <v>88</v>
      </c>
      <c r="BM255" s="133" t="s">
        <v>2838</v>
      </c>
    </row>
    <row r="256" spans="2:65" s="11" customFormat="1" ht="22.5">
      <c r="B256" s="135"/>
      <c r="D256" s="136" t="s">
        <v>190</v>
      </c>
      <c r="E256" s="137" t="s">
        <v>3</v>
      </c>
      <c r="F256" s="138" t="s">
        <v>2839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1" customFormat="1" ht="22.5">
      <c r="B257" s="135"/>
      <c r="D257" s="136" t="s">
        <v>190</v>
      </c>
      <c r="E257" s="137" t="s">
        <v>3</v>
      </c>
      <c r="F257" s="138" t="s">
        <v>1264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2" customFormat="1" ht="11.25">
      <c r="B258" s="142"/>
      <c r="D258" s="136" t="s">
        <v>190</v>
      </c>
      <c r="E258" s="143" t="s">
        <v>3</v>
      </c>
      <c r="F258" s="144" t="s">
        <v>2840</v>
      </c>
      <c r="H258" s="145">
        <v>4.5</v>
      </c>
      <c r="I258" s="146"/>
      <c r="L258" s="142"/>
      <c r="M258" s="147"/>
      <c r="T258" s="148"/>
      <c r="AT258" s="143" t="s">
        <v>190</v>
      </c>
      <c r="AU258" s="143" t="s">
        <v>88</v>
      </c>
      <c r="AV258" s="12" t="s">
        <v>90</v>
      </c>
      <c r="AW258" s="12" t="s">
        <v>41</v>
      </c>
      <c r="AX258" s="12" t="s">
        <v>80</v>
      </c>
      <c r="AY258" s="143" t="s">
        <v>184</v>
      </c>
    </row>
    <row r="259" spans="2:65" s="13" customFormat="1" ht="11.25">
      <c r="B259" s="149"/>
      <c r="D259" s="136" t="s">
        <v>190</v>
      </c>
      <c r="E259" s="150" t="s">
        <v>3</v>
      </c>
      <c r="F259" s="151" t="s">
        <v>202</v>
      </c>
      <c r="H259" s="152">
        <v>4.5</v>
      </c>
      <c r="I259" s="153"/>
      <c r="L259" s="149"/>
      <c r="M259" s="154"/>
      <c r="T259" s="155"/>
      <c r="AT259" s="150" t="s">
        <v>190</v>
      </c>
      <c r="AU259" s="150" t="s">
        <v>88</v>
      </c>
      <c r="AV259" s="13" t="s">
        <v>203</v>
      </c>
      <c r="AW259" s="13" t="s">
        <v>41</v>
      </c>
      <c r="AX259" s="13" t="s">
        <v>88</v>
      </c>
      <c r="AY259" s="150" t="s">
        <v>184</v>
      </c>
    </row>
    <row r="260" spans="2:65" s="1" customFormat="1" ht="16.5" customHeight="1">
      <c r="B260" s="121"/>
      <c r="C260" s="122" t="s">
        <v>332</v>
      </c>
      <c r="D260" s="122" t="s">
        <v>185</v>
      </c>
      <c r="E260" s="123" t="s">
        <v>1266</v>
      </c>
      <c r="F260" s="124" t="s">
        <v>1267</v>
      </c>
      <c r="G260" s="125" t="s">
        <v>324</v>
      </c>
      <c r="H260" s="126">
        <v>135</v>
      </c>
      <c r="I260" s="127"/>
      <c r="J260" s="128">
        <f>ROUND(I260*H260,2)</f>
        <v>0</v>
      </c>
      <c r="K260" s="124" t="s">
        <v>189</v>
      </c>
      <c r="L260" s="32"/>
      <c r="M260" s="129" t="s">
        <v>3</v>
      </c>
      <c r="N260" s="130" t="s">
        <v>51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88</v>
      </c>
      <c r="AT260" s="133" t="s">
        <v>185</v>
      </c>
      <c r="AU260" s="133" t="s">
        <v>88</v>
      </c>
      <c r="AY260" s="16" t="s">
        <v>184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6" t="s">
        <v>88</v>
      </c>
      <c r="BK260" s="134">
        <f>ROUND(I260*H260,2)</f>
        <v>0</v>
      </c>
      <c r="BL260" s="16" t="s">
        <v>88</v>
      </c>
      <c r="BM260" s="133" t="s">
        <v>2841</v>
      </c>
    </row>
    <row r="261" spans="2:65" s="11" customFormat="1" ht="11.25">
      <c r="B261" s="135"/>
      <c r="D261" s="136" t="s">
        <v>190</v>
      </c>
      <c r="E261" s="137" t="s">
        <v>3</v>
      </c>
      <c r="F261" s="138" t="s">
        <v>2781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88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1" customFormat="1" ht="22.5">
      <c r="B262" s="135"/>
      <c r="D262" s="136" t="s">
        <v>190</v>
      </c>
      <c r="E262" s="137" t="s">
        <v>3</v>
      </c>
      <c r="F262" s="138" t="s">
        <v>2839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1" customFormat="1" ht="22.5">
      <c r="B263" s="135"/>
      <c r="D263" s="136" t="s">
        <v>190</v>
      </c>
      <c r="E263" s="137" t="s">
        <v>3</v>
      </c>
      <c r="F263" s="138" t="s">
        <v>2842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2" customFormat="1" ht="11.25">
      <c r="B264" s="142"/>
      <c r="D264" s="136" t="s">
        <v>190</v>
      </c>
      <c r="E264" s="143" t="s">
        <v>3</v>
      </c>
      <c r="F264" s="144" t="s">
        <v>990</v>
      </c>
      <c r="H264" s="145">
        <v>135</v>
      </c>
      <c r="I264" s="146"/>
      <c r="L264" s="142"/>
      <c r="M264" s="147"/>
      <c r="T264" s="148"/>
      <c r="AT264" s="143" t="s">
        <v>190</v>
      </c>
      <c r="AU264" s="143" t="s">
        <v>88</v>
      </c>
      <c r="AV264" s="12" t="s">
        <v>90</v>
      </c>
      <c r="AW264" s="12" t="s">
        <v>41</v>
      </c>
      <c r="AX264" s="12" t="s">
        <v>80</v>
      </c>
      <c r="AY264" s="143" t="s">
        <v>184</v>
      </c>
    </row>
    <row r="265" spans="2:65" s="13" customFormat="1" ht="11.25">
      <c r="B265" s="149"/>
      <c r="D265" s="136" t="s">
        <v>190</v>
      </c>
      <c r="E265" s="150" t="s">
        <v>3</v>
      </c>
      <c r="F265" s="151" t="s">
        <v>202</v>
      </c>
      <c r="H265" s="152">
        <v>135</v>
      </c>
      <c r="I265" s="153"/>
      <c r="L265" s="149"/>
      <c r="M265" s="154"/>
      <c r="T265" s="155"/>
      <c r="AT265" s="150" t="s">
        <v>190</v>
      </c>
      <c r="AU265" s="150" t="s">
        <v>88</v>
      </c>
      <c r="AV265" s="13" t="s">
        <v>203</v>
      </c>
      <c r="AW265" s="13" t="s">
        <v>41</v>
      </c>
      <c r="AX265" s="13" t="s">
        <v>88</v>
      </c>
      <c r="AY265" s="150" t="s">
        <v>184</v>
      </c>
    </row>
    <row r="266" spans="2:65" s="1" customFormat="1" ht="16.5" customHeight="1">
      <c r="B266" s="121"/>
      <c r="C266" s="122" t="s">
        <v>365</v>
      </c>
      <c r="D266" s="122" t="s">
        <v>185</v>
      </c>
      <c r="E266" s="123" t="s">
        <v>1271</v>
      </c>
      <c r="F266" s="124" t="s">
        <v>1272</v>
      </c>
      <c r="G266" s="125" t="s">
        <v>348</v>
      </c>
      <c r="H266" s="126">
        <v>9</v>
      </c>
      <c r="I266" s="127"/>
      <c r="J266" s="128">
        <f>ROUND(I266*H266,2)</f>
        <v>0</v>
      </c>
      <c r="K266" s="124" t="s">
        <v>189</v>
      </c>
      <c r="L266" s="32"/>
      <c r="M266" s="129" t="s">
        <v>3</v>
      </c>
      <c r="N266" s="130" t="s">
        <v>51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88</v>
      </c>
      <c r="AT266" s="133" t="s">
        <v>185</v>
      </c>
      <c r="AU266" s="133" t="s">
        <v>88</v>
      </c>
      <c r="AY266" s="16" t="s">
        <v>184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88</v>
      </c>
      <c r="BK266" s="134">
        <f>ROUND(I266*H266,2)</f>
        <v>0</v>
      </c>
      <c r="BL266" s="16" t="s">
        <v>88</v>
      </c>
      <c r="BM266" s="133" t="s">
        <v>2843</v>
      </c>
    </row>
    <row r="267" spans="2:65" s="11" customFormat="1" ht="22.5">
      <c r="B267" s="135"/>
      <c r="D267" s="136" t="s">
        <v>190</v>
      </c>
      <c r="E267" s="137" t="s">
        <v>3</v>
      </c>
      <c r="F267" s="138" t="s">
        <v>2839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2" customFormat="1" ht="11.25">
      <c r="B268" s="142"/>
      <c r="D268" s="136" t="s">
        <v>190</v>
      </c>
      <c r="E268" s="143" t="s">
        <v>3</v>
      </c>
      <c r="F268" s="144" t="s">
        <v>241</v>
      </c>
      <c r="H268" s="145">
        <v>9</v>
      </c>
      <c r="I268" s="146"/>
      <c r="L268" s="142"/>
      <c r="M268" s="147"/>
      <c r="T268" s="148"/>
      <c r="AT268" s="143" t="s">
        <v>190</v>
      </c>
      <c r="AU268" s="143" t="s">
        <v>88</v>
      </c>
      <c r="AV268" s="12" t="s">
        <v>90</v>
      </c>
      <c r="AW268" s="12" t="s">
        <v>41</v>
      </c>
      <c r="AX268" s="12" t="s">
        <v>80</v>
      </c>
      <c r="AY268" s="143" t="s">
        <v>184</v>
      </c>
    </row>
    <row r="269" spans="2:65" s="13" customFormat="1" ht="11.25">
      <c r="B269" s="149"/>
      <c r="D269" s="136" t="s">
        <v>190</v>
      </c>
      <c r="E269" s="150" t="s">
        <v>3</v>
      </c>
      <c r="F269" s="151" t="s">
        <v>202</v>
      </c>
      <c r="H269" s="152">
        <v>9</v>
      </c>
      <c r="I269" s="153"/>
      <c r="L269" s="149"/>
      <c r="M269" s="154"/>
      <c r="T269" s="155"/>
      <c r="AT269" s="150" t="s">
        <v>190</v>
      </c>
      <c r="AU269" s="150" t="s">
        <v>88</v>
      </c>
      <c r="AV269" s="13" t="s">
        <v>203</v>
      </c>
      <c r="AW269" s="13" t="s">
        <v>41</v>
      </c>
      <c r="AX269" s="13" t="s">
        <v>88</v>
      </c>
      <c r="AY269" s="150" t="s">
        <v>184</v>
      </c>
    </row>
    <row r="270" spans="2:65" s="1" customFormat="1" ht="16.5" customHeight="1">
      <c r="B270" s="121"/>
      <c r="C270" s="122" t="s">
        <v>370</v>
      </c>
      <c r="D270" s="122" t="s">
        <v>185</v>
      </c>
      <c r="E270" s="123" t="s">
        <v>1275</v>
      </c>
      <c r="F270" s="124" t="s">
        <v>1276</v>
      </c>
      <c r="G270" s="125" t="s">
        <v>348</v>
      </c>
      <c r="H270" s="126">
        <v>16</v>
      </c>
      <c r="I270" s="127"/>
      <c r="J270" s="128">
        <f>ROUND(I270*H270,2)</f>
        <v>0</v>
      </c>
      <c r="K270" s="124" t="s">
        <v>189</v>
      </c>
      <c r="L270" s="32"/>
      <c r="M270" s="129" t="s">
        <v>3</v>
      </c>
      <c r="N270" s="130" t="s">
        <v>51</v>
      </c>
      <c r="P270" s="131">
        <f>O270*H270</f>
        <v>0</v>
      </c>
      <c r="Q270" s="131">
        <v>0</v>
      </c>
      <c r="R270" s="131">
        <f>Q270*H270</f>
        <v>0</v>
      </c>
      <c r="S270" s="131">
        <v>0</v>
      </c>
      <c r="T270" s="132">
        <f>S270*H270</f>
        <v>0</v>
      </c>
      <c r="AR270" s="133" t="s">
        <v>88</v>
      </c>
      <c r="AT270" s="133" t="s">
        <v>185</v>
      </c>
      <c r="AU270" s="133" t="s">
        <v>88</v>
      </c>
      <c r="AY270" s="16" t="s">
        <v>184</v>
      </c>
      <c r="BE270" s="134">
        <f>IF(N270="základní",J270,0)</f>
        <v>0</v>
      </c>
      <c r="BF270" s="134">
        <f>IF(N270="snížená",J270,0)</f>
        <v>0</v>
      </c>
      <c r="BG270" s="134">
        <f>IF(N270="zákl. přenesená",J270,0)</f>
        <v>0</v>
      </c>
      <c r="BH270" s="134">
        <f>IF(N270="sníž. přenesená",J270,0)</f>
        <v>0</v>
      </c>
      <c r="BI270" s="134">
        <f>IF(N270="nulová",J270,0)</f>
        <v>0</v>
      </c>
      <c r="BJ270" s="16" t="s">
        <v>88</v>
      </c>
      <c r="BK270" s="134">
        <f>ROUND(I270*H270,2)</f>
        <v>0</v>
      </c>
      <c r="BL270" s="16" t="s">
        <v>88</v>
      </c>
      <c r="BM270" s="133" t="s">
        <v>2844</v>
      </c>
    </row>
    <row r="271" spans="2:65" s="11" customFormat="1" ht="22.5">
      <c r="B271" s="135"/>
      <c r="D271" s="136" t="s">
        <v>190</v>
      </c>
      <c r="E271" s="137" t="s">
        <v>3</v>
      </c>
      <c r="F271" s="138" t="s">
        <v>2839</v>
      </c>
      <c r="H271" s="137" t="s">
        <v>3</v>
      </c>
      <c r="I271" s="139"/>
      <c r="L271" s="135"/>
      <c r="M271" s="140"/>
      <c r="T271" s="141"/>
      <c r="AT271" s="137" t="s">
        <v>190</v>
      </c>
      <c r="AU271" s="137" t="s">
        <v>88</v>
      </c>
      <c r="AV271" s="11" t="s">
        <v>88</v>
      </c>
      <c r="AW271" s="11" t="s">
        <v>41</v>
      </c>
      <c r="AX271" s="11" t="s">
        <v>80</v>
      </c>
      <c r="AY271" s="137" t="s">
        <v>184</v>
      </c>
    </row>
    <row r="272" spans="2:65" s="12" customFormat="1" ht="11.25">
      <c r="B272" s="142"/>
      <c r="D272" s="136" t="s">
        <v>190</v>
      </c>
      <c r="E272" s="143" t="s">
        <v>3</v>
      </c>
      <c r="F272" s="144" t="s">
        <v>1627</v>
      </c>
      <c r="H272" s="145">
        <v>16</v>
      </c>
      <c r="I272" s="146"/>
      <c r="L272" s="142"/>
      <c r="M272" s="147"/>
      <c r="T272" s="148"/>
      <c r="AT272" s="143" t="s">
        <v>190</v>
      </c>
      <c r="AU272" s="143" t="s">
        <v>88</v>
      </c>
      <c r="AV272" s="12" t="s">
        <v>90</v>
      </c>
      <c r="AW272" s="12" t="s">
        <v>41</v>
      </c>
      <c r="AX272" s="12" t="s">
        <v>80</v>
      </c>
      <c r="AY272" s="143" t="s">
        <v>184</v>
      </c>
    </row>
    <row r="273" spans="2:65" s="13" customFormat="1" ht="11.25">
      <c r="B273" s="149"/>
      <c r="D273" s="136" t="s">
        <v>190</v>
      </c>
      <c r="E273" s="150" t="s">
        <v>3</v>
      </c>
      <c r="F273" s="151" t="s">
        <v>202</v>
      </c>
      <c r="H273" s="152">
        <v>16</v>
      </c>
      <c r="I273" s="153"/>
      <c r="L273" s="149"/>
      <c r="M273" s="154"/>
      <c r="T273" s="155"/>
      <c r="AT273" s="150" t="s">
        <v>190</v>
      </c>
      <c r="AU273" s="150" t="s">
        <v>88</v>
      </c>
      <c r="AV273" s="13" t="s">
        <v>203</v>
      </c>
      <c r="AW273" s="13" t="s">
        <v>41</v>
      </c>
      <c r="AX273" s="13" t="s">
        <v>88</v>
      </c>
      <c r="AY273" s="150" t="s">
        <v>184</v>
      </c>
    </row>
    <row r="274" spans="2:65" s="1" customFormat="1" ht="24.2" customHeight="1">
      <c r="B274" s="121"/>
      <c r="C274" s="122" t="s">
        <v>303</v>
      </c>
      <c r="D274" s="122" t="s">
        <v>185</v>
      </c>
      <c r="E274" s="123" t="s">
        <v>1279</v>
      </c>
      <c r="F274" s="124" t="s">
        <v>1280</v>
      </c>
      <c r="G274" s="125" t="s">
        <v>348</v>
      </c>
      <c r="H274" s="126">
        <v>9</v>
      </c>
      <c r="I274" s="127"/>
      <c r="J274" s="128">
        <f>ROUND(I274*H274,2)</f>
        <v>0</v>
      </c>
      <c r="K274" s="124" t="s">
        <v>189</v>
      </c>
      <c r="L274" s="32"/>
      <c r="M274" s="129" t="s">
        <v>3</v>
      </c>
      <c r="N274" s="130" t="s">
        <v>51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88</v>
      </c>
      <c r="AT274" s="133" t="s">
        <v>185</v>
      </c>
      <c r="AU274" s="133" t="s">
        <v>88</v>
      </c>
      <c r="AY274" s="16" t="s">
        <v>184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88</v>
      </c>
      <c r="BK274" s="134">
        <f>ROUND(I274*H274,2)</f>
        <v>0</v>
      </c>
      <c r="BL274" s="16" t="s">
        <v>88</v>
      </c>
      <c r="BM274" s="133" t="s">
        <v>2845</v>
      </c>
    </row>
    <row r="275" spans="2:65" s="11" customFormat="1" ht="22.5">
      <c r="B275" s="135"/>
      <c r="D275" s="136" t="s">
        <v>190</v>
      </c>
      <c r="E275" s="137" t="s">
        <v>3</v>
      </c>
      <c r="F275" s="138" t="s">
        <v>2839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2" customFormat="1" ht="11.25">
      <c r="B276" s="142"/>
      <c r="D276" s="136" t="s">
        <v>190</v>
      </c>
      <c r="E276" s="143" t="s">
        <v>3</v>
      </c>
      <c r="F276" s="144" t="s">
        <v>241</v>
      </c>
      <c r="H276" s="145">
        <v>9</v>
      </c>
      <c r="I276" s="146"/>
      <c r="L276" s="142"/>
      <c r="M276" s="147"/>
      <c r="T276" s="148"/>
      <c r="AT276" s="143" t="s">
        <v>190</v>
      </c>
      <c r="AU276" s="143" t="s">
        <v>88</v>
      </c>
      <c r="AV276" s="12" t="s">
        <v>90</v>
      </c>
      <c r="AW276" s="12" t="s">
        <v>41</v>
      </c>
      <c r="AX276" s="12" t="s">
        <v>80</v>
      </c>
      <c r="AY276" s="143" t="s">
        <v>184</v>
      </c>
    </row>
    <row r="277" spans="2:65" s="13" customFormat="1" ht="11.25">
      <c r="B277" s="149"/>
      <c r="D277" s="136" t="s">
        <v>190</v>
      </c>
      <c r="E277" s="150" t="s">
        <v>3</v>
      </c>
      <c r="F277" s="151" t="s">
        <v>202</v>
      </c>
      <c r="H277" s="152">
        <v>9</v>
      </c>
      <c r="I277" s="153"/>
      <c r="L277" s="149"/>
      <c r="M277" s="154"/>
      <c r="T277" s="155"/>
      <c r="AT277" s="150" t="s">
        <v>190</v>
      </c>
      <c r="AU277" s="150" t="s">
        <v>88</v>
      </c>
      <c r="AV277" s="13" t="s">
        <v>203</v>
      </c>
      <c r="AW277" s="13" t="s">
        <v>41</v>
      </c>
      <c r="AX277" s="13" t="s">
        <v>88</v>
      </c>
      <c r="AY277" s="150" t="s">
        <v>184</v>
      </c>
    </row>
    <row r="278" spans="2:65" s="1" customFormat="1" ht="24.2" customHeight="1">
      <c r="B278" s="121"/>
      <c r="C278" s="122" t="s">
        <v>383</v>
      </c>
      <c r="D278" s="122" t="s">
        <v>185</v>
      </c>
      <c r="E278" s="123" t="s">
        <v>2249</v>
      </c>
      <c r="F278" s="124" t="s">
        <v>2250</v>
      </c>
      <c r="G278" s="125" t="s">
        <v>324</v>
      </c>
      <c r="H278" s="126">
        <v>165</v>
      </c>
      <c r="I278" s="127"/>
      <c r="J278" s="128">
        <f>ROUND(I278*H278,2)</f>
        <v>0</v>
      </c>
      <c r="K278" s="124" t="s">
        <v>189</v>
      </c>
      <c r="L278" s="32"/>
      <c r="M278" s="129" t="s">
        <v>3</v>
      </c>
      <c r="N278" s="130" t="s">
        <v>51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88</v>
      </c>
      <c r="AT278" s="133" t="s">
        <v>185</v>
      </c>
      <c r="AU278" s="133" t="s">
        <v>88</v>
      </c>
      <c r="AY278" s="16" t="s">
        <v>184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88</v>
      </c>
      <c r="BK278" s="134">
        <f>ROUND(I278*H278,2)</f>
        <v>0</v>
      </c>
      <c r="BL278" s="16" t="s">
        <v>88</v>
      </c>
      <c r="BM278" s="133" t="s">
        <v>2846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2781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1" customFormat="1" ht="33.75">
      <c r="B280" s="135"/>
      <c r="D280" s="136" t="s">
        <v>190</v>
      </c>
      <c r="E280" s="137" t="s">
        <v>3</v>
      </c>
      <c r="F280" s="138" t="s">
        <v>2252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88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2" customFormat="1" ht="11.25">
      <c r="B281" s="142"/>
      <c r="D281" s="136" t="s">
        <v>190</v>
      </c>
      <c r="E281" s="143" t="s">
        <v>3</v>
      </c>
      <c r="F281" s="144" t="s">
        <v>2847</v>
      </c>
      <c r="H281" s="145">
        <v>165</v>
      </c>
      <c r="I281" s="146"/>
      <c r="L281" s="142"/>
      <c r="M281" s="147"/>
      <c r="T281" s="148"/>
      <c r="AT281" s="143" t="s">
        <v>190</v>
      </c>
      <c r="AU281" s="143" t="s">
        <v>88</v>
      </c>
      <c r="AV281" s="12" t="s">
        <v>90</v>
      </c>
      <c r="AW281" s="12" t="s">
        <v>41</v>
      </c>
      <c r="AX281" s="12" t="s">
        <v>80</v>
      </c>
      <c r="AY281" s="143" t="s">
        <v>184</v>
      </c>
    </row>
    <row r="282" spans="2:65" s="13" customFormat="1" ht="11.25">
      <c r="B282" s="149"/>
      <c r="D282" s="136" t="s">
        <v>190</v>
      </c>
      <c r="E282" s="150" t="s">
        <v>3</v>
      </c>
      <c r="F282" s="151" t="s">
        <v>202</v>
      </c>
      <c r="H282" s="152">
        <v>165</v>
      </c>
      <c r="I282" s="153"/>
      <c r="L282" s="149"/>
      <c r="M282" s="154"/>
      <c r="T282" s="155"/>
      <c r="AT282" s="150" t="s">
        <v>190</v>
      </c>
      <c r="AU282" s="150" t="s">
        <v>88</v>
      </c>
      <c r="AV282" s="13" t="s">
        <v>203</v>
      </c>
      <c r="AW282" s="13" t="s">
        <v>41</v>
      </c>
      <c r="AX282" s="13" t="s">
        <v>88</v>
      </c>
      <c r="AY282" s="150" t="s">
        <v>184</v>
      </c>
    </row>
    <row r="283" spans="2:65" s="1" customFormat="1" ht="33" customHeight="1">
      <c r="B283" s="121"/>
      <c r="C283" s="122" t="s">
        <v>387</v>
      </c>
      <c r="D283" s="122" t="s">
        <v>185</v>
      </c>
      <c r="E283" s="123" t="s">
        <v>1282</v>
      </c>
      <c r="F283" s="124" t="s">
        <v>1283</v>
      </c>
      <c r="G283" s="125" t="s">
        <v>324</v>
      </c>
      <c r="H283" s="126">
        <v>45</v>
      </c>
      <c r="I283" s="127"/>
      <c r="J283" s="128">
        <f>ROUND(I283*H283,2)</f>
        <v>0</v>
      </c>
      <c r="K283" s="124" t="s">
        <v>189</v>
      </c>
      <c r="L283" s="32"/>
      <c r="M283" s="129" t="s">
        <v>3</v>
      </c>
      <c r="N283" s="130" t="s">
        <v>51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88</v>
      </c>
      <c r="AT283" s="133" t="s">
        <v>185</v>
      </c>
      <c r="AU283" s="133" t="s">
        <v>88</v>
      </c>
      <c r="AY283" s="16" t="s">
        <v>184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6" t="s">
        <v>88</v>
      </c>
      <c r="BK283" s="134">
        <f>ROUND(I283*H283,2)</f>
        <v>0</v>
      </c>
      <c r="BL283" s="16" t="s">
        <v>88</v>
      </c>
      <c r="BM283" s="133" t="s">
        <v>2848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2849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1" customFormat="1" ht="22.5">
      <c r="B285" s="135"/>
      <c r="D285" s="136" t="s">
        <v>190</v>
      </c>
      <c r="E285" s="137" t="s">
        <v>3</v>
      </c>
      <c r="F285" s="138" t="s">
        <v>2256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88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2" customFormat="1" ht="11.25">
      <c r="B286" s="142"/>
      <c r="D286" s="136" t="s">
        <v>190</v>
      </c>
      <c r="E286" s="143" t="s">
        <v>3</v>
      </c>
      <c r="F286" s="144" t="s">
        <v>493</v>
      </c>
      <c r="H286" s="145">
        <v>45</v>
      </c>
      <c r="I286" s="146"/>
      <c r="L286" s="142"/>
      <c r="M286" s="147"/>
      <c r="T286" s="148"/>
      <c r="AT286" s="143" t="s">
        <v>190</v>
      </c>
      <c r="AU286" s="143" t="s">
        <v>88</v>
      </c>
      <c r="AV286" s="12" t="s">
        <v>90</v>
      </c>
      <c r="AW286" s="12" t="s">
        <v>41</v>
      </c>
      <c r="AX286" s="12" t="s">
        <v>80</v>
      </c>
      <c r="AY286" s="143" t="s">
        <v>184</v>
      </c>
    </row>
    <row r="287" spans="2:65" s="13" customFormat="1" ht="11.25">
      <c r="B287" s="149"/>
      <c r="D287" s="136" t="s">
        <v>190</v>
      </c>
      <c r="E287" s="150" t="s">
        <v>3</v>
      </c>
      <c r="F287" s="151" t="s">
        <v>202</v>
      </c>
      <c r="H287" s="152">
        <v>45</v>
      </c>
      <c r="I287" s="153"/>
      <c r="L287" s="149"/>
      <c r="M287" s="154"/>
      <c r="T287" s="155"/>
      <c r="AT287" s="150" t="s">
        <v>190</v>
      </c>
      <c r="AU287" s="150" t="s">
        <v>88</v>
      </c>
      <c r="AV287" s="13" t="s">
        <v>203</v>
      </c>
      <c r="AW287" s="13" t="s">
        <v>41</v>
      </c>
      <c r="AX287" s="13" t="s">
        <v>88</v>
      </c>
      <c r="AY287" s="150" t="s">
        <v>184</v>
      </c>
    </row>
    <row r="288" spans="2:65" s="1" customFormat="1" ht="24.2" customHeight="1">
      <c r="B288" s="121"/>
      <c r="C288" s="122" t="s">
        <v>394</v>
      </c>
      <c r="D288" s="122" t="s">
        <v>185</v>
      </c>
      <c r="E288" s="123" t="s">
        <v>1291</v>
      </c>
      <c r="F288" s="124" t="s">
        <v>1292</v>
      </c>
      <c r="G288" s="125" t="s">
        <v>324</v>
      </c>
      <c r="H288" s="126">
        <v>175</v>
      </c>
      <c r="I288" s="127"/>
      <c r="J288" s="128">
        <f>ROUND(I288*H288,2)</f>
        <v>0</v>
      </c>
      <c r="K288" s="124" t="s">
        <v>189</v>
      </c>
      <c r="L288" s="32"/>
      <c r="M288" s="129" t="s">
        <v>3</v>
      </c>
      <c r="N288" s="130" t="s">
        <v>51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88</v>
      </c>
      <c r="AT288" s="133" t="s">
        <v>185</v>
      </c>
      <c r="AU288" s="133" t="s">
        <v>88</v>
      </c>
      <c r="AY288" s="16" t="s">
        <v>184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88</v>
      </c>
      <c r="BK288" s="134">
        <f>ROUND(I288*H288,2)</f>
        <v>0</v>
      </c>
      <c r="BL288" s="16" t="s">
        <v>88</v>
      </c>
      <c r="BM288" s="133" t="s">
        <v>2850</v>
      </c>
    </row>
    <row r="289" spans="2:51" s="11" customFormat="1" ht="11.25">
      <c r="B289" s="135"/>
      <c r="D289" s="136" t="s">
        <v>190</v>
      </c>
      <c r="E289" s="137" t="s">
        <v>3</v>
      </c>
      <c r="F289" s="138" t="s">
        <v>2786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51" s="11" customFormat="1" ht="22.5">
      <c r="B290" s="135"/>
      <c r="D290" s="136" t="s">
        <v>190</v>
      </c>
      <c r="E290" s="137" t="s">
        <v>3</v>
      </c>
      <c r="F290" s="138" t="s">
        <v>1294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51" s="11" customFormat="1" ht="11.25">
      <c r="B291" s="135"/>
      <c r="D291" s="136" t="s">
        <v>190</v>
      </c>
      <c r="E291" s="137" t="s">
        <v>3</v>
      </c>
      <c r="F291" s="138" t="s">
        <v>1295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88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51" s="12" customFormat="1" ht="11.25">
      <c r="B292" s="142"/>
      <c r="D292" s="136" t="s">
        <v>190</v>
      </c>
      <c r="E292" s="143" t="s">
        <v>3</v>
      </c>
      <c r="F292" s="144" t="s">
        <v>2851</v>
      </c>
      <c r="H292" s="145">
        <v>25</v>
      </c>
      <c r="I292" s="146"/>
      <c r="L292" s="142"/>
      <c r="M292" s="147"/>
      <c r="T292" s="148"/>
      <c r="AT292" s="143" t="s">
        <v>190</v>
      </c>
      <c r="AU292" s="143" t="s">
        <v>88</v>
      </c>
      <c r="AV292" s="12" t="s">
        <v>90</v>
      </c>
      <c r="AW292" s="12" t="s">
        <v>41</v>
      </c>
      <c r="AX292" s="12" t="s">
        <v>80</v>
      </c>
      <c r="AY292" s="143" t="s">
        <v>184</v>
      </c>
    </row>
    <row r="293" spans="2:51" s="11" customFormat="1" ht="11.25">
      <c r="B293" s="135"/>
      <c r="D293" s="136" t="s">
        <v>190</v>
      </c>
      <c r="E293" s="137" t="s">
        <v>3</v>
      </c>
      <c r="F293" s="138" t="s">
        <v>1297</v>
      </c>
      <c r="H293" s="137" t="s">
        <v>3</v>
      </c>
      <c r="I293" s="139"/>
      <c r="L293" s="135"/>
      <c r="M293" s="140"/>
      <c r="T293" s="141"/>
      <c r="AT293" s="137" t="s">
        <v>190</v>
      </c>
      <c r="AU293" s="137" t="s">
        <v>88</v>
      </c>
      <c r="AV293" s="11" t="s">
        <v>88</v>
      </c>
      <c r="AW293" s="11" t="s">
        <v>41</v>
      </c>
      <c r="AX293" s="11" t="s">
        <v>80</v>
      </c>
      <c r="AY293" s="137" t="s">
        <v>184</v>
      </c>
    </row>
    <row r="294" spans="2:51" s="12" customFormat="1" ht="11.25">
      <c r="B294" s="142"/>
      <c r="D294" s="136" t="s">
        <v>190</v>
      </c>
      <c r="E294" s="143" t="s">
        <v>3</v>
      </c>
      <c r="F294" s="144" t="s">
        <v>1278</v>
      </c>
      <c r="H294" s="145">
        <v>10</v>
      </c>
      <c r="I294" s="146"/>
      <c r="L294" s="142"/>
      <c r="M294" s="147"/>
      <c r="T294" s="148"/>
      <c r="AT294" s="143" t="s">
        <v>190</v>
      </c>
      <c r="AU294" s="143" t="s">
        <v>88</v>
      </c>
      <c r="AV294" s="12" t="s">
        <v>90</v>
      </c>
      <c r="AW294" s="12" t="s">
        <v>41</v>
      </c>
      <c r="AX294" s="12" t="s">
        <v>80</v>
      </c>
      <c r="AY294" s="143" t="s">
        <v>184</v>
      </c>
    </row>
    <row r="295" spans="2:51" s="11" customFormat="1" ht="11.25">
      <c r="B295" s="135"/>
      <c r="D295" s="136" t="s">
        <v>190</v>
      </c>
      <c r="E295" s="137" t="s">
        <v>3</v>
      </c>
      <c r="F295" s="138" t="s">
        <v>1299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51" s="12" customFormat="1" ht="11.25">
      <c r="B296" s="142"/>
      <c r="D296" s="136" t="s">
        <v>190</v>
      </c>
      <c r="E296" s="143" t="s">
        <v>3</v>
      </c>
      <c r="F296" s="144" t="s">
        <v>2851</v>
      </c>
      <c r="H296" s="145">
        <v>25</v>
      </c>
      <c r="I296" s="146"/>
      <c r="L296" s="142"/>
      <c r="M296" s="147"/>
      <c r="T296" s="148"/>
      <c r="AT296" s="143" t="s">
        <v>190</v>
      </c>
      <c r="AU296" s="143" t="s">
        <v>88</v>
      </c>
      <c r="AV296" s="12" t="s">
        <v>90</v>
      </c>
      <c r="AW296" s="12" t="s">
        <v>41</v>
      </c>
      <c r="AX296" s="12" t="s">
        <v>80</v>
      </c>
      <c r="AY296" s="143" t="s">
        <v>184</v>
      </c>
    </row>
    <row r="297" spans="2:51" s="11" customFormat="1" ht="11.25">
      <c r="B297" s="135"/>
      <c r="D297" s="136" t="s">
        <v>190</v>
      </c>
      <c r="E297" s="137" t="s">
        <v>3</v>
      </c>
      <c r="F297" s="138" t="s">
        <v>1300</v>
      </c>
      <c r="H297" s="137" t="s">
        <v>3</v>
      </c>
      <c r="I297" s="139"/>
      <c r="L297" s="135"/>
      <c r="M297" s="140"/>
      <c r="T297" s="141"/>
      <c r="AT297" s="137" t="s">
        <v>190</v>
      </c>
      <c r="AU297" s="137" t="s">
        <v>88</v>
      </c>
      <c r="AV297" s="11" t="s">
        <v>88</v>
      </c>
      <c r="AW297" s="11" t="s">
        <v>41</v>
      </c>
      <c r="AX297" s="11" t="s">
        <v>80</v>
      </c>
      <c r="AY297" s="137" t="s">
        <v>184</v>
      </c>
    </row>
    <row r="298" spans="2:51" s="12" customFormat="1" ht="11.25">
      <c r="B298" s="142"/>
      <c r="D298" s="136" t="s">
        <v>190</v>
      </c>
      <c r="E298" s="143" t="s">
        <v>3</v>
      </c>
      <c r="F298" s="144" t="s">
        <v>2851</v>
      </c>
      <c r="H298" s="145">
        <v>25</v>
      </c>
      <c r="I298" s="146"/>
      <c r="L298" s="142"/>
      <c r="M298" s="147"/>
      <c r="T298" s="148"/>
      <c r="AT298" s="143" t="s">
        <v>190</v>
      </c>
      <c r="AU298" s="143" t="s">
        <v>88</v>
      </c>
      <c r="AV298" s="12" t="s">
        <v>90</v>
      </c>
      <c r="AW298" s="12" t="s">
        <v>41</v>
      </c>
      <c r="AX298" s="12" t="s">
        <v>80</v>
      </c>
      <c r="AY298" s="143" t="s">
        <v>184</v>
      </c>
    </row>
    <row r="299" spans="2:51" s="11" customFormat="1" ht="11.25">
      <c r="B299" s="135"/>
      <c r="D299" s="136" t="s">
        <v>190</v>
      </c>
      <c r="E299" s="137" t="s">
        <v>3</v>
      </c>
      <c r="F299" s="138" t="s">
        <v>1301</v>
      </c>
      <c r="H299" s="137" t="s">
        <v>3</v>
      </c>
      <c r="I299" s="139"/>
      <c r="L299" s="135"/>
      <c r="M299" s="140"/>
      <c r="T299" s="141"/>
      <c r="AT299" s="137" t="s">
        <v>190</v>
      </c>
      <c r="AU299" s="137" t="s">
        <v>88</v>
      </c>
      <c r="AV299" s="11" t="s">
        <v>88</v>
      </c>
      <c r="AW299" s="11" t="s">
        <v>41</v>
      </c>
      <c r="AX299" s="11" t="s">
        <v>80</v>
      </c>
      <c r="AY299" s="137" t="s">
        <v>184</v>
      </c>
    </row>
    <row r="300" spans="2:51" s="12" customFormat="1" ht="11.25">
      <c r="B300" s="142"/>
      <c r="D300" s="136" t="s">
        <v>190</v>
      </c>
      <c r="E300" s="143" t="s">
        <v>3</v>
      </c>
      <c r="F300" s="144" t="s">
        <v>1278</v>
      </c>
      <c r="H300" s="145">
        <v>10</v>
      </c>
      <c r="I300" s="146"/>
      <c r="L300" s="142"/>
      <c r="M300" s="147"/>
      <c r="T300" s="148"/>
      <c r="AT300" s="143" t="s">
        <v>190</v>
      </c>
      <c r="AU300" s="143" t="s">
        <v>88</v>
      </c>
      <c r="AV300" s="12" t="s">
        <v>90</v>
      </c>
      <c r="AW300" s="12" t="s">
        <v>41</v>
      </c>
      <c r="AX300" s="12" t="s">
        <v>80</v>
      </c>
      <c r="AY300" s="143" t="s">
        <v>184</v>
      </c>
    </row>
    <row r="301" spans="2:51" s="11" customFormat="1" ht="11.25">
      <c r="B301" s="135"/>
      <c r="D301" s="136" t="s">
        <v>190</v>
      </c>
      <c r="E301" s="137" t="s">
        <v>3</v>
      </c>
      <c r="F301" s="138" t="s">
        <v>1302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51" s="12" customFormat="1" ht="11.25">
      <c r="B302" s="142"/>
      <c r="D302" s="136" t="s">
        <v>190</v>
      </c>
      <c r="E302" s="143" t="s">
        <v>3</v>
      </c>
      <c r="F302" s="144" t="s">
        <v>1298</v>
      </c>
      <c r="H302" s="145">
        <v>30</v>
      </c>
      <c r="I302" s="146"/>
      <c r="L302" s="142"/>
      <c r="M302" s="147"/>
      <c r="T302" s="148"/>
      <c r="AT302" s="143" t="s">
        <v>190</v>
      </c>
      <c r="AU302" s="143" t="s">
        <v>88</v>
      </c>
      <c r="AV302" s="12" t="s">
        <v>90</v>
      </c>
      <c r="AW302" s="12" t="s">
        <v>41</v>
      </c>
      <c r="AX302" s="12" t="s">
        <v>80</v>
      </c>
      <c r="AY302" s="143" t="s">
        <v>184</v>
      </c>
    </row>
    <row r="303" spans="2:51" s="11" customFormat="1" ht="11.25">
      <c r="B303" s="135"/>
      <c r="D303" s="136" t="s">
        <v>190</v>
      </c>
      <c r="E303" s="137" t="s">
        <v>3</v>
      </c>
      <c r="F303" s="138" t="s">
        <v>1640</v>
      </c>
      <c r="H303" s="137" t="s">
        <v>3</v>
      </c>
      <c r="I303" s="139"/>
      <c r="L303" s="135"/>
      <c r="M303" s="140"/>
      <c r="T303" s="141"/>
      <c r="AT303" s="137" t="s">
        <v>190</v>
      </c>
      <c r="AU303" s="137" t="s">
        <v>88</v>
      </c>
      <c r="AV303" s="11" t="s">
        <v>88</v>
      </c>
      <c r="AW303" s="11" t="s">
        <v>41</v>
      </c>
      <c r="AX303" s="11" t="s">
        <v>80</v>
      </c>
      <c r="AY303" s="137" t="s">
        <v>184</v>
      </c>
    </row>
    <row r="304" spans="2:51" s="12" customFormat="1" ht="11.25">
      <c r="B304" s="142"/>
      <c r="D304" s="136" t="s">
        <v>190</v>
      </c>
      <c r="E304" s="143" t="s">
        <v>3</v>
      </c>
      <c r="F304" s="144" t="s">
        <v>1298</v>
      </c>
      <c r="H304" s="145">
        <v>30</v>
      </c>
      <c r="I304" s="146"/>
      <c r="L304" s="142"/>
      <c r="M304" s="147"/>
      <c r="T304" s="148"/>
      <c r="AT304" s="143" t="s">
        <v>190</v>
      </c>
      <c r="AU304" s="143" t="s">
        <v>88</v>
      </c>
      <c r="AV304" s="12" t="s">
        <v>90</v>
      </c>
      <c r="AW304" s="12" t="s">
        <v>41</v>
      </c>
      <c r="AX304" s="12" t="s">
        <v>80</v>
      </c>
      <c r="AY304" s="143" t="s">
        <v>184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1641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88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2" customFormat="1" ht="11.25">
      <c r="B306" s="142"/>
      <c r="D306" s="136" t="s">
        <v>190</v>
      </c>
      <c r="E306" s="143" t="s">
        <v>3</v>
      </c>
      <c r="F306" s="144" t="s">
        <v>2852</v>
      </c>
      <c r="H306" s="145">
        <v>15</v>
      </c>
      <c r="I306" s="146"/>
      <c r="L306" s="142"/>
      <c r="M306" s="147"/>
      <c r="T306" s="148"/>
      <c r="AT306" s="143" t="s">
        <v>190</v>
      </c>
      <c r="AU306" s="143" t="s">
        <v>88</v>
      </c>
      <c r="AV306" s="12" t="s">
        <v>90</v>
      </c>
      <c r="AW306" s="12" t="s">
        <v>41</v>
      </c>
      <c r="AX306" s="12" t="s">
        <v>80</v>
      </c>
      <c r="AY306" s="143" t="s">
        <v>184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2267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88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2" customFormat="1" ht="11.25">
      <c r="B308" s="142"/>
      <c r="D308" s="136" t="s">
        <v>190</v>
      </c>
      <c r="E308" s="143" t="s">
        <v>3</v>
      </c>
      <c r="F308" s="144" t="s">
        <v>1308</v>
      </c>
      <c r="H308" s="145">
        <v>5</v>
      </c>
      <c r="I308" s="146"/>
      <c r="L308" s="142"/>
      <c r="M308" s="147"/>
      <c r="T308" s="148"/>
      <c r="AT308" s="143" t="s">
        <v>190</v>
      </c>
      <c r="AU308" s="143" t="s">
        <v>88</v>
      </c>
      <c r="AV308" s="12" t="s">
        <v>90</v>
      </c>
      <c r="AW308" s="12" t="s">
        <v>41</v>
      </c>
      <c r="AX308" s="12" t="s">
        <v>80</v>
      </c>
      <c r="AY308" s="143" t="s">
        <v>184</v>
      </c>
    </row>
    <row r="309" spans="2:65" s="13" customFormat="1" ht="11.25">
      <c r="B309" s="149"/>
      <c r="D309" s="136" t="s">
        <v>190</v>
      </c>
      <c r="E309" s="150" t="s">
        <v>3</v>
      </c>
      <c r="F309" s="151" t="s">
        <v>202</v>
      </c>
      <c r="H309" s="152">
        <v>175</v>
      </c>
      <c r="I309" s="153"/>
      <c r="L309" s="149"/>
      <c r="M309" s="154"/>
      <c r="T309" s="155"/>
      <c r="AT309" s="150" t="s">
        <v>190</v>
      </c>
      <c r="AU309" s="150" t="s">
        <v>88</v>
      </c>
      <c r="AV309" s="13" t="s">
        <v>203</v>
      </c>
      <c r="AW309" s="13" t="s">
        <v>41</v>
      </c>
      <c r="AX309" s="13" t="s">
        <v>88</v>
      </c>
      <c r="AY309" s="150" t="s">
        <v>184</v>
      </c>
    </row>
    <row r="310" spans="2:65" s="1" customFormat="1" ht="24.2" customHeight="1">
      <c r="B310" s="121"/>
      <c r="C310" s="122" t="s">
        <v>317</v>
      </c>
      <c r="D310" s="122" t="s">
        <v>185</v>
      </c>
      <c r="E310" s="123" t="s">
        <v>1303</v>
      </c>
      <c r="F310" s="124" t="s">
        <v>1304</v>
      </c>
      <c r="G310" s="125" t="s">
        <v>324</v>
      </c>
      <c r="H310" s="126">
        <v>110</v>
      </c>
      <c r="I310" s="127"/>
      <c r="J310" s="128">
        <f>ROUND(I310*H310,2)</f>
        <v>0</v>
      </c>
      <c r="K310" s="124" t="s">
        <v>189</v>
      </c>
      <c r="L310" s="32"/>
      <c r="M310" s="129" t="s">
        <v>3</v>
      </c>
      <c r="N310" s="130" t="s">
        <v>51</v>
      </c>
      <c r="P310" s="131">
        <f>O310*H310</f>
        <v>0</v>
      </c>
      <c r="Q310" s="131">
        <v>0</v>
      </c>
      <c r="R310" s="131">
        <f>Q310*H310</f>
        <v>0</v>
      </c>
      <c r="S310" s="131">
        <v>0</v>
      </c>
      <c r="T310" s="132">
        <f>S310*H310</f>
        <v>0</v>
      </c>
      <c r="AR310" s="133" t="s">
        <v>88</v>
      </c>
      <c r="AT310" s="133" t="s">
        <v>185</v>
      </c>
      <c r="AU310" s="133" t="s">
        <v>88</v>
      </c>
      <c r="AY310" s="16" t="s">
        <v>184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88</v>
      </c>
      <c r="BK310" s="134">
        <f>ROUND(I310*H310,2)</f>
        <v>0</v>
      </c>
      <c r="BL310" s="16" t="s">
        <v>88</v>
      </c>
      <c r="BM310" s="133" t="s">
        <v>2853</v>
      </c>
    </row>
    <row r="311" spans="2:65" s="11" customFormat="1" ht="11.25">
      <c r="B311" s="135"/>
      <c r="D311" s="136" t="s">
        <v>190</v>
      </c>
      <c r="E311" s="137" t="s">
        <v>3</v>
      </c>
      <c r="F311" s="138" t="s">
        <v>2786</v>
      </c>
      <c r="H311" s="137" t="s">
        <v>3</v>
      </c>
      <c r="I311" s="139"/>
      <c r="L311" s="135"/>
      <c r="M311" s="140"/>
      <c r="T311" s="141"/>
      <c r="AT311" s="137" t="s">
        <v>190</v>
      </c>
      <c r="AU311" s="137" t="s">
        <v>88</v>
      </c>
      <c r="AV311" s="11" t="s">
        <v>88</v>
      </c>
      <c r="AW311" s="11" t="s">
        <v>41</v>
      </c>
      <c r="AX311" s="11" t="s">
        <v>80</v>
      </c>
      <c r="AY311" s="137" t="s">
        <v>184</v>
      </c>
    </row>
    <row r="312" spans="2:65" s="11" customFormat="1" ht="22.5">
      <c r="B312" s="135"/>
      <c r="D312" s="136" t="s">
        <v>190</v>
      </c>
      <c r="E312" s="137" t="s">
        <v>3</v>
      </c>
      <c r="F312" s="138" t="s">
        <v>1306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11.25">
      <c r="B313" s="135"/>
      <c r="D313" s="136" t="s">
        <v>190</v>
      </c>
      <c r="E313" s="137" t="s">
        <v>3</v>
      </c>
      <c r="F313" s="138" t="s">
        <v>1295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2" customFormat="1" ht="11.25">
      <c r="B314" s="142"/>
      <c r="D314" s="136" t="s">
        <v>190</v>
      </c>
      <c r="E314" s="143" t="s">
        <v>3</v>
      </c>
      <c r="F314" s="144" t="s">
        <v>2851</v>
      </c>
      <c r="H314" s="145">
        <v>25</v>
      </c>
      <c r="I314" s="146"/>
      <c r="L314" s="142"/>
      <c r="M314" s="147"/>
      <c r="T314" s="148"/>
      <c r="AT314" s="143" t="s">
        <v>190</v>
      </c>
      <c r="AU314" s="143" t="s">
        <v>88</v>
      </c>
      <c r="AV314" s="12" t="s">
        <v>90</v>
      </c>
      <c r="AW314" s="12" t="s">
        <v>41</v>
      </c>
      <c r="AX314" s="12" t="s">
        <v>80</v>
      </c>
      <c r="AY314" s="143" t="s">
        <v>184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1297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88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2" customFormat="1" ht="11.25">
      <c r="B316" s="142"/>
      <c r="D316" s="136" t="s">
        <v>190</v>
      </c>
      <c r="E316" s="143" t="s">
        <v>3</v>
      </c>
      <c r="F316" s="144" t="s">
        <v>1308</v>
      </c>
      <c r="H316" s="145">
        <v>5</v>
      </c>
      <c r="I316" s="146"/>
      <c r="L316" s="142"/>
      <c r="M316" s="147"/>
      <c r="T316" s="148"/>
      <c r="AT316" s="143" t="s">
        <v>190</v>
      </c>
      <c r="AU316" s="143" t="s">
        <v>88</v>
      </c>
      <c r="AV316" s="12" t="s">
        <v>90</v>
      </c>
      <c r="AW316" s="12" t="s">
        <v>41</v>
      </c>
      <c r="AX316" s="12" t="s">
        <v>80</v>
      </c>
      <c r="AY316" s="143" t="s">
        <v>184</v>
      </c>
    </row>
    <row r="317" spans="2:65" s="11" customFormat="1" ht="11.25">
      <c r="B317" s="135"/>
      <c r="D317" s="136" t="s">
        <v>190</v>
      </c>
      <c r="E317" s="137" t="s">
        <v>3</v>
      </c>
      <c r="F317" s="138" t="s">
        <v>1299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88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2" customFormat="1" ht="11.25">
      <c r="B318" s="142"/>
      <c r="D318" s="136" t="s">
        <v>190</v>
      </c>
      <c r="E318" s="143" t="s">
        <v>3</v>
      </c>
      <c r="F318" s="144" t="s">
        <v>1296</v>
      </c>
      <c r="H318" s="145">
        <v>20</v>
      </c>
      <c r="I318" s="146"/>
      <c r="L318" s="142"/>
      <c r="M318" s="147"/>
      <c r="T318" s="148"/>
      <c r="AT318" s="143" t="s">
        <v>190</v>
      </c>
      <c r="AU318" s="143" t="s">
        <v>88</v>
      </c>
      <c r="AV318" s="12" t="s">
        <v>90</v>
      </c>
      <c r="AW318" s="12" t="s">
        <v>41</v>
      </c>
      <c r="AX318" s="12" t="s">
        <v>80</v>
      </c>
      <c r="AY318" s="143" t="s">
        <v>184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1300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2" customFormat="1" ht="11.25">
      <c r="B320" s="142"/>
      <c r="D320" s="136" t="s">
        <v>190</v>
      </c>
      <c r="E320" s="143" t="s">
        <v>3</v>
      </c>
      <c r="F320" s="144" t="s">
        <v>1278</v>
      </c>
      <c r="H320" s="145">
        <v>10</v>
      </c>
      <c r="I320" s="146"/>
      <c r="L320" s="142"/>
      <c r="M320" s="147"/>
      <c r="T320" s="148"/>
      <c r="AT320" s="143" t="s">
        <v>190</v>
      </c>
      <c r="AU320" s="143" t="s">
        <v>88</v>
      </c>
      <c r="AV320" s="12" t="s">
        <v>90</v>
      </c>
      <c r="AW320" s="12" t="s">
        <v>41</v>
      </c>
      <c r="AX320" s="12" t="s">
        <v>80</v>
      </c>
      <c r="AY320" s="143" t="s">
        <v>184</v>
      </c>
    </row>
    <row r="321" spans="2:65" s="11" customFormat="1" ht="11.25">
      <c r="B321" s="135"/>
      <c r="D321" s="136" t="s">
        <v>190</v>
      </c>
      <c r="E321" s="137" t="s">
        <v>3</v>
      </c>
      <c r="F321" s="138" t="s">
        <v>1301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88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65" s="12" customFormat="1" ht="11.25">
      <c r="B322" s="142"/>
      <c r="D322" s="136" t="s">
        <v>190</v>
      </c>
      <c r="E322" s="143" t="s">
        <v>3</v>
      </c>
      <c r="F322" s="144" t="s">
        <v>1308</v>
      </c>
      <c r="H322" s="145">
        <v>5</v>
      </c>
      <c r="I322" s="146"/>
      <c r="L322" s="142"/>
      <c r="M322" s="147"/>
      <c r="T322" s="148"/>
      <c r="AT322" s="143" t="s">
        <v>190</v>
      </c>
      <c r="AU322" s="143" t="s">
        <v>88</v>
      </c>
      <c r="AV322" s="12" t="s">
        <v>90</v>
      </c>
      <c r="AW322" s="12" t="s">
        <v>41</v>
      </c>
      <c r="AX322" s="12" t="s">
        <v>80</v>
      </c>
      <c r="AY322" s="143" t="s">
        <v>184</v>
      </c>
    </row>
    <row r="323" spans="2:65" s="11" customFormat="1" ht="11.25">
      <c r="B323" s="135"/>
      <c r="D323" s="136" t="s">
        <v>190</v>
      </c>
      <c r="E323" s="137" t="s">
        <v>3</v>
      </c>
      <c r="F323" s="138" t="s">
        <v>1302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88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2" customFormat="1" ht="11.25">
      <c r="B324" s="142"/>
      <c r="D324" s="136" t="s">
        <v>190</v>
      </c>
      <c r="E324" s="143" t="s">
        <v>3</v>
      </c>
      <c r="F324" s="144" t="s">
        <v>1296</v>
      </c>
      <c r="H324" s="145">
        <v>20</v>
      </c>
      <c r="I324" s="146"/>
      <c r="L324" s="142"/>
      <c r="M324" s="147"/>
      <c r="T324" s="148"/>
      <c r="AT324" s="143" t="s">
        <v>190</v>
      </c>
      <c r="AU324" s="143" t="s">
        <v>88</v>
      </c>
      <c r="AV324" s="12" t="s">
        <v>90</v>
      </c>
      <c r="AW324" s="12" t="s">
        <v>41</v>
      </c>
      <c r="AX324" s="12" t="s">
        <v>80</v>
      </c>
      <c r="AY324" s="143" t="s">
        <v>184</v>
      </c>
    </row>
    <row r="325" spans="2:65" s="11" customFormat="1" ht="11.25">
      <c r="B325" s="135"/>
      <c r="D325" s="136" t="s">
        <v>190</v>
      </c>
      <c r="E325" s="137" t="s">
        <v>3</v>
      </c>
      <c r="F325" s="138" t="s">
        <v>1640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2" customFormat="1" ht="11.25">
      <c r="B326" s="142"/>
      <c r="D326" s="136" t="s">
        <v>190</v>
      </c>
      <c r="E326" s="143" t="s">
        <v>3</v>
      </c>
      <c r="F326" s="144" t="s">
        <v>1296</v>
      </c>
      <c r="H326" s="145">
        <v>20</v>
      </c>
      <c r="I326" s="146"/>
      <c r="L326" s="142"/>
      <c r="M326" s="147"/>
      <c r="T326" s="148"/>
      <c r="AT326" s="143" t="s">
        <v>190</v>
      </c>
      <c r="AU326" s="143" t="s">
        <v>88</v>
      </c>
      <c r="AV326" s="12" t="s">
        <v>90</v>
      </c>
      <c r="AW326" s="12" t="s">
        <v>41</v>
      </c>
      <c r="AX326" s="12" t="s">
        <v>80</v>
      </c>
      <c r="AY326" s="143" t="s">
        <v>184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1641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88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2" customFormat="1" ht="11.25">
      <c r="B328" s="142"/>
      <c r="D328" s="136" t="s">
        <v>190</v>
      </c>
      <c r="E328" s="143" t="s">
        <v>3</v>
      </c>
      <c r="F328" s="144" t="s">
        <v>1308</v>
      </c>
      <c r="H328" s="145">
        <v>5</v>
      </c>
      <c r="I328" s="146"/>
      <c r="L328" s="142"/>
      <c r="M328" s="147"/>
      <c r="T328" s="148"/>
      <c r="AT328" s="143" t="s">
        <v>190</v>
      </c>
      <c r="AU328" s="143" t="s">
        <v>88</v>
      </c>
      <c r="AV328" s="12" t="s">
        <v>90</v>
      </c>
      <c r="AW328" s="12" t="s">
        <v>41</v>
      </c>
      <c r="AX328" s="12" t="s">
        <v>80</v>
      </c>
      <c r="AY328" s="143" t="s">
        <v>184</v>
      </c>
    </row>
    <row r="329" spans="2:65" s="13" customFormat="1" ht="11.25">
      <c r="B329" s="149"/>
      <c r="D329" s="136" t="s">
        <v>190</v>
      </c>
      <c r="E329" s="150" t="s">
        <v>3</v>
      </c>
      <c r="F329" s="151" t="s">
        <v>202</v>
      </c>
      <c r="H329" s="152">
        <v>110</v>
      </c>
      <c r="I329" s="153"/>
      <c r="L329" s="149"/>
      <c r="M329" s="154"/>
      <c r="T329" s="155"/>
      <c r="AT329" s="150" t="s">
        <v>190</v>
      </c>
      <c r="AU329" s="150" t="s">
        <v>88</v>
      </c>
      <c r="AV329" s="13" t="s">
        <v>203</v>
      </c>
      <c r="AW329" s="13" t="s">
        <v>41</v>
      </c>
      <c r="AX329" s="13" t="s">
        <v>88</v>
      </c>
      <c r="AY329" s="150" t="s">
        <v>184</v>
      </c>
    </row>
    <row r="330" spans="2:65" s="1" customFormat="1" ht="24.2" customHeight="1">
      <c r="B330" s="121"/>
      <c r="C330" s="122" t="s">
        <v>405</v>
      </c>
      <c r="D330" s="122" t="s">
        <v>185</v>
      </c>
      <c r="E330" s="123" t="s">
        <v>1644</v>
      </c>
      <c r="F330" s="124" t="s">
        <v>1645</v>
      </c>
      <c r="G330" s="125" t="s">
        <v>324</v>
      </c>
      <c r="H330" s="126">
        <v>90</v>
      </c>
      <c r="I330" s="127"/>
      <c r="J330" s="128">
        <f>ROUND(I330*H330,2)</f>
        <v>0</v>
      </c>
      <c r="K330" s="124" t="s">
        <v>189</v>
      </c>
      <c r="L330" s="32"/>
      <c r="M330" s="129" t="s">
        <v>3</v>
      </c>
      <c r="N330" s="130" t="s">
        <v>51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88</v>
      </c>
      <c r="AT330" s="133" t="s">
        <v>185</v>
      </c>
      <c r="AU330" s="133" t="s">
        <v>88</v>
      </c>
      <c r="AY330" s="16" t="s">
        <v>184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6" t="s">
        <v>88</v>
      </c>
      <c r="BK330" s="134">
        <f>ROUND(I330*H330,2)</f>
        <v>0</v>
      </c>
      <c r="BL330" s="16" t="s">
        <v>88</v>
      </c>
      <c r="BM330" s="133" t="s">
        <v>2854</v>
      </c>
    </row>
    <row r="331" spans="2:65" s="11" customFormat="1" ht="11.25">
      <c r="B331" s="135"/>
      <c r="D331" s="136" t="s">
        <v>190</v>
      </c>
      <c r="E331" s="137" t="s">
        <v>3</v>
      </c>
      <c r="F331" s="138" t="s">
        <v>2855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88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1" customFormat="1" ht="22.5">
      <c r="B332" s="135"/>
      <c r="D332" s="136" t="s">
        <v>190</v>
      </c>
      <c r="E332" s="137" t="s">
        <v>3</v>
      </c>
      <c r="F332" s="138" t="s">
        <v>1647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88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2" customFormat="1" ht="11.25">
      <c r="B333" s="142"/>
      <c r="D333" s="136" t="s">
        <v>190</v>
      </c>
      <c r="E333" s="143" t="s">
        <v>3</v>
      </c>
      <c r="F333" s="144" t="s">
        <v>364</v>
      </c>
      <c r="H333" s="145">
        <v>90</v>
      </c>
      <c r="I333" s="146"/>
      <c r="L333" s="142"/>
      <c r="M333" s="147"/>
      <c r="T333" s="148"/>
      <c r="AT333" s="143" t="s">
        <v>190</v>
      </c>
      <c r="AU333" s="143" t="s">
        <v>88</v>
      </c>
      <c r="AV333" s="12" t="s">
        <v>90</v>
      </c>
      <c r="AW333" s="12" t="s">
        <v>41</v>
      </c>
      <c r="AX333" s="12" t="s">
        <v>80</v>
      </c>
      <c r="AY333" s="143" t="s">
        <v>184</v>
      </c>
    </row>
    <row r="334" spans="2:65" s="13" customFormat="1" ht="11.25">
      <c r="B334" s="149"/>
      <c r="D334" s="136" t="s">
        <v>190</v>
      </c>
      <c r="E334" s="150" t="s">
        <v>3</v>
      </c>
      <c r="F334" s="151" t="s">
        <v>202</v>
      </c>
      <c r="H334" s="152">
        <v>90</v>
      </c>
      <c r="I334" s="153"/>
      <c r="L334" s="149"/>
      <c r="M334" s="154"/>
      <c r="T334" s="155"/>
      <c r="AT334" s="150" t="s">
        <v>190</v>
      </c>
      <c r="AU334" s="150" t="s">
        <v>88</v>
      </c>
      <c r="AV334" s="13" t="s">
        <v>203</v>
      </c>
      <c r="AW334" s="13" t="s">
        <v>41</v>
      </c>
      <c r="AX334" s="13" t="s">
        <v>88</v>
      </c>
      <c r="AY334" s="150" t="s">
        <v>184</v>
      </c>
    </row>
    <row r="335" spans="2:65" s="1" customFormat="1" ht="24.2" customHeight="1">
      <c r="B335" s="121"/>
      <c r="C335" s="122" t="s">
        <v>410</v>
      </c>
      <c r="D335" s="122" t="s">
        <v>185</v>
      </c>
      <c r="E335" s="123" t="s">
        <v>1309</v>
      </c>
      <c r="F335" s="124" t="s">
        <v>1310</v>
      </c>
      <c r="G335" s="125" t="s">
        <v>324</v>
      </c>
      <c r="H335" s="126">
        <v>170</v>
      </c>
      <c r="I335" s="127"/>
      <c r="J335" s="128">
        <f>ROUND(I335*H335,2)</f>
        <v>0</v>
      </c>
      <c r="K335" s="124" t="s">
        <v>189</v>
      </c>
      <c r="L335" s="32"/>
      <c r="M335" s="129" t="s">
        <v>3</v>
      </c>
      <c r="N335" s="130" t="s">
        <v>51</v>
      </c>
      <c r="P335" s="131">
        <f>O335*H335</f>
        <v>0</v>
      </c>
      <c r="Q335" s="131">
        <v>0</v>
      </c>
      <c r="R335" s="131">
        <f>Q335*H335</f>
        <v>0</v>
      </c>
      <c r="S335" s="131">
        <v>0</v>
      </c>
      <c r="T335" s="132">
        <f>S335*H335</f>
        <v>0</v>
      </c>
      <c r="AR335" s="133" t="s">
        <v>88</v>
      </c>
      <c r="AT335" s="133" t="s">
        <v>185</v>
      </c>
      <c r="AU335" s="133" t="s">
        <v>88</v>
      </c>
      <c r="AY335" s="16" t="s">
        <v>184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6" t="s">
        <v>88</v>
      </c>
      <c r="BK335" s="134">
        <f>ROUND(I335*H335,2)</f>
        <v>0</v>
      </c>
      <c r="BL335" s="16" t="s">
        <v>88</v>
      </c>
      <c r="BM335" s="133" t="s">
        <v>2856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2855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88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1" customFormat="1" ht="22.5">
      <c r="B337" s="135"/>
      <c r="D337" s="136" t="s">
        <v>190</v>
      </c>
      <c r="E337" s="137" t="s">
        <v>3</v>
      </c>
      <c r="F337" s="138" t="s">
        <v>1312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2" customFormat="1" ht="11.25">
      <c r="B338" s="142"/>
      <c r="D338" s="136" t="s">
        <v>190</v>
      </c>
      <c r="E338" s="143" t="s">
        <v>3</v>
      </c>
      <c r="F338" s="144" t="s">
        <v>2857</v>
      </c>
      <c r="H338" s="145">
        <v>170</v>
      </c>
      <c r="I338" s="146"/>
      <c r="L338" s="142"/>
      <c r="M338" s="147"/>
      <c r="T338" s="148"/>
      <c r="AT338" s="143" t="s">
        <v>190</v>
      </c>
      <c r="AU338" s="143" t="s">
        <v>88</v>
      </c>
      <c r="AV338" s="12" t="s">
        <v>90</v>
      </c>
      <c r="AW338" s="12" t="s">
        <v>41</v>
      </c>
      <c r="AX338" s="12" t="s">
        <v>80</v>
      </c>
      <c r="AY338" s="143" t="s">
        <v>184</v>
      </c>
    </row>
    <row r="339" spans="2:65" s="13" customFormat="1" ht="11.25">
      <c r="B339" s="149"/>
      <c r="D339" s="136" t="s">
        <v>190</v>
      </c>
      <c r="E339" s="150" t="s">
        <v>3</v>
      </c>
      <c r="F339" s="151" t="s">
        <v>202</v>
      </c>
      <c r="H339" s="152">
        <v>170</v>
      </c>
      <c r="I339" s="153"/>
      <c r="L339" s="149"/>
      <c r="M339" s="154"/>
      <c r="T339" s="155"/>
      <c r="AT339" s="150" t="s">
        <v>190</v>
      </c>
      <c r="AU339" s="150" t="s">
        <v>88</v>
      </c>
      <c r="AV339" s="13" t="s">
        <v>203</v>
      </c>
      <c r="AW339" s="13" t="s">
        <v>41</v>
      </c>
      <c r="AX339" s="13" t="s">
        <v>88</v>
      </c>
      <c r="AY339" s="150" t="s">
        <v>184</v>
      </c>
    </row>
    <row r="340" spans="2:65" s="1" customFormat="1" ht="24.2" customHeight="1">
      <c r="B340" s="121"/>
      <c r="C340" s="122" t="s">
        <v>419</v>
      </c>
      <c r="D340" s="122" t="s">
        <v>185</v>
      </c>
      <c r="E340" s="123" t="s">
        <v>1313</v>
      </c>
      <c r="F340" s="124" t="s">
        <v>1314</v>
      </c>
      <c r="G340" s="125" t="s">
        <v>324</v>
      </c>
      <c r="H340" s="126">
        <v>305</v>
      </c>
      <c r="I340" s="127"/>
      <c r="J340" s="128">
        <f>ROUND(I340*H340,2)</f>
        <v>0</v>
      </c>
      <c r="K340" s="124" t="s">
        <v>189</v>
      </c>
      <c r="L340" s="32"/>
      <c r="M340" s="129" t="s">
        <v>3</v>
      </c>
      <c r="N340" s="130" t="s">
        <v>51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88</v>
      </c>
      <c r="AT340" s="133" t="s">
        <v>185</v>
      </c>
      <c r="AU340" s="133" t="s">
        <v>88</v>
      </c>
      <c r="AY340" s="16" t="s">
        <v>184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6" t="s">
        <v>88</v>
      </c>
      <c r="BK340" s="134">
        <f>ROUND(I340*H340,2)</f>
        <v>0</v>
      </c>
      <c r="BL340" s="16" t="s">
        <v>88</v>
      </c>
      <c r="BM340" s="133" t="s">
        <v>2858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2855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1" customFormat="1" ht="22.5">
      <c r="B342" s="135"/>
      <c r="D342" s="136" t="s">
        <v>190</v>
      </c>
      <c r="E342" s="137" t="s">
        <v>3</v>
      </c>
      <c r="F342" s="138" t="s">
        <v>1316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88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2" customFormat="1" ht="11.25">
      <c r="B343" s="142"/>
      <c r="D343" s="136" t="s">
        <v>190</v>
      </c>
      <c r="E343" s="143" t="s">
        <v>3</v>
      </c>
      <c r="F343" s="144" t="s">
        <v>2859</v>
      </c>
      <c r="H343" s="145">
        <v>305</v>
      </c>
      <c r="I343" s="146"/>
      <c r="L343" s="142"/>
      <c r="M343" s="147"/>
      <c r="T343" s="148"/>
      <c r="AT343" s="143" t="s">
        <v>190</v>
      </c>
      <c r="AU343" s="143" t="s">
        <v>88</v>
      </c>
      <c r="AV343" s="12" t="s">
        <v>90</v>
      </c>
      <c r="AW343" s="12" t="s">
        <v>41</v>
      </c>
      <c r="AX343" s="12" t="s">
        <v>80</v>
      </c>
      <c r="AY343" s="143" t="s">
        <v>184</v>
      </c>
    </row>
    <row r="344" spans="2:65" s="13" customFormat="1" ht="11.25">
      <c r="B344" s="149"/>
      <c r="D344" s="136" t="s">
        <v>190</v>
      </c>
      <c r="E344" s="150" t="s">
        <v>3</v>
      </c>
      <c r="F344" s="151" t="s">
        <v>202</v>
      </c>
      <c r="H344" s="152">
        <v>305</v>
      </c>
      <c r="I344" s="153"/>
      <c r="L344" s="149"/>
      <c r="M344" s="154"/>
      <c r="T344" s="155"/>
      <c r="AT344" s="150" t="s">
        <v>190</v>
      </c>
      <c r="AU344" s="150" t="s">
        <v>88</v>
      </c>
      <c r="AV344" s="13" t="s">
        <v>203</v>
      </c>
      <c r="AW344" s="13" t="s">
        <v>41</v>
      </c>
      <c r="AX344" s="13" t="s">
        <v>88</v>
      </c>
      <c r="AY344" s="150" t="s">
        <v>184</v>
      </c>
    </row>
    <row r="345" spans="2:65" s="1" customFormat="1" ht="44.25" customHeight="1">
      <c r="B345" s="121"/>
      <c r="C345" s="122" t="s">
        <v>336</v>
      </c>
      <c r="D345" s="122" t="s">
        <v>185</v>
      </c>
      <c r="E345" s="123" t="s">
        <v>366</v>
      </c>
      <c r="F345" s="124" t="s">
        <v>367</v>
      </c>
      <c r="G345" s="125" t="s">
        <v>324</v>
      </c>
      <c r="H345" s="126">
        <v>2</v>
      </c>
      <c r="I345" s="127"/>
      <c r="J345" s="128">
        <f>ROUND(I345*H345,2)</f>
        <v>0</v>
      </c>
      <c r="K345" s="124" t="s">
        <v>189</v>
      </c>
      <c r="L345" s="32"/>
      <c r="M345" s="129" t="s">
        <v>3</v>
      </c>
      <c r="N345" s="130" t="s">
        <v>51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88</v>
      </c>
      <c r="AT345" s="133" t="s">
        <v>185</v>
      </c>
      <c r="AU345" s="133" t="s">
        <v>88</v>
      </c>
      <c r="AY345" s="16" t="s">
        <v>184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6" t="s">
        <v>88</v>
      </c>
      <c r="BK345" s="134">
        <f>ROUND(I345*H345,2)</f>
        <v>0</v>
      </c>
      <c r="BL345" s="16" t="s">
        <v>88</v>
      </c>
      <c r="BM345" s="133" t="s">
        <v>2860</v>
      </c>
    </row>
    <row r="346" spans="2:65" s="11" customFormat="1" ht="11.25">
      <c r="B346" s="135"/>
      <c r="D346" s="136" t="s">
        <v>190</v>
      </c>
      <c r="E346" s="137" t="s">
        <v>3</v>
      </c>
      <c r="F346" s="138" t="s">
        <v>2849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88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2282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88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2" customFormat="1" ht="11.25">
      <c r="B348" s="142"/>
      <c r="D348" s="136" t="s">
        <v>190</v>
      </c>
      <c r="E348" s="143" t="s">
        <v>3</v>
      </c>
      <c r="F348" s="144" t="s">
        <v>1112</v>
      </c>
      <c r="H348" s="145">
        <v>2</v>
      </c>
      <c r="I348" s="146"/>
      <c r="L348" s="142"/>
      <c r="M348" s="147"/>
      <c r="T348" s="148"/>
      <c r="AT348" s="143" t="s">
        <v>190</v>
      </c>
      <c r="AU348" s="143" t="s">
        <v>88</v>
      </c>
      <c r="AV348" s="12" t="s">
        <v>90</v>
      </c>
      <c r="AW348" s="12" t="s">
        <v>41</v>
      </c>
      <c r="AX348" s="12" t="s">
        <v>80</v>
      </c>
      <c r="AY348" s="143" t="s">
        <v>184</v>
      </c>
    </row>
    <row r="349" spans="2:65" s="13" customFormat="1" ht="11.25">
      <c r="B349" s="149"/>
      <c r="D349" s="136" t="s">
        <v>190</v>
      </c>
      <c r="E349" s="150" t="s">
        <v>3</v>
      </c>
      <c r="F349" s="151" t="s">
        <v>202</v>
      </c>
      <c r="H349" s="152">
        <v>2</v>
      </c>
      <c r="I349" s="153"/>
      <c r="L349" s="149"/>
      <c r="M349" s="154"/>
      <c r="T349" s="155"/>
      <c r="AT349" s="150" t="s">
        <v>190</v>
      </c>
      <c r="AU349" s="150" t="s">
        <v>88</v>
      </c>
      <c r="AV349" s="13" t="s">
        <v>203</v>
      </c>
      <c r="AW349" s="13" t="s">
        <v>41</v>
      </c>
      <c r="AX349" s="13" t="s">
        <v>88</v>
      </c>
      <c r="AY349" s="150" t="s">
        <v>184</v>
      </c>
    </row>
    <row r="350" spans="2:65" s="1" customFormat="1" ht="37.9" customHeight="1">
      <c r="B350" s="121"/>
      <c r="C350" s="122" t="s">
        <v>441</v>
      </c>
      <c r="D350" s="122" t="s">
        <v>185</v>
      </c>
      <c r="E350" s="123" t="s">
        <v>1666</v>
      </c>
      <c r="F350" s="124" t="s">
        <v>1667</v>
      </c>
      <c r="G350" s="125" t="s">
        <v>324</v>
      </c>
      <c r="H350" s="126">
        <v>2</v>
      </c>
      <c r="I350" s="127"/>
      <c r="J350" s="128">
        <f>ROUND(I350*H350,2)</f>
        <v>0</v>
      </c>
      <c r="K350" s="124" t="s">
        <v>189</v>
      </c>
      <c r="L350" s="32"/>
      <c r="M350" s="129" t="s">
        <v>3</v>
      </c>
      <c r="N350" s="130" t="s">
        <v>51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88</v>
      </c>
      <c r="AT350" s="133" t="s">
        <v>185</v>
      </c>
      <c r="AU350" s="133" t="s">
        <v>88</v>
      </c>
      <c r="AY350" s="16" t="s">
        <v>184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6" t="s">
        <v>88</v>
      </c>
      <c r="BK350" s="134">
        <f>ROUND(I350*H350,2)</f>
        <v>0</v>
      </c>
      <c r="BL350" s="16" t="s">
        <v>88</v>
      </c>
      <c r="BM350" s="133" t="s">
        <v>2861</v>
      </c>
    </row>
    <row r="351" spans="2:65" s="11" customFormat="1" ht="11.25">
      <c r="B351" s="135"/>
      <c r="D351" s="136" t="s">
        <v>190</v>
      </c>
      <c r="E351" s="137" t="s">
        <v>3</v>
      </c>
      <c r="F351" s="138" t="s">
        <v>2855</v>
      </c>
      <c r="H351" s="137" t="s">
        <v>3</v>
      </c>
      <c r="I351" s="139"/>
      <c r="L351" s="135"/>
      <c r="M351" s="140"/>
      <c r="T351" s="141"/>
      <c r="AT351" s="137" t="s">
        <v>190</v>
      </c>
      <c r="AU351" s="137" t="s">
        <v>88</v>
      </c>
      <c r="AV351" s="11" t="s">
        <v>88</v>
      </c>
      <c r="AW351" s="11" t="s">
        <v>41</v>
      </c>
      <c r="AX351" s="11" t="s">
        <v>80</v>
      </c>
      <c r="AY351" s="137" t="s">
        <v>184</v>
      </c>
    </row>
    <row r="352" spans="2:65" s="11" customFormat="1" ht="11.25">
      <c r="B352" s="135"/>
      <c r="D352" s="136" t="s">
        <v>190</v>
      </c>
      <c r="E352" s="137" t="s">
        <v>3</v>
      </c>
      <c r="F352" s="138" t="s">
        <v>1669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88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2" customFormat="1" ht="11.25">
      <c r="B353" s="142"/>
      <c r="D353" s="136" t="s">
        <v>190</v>
      </c>
      <c r="E353" s="143" t="s">
        <v>3</v>
      </c>
      <c r="F353" s="144" t="s">
        <v>1112</v>
      </c>
      <c r="H353" s="145">
        <v>2</v>
      </c>
      <c r="I353" s="146"/>
      <c r="L353" s="142"/>
      <c r="M353" s="147"/>
      <c r="T353" s="148"/>
      <c r="AT353" s="143" t="s">
        <v>190</v>
      </c>
      <c r="AU353" s="143" t="s">
        <v>88</v>
      </c>
      <c r="AV353" s="12" t="s">
        <v>90</v>
      </c>
      <c r="AW353" s="12" t="s">
        <v>41</v>
      </c>
      <c r="AX353" s="12" t="s">
        <v>80</v>
      </c>
      <c r="AY353" s="143" t="s">
        <v>184</v>
      </c>
    </row>
    <row r="354" spans="2:65" s="13" customFormat="1" ht="11.25">
      <c r="B354" s="149"/>
      <c r="D354" s="136" t="s">
        <v>190</v>
      </c>
      <c r="E354" s="150" t="s">
        <v>3</v>
      </c>
      <c r="F354" s="151" t="s">
        <v>202</v>
      </c>
      <c r="H354" s="152">
        <v>2</v>
      </c>
      <c r="I354" s="153"/>
      <c r="L354" s="149"/>
      <c r="M354" s="154"/>
      <c r="T354" s="155"/>
      <c r="AT354" s="150" t="s">
        <v>190</v>
      </c>
      <c r="AU354" s="150" t="s">
        <v>88</v>
      </c>
      <c r="AV354" s="13" t="s">
        <v>203</v>
      </c>
      <c r="AW354" s="13" t="s">
        <v>41</v>
      </c>
      <c r="AX354" s="13" t="s">
        <v>88</v>
      </c>
      <c r="AY354" s="150" t="s">
        <v>184</v>
      </c>
    </row>
    <row r="355" spans="2:65" s="1" customFormat="1" ht="37.9" customHeight="1">
      <c r="B355" s="121"/>
      <c r="C355" s="122" t="s">
        <v>342</v>
      </c>
      <c r="D355" s="122" t="s">
        <v>185</v>
      </c>
      <c r="E355" s="123" t="s">
        <v>1323</v>
      </c>
      <c r="F355" s="124" t="s">
        <v>1324</v>
      </c>
      <c r="G355" s="125" t="s">
        <v>324</v>
      </c>
      <c r="H355" s="126">
        <v>6</v>
      </c>
      <c r="I355" s="127"/>
      <c r="J355" s="128">
        <f>ROUND(I355*H355,2)</f>
        <v>0</v>
      </c>
      <c r="K355" s="124" t="s">
        <v>189</v>
      </c>
      <c r="L355" s="32"/>
      <c r="M355" s="129" t="s">
        <v>3</v>
      </c>
      <c r="N355" s="130" t="s">
        <v>51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88</v>
      </c>
      <c r="AT355" s="133" t="s">
        <v>185</v>
      </c>
      <c r="AU355" s="133" t="s">
        <v>88</v>
      </c>
      <c r="AY355" s="16" t="s">
        <v>184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6" t="s">
        <v>88</v>
      </c>
      <c r="BK355" s="134">
        <f>ROUND(I355*H355,2)</f>
        <v>0</v>
      </c>
      <c r="BL355" s="16" t="s">
        <v>88</v>
      </c>
      <c r="BM355" s="133" t="s">
        <v>2862</v>
      </c>
    </row>
    <row r="356" spans="2:65" s="11" customFormat="1" ht="11.25">
      <c r="B356" s="135"/>
      <c r="D356" s="136" t="s">
        <v>190</v>
      </c>
      <c r="E356" s="137" t="s">
        <v>3</v>
      </c>
      <c r="F356" s="138" t="s">
        <v>2855</v>
      </c>
      <c r="H356" s="137" t="s">
        <v>3</v>
      </c>
      <c r="I356" s="139"/>
      <c r="L356" s="135"/>
      <c r="M356" s="140"/>
      <c r="T356" s="141"/>
      <c r="AT356" s="137" t="s">
        <v>190</v>
      </c>
      <c r="AU356" s="137" t="s">
        <v>88</v>
      </c>
      <c r="AV356" s="11" t="s">
        <v>88</v>
      </c>
      <c r="AW356" s="11" t="s">
        <v>41</v>
      </c>
      <c r="AX356" s="11" t="s">
        <v>80</v>
      </c>
      <c r="AY356" s="137" t="s">
        <v>184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1677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2" customFormat="1" ht="11.25">
      <c r="B358" s="142"/>
      <c r="D358" s="136" t="s">
        <v>190</v>
      </c>
      <c r="E358" s="143" t="s">
        <v>3</v>
      </c>
      <c r="F358" s="144" t="s">
        <v>1670</v>
      </c>
      <c r="H358" s="145">
        <v>6</v>
      </c>
      <c r="I358" s="146"/>
      <c r="L358" s="142"/>
      <c r="M358" s="147"/>
      <c r="T358" s="148"/>
      <c r="AT358" s="143" t="s">
        <v>190</v>
      </c>
      <c r="AU358" s="143" t="s">
        <v>88</v>
      </c>
      <c r="AV358" s="12" t="s">
        <v>90</v>
      </c>
      <c r="AW358" s="12" t="s">
        <v>41</v>
      </c>
      <c r="AX358" s="12" t="s">
        <v>80</v>
      </c>
      <c r="AY358" s="143" t="s">
        <v>184</v>
      </c>
    </row>
    <row r="359" spans="2:65" s="13" customFormat="1" ht="11.25">
      <c r="B359" s="149"/>
      <c r="D359" s="136" t="s">
        <v>190</v>
      </c>
      <c r="E359" s="150" t="s">
        <v>3</v>
      </c>
      <c r="F359" s="151" t="s">
        <v>202</v>
      </c>
      <c r="H359" s="152">
        <v>6</v>
      </c>
      <c r="I359" s="153"/>
      <c r="L359" s="149"/>
      <c r="M359" s="154"/>
      <c r="T359" s="155"/>
      <c r="AT359" s="150" t="s">
        <v>190</v>
      </c>
      <c r="AU359" s="150" t="s">
        <v>88</v>
      </c>
      <c r="AV359" s="13" t="s">
        <v>203</v>
      </c>
      <c r="AW359" s="13" t="s">
        <v>41</v>
      </c>
      <c r="AX359" s="13" t="s">
        <v>88</v>
      </c>
      <c r="AY359" s="150" t="s">
        <v>184</v>
      </c>
    </row>
    <row r="360" spans="2:65" s="1" customFormat="1" ht="44.25" customHeight="1">
      <c r="B360" s="121"/>
      <c r="C360" s="122" t="s">
        <v>456</v>
      </c>
      <c r="D360" s="122" t="s">
        <v>185</v>
      </c>
      <c r="E360" s="123" t="s">
        <v>1327</v>
      </c>
      <c r="F360" s="124" t="s">
        <v>1328</v>
      </c>
      <c r="G360" s="125" t="s">
        <v>324</v>
      </c>
      <c r="H360" s="126">
        <v>10</v>
      </c>
      <c r="I360" s="127"/>
      <c r="J360" s="128">
        <f>ROUND(I360*H360,2)</f>
        <v>0</v>
      </c>
      <c r="K360" s="124" t="s">
        <v>189</v>
      </c>
      <c r="L360" s="32"/>
      <c r="M360" s="129" t="s">
        <v>3</v>
      </c>
      <c r="N360" s="130" t="s">
        <v>51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88</v>
      </c>
      <c r="AT360" s="133" t="s">
        <v>185</v>
      </c>
      <c r="AU360" s="133" t="s">
        <v>88</v>
      </c>
      <c r="AY360" s="16" t="s">
        <v>184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6" t="s">
        <v>88</v>
      </c>
      <c r="BK360" s="134">
        <f>ROUND(I360*H360,2)</f>
        <v>0</v>
      </c>
      <c r="BL360" s="16" t="s">
        <v>88</v>
      </c>
      <c r="BM360" s="133" t="s">
        <v>2863</v>
      </c>
    </row>
    <row r="361" spans="2:65" s="11" customFormat="1" ht="11.25">
      <c r="B361" s="135"/>
      <c r="D361" s="136" t="s">
        <v>190</v>
      </c>
      <c r="E361" s="137" t="s">
        <v>3</v>
      </c>
      <c r="F361" s="138" t="s">
        <v>2855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88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1" customFormat="1" ht="11.25">
      <c r="B362" s="135"/>
      <c r="D362" s="136" t="s">
        <v>190</v>
      </c>
      <c r="E362" s="137" t="s">
        <v>3</v>
      </c>
      <c r="F362" s="138" t="s">
        <v>2864</v>
      </c>
      <c r="H362" s="137" t="s">
        <v>3</v>
      </c>
      <c r="I362" s="139"/>
      <c r="L362" s="135"/>
      <c r="M362" s="140"/>
      <c r="T362" s="141"/>
      <c r="AT362" s="137" t="s">
        <v>190</v>
      </c>
      <c r="AU362" s="137" t="s">
        <v>88</v>
      </c>
      <c r="AV362" s="11" t="s">
        <v>88</v>
      </c>
      <c r="AW362" s="11" t="s">
        <v>41</v>
      </c>
      <c r="AX362" s="11" t="s">
        <v>80</v>
      </c>
      <c r="AY362" s="137" t="s">
        <v>184</v>
      </c>
    </row>
    <row r="363" spans="2:65" s="12" customFormat="1" ht="11.25">
      <c r="B363" s="142"/>
      <c r="D363" s="136" t="s">
        <v>190</v>
      </c>
      <c r="E363" s="143" t="s">
        <v>3</v>
      </c>
      <c r="F363" s="144" t="s">
        <v>2265</v>
      </c>
      <c r="H363" s="145">
        <v>10</v>
      </c>
      <c r="I363" s="146"/>
      <c r="L363" s="142"/>
      <c r="M363" s="147"/>
      <c r="T363" s="148"/>
      <c r="AT363" s="143" t="s">
        <v>190</v>
      </c>
      <c r="AU363" s="143" t="s">
        <v>88</v>
      </c>
      <c r="AV363" s="12" t="s">
        <v>90</v>
      </c>
      <c r="AW363" s="12" t="s">
        <v>41</v>
      </c>
      <c r="AX363" s="12" t="s">
        <v>80</v>
      </c>
      <c r="AY363" s="143" t="s">
        <v>184</v>
      </c>
    </row>
    <row r="364" spans="2:65" s="13" customFormat="1" ht="11.25">
      <c r="B364" s="149"/>
      <c r="D364" s="136" t="s">
        <v>190</v>
      </c>
      <c r="E364" s="150" t="s">
        <v>3</v>
      </c>
      <c r="F364" s="151" t="s">
        <v>202</v>
      </c>
      <c r="H364" s="152">
        <v>10</v>
      </c>
      <c r="I364" s="153"/>
      <c r="L364" s="149"/>
      <c r="M364" s="154"/>
      <c r="T364" s="155"/>
      <c r="AT364" s="150" t="s">
        <v>190</v>
      </c>
      <c r="AU364" s="150" t="s">
        <v>88</v>
      </c>
      <c r="AV364" s="13" t="s">
        <v>203</v>
      </c>
      <c r="AW364" s="13" t="s">
        <v>41</v>
      </c>
      <c r="AX364" s="13" t="s">
        <v>88</v>
      </c>
      <c r="AY364" s="150" t="s">
        <v>184</v>
      </c>
    </row>
    <row r="365" spans="2:65" s="1" customFormat="1" ht="21.75" customHeight="1">
      <c r="B365" s="121"/>
      <c r="C365" s="122" t="s">
        <v>353</v>
      </c>
      <c r="D365" s="122" t="s">
        <v>185</v>
      </c>
      <c r="E365" s="123" t="s">
        <v>371</v>
      </c>
      <c r="F365" s="124" t="s">
        <v>372</v>
      </c>
      <c r="G365" s="125" t="s">
        <v>324</v>
      </c>
      <c r="H365" s="126">
        <v>408</v>
      </c>
      <c r="I365" s="127"/>
      <c r="J365" s="128">
        <f>ROUND(I365*H365,2)</f>
        <v>0</v>
      </c>
      <c r="K365" s="124" t="s">
        <v>189</v>
      </c>
      <c r="L365" s="32"/>
      <c r="M365" s="129" t="s">
        <v>3</v>
      </c>
      <c r="N365" s="130" t="s">
        <v>51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88</v>
      </c>
      <c r="AT365" s="133" t="s">
        <v>185</v>
      </c>
      <c r="AU365" s="133" t="s">
        <v>88</v>
      </c>
      <c r="AY365" s="16" t="s">
        <v>184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6" t="s">
        <v>88</v>
      </c>
      <c r="BK365" s="134">
        <f>ROUND(I365*H365,2)</f>
        <v>0</v>
      </c>
      <c r="BL365" s="16" t="s">
        <v>88</v>
      </c>
      <c r="BM365" s="133" t="s">
        <v>2865</v>
      </c>
    </row>
    <row r="366" spans="2:65" s="11" customFormat="1" ht="11.25">
      <c r="B366" s="135"/>
      <c r="D366" s="136" t="s">
        <v>190</v>
      </c>
      <c r="E366" s="137" t="s">
        <v>3</v>
      </c>
      <c r="F366" s="138" t="s">
        <v>2781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88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1" customFormat="1" ht="11.25">
      <c r="B367" s="135"/>
      <c r="D367" s="136" t="s">
        <v>190</v>
      </c>
      <c r="E367" s="137" t="s">
        <v>3</v>
      </c>
      <c r="F367" s="138" t="s">
        <v>337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88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2" customFormat="1" ht="11.25">
      <c r="B368" s="142"/>
      <c r="D368" s="136" t="s">
        <v>190</v>
      </c>
      <c r="E368" s="143" t="s">
        <v>3</v>
      </c>
      <c r="F368" s="144" t="s">
        <v>2831</v>
      </c>
      <c r="H368" s="145">
        <v>408</v>
      </c>
      <c r="I368" s="146"/>
      <c r="L368" s="142"/>
      <c r="M368" s="147"/>
      <c r="T368" s="148"/>
      <c r="AT368" s="143" t="s">
        <v>190</v>
      </c>
      <c r="AU368" s="143" t="s">
        <v>88</v>
      </c>
      <c r="AV368" s="12" t="s">
        <v>90</v>
      </c>
      <c r="AW368" s="12" t="s">
        <v>41</v>
      </c>
      <c r="AX368" s="12" t="s">
        <v>80</v>
      </c>
      <c r="AY368" s="143" t="s">
        <v>184</v>
      </c>
    </row>
    <row r="369" spans="2:65" s="13" customFormat="1" ht="11.25">
      <c r="B369" s="149"/>
      <c r="D369" s="136" t="s">
        <v>190</v>
      </c>
      <c r="E369" s="150" t="s">
        <v>3</v>
      </c>
      <c r="F369" s="151" t="s">
        <v>202</v>
      </c>
      <c r="H369" s="152">
        <v>408</v>
      </c>
      <c r="I369" s="153"/>
      <c r="L369" s="149"/>
      <c r="M369" s="154"/>
      <c r="T369" s="155"/>
      <c r="AT369" s="150" t="s">
        <v>190</v>
      </c>
      <c r="AU369" s="150" t="s">
        <v>88</v>
      </c>
      <c r="AV369" s="13" t="s">
        <v>203</v>
      </c>
      <c r="AW369" s="13" t="s">
        <v>41</v>
      </c>
      <c r="AX369" s="13" t="s">
        <v>88</v>
      </c>
      <c r="AY369" s="150" t="s">
        <v>184</v>
      </c>
    </row>
    <row r="370" spans="2:65" s="1" customFormat="1" ht="16.5" customHeight="1">
      <c r="B370" s="121"/>
      <c r="C370" s="122" t="s">
        <v>465</v>
      </c>
      <c r="D370" s="122" t="s">
        <v>185</v>
      </c>
      <c r="E370" s="123" t="s">
        <v>377</v>
      </c>
      <c r="F370" s="124" t="s">
        <v>378</v>
      </c>
      <c r="G370" s="125" t="s">
        <v>348</v>
      </c>
      <c r="H370" s="126">
        <v>58</v>
      </c>
      <c r="I370" s="127"/>
      <c r="J370" s="128">
        <f>ROUND(I370*H370,2)</f>
        <v>0</v>
      </c>
      <c r="K370" s="124" t="s">
        <v>189</v>
      </c>
      <c r="L370" s="32"/>
      <c r="M370" s="129" t="s">
        <v>3</v>
      </c>
      <c r="N370" s="130" t="s">
        <v>51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88</v>
      </c>
      <c r="AT370" s="133" t="s">
        <v>185</v>
      </c>
      <c r="AU370" s="133" t="s">
        <v>88</v>
      </c>
      <c r="AY370" s="16" t="s">
        <v>184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6" t="s">
        <v>88</v>
      </c>
      <c r="BK370" s="134">
        <f>ROUND(I370*H370,2)</f>
        <v>0</v>
      </c>
      <c r="BL370" s="16" t="s">
        <v>88</v>
      </c>
      <c r="BM370" s="133" t="s">
        <v>2866</v>
      </c>
    </row>
    <row r="371" spans="2:65" s="11" customFormat="1" ht="11.25">
      <c r="B371" s="135"/>
      <c r="D371" s="136" t="s">
        <v>190</v>
      </c>
      <c r="E371" s="137" t="s">
        <v>3</v>
      </c>
      <c r="F371" s="138" t="s">
        <v>2855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88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1" customFormat="1" ht="11.25">
      <c r="B372" s="135"/>
      <c r="D372" s="136" t="s">
        <v>190</v>
      </c>
      <c r="E372" s="137" t="s">
        <v>3</v>
      </c>
      <c r="F372" s="138" t="s">
        <v>380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88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2" customFormat="1" ht="11.25">
      <c r="B373" s="142"/>
      <c r="D373" s="136" t="s">
        <v>190</v>
      </c>
      <c r="E373" s="143" t="s">
        <v>3</v>
      </c>
      <c r="F373" s="144" t="s">
        <v>2867</v>
      </c>
      <c r="H373" s="145">
        <v>58</v>
      </c>
      <c r="I373" s="146"/>
      <c r="L373" s="142"/>
      <c r="M373" s="147"/>
      <c r="T373" s="148"/>
      <c r="AT373" s="143" t="s">
        <v>190</v>
      </c>
      <c r="AU373" s="143" t="s">
        <v>88</v>
      </c>
      <c r="AV373" s="12" t="s">
        <v>90</v>
      </c>
      <c r="AW373" s="12" t="s">
        <v>41</v>
      </c>
      <c r="AX373" s="12" t="s">
        <v>80</v>
      </c>
      <c r="AY373" s="143" t="s">
        <v>184</v>
      </c>
    </row>
    <row r="374" spans="2:65" s="13" customFormat="1" ht="11.25">
      <c r="B374" s="149"/>
      <c r="D374" s="136" t="s">
        <v>190</v>
      </c>
      <c r="E374" s="150" t="s">
        <v>3</v>
      </c>
      <c r="F374" s="151" t="s">
        <v>202</v>
      </c>
      <c r="H374" s="152">
        <v>58</v>
      </c>
      <c r="I374" s="153"/>
      <c r="L374" s="149"/>
      <c r="M374" s="154"/>
      <c r="T374" s="155"/>
      <c r="AT374" s="150" t="s">
        <v>190</v>
      </c>
      <c r="AU374" s="150" t="s">
        <v>88</v>
      </c>
      <c r="AV374" s="13" t="s">
        <v>203</v>
      </c>
      <c r="AW374" s="13" t="s">
        <v>41</v>
      </c>
      <c r="AX374" s="13" t="s">
        <v>88</v>
      </c>
      <c r="AY374" s="150" t="s">
        <v>184</v>
      </c>
    </row>
    <row r="375" spans="2:65" s="1" customFormat="1" ht="24.2" customHeight="1">
      <c r="B375" s="121"/>
      <c r="C375" s="122" t="s">
        <v>361</v>
      </c>
      <c r="D375" s="122" t="s">
        <v>185</v>
      </c>
      <c r="E375" s="123" t="s">
        <v>2309</v>
      </c>
      <c r="F375" s="124" t="s">
        <v>2310</v>
      </c>
      <c r="G375" s="125" t="s">
        <v>1343</v>
      </c>
      <c r="H375" s="126">
        <v>0.77</v>
      </c>
      <c r="I375" s="127"/>
      <c r="J375" s="128">
        <f>ROUND(I375*H375,2)</f>
        <v>0</v>
      </c>
      <c r="K375" s="124" t="s">
        <v>189</v>
      </c>
      <c r="L375" s="32"/>
      <c r="M375" s="129" t="s">
        <v>3</v>
      </c>
      <c r="N375" s="130" t="s">
        <v>51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88</v>
      </c>
      <c r="AT375" s="133" t="s">
        <v>185</v>
      </c>
      <c r="AU375" s="133" t="s">
        <v>88</v>
      </c>
      <c r="AY375" s="16" t="s">
        <v>184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6" t="s">
        <v>88</v>
      </c>
      <c r="BK375" s="134">
        <f>ROUND(I375*H375,2)</f>
        <v>0</v>
      </c>
      <c r="BL375" s="16" t="s">
        <v>88</v>
      </c>
      <c r="BM375" s="133" t="s">
        <v>2868</v>
      </c>
    </row>
    <row r="376" spans="2:65" s="11" customFormat="1" ht="11.25">
      <c r="B376" s="135"/>
      <c r="D376" s="136" t="s">
        <v>190</v>
      </c>
      <c r="E376" s="137" t="s">
        <v>3</v>
      </c>
      <c r="F376" s="138" t="s">
        <v>2855</v>
      </c>
      <c r="H376" s="137" t="s">
        <v>3</v>
      </c>
      <c r="I376" s="139"/>
      <c r="L376" s="135"/>
      <c r="M376" s="140"/>
      <c r="T376" s="141"/>
      <c r="AT376" s="137" t="s">
        <v>190</v>
      </c>
      <c r="AU376" s="137" t="s">
        <v>88</v>
      </c>
      <c r="AV376" s="11" t="s">
        <v>88</v>
      </c>
      <c r="AW376" s="11" t="s">
        <v>41</v>
      </c>
      <c r="AX376" s="11" t="s">
        <v>80</v>
      </c>
      <c r="AY376" s="137" t="s">
        <v>184</v>
      </c>
    </row>
    <row r="377" spans="2:65" s="11" customFormat="1" ht="11.25">
      <c r="B377" s="135"/>
      <c r="D377" s="136" t="s">
        <v>190</v>
      </c>
      <c r="E377" s="137" t="s">
        <v>3</v>
      </c>
      <c r="F377" s="138" t="s">
        <v>2312</v>
      </c>
      <c r="H377" s="137" t="s">
        <v>3</v>
      </c>
      <c r="I377" s="139"/>
      <c r="L377" s="135"/>
      <c r="M377" s="140"/>
      <c r="T377" s="141"/>
      <c r="AT377" s="137" t="s">
        <v>190</v>
      </c>
      <c r="AU377" s="137" t="s">
        <v>88</v>
      </c>
      <c r="AV377" s="11" t="s">
        <v>88</v>
      </c>
      <c r="AW377" s="11" t="s">
        <v>41</v>
      </c>
      <c r="AX377" s="11" t="s">
        <v>80</v>
      </c>
      <c r="AY377" s="137" t="s">
        <v>184</v>
      </c>
    </row>
    <row r="378" spans="2:65" s="12" customFormat="1" ht="11.25">
      <c r="B378" s="142"/>
      <c r="D378" s="136" t="s">
        <v>190</v>
      </c>
      <c r="E378" s="143" t="s">
        <v>3</v>
      </c>
      <c r="F378" s="144" t="s">
        <v>2869</v>
      </c>
      <c r="H378" s="145">
        <v>0.77</v>
      </c>
      <c r="I378" s="146"/>
      <c r="L378" s="142"/>
      <c r="M378" s="147"/>
      <c r="T378" s="148"/>
      <c r="AT378" s="143" t="s">
        <v>190</v>
      </c>
      <c r="AU378" s="143" t="s">
        <v>88</v>
      </c>
      <c r="AV378" s="12" t="s">
        <v>90</v>
      </c>
      <c r="AW378" s="12" t="s">
        <v>41</v>
      </c>
      <c r="AX378" s="12" t="s">
        <v>80</v>
      </c>
      <c r="AY378" s="143" t="s">
        <v>184</v>
      </c>
    </row>
    <row r="379" spans="2:65" s="13" customFormat="1" ht="11.25">
      <c r="B379" s="149"/>
      <c r="D379" s="136" t="s">
        <v>190</v>
      </c>
      <c r="E379" s="150" t="s">
        <v>3</v>
      </c>
      <c r="F379" s="151" t="s">
        <v>202</v>
      </c>
      <c r="H379" s="152">
        <v>0.77</v>
      </c>
      <c r="I379" s="153"/>
      <c r="L379" s="149"/>
      <c r="M379" s="154"/>
      <c r="T379" s="155"/>
      <c r="AT379" s="150" t="s">
        <v>190</v>
      </c>
      <c r="AU379" s="150" t="s">
        <v>88</v>
      </c>
      <c r="AV379" s="13" t="s">
        <v>203</v>
      </c>
      <c r="AW379" s="13" t="s">
        <v>41</v>
      </c>
      <c r="AX379" s="13" t="s">
        <v>88</v>
      </c>
      <c r="AY379" s="150" t="s">
        <v>184</v>
      </c>
    </row>
    <row r="380" spans="2:65" s="1" customFormat="1" ht="21.75" customHeight="1">
      <c r="B380" s="121"/>
      <c r="C380" s="122" t="s">
        <v>482</v>
      </c>
      <c r="D380" s="122" t="s">
        <v>185</v>
      </c>
      <c r="E380" s="123" t="s">
        <v>2314</v>
      </c>
      <c r="F380" s="124" t="s">
        <v>2315</v>
      </c>
      <c r="G380" s="125" t="s">
        <v>1343</v>
      </c>
      <c r="H380" s="126">
        <v>0.77</v>
      </c>
      <c r="I380" s="127"/>
      <c r="J380" s="128">
        <f>ROUND(I380*H380,2)</f>
        <v>0</v>
      </c>
      <c r="K380" s="124" t="s">
        <v>189</v>
      </c>
      <c r="L380" s="32"/>
      <c r="M380" s="129" t="s">
        <v>3</v>
      </c>
      <c r="N380" s="130" t="s">
        <v>51</v>
      </c>
      <c r="P380" s="131">
        <f>O380*H380</f>
        <v>0</v>
      </c>
      <c r="Q380" s="131">
        <v>0</v>
      </c>
      <c r="R380" s="131">
        <f>Q380*H380</f>
        <v>0</v>
      </c>
      <c r="S380" s="131">
        <v>0</v>
      </c>
      <c r="T380" s="132">
        <f>S380*H380</f>
        <v>0</v>
      </c>
      <c r="AR380" s="133" t="s">
        <v>88</v>
      </c>
      <c r="AT380" s="133" t="s">
        <v>185</v>
      </c>
      <c r="AU380" s="133" t="s">
        <v>88</v>
      </c>
      <c r="AY380" s="16" t="s">
        <v>184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6" t="s">
        <v>88</v>
      </c>
      <c r="BK380" s="134">
        <f>ROUND(I380*H380,2)</f>
        <v>0</v>
      </c>
      <c r="BL380" s="16" t="s">
        <v>88</v>
      </c>
      <c r="BM380" s="133" t="s">
        <v>2870</v>
      </c>
    </row>
    <row r="381" spans="2:65" s="11" customFormat="1" ht="11.25">
      <c r="B381" s="135"/>
      <c r="D381" s="136" t="s">
        <v>190</v>
      </c>
      <c r="E381" s="137" t="s">
        <v>3</v>
      </c>
      <c r="F381" s="138" t="s">
        <v>2855</v>
      </c>
      <c r="H381" s="137" t="s">
        <v>3</v>
      </c>
      <c r="I381" s="139"/>
      <c r="L381" s="135"/>
      <c r="M381" s="140"/>
      <c r="T381" s="141"/>
      <c r="AT381" s="137" t="s">
        <v>190</v>
      </c>
      <c r="AU381" s="137" t="s">
        <v>88</v>
      </c>
      <c r="AV381" s="11" t="s">
        <v>88</v>
      </c>
      <c r="AW381" s="11" t="s">
        <v>41</v>
      </c>
      <c r="AX381" s="11" t="s">
        <v>80</v>
      </c>
      <c r="AY381" s="137" t="s">
        <v>184</v>
      </c>
    </row>
    <row r="382" spans="2:65" s="11" customFormat="1" ht="11.25">
      <c r="B382" s="135"/>
      <c r="D382" s="136" t="s">
        <v>190</v>
      </c>
      <c r="E382" s="137" t="s">
        <v>3</v>
      </c>
      <c r="F382" s="138" t="s">
        <v>2312</v>
      </c>
      <c r="H382" s="137" t="s">
        <v>3</v>
      </c>
      <c r="I382" s="139"/>
      <c r="L382" s="135"/>
      <c r="M382" s="140"/>
      <c r="T382" s="141"/>
      <c r="AT382" s="137" t="s">
        <v>190</v>
      </c>
      <c r="AU382" s="137" t="s">
        <v>88</v>
      </c>
      <c r="AV382" s="11" t="s">
        <v>88</v>
      </c>
      <c r="AW382" s="11" t="s">
        <v>41</v>
      </c>
      <c r="AX382" s="11" t="s">
        <v>80</v>
      </c>
      <c r="AY382" s="137" t="s">
        <v>184</v>
      </c>
    </row>
    <row r="383" spans="2:65" s="12" customFormat="1" ht="11.25">
      <c r="B383" s="142"/>
      <c r="D383" s="136" t="s">
        <v>190</v>
      </c>
      <c r="E383" s="143" t="s">
        <v>3</v>
      </c>
      <c r="F383" s="144" t="s">
        <v>2869</v>
      </c>
      <c r="H383" s="145">
        <v>0.77</v>
      </c>
      <c r="I383" s="146"/>
      <c r="L383" s="142"/>
      <c r="M383" s="147"/>
      <c r="T383" s="148"/>
      <c r="AT383" s="143" t="s">
        <v>190</v>
      </c>
      <c r="AU383" s="143" t="s">
        <v>88</v>
      </c>
      <c r="AV383" s="12" t="s">
        <v>90</v>
      </c>
      <c r="AW383" s="12" t="s">
        <v>41</v>
      </c>
      <c r="AX383" s="12" t="s">
        <v>80</v>
      </c>
      <c r="AY383" s="143" t="s">
        <v>184</v>
      </c>
    </row>
    <row r="384" spans="2:65" s="13" customFormat="1" ht="11.25">
      <c r="B384" s="149"/>
      <c r="D384" s="136" t="s">
        <v>190</v>
      </c>
      <c r="E384" s="150" t="s">
        <v>3</v>
      </c>
      <c r="F384" s="151" t="s">
        <v>202</v>
      </c>
      <c r="H384" s="152">
        <v>0.77</v>
      </c>
      <c r="I384" s="153"/>
      <c r="L384" s="149"/>
      <c r="M384" s="154"/>
      <c r="T384" s="155"/>
      <c r="AT384" s="150" t="s">
        <v>190</v>
      </c>
      <c r="AU384" s="150" t="s">
        <v>88</v>
      </c>
      <c r="AV384" s="13" t="s">
        <v>203</v>
      </c>
      <c r="AW384" s="13" t="s">
        <v>41</v>
      </c>
      <c r="AX384" s="13" t="s">
        <v>88</v>
      </c>
      <c r="AY384" s="150" t="s">
        <v>184</v>
      </c>
    </row>
    <row r="385" spans="2:65" s="1" customFormat="1" ht="37.9" customHeight="1">
      <c r="B385" s="121"/>
      <c r="C385" s="122" t="s">
        <v>368</v>
      </c>
      <c r="D385" s="122" t="s">
        <v>185</v>
      </c>
      <c r="E385" s="123" t="s">
        <v>2317</v>
      </c>
      <c r="F385" s="124" t="s">
        <v>2318</v>
      </c>
      <c r="G385" s="125" t="s">
        <v>348</v>
      </c>
      <c r="H385" s="126">
        <v>20</v>
      </c>
      <c r="I385" s="127"/>
      <c r="J385" s="128">
        <f>ROUND(I385*H385,2)</f>
        <v>0</v>
      </c>
      <c r="K385" s="124" t="s">
        <v>189</v>
      </c>
      <c r="L385" s="32"/>
      <c r="M385" s="129" t="s">
        <v>3</v>
      </c>
      <c r="N385" s="130" t="s">
        <v>51</v>
      </c>
      <c r="P385" s="131">
        <f>O385*H385</f>
        <v>0</v>
      </c>
      <c r="Q385" s="131">
        <v>0</v>
      </c>
      <c r="R385" s="131">
        <f>Q385*H385</f>
        <v>0</v>
      </c>
      <c r="S385" s="131">
        <v>0</v>
      </c>
      <c r="T385" s="132">
        <f>S385*H385</f>
        <v>0</v>
      </c>
      <c r="AR385" s="133" t="s">
        <v>88</v>
      </c>
      <c r="AT385" s="133" t="s">
        <v>185</v>
      </c>
      <c r="AU385" s="133" t="s">
        <v>88</v>
      </c>
      <c r="AY385" s="16" t="s">
        <v>184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6" t="s">
        <v>88</v>
      </c>
      <c r="BK385" s="134">
        <f>ROUND(I385*H385,2)</f>
        <v>0</v>
      </c>
      <c r="BL385" s="16" t="s">
        <v>88</v>
      </c>
      <c r="BM385" s="133" t="s">
        <v>2871</v>
      </c>
    </row>
    <row r="386" spans="2:65" s="11" customFormat="1" ht="11.25">
      <c r="B386" s="135"/>
      <c r="D386" s="136" t="s">
        <v>190</v>
      </c>
      <c r="E386" s="137" t="s">
        <v>3</v>
      </c>
      <c r="F386" s="138" t="s">
        <v>2855</v>
      </c>
      <c r="H386" s="137" t="s">
        <v>3</v>
      </c>
      <c r="I386" s="139"/>
      <c r="L386" s="135"/>
      <c r="M386" s="140"/>
      <c r="T386" s="141"/>
      <c r="AT386" s="137" t="s">
        <v>190</v>
      </c>
      <c r="AU386" s="137" t="s">
        <v>88</v>
      </c>
      <c r="AV386" s="11" t="s">
        <v>88</v>
      </c>
      <c r="AW386" s="11" t="s">
        <v>41</v>
      </c>
      <c r="AX386" s="11" t="s">
        <v>80</v>
      </c>
      <c r="AY386" s="137" t="s">
        <v>184</v>
      </c>
    </row>
    <row r="387" spans="2:65" s="11" customFormat="1" ht="22.5">
      <c r="B387" s="135"/>
      <c r="D387" s="136" t="s">
        <v>190</v>
      </c>
      <c r="E387" s="137" t="s">
        <v>3</v>
      </c>
      <c r="F387" s="138" t="s">
        <v>2320</v>
      </c>
      <c r="H387" s="137" t="s">
        <v>3</v>
      </c>
      <c r="I387" s="139"/>
      <c r="L387" s="135"/>
      <c r="M387" s="140"/>
      <c r="T387" s="141"/>
      <c r="AT387" s="137" t="s">
        <v>190</v>
      </c>
      <c r="AU387" s="137" t="s">
        <v>88</v>
      </c>
      <c r="AV387" s="11" t="s">
        <v>88</v>
      </c>
      <c r="AW387" s="11" t="s">
        <v>41</v>
      </c>
      <c r="AX387" s="11" t="s">
        <v>80</v>
      </c>
      <c r="AY387" s="137" t="s">
        <v>184</v>
      </c>
    </row>
    <row r="388" spans="2:65" s="12" customFormat="1" ht="11.25">
      <c r="B388" s="142"/>
      <c r="D388" s="136" t="s">
        <v>190</v>
      </c>
      <c r="E388" s="143" t="s">
        <v>3</v>
      </c>
      <c r="F388" s="144" t="s">
        <v>2551</v>
      </c>
      <c r="H388" s="145">
        <v>20</v>
      </c>
      <c r="I388" s="146"/>
      <c r="L388" s="142"/>
      <c r="M388" s="147"/>
      <c r="T388" s="148"/>
      <c r="AT388" s="143" t="s">
        <v>190</v>
      </c>
      <c r="AU388" s="143" t="s">
        <v>88</v>
      </c>
      <c r="AV388" s="12" t="s">
        <v>90</v>
      </c>
      <c r="AW388" s="12" t="s">
        <v>41</v>
      </c>
      <c r="AX388" s="12" t="s">
        <v>80</v>
      </c>
      <c r="AY388" s="143" t="s">
        <v>184</v>
      </c>
    </row>
    <row r="389" spans="2:65" s="13" customFormat="1" ht="11.25">
      <c r="B389" s="149"/>
      <c r="D389" s="136" t="s">
        <v>190</v>
      </c>
      <c r="E389" s="150" t="s">
        <v>3</v>
      </c>
      <c r="F389" s="151" t="s">
        <v>202</v>
      </c>
      <c r="H389" s="152">
        <v>20</v>
      </c>
      <c r="I389" s="153"/>
      <c r="L389" s="149"/>
      <c r="M389" s="154"/>
      <c r="T389" s="155"/>
      <c r="AT389" s="150" t="s">
        <v>190</v>
      </c>
      <c r="AU389" s="150" t="s">
        <v>88</v>
      </c>
      <c r="AV389" s="13" t="s">
        <v>203</v>
      </c>
      <c r="AW389" s="13" t="s">
        <v>41</v>
      </c>
      <c r="AX389" s="13" t="s">
        <v>88</v>
      </c>
      <c r="AY389" s="150" t="s">
        <v>184</v>
      </c>
    </row>
    <row r="390" spans="2:65" s="1" customFormat="1" ht="33" customHeight="1">
      <c r="B390" s="121"/>
      <c r="C390" s="122" t="s">
        <v>493</v>
      </c>
      <c r="D390" s="122" t="s">
        <v>185</v>
      </c>
      <c r="E390" s="123" t="s">
        <v>2069</v>
      </c>
      <c r="F390" s="124" t="s">
        <v>2070</v>
      </c>
      <c r="G390" s="125" t="s">
        <v>348</v>
      </c>
      <c r="H390" s="126">
        <v>10</v>
      </c>
      <c r="I390" s="127"/>
      <c r="J390" s="128">
        <f>ROUND(I390*H390,2)</f>
        <v>0</v>
      </c>
      <c r="K390" s="124" t="s">
        <v>189</v>
      </c>
      <c r="L390" s="32"/>
      <c r="M390" s="129" t="s">
        <v>3</v>
      </c>
      <c r="N390" s="130" t="s">
        <v>51</v>
      </c>
      <c r="P390" s="131">
        <f>O390*H390</f>
        <v>0</v>
      </c>
      <c r="Q390" s="131">
        <v>0</v>
      </c>
      <c r="R390" s="131">
        <f>Q390*H390</f>
        <v>0</v>
      </c>
      <c r="S390" s="131">
        <v>0</v>
      </c>
      <c r="T390" s="132">
        <f>S390*H390</f>
        <v>0</v>
      </c>
      <c r="AR390" s="133" t="s">
        <v>88</v>
      </c>
      <c r="AT390" s="133" t="s">
        <v>185</v>
      </c>
      <c r="AU390" s="133" t="s">
        <v>88</v>
      </c>
      <c r="AY390" s="16" t="s">
        <v>184</v>
      </c>
      <c r="BE390" s="134">
        <f>IF(N390="základní",J390,0)</f>
        <v>0</v>
      </c>
      <c r="BF390" s="134">
        <f>IF(N390="snížená",J390,0)</f>
        <v>0</v>
      </c>
      <c r="BG390" s="134">
        <f>IF(N390="zákl. přenesená",J390,0)</f>
        <v>0</v>
      </c>
      <c r="BH390" s="134">
        <f>IF(N390="sníž. přenesená",J390,0)</f>
        <v>0</v>
      </c>
      <c r="BI390" s="134">
        <f>IF(N390="nulová",J390,0)</f>
        <v>0</v>
      </c>
      <c r="BJ390" s="16" t="s">
        <v>88</v>
      </c>
      <c r="BK390" s="134">
        <f>ROUND(I390*H390,2)</f>
        <v>0</v>
      </c>
      <c r="BL390" s="16" t="s">
        <v>88</v>
      </c>
      <c r="BM390" s="133" t="s">
        <v>2872</v>
      </c>
    </row>
    <row r="391" spans="2:65" s="11" customFormat="1" ht="11.25">
      <c r="B391" s="135"/>
      <c r="D391" s="136" t="s">
        <v>190</v>
      </c>
      <c r="E391" s="137" t="s">
        <v>3</v>
      </c>
      <c r="F391" s="138" t="s">
        <v>2855</v>
      </c>
      <c r="H391" s="137" t="s">
        <v>3</v>
      </c>
      <c r="I391" s="139"/>
      <c r="L391" s="135"/>
      <c r="M391" s="140"/>
      <c r="T391" s="141"/>
      <c r="AT391" s="137" t="s">
        <v>190</v>
      </c>
      <c r="AU391" s="137" t="s">
        <v>88</v>
      </c>
      <c r="AV391" s="11" t="s">
        <v>88</v>
      </c>
      <c r="AW391" s="11" t="s">
        <v>41</v>
      </c>
      <c r="AX391" s="11" t="s">
        <v>80</v>
      </c>
      <c r="AY391" s="137" t="s">
        <v>184</v>
      </c>
    </row>
    <row r="392" spans="2:65" s="11" customFormat="1" ht="11.25">
      <c r="B392" s="135"/>
      <c r="D392" s="136" t="s">
        <v>190</v>
      </c>
      <c r="E392" s="137" t="s">
        <v>3</v>
      </c>
      <c r="F392" s="138" t="s">
        <v>2323</v>
      </c>
      <c r="H392" s="137" t="s">
        <v>3</v>
      </c>
      <c r="I392" s="139"/>
      <c r="L392" s="135"/>
      <c r="M392" s="140"/>
      <c r="T392" s="141"/>
      <c r="AT392" s="137" t="s">
        <v>190</v>
      </c>
      <c r="AU392" s="137" t="s">
        <v>88</v>
      </c>
      <c r="AV392" s="11" t="s">
        <v>88</v>
      </c>
      <c r="AW392" s="11" t="s">
        <v>41</v>
      </c>
      <c r="AX392" s="11" t="s">
        <v>80</v>
      </c>
      <c r="AY392" s="137" t="s">
        <v>184</v>
      </c>
    </row>
    <row r="393" spans="2:65" s="12" customFormat="1" ht="11.25">
      <c r="B393" s="142"/>
      <c r="D393" s="136" t="s">
        <v>190</v>
      </c>
      <c r="E393" s="143" t="s">
        <v>3</v>
      </c>
      <c r="F393" s="144" t="s">
        <v>247</v>
      </c>
      <c r="H393" s="145">
        <v>10</v>
      </c>
      <c r="I393" s="146"/>
      <c r="L393" s="142"/>
      <c r="M393" s="147"/>
      <c r="T393" s="148"/>
      <c r="AT393" s="143" t="s">
        <v>190</v>
      </c>
      <c r="AU393" s="143" t="s">
        <v>88</v>
      </c>
      <c r="AV393" s="12" t="s">
        <v>90</v>
      </c>
      <c r="AW393" s="12" t="s">
        <v>41</v>
      </c>
      <c r="AX393" s="12" t="s">
        <v>80</v>
      </c>
      <c r="AY393" s="143" t="s">
        <v>184</v>
      </c>
    </row>
    <row r="394" spans="2:65" s="13" customFormat="1" ht="11.25">
      <c r="B394" s="149"/>
      <c r="D394" s="136" t="s">
        <v>190</v>
      </c>
      <c r="E394" s="150" t="s">
        <v>3</v>
      </c>
      <c r="F394" s="151" t="s">
        <v>202</v>
      </c>
      <c r="H394" s="152">
        <v>10</v>
      </c>
      <c r="I394" s="153"/>
      <c r="L394" s="149"/>
      <c r="M394" s="154"/>
      <c r="T394" s="155"/>
      <c r="AT394" s="150" t="s">
        <v>190</v>
      </c>
      <c r="AU394" s="150" t="s">
        <v>88</v>
      </c>
      <c r="AV394" s="13" t="s">
        <v>203</v>
      </c>
      <c r="AW394" s="13" t="s">
        <v>41</v>
      </c>
      <c r="AX394" s="13" t="s">
        <v>88</v>
      </c>
      <c r="AY394" s="150" t="s">
        <v>184</v>
      </c>
    </row>
    <row r="395" spans="2:65" s="1" customFormat="1" ht="16.5" customHeight="1">
      <c r="B395" s="121"/>
      <c r="C395" s="122" t="s">
        <v>373</v>
      </c>
      <c r="D395" s="122" t="s">
        <v>185</v>
      </c>
      <c r="E395" s="123" t="s">
        <v>384</v>
      </c>
      <c r="F395" s="124" t="s">
        <v>385</v>
      </c>
      <c r="G395" s="125" t="s">
        <v>348</v>
      </c>
      <c r="H395" s="126">
        <v>58</v>
      </c>
      <c r="I395" s="127"/>
      <c r="J395" s="128">
        <f>ROUND(I395*H395,2)</f>
        <v>0</v>
      </c>
      <c r="K395" s="124" t="s">
        <v>189</v>
      </c>
      <c r="L395" s="32"/>
      <c r="M395" s="129" t="s">
        <v>3</v>
      </c>
      <c r="N395" s="130" t="s">
        <v>51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88</v>
      </c>
      <c r="AT395" s="133" t="s">
        <v>185</v>
      </c>
      <c r="AU395" s="133" t="s">
        <v>88</v>
      </c>
      <c r="AY395" s="16" t="s">
        <v>184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6" t="s">
        <v>88</v>
      </c>
      <c r="BK395" s="134">
        <f>ROUND(I395*H395,2)</f>
        <v>0</v>
      </c>
      <c r="BL395" s="16" t="s">
        <v>88</v>
      </c>
      <c r="BM395" s="133" t="s">
        <v>2873</v>
      </c>
    </row>
    <row r="396" spans="2:65" s="11" customFormat="1" ht="11.25">
      <c r="B396" s="135"/>
      <c r="D396" s="136" t="s">
        <v>190</v>
      </c>
      <c r="E396" s="137" t="s">
        <v>3</v>
      </c>
      <c r="F396" s="138" t="s">
        <v>2855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88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1" customFormat="1" ht="11.25">
      <c r="B397" s="135"/>
      <c r="D397" s="136" t="s">
        <v>190</v>
      </c>
      <c r="E397" s="137" t="s">
        <v>3</v>
      </c>
      <c r="F397" s="138" t="s">
        <v>380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2" customFormat="1" ht="11.25">
      <c r="B398" s="142"/>
      <c r="D398" s="136" t="s">
        <v>190</v>
      </c>
      <c r="E398" s="143" t="s">
        <v>3</v>
      </c>
      <c r="F398" s="144" t="s">
        <v>2867</v>
      </c>
      <c r="H398" s="145">
        <v>58</v>
      </c>
      <c r="I398" s="146"/>
      <c r="L398" s="142"/>
      <c r="M398" s="147"/>
      <c r="T398" s="148"/>
      <c r="AT398" s="143" t="s">
        <v>190</v>
      </c>
      <c r="AU398" s="143" t="s">
        <v>88</v>
      </c>
      <c r="AV398" s="12" t="s">
        <v>90</v>
      </c>
      <c r="AW398" s="12" t="s">
        <v>41</v>
      </c>
      <c r="AX398" s="12" t="s">
        <v>80</v>
      </c>
      <c r="AY398" s="143" t="s">
        <v>184</v>
      </c>
    </row>
    <row r="399" spans="2:65" s="13" customFormat="1" ht="11.25">
      <c r="B399" s="149"/>
      <c r="D399" s="136" t="s">
        <v>190</v>
      </c>
      <c r="E399" s="150" t="s">
        <v>3</v>
      </c>
      <c r="F399" s="151" t="s">
        <v>202</v>
      </c>
      <c r="H399" s="152">
        <v>58</v>
      </c>
      <c r="I399" s="153"/>
      <c r="L399" s="149"/>
      <c r="M399" s="154"/>
      <c r="T399" s="155"/>
      <c r="AT399" s="150" t="s">
        <v>190</v>
      </c>
      <c r="AU399" s="150" t="s">
        <v>88</v>
      </c>
      <c r="AV399" s="13" t="s">
        <v>203</v>
      </c>
      <c r="AW399" s="13" t="s">
        <v>41</v>
      </c>
      <c r="AX399" s="13" t="s">
        <v>88</v>
      </c>
      <c r="AY399" s="150" t="s">
        <v>184</v>
      </c>
    </row>
    <row r="400" spans="2:65" s="1" customFormat="1" ht="37.9" customHeight="1">
      <c r="B400" s="121"/>
      <c r="C400" s="122" t="s">
        <v>509</v>
      </c>
      <c r="D400" s="122" t="s">
        <v>185</v>
      </c>
      <c r="E400" s="123" t="s">
        <v>2325</v>
      </c>
      <c r="F400" s="124" t="s">
        <v>2326</v>
      </c>
      <c r="G400" s="125" t="s">
        <v>390</v>
      </c>
      <c r="H400" s="126">
        <v>1.25</v>
      </c>
      <c r="I400" s="127"/>
      <c r="J400" s="128">
        <f>ROUND(I400*H400,2)</f>
        <v>0</v>
      </c>
      <c r="K400" s="124" t="s">
        <v>189</v>
      </c>
      <c r="L400" s="32"/>
      <c r="M400" s="129" t="s">
        <v>3</v>
      </c>
      <c r="N400" s="130" t="s">
        <v>51</v>
      </c>
      <c r="P400" s="131">
        <f>O400*H400</f>
        <v>0</v>
      </c>
      <c r="Q400" s="131">
        <v>0</v>
      </c>
      <c r="R400" s="131">
        <f>Q400*H400</f>
        <v>0</v>
      </c>
      <c r="S400" s="131">
        <v>0</v>
      </c>
      <c r="T400" s="132">
        <f>S400*H400</f>
        <v>0</v>
      </c>
      <c r="AR400" s="133" t="s">
        <v>88</v>
      </c>
      <c r="AT400" s="133" t="s">
        <v>185</v>
      </c>
      <c r="AU400" s="133" t="s">
        <v>88</v>
      </c>
      <c r="AY400" s="16" t="s">
        <v>184</v>
      </c>
      <c r="BE400" s="134">
        <f>IF(N400="základní",J400,0)</f>
        <v>0</v>
      </c>
      <c r="BF400" s="134">
        <f>IF(N400="snížená",J400,0)</f>
        <v>0</v>
      </c>
      <c r="BG400" s="134">
        <f>IF(N400="zákl. přenesená",J400,0)</f>
        <v>0</v>
      </c>
      <c r="BH400" s="134">
        <f>IF(N400="sníž. přenesená",J400,0)</f>
        <v>0</v>
      </c>
      <c r="BI400" s="134">
        <f>IF(N400="nulová",J400,0)</f>
        <v>0</v>
      </c>
      <c r="BJ400" s="16" t="s">
        <v>88</v>
      </c>
      <c r="BK400" s="134">
        <f>ROUND(I400*H400,2)</f>
        <v>0</v>
      </c>
      <c r="BL400" s="16" t="s">
        <v>88</v>
      </c>
      <c r="BM400" s="133" t="s">
        <v>2874</v>
      </c>
    </row>
    <row r="401" spans="2:65" s="11" customFormat="1" ht="11.25">
      <c r="B401" s="135"/>
      <c r="D401" s="136" t="s">
        <v>190</v>
      </c>
      <c r="E401" s="137" t="s">
        <v>3</v>
      </c>
      <c r="F401" s="138" t="s">
        <v>2855</v>
      </c>
      <c r="H401" s="137" t="s">
        <v>3</v>
      </c>
      <c r="I401" s="139"/>
      <c r="L401" s="135"/>
      <c r="M401" s="140"/>
      <c r="T401" s="141"/>
      <c r="AT401" s="137" t="s">
        <v>190</v>
      </c>
      <c r="AU401" s="137" t="s">
        <v>88</v>
      </c>
      <c r="AV401" s="11" t="s">
        <v>88</v>
      </c>
      <c r="AW401" s="11" t="s">
        <v>41</v>
      </c>
      <c r="AX401" s="11" t="s">
        <v>80</v>
      </c>
      <c r="AY401" s="137" t="s">
        <v>184</v>
      </c>
    </row>
    <row r="402" spans="2:65" s="11" customFormat="1" ht="11.25">
      <c r="B402" s="135"/>
      <c r="D402" s="136" t="s">
        <v>190</v>
      </c>
      <c r="E402" s="137" t="s">
        <v>3</v>
      </c>
      <c r="F402" s="138" t="s">
        <v>2328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88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65" s="12" customFormat="1" ht="11.25">
      <c r="B403" s="142"/>
      <c r="D403" s="136" t="s">
        <v>190</v>
      </c>
      <c r="E403" s="143" t="s">
        <v>3</v>
      </c>
      <c r="F403" s="144" t="s">
        <v>2875</v>
      </c>
      <c r="H403" s="145">
        <v>1.25</v>
      </c>
      <c r="I403" s="146"/>
      <c r="L403" s="142"/>
      <c r="M403" s="147"/>
      <c r="T403" s="148"/>
      <c r="AT403" s="143" t="s">
        <v>190</v>
      </c>
      <c r="AU403" s="143" t="s">
        <v>88</v>
      </c>
      <c r="AV403" s="12" t="s">
        <v>90</v>
      </c>
      <c r="AW403" s="12" t="s">
        <v>41</v>
      </c>
      <c r="AX403" s="12" t="s">
        <v>80</v>
      </c>
      <c r="AY403" s="143" t="s">
        <v>184</v>
      </c>
    </row>
    <row r="404" spans="2:65" s="13" customFormat="1" ht="11.25">
      <c r="B404" s="149"/>
      <c r="D404" s="136" t="s">
        <v>190</v>
      </c>
      <c r="E404" s="150" t="s">
        <v>3</v>
      </c>
      <c r="F404" s="151" t="s">
        <v>202</v>
      </c>
      <c r="H404" s="152">
        <v>1.25</v>
      </c>
      <c r="I404" s="153"/>
      <c r="L404" s="149"/>
      <c r="M404" s="154"/>
      <c r="T404" s="155"/>
      <c r="AT404" s="150" t="s">
        <v>190</v>
      </c>
      <c r="AU404" s="150" t="s">
        <v>88</v>
      </c>
      <c r="AV404" s="13" t="s">
        <v>203</v>
      </c>
      <c r="AW404" s="13" t="s">
        <v>41</v>
      </c>
      <c r="AX404" s="13" t="s">
        <v>88</v>
      </c>
      <c r="AY404" s="150" t="s">
        <v>184</v>
      </c>
    </row>
    <row r="405" spans="2:65" s="1" customFormat="1" ht="24.2" customHeight="1">
      <c r="B405" s="121"/>
      <c r="C405" s="122" t="s">
        <v>379</v>
      </c>
      <c r="D405" s="122" t="s">
        <v>185</v>
      </c>
      <c r="E405" s="123" t="s">
        <v>406</v>
      </c>
      <c r="F405" s="124" t="s">
        <v>407</v>
      </c>
      <c r="G405" s="125" t="s">
        <v>324</v>
      </c>
      <c r="H405" s="126">
        <v>125</v>
      </c>
      <c r="I405" s="127"/>
      <c r="J405" s="128">
        <f>ROUND(I405*H405,2)</f>
        <v>0</v>
      </c>
      <c r="K405" s="124" t="s">
        <v>189</v>
      </c>
      <c r="L405" s="32"/>
      <c r="M405" s="129" t="s">
        <v>3</v>
      </c>
      <c r="N405" s="130" t="s">
        <v>51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88</v>
      </c>
      <c r="AT405" s="133" t="s">
        <v>185</v>
      </c>
      <c r="AU405" s="133" t="s">
        <v>88</v>
      </c>
      <c r="AY405" s="16" t="s">
        <v>184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6" t="s">
        <v>88</v>
      </c>
      <c r="BK405" s="134">
        <f>ROUND(I405*H405,2)</f>
        <v>0</v>
      </c>
      <c r="BL405" s="16" t="s">
        <v>88</v>
      </c>
      <c r="BM405" s="133" t="s">
        <v>2876</v>
      </c>
    </row>
    <row r="406" spans="2:65" s="11" customFormat="1" ht="11.25">
      <c r="B406" s="135"/>
      <c r="D406" s="136" t="s">
        <v>190</v>
      </c>
      <c r="E406" s="137" t="s">
        <v>3</v>
      </c>
      <c r="F406" s="138" t="s">
        <v>2855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1" customFormat="1" ht="11.25">
      <c r="B407" s="135"/>
      <c r="D407" s="136" t="s">
        <v>190</v>
      </c>
      <c r="E407" s="137" t="s">
        <v>3</v>
      </c>
      <c r="F407" s="138" t="s">
        <v>2328</v>
      </c>
      <c r="H407" s="137" t="s">
        <v>3</v>
      </c>
      <c r="I407" s="139"/>
      <c r="L407" s="135"/>
      <c r="M407" s="140"/>
      <c r="T407" s="141"/>
      <c r="AT407" s="137" t="s">
        <v>190</v>
      </c>
      <c r="AU407" s="137" t="s">
        <v>88</v>
      </c>
      <c r="AV407" s="11" t="s">
        <v>88</v>
      </c>
      <c r="AW407" s="11" t="s">
        <v>41</v>
      </c>
      <c r="AX407" s="11" t="s">
        <v>80</v>
      </c>
      <c r="AY407" s="137" t="s">
        <v>184</v>
      </c>
    </row>
    <row r="408" spans="2:65" s="12" customFormat="1" ht="11.25">
      <c r="B408" s="142"/>
      <c r="D408" s="136" t="s">
        <v>190</v>
      </c>
      <c r="E408" s="143" t="s">
        <v>3</v>
      </c>
      <c r="F408" s="144" t="s">
        <v>1702</v>
      </c>
      <c r="H408" s="145">
        <v>125</v>
      </c>
      <c r="I408" s="146"/>
      <c r="L408" s="142"/>
      <c r="M408" s="147"/>
      <c r="T408" s="148"/>
      <c r="AT408" s="143" t="s">
        <v>190</v>
      </c>
      <c r="AU408" s="143" t="s">
        <v>88</v>
      </c>
      <c r="AV408" s="12" t="s">
        <v>90</v>
      </c>
      <c r="AW408" s="12" t="s">
        <v>41</v>
      </c>
      <c r="AX408" s="12" t="s">
        <v>80</v>
      </c>
      <c r="AY408" s="143" t="s">
        <v>184</v>
      </c>
    </row>
    <row r="409" spans="2:65" s="13" customFormat="1" ht="11.25">
      <c r="B409" s="149"/>
      <c r="D409" s="136" t="s">
        <v>190</v>
      </c>
      <c r="E409" s="150" t="s">
        <v>3</v>
      </c>
      <c r="F409" s="151" t="s">
        <v>202</v>
      </c>
      <c r="H409" s="152">
        <v>125</v>
      </c>
      <c r="I409" s="153"/>
      <c r="L409" s="149"/>
      <c r="M409" s="154"/>
      <c r="T409" s="155"/>
      <c r="AT409" s="150" t="s">
        <v>190</v>
      </c>
      <c r="AU409" s="150" t="s">
        <v>88</v>
      </c>
      <c r="AV409" s="13" t="s">
        <v>203</v>
      </c>
      <c r="AW409" s="13" t="s">
        <v>41</v>
      </c>
      <c r="AX409" s="13" t="s">
        <v>88</v>
      </c>
      <c r="AY409" s="150" t="s">
        <v>184</v>
      </c>
    </row>
    <row r="410" spans="2:65" s="1" customFormat="1" ht="24.2" customHeight="1">
      <c r="B410" s="121"/>
      <c r="C410" s="122" t="s">
        <v>521</v>
      </c>
      <c r="D410" s="122" t="s">
        <v>185</v>
      </c>
      <c r="E410" s="123" t="s">
        <v>451</v>
      </c>
      <c r="F410" s="124" t="s">
        <v>452</v>
      </c>
      <c r="G410" s="125" t="s">
        <v>324</v>
      </c>
      <c r="H410" s="126">
        <v>980</v>
      </c>
      <c r="I410" s="127"/>
      <c r="J410" s="128">
        <f>ROUND(I410*H410,2)</f>
        <v>0</v>
      </c>
      <c r="K410" s="124" t="s">
        <v>189</v>
      </c>
      <c r="L410" s="32"/>
      <c r="M410" s="129" t="s">
        <v>3</v>
      </c>
      <c r="N410" s="130" t="s">
        <v>51</v>
      </c>
      <c r="P410" s="131">
        <f>O410*H410</f>
        <v>0</v>
      </c>
      <c r="Q410" s="131">
        <v>0</v>
      </c>
      <c r="R410" s="131">
        <f>Q410*H410</f>
        <v>0</v>
      </c>
      <c r="S410" s="131">
        <v>0</v>
      </c>
      <c r="T410" s="132">
        <f>S410*H410</f>
        <v>0</v>
      </c>
      <c r="AR410" s="133" t="s">
        <v>88</v>
      </c>
      <c r="AT410" s="133" t="s">
        <v>185</v>
      </c>
      <c r="AU410" s="133" t="s">
        <v>88</v>
      </c>
      <c r="AY410" s="16" t="s">
        <v>184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6" t="s">
        <v>88</v>
      </c>
      <c r="BK410" s="134">
        <f>ROUND(I410*H410,2)</f>
        <v>0</v>
      </c>
      <c r="BL410" s="16" t="s">
        <v>88</v>
      </c>
      <c r="BM410" s="133" t="s">
        <v>2877</v>
      </c>
    </row>
    <row r="411" spans="2:65" s="11" customFormat="1" ht="11.25">
      <c r="B411" s="135"/>
      <c r="D411" s="136" t="s">
        <v>190</v>
      </c>
      <c r="E411" s="137" t="s">
        <v>3</v>
      </c>
      <c r="F411" s="138" t="s">
        <v>2855</v>
      </c>
      <c r="H411" s="137" t="s">
        <v>3</v>
      </c>
      <c r="I411" s="139"/>
      <c r="L411" s="135"/>
      <c r="M411" s="140"/>
      <c r="T411" s="141"/>
      <c r="AT411" s="137" t="s">
        <v>190</v>
      </c>
      <c r="AU411" s="137" t="s">
        <v>88</v>
      </c>
      <c r="AV411" s="11" t="s">
        <v>88</v>
      </c>
      <c r="AW411" s="11" t="s">
        <v>41</v>
      </c>
      <c r="AX411" s="11" t="s">
        <v>80</v>
      </c>
      <c r="AY411" s="137" t="s">
        <v>184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2332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2" customFormat="1" ht="11.25">
      <c r="B413" s="142"/>
      <c r="D413" s="136" t="s">
        <v>190</v>
      </c>
      <c r="E413" s="143" t="s">
        <v>3</v>
      </c>
      <c r="F413" s="144" t="s">
        <v>2878</v>
      </c>
      <c r="H413" s="145">
        <v>980</v>
      </c>
      <c r="I413" s="146"/>
      <c r="L413" s="142"/>
      <c r="M413" s="147"/>
      <c r="T413" s="148"/>
      <c r="AT413" s="143" t="s">
        <v>190</v>
      </c>
      <c r="AU413" s="143" t="s">
        <v>88</v>
      </c>
      <c r="AV413" s="12" t="s">
        <v>90</v>
      </c>
      <c r="AW413" s="12" t="s">
        <v>41</v>
      </c>
      <c r="AX413" s="12" t="s">
        <v>80</v>
      </c>
      <c r="AY413" s="143" t="s">
        <v>184</v>
      </c>
    </row>
    <row r="414" spans="2:65" s="13" customFormat="1" ht="11.25">
      <c r="B414" s="149"/>
      <c r="D414" s="136" t="s">
        <v>190</v>
      </c>
      <c r="E414" s="150" t="s">
        <v>3</v>
      </c>
      <c r="F414" s="151" t="s">
        <v>202</v>
      </c>
      <c r="H414" s="152">
        <v>980</v>
      </c>
      <c r="I414" s="153"/>
      <c r="L414" s="149"/>
      <c r="M414" s="154"/>
      <c r="T414" s="155"/>
      <c r="AT414" s="150" t="s">
        <v>190</v>
      </c>
      <c r="AU414" s="150" t="s">
        <v>88</v>
      </c>
      <c r="AV414" s="13" t="s">
        <v>203</v>
      </c>
      <c r="AW414" s="13" t="s">
        <v>41</v>
      </c>
      <c r="AX414" s="13" t="s">
        <v>88</v>
      </c>
      <c r="AY414" s="150" t="s">
        <v>184</v>
      </c>
    </row>
    <row r="415" spans="2:65" s="1" customFormat="1" ht="16.5" customHeight="1">
      <c r="B415" s="121"/>
      <c r="C415" s="122" t="s">
        <v>386</v>
      </c>
      <c r="D415" s="122" t="s">
        <v>185</v>
      </c>
      <c r="E415" s="123" t="s">
        <v>494</v>
      </c>
      <c r="F415" s="124" t="s">
        <v>495</v>
      </c>
      <c r="G415" s="125" t="s">
        <v>496</v>
      </c>
      <c r="H415" s="126">
        <v>6</v>
      </c>
      <c r="I415" s="127"/>
      <c r="J415" s="128">
        <f>ROUND(I415*H415,2)</f>
        <v>0</v>
      </c>
      <c r="K415" s="124" t="s">
        <v>189</v>
      </c>
      <c r="L415" s="32"/>
      <c r="M415" s="129" t="s">
        <v>3</v>
      </c>
      <c r="N415" s="130" t="s">
        <v>51</v>
      </c>
      <c r="P415" s="131">
        <f>O415*H415</f>
        <v>0</v>
      </c>
      <c r="Q415" s="131">
        <v>0</v>
      </c>
      <c r="R415" s="131">
        <f>Q415*H415</f>
        <v>0</v>
      </c>
      <c r="S415" s="131">
        <v>0</v>
      </c>
      <c r="T415" s="132">
        <f>S415*H415</f>
        <v>0</v>
      </c>
      <c r="AR415" s="133" t="s">
        <v>88</v>
      </c>
      <c r="AT415" s="133" t="s">
        <v>185</v>
      </c>
      <c r="AU415" s="133" t="s">
        <v>88</v>
      </c>
      <c r="AY415" s="16" t="s">
        <v>184</v>
      </c>
      <c r="BE415" s="134">
        <f>IF(N415="základní",J415,0)</f>
        <v>0</v>
      </c>
      <c r="BF415" s="134">
        <f>IF(N415="snížená",J415,0)</f>
        <v>0</v>
      </c>
      <c r="BG415" s="134">
        <f>IF(N415="zákl. přenesená",J415,0)</f>
        <v>0</v>
      </c>
      <c r="BH415" s="134">
        <f>IF(N415="sníž. přenesená",J415,0)</f>
        <v>0</v>
      </c>
      <c r="BI415" s="134">
        <f>IF(N415="nulová",J415,0)</f>
        <v>0</v>
      </c>
      <c r="BJ415" s="16" t="s">
        <v>88</v>
      </c>
      <c r="BK415" s="134">
        <f>ROUND(I415*H415,2)</f>
        <v>0</v>
      </c>
      <c r="BL415" s="16" t="s">
        <v>88</v>
      </c>
      <c r="BM415" s="133" t="s">
        <v>2879</v>
      </c>
    </row>
    <row r="416" spans="2:65" s="11" customFormat="1" ht="11.25">
      <c r="B416" s="135"/>
      <c r="D416" s="136" t="s">
        <v>190</v>
      </c>
      <c r="E416" s="137" t="s">
        <v>3</v>
      </c>
      <c r="F416" s="138" t="s">
        <v>2855</v>
      </c>
      <c r="H416" s="137" t="s">
        <v>3</v>
      </c>
      <c r="I416" s="139"/>
      <c r="L416" s="135"/>
      <c r="M416" s="140"/>
      <c r="T416" s="141"/>
      <c r="AT416" s="137" t="s">
        <v>190</v>
      </c>
      <c r="AU416" s="137" t="s">
        <v>88</v>
      </c>
      <c r="AV416" s="11" t="s">
        <v>88</v>
      </c>
      <c r="AW416" s="11" t="s">
        <v>41</v>
      </c>
      <c r="AX416" s="11" t="s">
        <v>80</v>
      </c>
      <c r="AY416" s="137" t="s">
        <v>184</v>
      </c>
    </row>
    <row r="417" spans="2:65" s="11" customFormat="1" ht="11.25">
      <c r="B417" s="135"/>
      <c r="D417" s="136" t="s">
        <v>190</v>
      </c>
      <c r="E417" s="137" t="s">
        <v>3</v>
      </c>
      <c r="F417" s="138" t="s">
        <v>2335</v>
      </c>
      <c r="H417" s="137" t="s">
        <v>3</v>
      </c>
      <c r="I417" s="139"/>
      <c r="L417" s="135"/>
      <c r="M417" s="140"/>
      <c r="T417" s="141"/>
      <c r="AT417" s="137" t="s">
        <v>190</v>
      </c>
      <c r="AU417" s="137" t="s">
        <v>88</v>
      </c>
      <c r="AV417" s="11" t="s">
        <v>88</v>
      </c>
      <c r="AW417" s="11" t="s">
        <v>41</v>
      </c>
      <c r="AX417" s="11" t="s">
        <v>80</v>
      </c>
      <c r="AY417" s="137" t="s">
        <v>184</v>
      </c>
    </row>
    <row r="418" spans="2:65" s="12" customFormat="1" ht="11.25">
      <c r="B418" s="142"/>
      <c r="D418" s="136" t="s">
        <v>190</v>
      </c>
      <c r="E418" s="143" t="s">
        <v>3</v>
      </c>
      <c r="F418" s="144" t="s">
        <v>2011</v>
      </c>
      <c r="H418" s="145">
        <v>6</v>
      </c>
      <c r="I418" s="146"/>
      <c r="L418" s="142"/>
      <c r="M418" s="147"/>
      <c r="T418" s="148"/>
      <c r="AT418" s="143" t="s">
        <v>190</v>
      </c>
      <c r="AU418" s="143" t="s">
        <v>88</v>
      </c>
      <c r="AV418" s="12" t="s">
        <v>90</v>
      </c>
      <c r="AW418" s="12" t="s">
        <v>41</v>
      </c>
      <c r="AX418" s="12" t="s">
        <v>80</v>
      </c>
      <c r="AY418" s="143" t="s">
        <v>184</v>
      </c>
    </row>
    <row r="419" spans="2:65" s="13" customFormat="1" ht="11.25">
      <c r="B419" s="149"/>
      <c r="D419" s="136" t="s">
        <v>190</v>
      </c>
      <c r="E419" s="150" t="s">
        <v>3</v>
      </c>
      <c r="F419" s="151" t="s">
        <v>202</v>
      </c>
      <c r="H419" s="152">
        <v>6</v>
      </c>
      <c r="I419" s="153"/>
      <c r="L419" s="149"/>
      <c r="M419" s="154"/>
      <c r="T419" s="155"/>
      <c r="AT419" s="150" t="s">
        <v>190</v>
      </c>
      <c r="AU419" s="150" t="s">
        <v>88</v>
      </c>
      <c r="AV419" s="13" t="s">
        <v>203</v>
      </c>
      <c r="AW419" s="13" t="s">
        <v>41</v>
      </c>
      <c r="AX419" s="13" t="s">
        <v>88</v>
      </c>
      <c r="AY419" s="150" t="s">
        <v>184</v>
      </c>
    </row>
    <row r="420" spans="2:65" s="1" customFormat="1" ht="16.5" customHeight="1">
      <c r="B420" s="121"/>
      <c r="C420" s="122" t="s">
        <v>531</v>
      </c>
      <c r="D420" s="122" t="s">
        <v>185</v>
      </c>
      <c r="E420" s="123" t="s">
        <v>501</v>
      </c>
      <c r="F420" s="124" t="s">
        <v>502</v>
      </c>
      <c r="G420" s="125" t="s">
        <v>324</v>
      </c>
      <c r="H420" s="126">
        <v>980</v>
      </c>
      <c r="I420" s="127"/>
      <c r="J420" s="128">
        <f>ROUND(I420*H420,2)</f>
        <v>0</v>
      </c>
      <c r="K420" s="124" t="s">
        <v>189</v>
      </c>
      <c r="L420" s="32"/>
      <c r="M420" s="129" t="s">
        <v>3</v>
      </c>
      <c r="N420" s="130" t="s">
        <v>51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88</v>
      </c>
      <c r="AT420" s="133" t="s">
        <v>185</v>
      </c>
      <c r="AU420" s="133" t="s">
        <v>88</v>
      </c>
      <c r="AY420" s="16" t="s">
        <v>184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6" t="s">
        <v>88</v>
      </c>
      <c r="BK420" s="134">
        <f>ROUND(I420*H420,2)</f>
        <v>0</v>
      </c>
      <c r="BL420" s="16" t="s">
        <v>88</v>
      </c>
      <c r="BM420" s="133" t="s">
        <v>2880</v>
      </c>
    </row>
    <row r="421" spans="2:65" s="11" customFormat="1" ht="11.25">
      <c r="B421" s="135"/>
      <c r="D421" s="136" t="s">
        <v>190</v>
      </c>
      <c r="E421" s="137" t="s">
        <v>3</v>
      </c>
      <c r="F421" s="138" t="s">
        <v>2855</v>
      </c>
      <c r="H421" s="137" t="s">
        <v>3</v>
      </c>
      <c r="I421" s="139"/>
      <c r="L421" s="135"/>
      <c r="M421" s="140"/>
      <c r="T421" s="141"/>
      <c r="AT421" s="137" t="s">
        <v>190</v>
      </c>
      <c r="AU421" s="137" t="s">
        <v>88</v>
      </c>
      <c r="AV421" s="11" t="s">
        <v>88</v>
      </c>
      <c r="AW421" s="11" t="s">
        <v>41</v>
      </c>
      <c r="AX421" s="11" t="s">
        <v>80</v>
      </c>
      <c r="AY421" s="137" t="s">
        <v>184</v>
      </c>
    </row>
    <row r="422" spans="2:65" s="11" customFormat="1" ht="11.25">
      <c r="B422" s="135"/>
      <c r="D422" s="136" t="s">
        <v>190</v>
      </c>
      <c r="E422" s="137" t="s">
        <v>3</v>
      </c>
      <c r="F422" s="138" t="s">
        <v>2332</v>
      </c>
      <c r="H422" s="137" t="s">
        <v>3</v>
      </c>
      <c r="I422" s="139"/>
      <c r="L422" s="135"/>
      <c r="M422" s="140"/>
      <c r="T422" s="141"/>
      <c r="AT422" s="137" t="s">
        <v>190</v>
      </c>
      <c r="AU422" s="137" t="s">
        <v>88</v>
      </c>
      <c r="AV422" s="11" t="s">
        <v>88</v>
      </c>
      <c r="AW422" s="11" t="s">
        <v>41</v>
      </c>
      <c r="AX422" s="11" t="s">
        <v>80</v>
      </c>
      <c r="AY422" s="137" t="s">
        <v>184</v>
      </c>
    </row>
    <row r="423" spans="2:65" s="12" customFormat="1" ht="11.25">
      <c r="B423" s="142"/>
      <c r="D423" s="136" t="s">
        <v>190</v>
      </c>
      <c r="E423" s="143" t="s">
        <v>3</v>
      </c>
      <c r="F423" s="144" t="s">
        <v>2878</v>
      </c>
      <c r="H423" s="145">
        <v>980</v>
      </c>
      <c r="I423" s="146"/>
      <c r="L423" s="142"/>
      <c r="M423" s="147"/>
      <c r="T423" s="148"/>
      <c r="AT423" s="143" t="s">
        <v>190</v>
      </c>
      <c r="AU423" s="143" t="s">
        <v>88</v>
      </c>
      <c r="AV423" s="12" t="s">
        <v>90</v>
      </c>
      <c r="AW423" s="12" t="s">
        <v>41</v>
      </c>
      <c r="AX423" s="12" t="s">
        <v>80</v>
      </c>
      <c r="AY423" s="143" t="s">
        <v>184</v>
      </c>
    </row>
    <row r="424" spans="2:65" s="13" customFormat="1" ht="11.25">
      <c r="B424" s="149"/>
      <c r="D424" s="136" t="s">
        <v>190</v>
      </c>
      <c r="E424" s="150" t="s">
        <v>3</v>
      </c>
      <c r="F424" s="151" t="s">
        <v>202</v>
      </c>
      <c r="H424" s="152">
        <v>980</v>
      </c>
      <c r="I424" s="153"/>
      <c r="L424" s="149"/>
      <c r="M424" s="154"/>
      <c r="T424" s="155"/>
      <c r="AT424" s="150" t="s">
        <v>190</v>
      </c>
      <c r="AU424" s="150" t="s">
        <v>88</v>
      </c>
      <c r="AV424" s="13" t="s">
        <v>203</v>
      </c>
      <c r="AW424" s="13" t="s">
        <v>41</v>
      </c>
      <c r="AX424" s="13" t="s">
        <v>88</v>
      </c>
      <c r="AY424" s="150" t="s">
        <v>184</v>
      </c>
    </row>
    <row r="425" spans="2:65" s="1" customFormat="1" ht="24.2" customHeight="1">
      <c r="B425" s="121"/>
      <c r="C425" s="122" t="s">
        <v>391</v>
      </c>
      <c r="D425" s="122" t="s">
        <v>185</v>
      </c>
      <c r="E425" s="123" t="s">
        <v>880</v>
      </c>
      <c r="F425" s="124" t="s">
        <v>881</v>
      </c>
      <c r="G425" s="125" t="s">
        <v>348</v>
      </c>
      <c r="H425" s="126">
        <v>6</v>
      </c>
      <c r="I425" s="127"/>
      <c r="J425" s="128">
        <f>ROUND(I425*H425,2)</f>
        <v>0</v>
      </c>
      <c r="K425" s="124" t="s">
        <v>189</v>
      </c>
      <c r="L425" s="32"/>
      <c r="M425" s="129" t="s">
        <v>3</v>
      </c>
      <c r="N425" s="130" t="s">
        <v>51</v>
      </c>
      <c r="P425" s="131">
        <f>O425*H425</f>
        <v>0</v>
      </c>
      <c r="Q425" s="131">
        <v>0</v>
      </c>
      <c r="R425" s="131">
        <f>Q425*H425</f>
        <v>0</v>
      </c>
      <c r="S425" s="131">
        <v>0</v>
      </c>
      <c r="T425" s="132">
        <f>S425*H425</f>
        <v>0</v>
      </c>
      <c r="AR425" s="133" t="s">
        <v>88</v>
      </c>
      <c r="AT425" s="133" t="s">
        <v>185</v>
      </c>
      <c r="AU425" s="133" t="s">
        <v>88</v>
      </c>
      <c r="AY425" s="16" t="s">
        <v>184</v>
      </c>
      <c r="BE425" s="134">
        <f>IF(N425="základní",J425,0)</f>
        <v>0</v>
      </c>
      <c r="BF425" s="134">
        <f>IF(N425="snížená",J425,0)</f>
        <v>0</v>
      </c>
      <c r="BG425" s="134">
        <f>IF(N425="zákl. přenesená",J425,0)</f>
        <v>0</v>
      </c>
      <c r="BH425" s="134">
        <f>IF(N425="sníž. přenesená",J425,0)</f>
        <v>0</v>
      </c>
      <c r="BI425" s="134">
        <f>IF(N425="nulová",J425,0)</f>
        <v>0</v>
      </c>
      <c r="BJ425" s="16" t="s">
        <v>88</v>
      </c>
      <c r="BK425" s="134">
        <f>ROUND(I425*H425,2)</f>
        <v>0</v>
      </c>
      <c r="BL425" s="16" t="s">
        <v>88</v>
      </c>
      <c r="BM425" s="133" t="s">
        <v>2881</v>
      </c>
    </row>
    <row r="426" spans="2:65" s="11" customFormat="1" ht="11.25">
      <c r="B426" s="135"/>
      <c r="D426" s="136" t="s">
        <v>190</v>
      </c>
      <c r="E426" s="137" t="s">
        <v>3</v>
      </c>
      <c r="F426" s="138" t="s">
        <v>2855</v>
      </c>
      <c r="H426" s="137" t="s">
        <v>3</v>
      </c>
      <c r="I426" s="139"/>
      <c r="L426" s="135"/>
      <c r="M426" s="140"/>
      <c r="T426" s="141"/>
      <c r="AT426" s="137" t="s">
        <v>190</v>
      </c>
      <c r="AU426" s="137" t="s">
        <v>88</v>
      </c>
      <c r="AV426" s="11" t="s">
        <v>88</v>
      </c>
      <c r="AW426" s="11" t="s">
        <v>41</v>
      </c>
      <c r="AX426" s="11" t="s">
        <v>80</v>
      </c>
      <c r="AY426" s="137" t="s">
        <v>184</v>
      </c>
    </row>
    <row r="427" spans="2:65" s="11" customFormat="1" ht="11.25">
      <c r="B427" s="135"/>
      <c r="D427" s="136" t="s">
        <v>190</v>
      </c>
      <c r="E427" s="137" t="s">
        <v>3</v>
      </c>
      <c r="F427" s="138" t="s">
        <v>2338</v>
      </c>
      <c r="H427" s="137" t="s">
        <v>3</v>
      </c>
      <c r="I427" s="139"/>
      <c r="L427" s="135"/>
      <c r="M427" s="140"/>
      <c r="T427" s="141"/>
      <c r="AT427" s="137" t="s">
        <v>190</v>
      </c>
      <c r="AU427" s="137" t="s">
        <v>88</v>
      </c>
      <c r="AV427" s="11" t="s">
        <v>88</v>
      </c>
      <c r="AW427" s="11" t="s">
        <v>41</v>
      </c>
      <c r="AX427" s="11" t="s">
        <v>80</v>
      </c>
      <c r="AY427" s="137" t="s">
        <v>184</v>
      </c>
    </row>
    <row r="428" spans="2:65" s="12" customFormat="1" ht="11.25">
      <c r="B428" s="142"/>
      <c r="D428" s="136" t="s">
        <v>190</v>
      </c>
      <c r="E428" s="143" t="s">
        <v>3</v>
      </c>
      <c r="F428" s="144" t="s">
        <v>2011</v>
      </c>
      <c r="H428" s="145">
        <v>6</v>
      </c>
      <c r="I428" s="146"/>
      <c r="L428" s="142"/>
      <c r="M428" s="147"/>
      <c r="T428" s="148"/>
      <c r="AT428" s="143" t="s">
        <v>190</v>
      </c>
      <c r="AU428" s="143" t="s">
        <v>88</v>
      </c>
      <c r="AV428" s="12" t="s">
        <v>90</v>
      </c>
      <c r="AW428" s="12" t="s">
        <v>41</v>
      </c>
      <c r="AX428" s="12" t="s">
        <v>80</v>
      </c>
      <c r="AY428" s="143" t="s">
        <v>184</v>
      </c>
    </row>
    <row r="429" spans="2:65" s="13" customFormat="1" ht="11.25">
      <c r="B429" s="149"/>
      <c r="D429" s="136" t="s">
        <v>190</v>
      </c>
      <c r="E429" s="150" t="s">
        <v>3</v>
      </c>
      <c r="F429" s="151" t="s">
        <v>202</v>
      </c>
      <c r="H429" s="152">
        <v>6</v>
      </c>
      <c r="I429" s="153"/>
      <c r="L429" s="149"/>
      <c r="M429" s="154"/>
      <c r="T429" s="155"/>
      <c r="AT429" s="150" t="s">
        <v>190</v>
      </c>
      <c r="AU429" s="150" t="s">
        <v>88</v>
      </c>
      <c r="AV429" s="13" t="s">
        <v>203</v>
      </c>
      <c r="AW429" s="13" t="s">
        <v>41</v>
      </c>
      <c r="AX429" s="13" t="s">
        <v>88</v>
      </c>
      <c r="AY429" s="150" t="s">
        <v>184</v>
      </c>
    </row>
    <row r="430" spans="2:65" s="1" customFormat="1" ht="24.2" customHeight="1">
      <c r="B430" s="121"/>
      <c r="C430" s="122" t="s">
        <v>540</v>
      </c>
      <c r="D430" s="122" t="s">
        <v>185</v>
      </c>
      <c r="E430" s="123" t="s">
        <v>517</v>
      </c>
      <c r="F430" s="124" t="s">
        <v>518</v>
      </c>
      <c r="G430" s="125" t="s">
        <v>348</v>
      </c>
      <c r="H430" s="126">
        <v>6</v>
      </c>
      <c r="I430" s="127"/>
      <c r="J430" s="128">
        <f>ROUND(I430*H430,2)</f>
        <v>0</v>
      </c>
      <c r="K430" s="124" t="s">
        <v>189</v>
      </c>
      <c r="L430" s="32"/>
      <c r="M430" s="129" t="s">
        <v>3</v>
      </c>
      <c r="N430" s="130" t="s">
        <v>51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88</v>
      </c>
      <c r="AT430" s="133" t="s">
        <v>185</v>
      </c>
      <c r="AU430" s="133" t="s">
        <v>88</v>
      </c>
      <c r="AY430" s="16" t="s">
        <v>184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6" t="s">
        <v>88</v>
      </c>
      <c r="BK430" s="134">
        <f>ROUND(I430*H430,2)</f>
        <v>0</v>
      </c>
      <c r="BL430" s="16" t="s">
        <v>88</v>
      </c>
      <c r="BM430" s="133" t="s">
        <v>2882</v>
      </c>
    </row>
    <row r="431" spans="2:65" s="11" customFormat="1" ht="11.25">
      <c r="B431" s="135"/>
      <c r="D431" s="136" t="s">
        <v>190</v>
      </c>
      <c r="E431" s="137" t="s">
        <v>3</v>
      </c>
      <c r="F431" s="138" t="s">
        <v>2855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1" customFormat="1" ht="11.25">
      <c r="B432" s="135"/>
      <c r="D432" s="136" t="s">
        <v>190</v>
      </c>
      <c r="E432" s="137" t="s">
        <v>3</v>
      </c>
      <c r="F432" s="138" t="s">
        <v>2338</v>
      </c>
      <c r="H432" s="137" t="s">
        <v>3</v>
      </c>
      <c r="I432" s="139"/>
      <c r="L432" s="135"/>
      <c r="M432" s="140"/>
      <c r="T432" s="141"/>
      <c r="AT432" s="137" t="s">
        <v>190</v>
      </c>
      <c r="AU432" s="137" t="s">
        <v>88</v>
      </c>
      <c r="AV432" s="11" t="s">
        <v>88</v>
      </c>
      <c r="AW432" s="11" t="s">
        <v>41</v>
      </c>
      <c r="AX432" s="11" t="s">
        <v>80</v>
      </c>
      <c r="AY432" s="137" t="s">
        <v>184</v>
      </c>
    </row>
    <row r="433" spans="2:65" s="12" customFormat="1" ht="11.25">
      <c r="B433" s="142"/>
      <c r="D433" s="136" t="s">
        <v>190</v>
      </c>
      <c r="E433" s="143" t="s">
        <v>3</v>
      </c>
      <c r="F433" s="144" t="s">
        <v>2011</v>
      </c>
      <c r="H433" s="145">
        <v>6</v>
      </c>
      <c r="I433" s="146"/>
      <c r="L433" s="142"/>
      <c r="M433" s="147"/>
      <c r="T433" s="148"/>
      <c r="AT433" s="143" t="s">
        <v>190</v>
      </c>
      <c r="AU433" s="143" t="s">
        <v>88</v>
      </c>
      <c r="AV433" s="12" t="s">
        <v>90</v>
      </c>
      <c r="AW433" s="12" t="s">
        <v>41</v>
      </c>
      <c r="AX433" s="12" t="s">
        <v>80</v>
      </c>
      <c r="AY433" s="143" t="s">
        <v>184</v>
      </c>
    </row>
    <row r="434" spans="2:65" s="13" customFormat="1" ht="11.25">
      <c r="B434" s="149"/>
      <c r="D434" s="136" t="s">
        <v>190</v>
      </c>
      <c r="E434" s="150" t="s">
        <v>3</v>
      </c>
      <c r="F434" s="151" t="s">
        <v>202</v>
      </c>
      <c r="H434" s="152">
        <v>6</v>
      </c>
      <c r="I434" s="153"/>
      <c r="L434" s="149"/>
      <c r="M434" s="154"/>
      <c r="T434" s="155"/>
      <c r="AT434" s="150" t="s">
        <v>190</v>
      </c>
      <c r="AU434" s="150" t="s">
        <v>88</v>
      </c>
      <c r="AV434" s="13" t="s">
        <v>203</v>
      </c>
      <c r="AW434" s="13" t="s">
        <v>41</v>
      </c>
      <c r="AX434" s="13" t="s">
        <v>88</v>
      </c>
      <c r="AY434" s="150" t="s">
        <v>184</v>
      </c>
    </row>
    <row r="435" spans="2:65" s="1" customFormat="1" ht="24.2" customHeight="1">
      <c r="B435" s="121"/>
      <c r="C435" s="122" t="s">
        <v>397</v>
      </c>
      <c r="D435" s="122" t="s">
        <v>185</v>
      </c>
      <c r="E435" s="123" t="s">
        <v>2340</v>
      </c>
      <c r="F435" s="124" t="s">
        <v>2341</v>
      </c>
      <c r="G435" s="125" t="s">
        <v>348</v>
      </c>
      <c r="H435" s="126">
        <v>2</v>
      </c>
      <c r="I435" s="127"/>
      <c r="J435" s="128">
        <f>ROUND(I435*H435,2)</f>
        <v>0</v>
      </c>
      <c r="K435" s="124" t="s">
        <v>189</v>
      </c>
      <c r="L435" s="32"/>
      <c r="M435" s="129" t="s">
        <v>3</v>
      </c>
      <c r="N435" s="130" t="s">
        <v>51</v>
      </c>
      <c r="P435" s="131">
        <f>O435*H435</f>
        <v>0</v>
      </c>
      <c r="Q435" s="131">
        <v>0</v>
      </c>
      <c r="R435" s="131">
        <f>Q435*H435</f>
        <v>0</v>
      </c>
      <c r="S435" s="131">
        <v>0</v>
      </c>
      <c r="T435" s="132">
        <f>S435*H435</f>
        <v>0</v>
      </c>
      <c r="AR435" s="133" t="s">
        <v>88</v>
      </c>
      <c r="AT435" s="133" t="s">
        <v>185</v>
      </c>
      <c r="AU435" s="133" t="s">
        <v>88</v>
      </c>
      <c r="AY435" s="16" t="s">
        <v>184</v>
      </c>
      <c r="BE435" s="134">
        <f>IF(N435="základní",J435,0)</f>
        <v>0</v>
      </c>
      <c r="BF435" s="134">
        <f>IF(N435="snížená",J435,0)</f>
        <v>0</v>
      </c>
      <c r="BG435" s="134">
        <f>IF(N435="zákl. přenesená",J435,0)</f>
        <v>0</v>
      </c>
      <c r="BH435" s="134">
        <f>IF(N435="sníž. přenesená",J435,0)</f>
        <v>0</v>
      </c>
      <c r="BI435" s="134">
        <f>IF(N435="nulová",J435,0)</f>
        <v>0</v>
      </c>
      <c r="BJ435" s="16" t="s">
        <v>88</v>
      </c>
      <c r="BK435" s="134">
        <f>ROUND(I435*H435,2)</f>
        <v>0</v>
      </c>
      <c r="BL435" s="16" t="s">
        <v>88</v>
      </c>
      <c r="BM435" s="133" t="s">
        <v>2883</v>
      </c>
    </row>
    <row r="436" spans="2:65" s="11" customFormat="1" ht="11.25">
      <c r="B436" s="135"/>
      <c r="D436" s="136" t="s">
        <v>190</v>
      </c>
      <c r="E436" s="137" t="s">
        <v>3</v>
      </c>
      <c r="F436" s="138" t="s">
        <v>2855</v>
      </c>
      <c r="H436" s="137" t="s">
        <v>3</v>
      </c>
      <c r="I436" s="139"/>
      <c r="L436" s="135"/>
      <c r="M436" s="140"/>
      <c r="T436" s="141"/>
      <c r="AT436" s="137" t="s">
        <v>190</v>
      </c>
      <c r="AU436" s="137" t="s">
        <v>88</v>
      </c>
      <c r="AV436" s="11" t="s">
        <v>88</v>
      </c>
      <c r="AW436" s="11" t="s">
        <v>41</v>
      </c>
      <c r="AX436" s="11" t="s">
        <v>80</v>
      </c>
      <c r="AY436" s="137" t="s">
        <v>184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2343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2" customFormat="1" ht="11.25">
      <c r="B438" s="142"/>
      <c r="D438" s="136" t="s">
        <v>190</v>
      </c>
      <c r="E438" s="143" t="s">
        <v>3</v>
      </c>
      <c r="F438" s="144" t="s">
        <v>90</v>
      </c>
      <c r="H438" s="145">
        <v>2</v>
      </c>
      <c r="I438" s="146"/>
      <c r="L438" s="142"/>
      <c r="M438" s="147"/>
      <c r="T438" s="148"/>
      <c r="AT438" s="143" t="s">
        <v>190</v>
      </c>
      <c r="AU438" s="143" t="s">
        <v>88</v>
      </c>
      <c r="AV438" s="12" t="s">
        <v>90</v>
      </c>
      <c r="AW438" s="12" t="s">
        <v>41</v>
      </c>
      <c r="AX438" s="12" t="s">
        <v>80</v>
      </c>
      <c r="AY438" s="143" t="s">
        <v>184</v>
      </c>
    </row>
    <row r="439" spans="2:65" s="13" customFormat="1" ht="11.25">
      <c r="B439" s="149"/>
      <c r="D439" s="136" t="s">
        <v>190</v>
      </c>
      <c r="E439" s="150" t="s">
        <v>3</v>
      </c>
      <c r="F439" s="151" t="s">
        <v>202</v>
      </c>
      <c r="H439" s="152">
        <v>2</v>
      </c>
      <c r="I439" s="153"/>
      <c r="L439" s="149"/>
      <c r="M439" s="154"/>
      <c r="T439" s="155"/>
      <c r="AT439" s="150" t="s">
        <v>190</v>
      </c>
      <c r="AU439" s="150" t="s">
        <v>88</v>
      </c>
      <c r="AV439" s="13" t="s">
        <v>203</v>
      </c>
      <c r="AW439" s="13" t="s">
        <v>41</v>
      </c>
      <c r="AX439" s="13" t="s">
        <v>88</v>
      </c>
      <c r="AY439" s="150" t="s">
        <v>184</v>
      </c>
    </row>
    <row r="440" spans="2:65" s="1" customFormat="1" ht="24.2" customHeight="1">
      <c r="B440" s="121"/>
      <c r="C440" s="122" t="s">
        <v>550</v>
      </c>
      <c r="D440" s="122" t="s">
        <v>185</v>
      </c>
      <c r="E440" s="123" t="s">
        <v>1359</v>
      </c>
      <c r="F440" s="124" t="s">
        <v>1360</v>
      </c>
      <c r="G440" s="125" t="s">
        <v>348</v>
      </c>
      <c r="H440" s="126">
        <v>52</v>
      </c>
      <c r="I440" s="127"/>
      <c r="J440" s="128">
        <f>ROUND(I440*H440,2)</f>
        <v>0</v>
      </c>
      <c r="K440" s="124" t="s">
        <v>189</v>
      </c>
      <c r="L440" s="32"/>
      <c r="M440" s="129" t="s">
        <v>3</v>
      </c>
      <c r="N440" s="130" t="s">
        <v>51</v>
      </c>
      <c r="P440" s="131">
        <f>O440*H440</f>
        <v>0</v>
      </c>
      <c r="Q440" s="131">
        <v>0</v>
      </c>
      <c r="R440" s="131">
        <f>Q440*H440</f>
        <v>0</v>
      </c>
      <c r="S440" s="131">
        <v>0</v>
      </c>
      <c r="T440" s="132">
        <f>S440*H440</f>
        <v>0</v>
      </c>
      <c r="AR440" s="133" t="s">
        <v>88</v>
      </c>
      <c r="AT440" s="133" t="s">
        <v>185</v>
      </c>
      <c r="AU440" s="133" t="s">
        <v>88</v>
      </c>
      <c r="AY440" s="16" t="s">
        <v>184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6" t="s">
        <v>88</v>
      </c>
      <c r="BK440" s="134">
        <f>ROUND(I440*H440,2)</f>
        <v>0</v>
      </c>
      <c r="BL440" s="16" t="s">
        <v>88</v>
      </c>
      <c r="BM440" s="133" t="s">
        <v>2884</v>
      </c>
    </row>
    <row r="441" spans="2:65" s="11" customFormat="1" ht="11.25">
      <c r="B441" s="135"/>
      <c r="D441" s="136" t="s">
        <v>190</v>
      </c>
      <c r="E441" s="137" t="s">
        <v>3</v>
      </c>
      <c r="F441" s="138" t="s">
        <v>2786</v>
      </c>
      <c r="H441" s="137" t="s">
        <v>3</v>
      </c>
      <c r="I441" s="139"/>
      <c r="L441" s="135"/>
      <c r="M441" s="140"/>
      <c r="T441" s="141"/>
      <c r="AT441" s="137" t="s">
        <v>190</v>
      </c>
      <c r="AU441" s="137" t="s">
        <v>88</v>
      </c>
      <c r="AV441" s="11" t="s">
        <v>88</v>
      </c>
      <c r="AW441" s="11" t="s">
        <v>41</v>
      </c>
      <c r="AX441" s="11" t="s">
        <v>80</v>
      </c>
      <c r="AY441" s="137" t="s">
        <v>184</v>
      </c>
    </row>
    <row r="442" spans="2:65" s="11" customFormat="1" ht="11.25">
      <c r="B442" s="135"/>
      <c r="D442" s="136" t="s">
        <v>190</v>
      </c>
      <c r="E442" s="137" t="s">
        <v>3</v>
      </c>
      <c r="F442" s="138" t="s">
        <v>1295</v>
      </c>
      <c r="H442" s="137" t="s">
        <v>3</v>
      </c>
      <c r="I442" s="139"/>
      <c r="L442" s="135"/>
      <c r="M442" s="140"/>
      <c r="T442" s="141"/>
      <c r="AT442" s="137" t="s">
        <v>190</v>
      </c>
      <c r="AU442" s="137" t="s">
        <v>88</v>
      </c>
      <c r="AV442" s="11" t="s">
        <v>88</v>
      </c>
      <c r="AW442" s="11" t="s">
        <v>41</v>
      </c>
      <c r="AX442" s="11" t="s">
        <v>80</v>
      </c>
      <c r="AY442" s="137" t="s">
        <v>184</v>
      </c>
    </row>
    <row r="443" spans="2:65" s="12" customFormat="1" ht="11.25">
      <c r="B443" s="142"/>
      <c r="D443" s="136" t="s">
        <v>190</v>
      </c>
      <c r="E443" s="143" t="s">
        <v>3</v>
      </c>
      <c r="F443" s="144" t="s">
        <v>1670</v>
      </c>
      <c r="H443" s="145">
        <v>6</v>
      </c>
      <c r="I443" s="146"/>
      <c r="L443" s="142"/>
      <c r="M443" s="147"/>
      <c r="T443" s="148"/>
      <c r="AT443" s="143" t="s">
        <v>190</v>
      </c>
      <c r="AU443" s="143" t="s">
        <v>88</v>
      </c>
      <c r="AV443" s="12" t="s">
        <v>90</v>
      </c>
      <c r="AW443" s="12" t="s">
        <v>41</v>
      </c>
      <c r="AX443" s="12" t="s">
        <v>80</v>
      </c>
      <c r="AY443" s="143" t="s">
        <v>184</v>
      </c>
    </row>
    <row r="444" spans="2:65" s="11" customFormat="1" ht="11.25">
      <c r="B444" s="135"/>
      <c r="D444" s="136" t="s">
        <v>190</v>
      </c>
      <c r="E444" s="137" t="s">
        <v>3</v>
      </c>
      <c r="F444" s="138" t="s">
        <v>1297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2" customFormat="1" ht="11.25">
      <c r="B445" s="142"/>
      <c r="D445" s="136" t="s">
        <v>190</v>
      </c>
      <c r="E445" s="143" t="s">
        <v>3</v>
      </c>
      <c r="F445" s="144" t="s">
        <v>895</v>
      </c>
      <c r="H445" s="145">
        <v>4</v>
      </c>
      <c r="I445" s="146"/>
      <c r="L445" s="142"/>
      <c r="M445" s="147"/>
      <c r="T445" s="148"/>
      <c r="AT445" s="143" t="s">
        <v>190</v>
      </c>
      <c r="AU445" s="143" t="s">
        <v>88</v>
      </c>
      <c r="AV445" s="12" t="s">
        <v>90</v>
      </c>
      <c r="AW445" s="12" t="s">
        <v>41</v>
      </c>
      <c r="AX445" s="12" t="s">
        <v>80</v>
      </c>
      <c r="AY445" s="143" t="s">
        <v>184</v>
      </c>
    </row>
    <row r="446" spans="2:65" s="11" customFormat="1" ht="11.25">
      <c r="B446" s="135"/>
      <c r="D446" s="136" t="s">
        <v>190</v>
      </c>
      <c r="E446" s="137" t="s">
        <v>3</v>
      </c>
      <c r="F446" s="138" t="s">
        <v>1299</v>
      </c>
      <c r="H446" s="137" t="s">
        <v>3</v>
      </c>
      <c r="I446" s="139"/>
      <c r="L446" s="135"/>
      <c r="M446" s="140"/>
      <c r="T446" s="141"/>
      <c r="AT446" s="137" t="s">
        <v>190</v>
      </c>
      <c r="AU446" s="137" t="s">
        <v>88</v>
      </c>
      <c r="AV446" s="11" t="s">
        <v>88</v>
      </c>
      <c r="AW446" s="11" t="s">
        <v>41</v>
      </c>
      <c r="AX446" s="11" t="s">
        <v>80</v>
      </c>
      <c r="AY446" s="137" t="s">
        <v>184</v>
      </c>
    </row>
    <row r="447" spans="2:65" s="12" customFormat="1" ht="11.25">
      <c r="B447" s="142"/>
      <c r="D447" s="136" t="s">
        <v>190</v>
      </c>
      <c r="E447" s="143" t="s">
        <v>3</v>
      </c>
      <c r="F447" s="144" t="s">
        <v>1670</v>
      </c>
      <c r="H447" s="145">
        <v>6</v>
      </c>
      <c r="I447" s="146"/>
      <c r="L447" s="142"/>
      <c r="M447" s="147"/>
      <c r="T447" s="148"/>
      <c r="AT447" s="143" t="s">
        <v>190</v>
      </c>
      <c r="AU447" s="143" t="s">
        <v>88</v>
      </c>
      <c r="AV447" s="12" t="s">
        <v>90</v>
      </c>
      <c r="AW447" s="12" t="s">
        <v>41</v>
      </c>
      <c r="AX447" s="12" t="s">
        <v>80</v>
      </c>
      <c r="AY447" s="143" t="s">
        <v>184</v>
      </c>
    </row>
    <row r="448" spans="2:65" s="11" customFormat="1" ht="11.25">
      <c r="B448" s="135"/>
      <c r="D448" s="136" t="s">
        <v>190</v>
      </c>
      <c r="E448" s="137" t="s">
        <v>3</v>
      </c>
      <c r="F448" s="138" t="s">
        <v>1300</v>
      </c>
      <c r="H448" s="137" t="s">
        <v>3</v>
      </c>
      <c r="I448" s="139"/>
      <c r="L448" s="135"/>
      <c r="M448" s="140"/>
      <c r="T448" s="141"/>
      <c r="AT448" s="137" t="s">
        <v>190</v>
      </c>
      <c r="AU448" s="137" t="s">
        <v>88</v>
      </c>
      <c r="AV448" s="11" t="s">
        <v>88</v>
      </c>
      <c r="AW448" s="11" t="s">
        <v>41</v>
      </c>
      <c r="AX448" s="11" t="s">
        <v>80</v>
      </c>
      <c r="AY448" s="137" t="s">
        <v>184</v>
      </c>
    </row>
    <row r="449" spans="2:65" s="12" customFormat="1" ht="11.25">
      <c r="B449" s="142"/>
      <c r="D449" s="136" t="s">
        <v>190</v>
      </c>
      <c r="E449" s="143" t="s">
        <v>3</v>
      </c>
      <c r="F449" s="144" t="s">
        <v>1670</v>
      </c>
      <c r="H449" s="145">
        <v>6</v>
      </c>
      <c r="I449" s="146"/>
      <c r="L449" s="142"/>
      <c r="M449" s="147"/>
      <c r="T449" s="148"/>
      <c r="AT449" s="143" t="s">
        <v>190</v>
      </c>
      <c r="AU449" s="143" t="s">
        <v>88</v>
      </c>
      <c r="AV449" s="12" t="s">
        <v>90</v>
      </c>
      <c r="AW449" s="12" t="s">
        <v>41</v>
      </c>
      <c r="AX449" s="12" t="s">
        <v>80</v>
      </c>
      <c r="AY449" s="143" t="s">
        <v>184</v>
      </c>
    </row>
    <row r="450" spans="2:65" s="11" customFormat="1" ht="11.25">
      <c r="B450" s="135"/>
      <c r="D450" s="136" t="s">
        <v>190</v>
      </c>
      <c r="E450" s="137" t="s">
        <v>3</v>
      </c>
      <c r="F450" s="138" t="s">
        <v>1301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895</v>
      </c>
      <c r="H451" s="145">
        <v>4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1" customFormat="1" ht="11.25">
      <c r="B452" s="135"/>
      <c r="D452" s="136" t="s">
        <v>190</v>
      </c>
      <c r="E452" s="137" t="s">
        <v>3</v>
      </c>
      <c r="F452" s="138" t="s">
        <v>1302</v>
      </c>
      <c r="H452" s="137" t="s">
        <v>3</v>
      </c>
      <c r="I452" s="139"/>
      <c r="L452" s="135"/>
      <c r="M452" s="140"/>
      <c r="T452" s="141"/>
      <c r="AT452" s="137" t="s">
        <v>190</v>
      </c>
      <c r="AU452" s="137" t="s">
        <v>88</v>
      </c>
      <c r="AV452" s="11" t="s">
        <v>88</v>
      </c>
      <c r="AW452" s="11" t="s">
        <v>41</v>
      </c>
      <c r="AX452" s="11" t="s">
        <v>80</v>
      </c>
      <c r="AY452" s="137" t="s">
        <v>184</v>
      </c>
    </row>
    <row r="453" spans="2:65" s="12" customFormat="1" ht="11.25">
      <c r="B453" s="142"/>
      <c r="D453" s="136" t="s">
        <v>190</v>
      </c>
      <c r="E453" s="143" t="s">
        <v>3</v>
      </c>
      <c r="F453" s="144" t="s">
        <v>1362</v>
      </c>
      <c r="H453" s="145">
        <v>8</v>
      </c>
      <c r="I453" s="146"/>
      <c r="L453" s="142"/>
      <c r="M453" s="147"/>
      <c r="T453" s="148"/>
      <c r="AT453" s="143" t="s">
        <v>190</v>
      </c>
      <c r="AU453" s="143" t="s">
        <v>88</v>
      </c>
      <c r="AV453" s="12" t="s">
        <v>90</v>
      </c>
      <c r="AW453" s="12" t="s">
        <v>41</v>
      </c>
      <c r="AX453" s="12" t="s">
        <v>80</v>
      </c>
      <c r="AY453" s="143" t="s">
        <v>184</v>
      </c>
    </row>
    <row r="454" spans="2:65" s="11" customFormat="1" ht="11.25">
      <c r="B454" s="135"/>
      <c r="D454" s="136" t="s">
        <v>190</v>
      </c>
      <c r="E454" s="137" t="s">
        <v>3</v>
      </c>
      <c r="F454" s="138" t="s">
        <v>1640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2" customFormat="1" ht="11.25">
      <c r="B455" s="142"/>
      <c r="D455" s="136" t="s">
        <v>190</v>
      </c>
      <c r="E455" s="143" t="s">
        <v>3</v>
      </c>
      <c r="F455" s="144" t="s">
        <v>1362</v>
      </c>
      <c r="H455" s="145">
        <v>8</v>
      </c>
      <c r="I455" s="146"/>
      <c r="L455" s="142"/>
      <c r="M455" s="147"/>
      <c r="T455" s="148"/>
      <c r="AT455" s="143" t="s">
        <v>190</v>
      </c>
      <c r="AU455" s="143" t="s">
        <v>88</v>
      </c>
      <c r="AV455" s="12" t="s">
        <v>90</v>
      </c>
      <c r="AW455" s="12" t="s">
        <v>41</v>
      </c>
      <c r="AX455" s="12" t="s">
        <v>80</v>
      </c>
      <c r="AY455" s="143" t="s">
        <v>184</v>
      </c>
    </row>
    <row r="456" spans="2:65" s="11" customFormat="1" ht="11.25">
      <c r="B456" s="135"/>
      <c r="D456" s="136" t="s">
        <v>190</v>
      </c>
      <c r="E456" s="137" t="s">
        <v>3</v>
      </c>
      <c r="F456" s="138" t="s">
        <v>1641</v>
      </c>
      <c r="H456" s="137" t="s">
        <v>3</v>
      </c>
      <c r="I456" s="139"/>
      <c r="L456" s="135"/>
      <c r="M456" s="140"/>
      <c r="T456" s="141"/>
      <c r="AT456" s="137" t="s">
        <v>190</v>
      </c>
      <c r="AU456" s="137" t="s">
        <v>88</v>
      </c>
      <c r="AV456" s="11" t="s">
        <v>88</v>
      </c>
      <c r="AW456" s="11" t="s">
        <v>41</v>
      </c>
      <c r="AX456" s="11" t="s">
        <v>80</v>
      </c>
      <c r="AY456" s="137" t="s">
        <v>184</v>
      </c>
    </row>
    <row r="457" spans="2:65" s="12" customFormat="1" ht="11.25">
      <c r="B457" s="142"/>
      <c r="D457" s="136" t="s">
        <v>190</v>
      </c>
      <c r="E457" s="143" t="s">
        <v>3</v>
      </c>
      <c r="F457" s="144" t="s">
        <v>1670</v>
      </c>
      <c r="H457" s="145">
        <v>6</v>
      </c>
      <c r="I457" s="146"/>
      <c r="L457" s="142"/>
      <c r="M457" s="147"/>
      <c r="T457" s="148"/>
      <c r="AT457" s="143" t="s">
        <v>190</v>
      </c>
      <c r="AU457" s="143" t="s">
        <v>88</v>
      </c>
      <c r="AV457" s="12" t="s">
        <v>90</v>
      </c>
      <c r="AW457" s="12" t="s">
        <v>41</v>
      </c>
      <c r="AX457" s="12" t="s">
        <v>80</v>
      </c>
      <c r="AY457" s="143" t="s">
        <v>184</v>
      </c>
    </row>
    <row r="458" spans="2:65" s="11" customFormat="1" ht="11.25">
      <c r="B458" s="135"/>
      <c r="D458" s="136" t="s">
        <v>190</v>
      </c>
      <c r="E458" s="137" t="s">
        <v>3</v>
      </c>
      <c r="F458" s="138" t="s">
        <v>2267</v>
      </c>
      <c r="H458" s="137" t="s">
        <v>3</v>
      </c>
      <c r="I458" s="139"/>
      <c r="L458" s="135"/>
      <c r="M458" s="140"/>
      <c r="T458" s="141"/>
      <c r="AT458" s="137" t="s">
        <v>190</v>
      </c>
      <c r="AU458" s="137" t="s">
        <v>88</v>
      </c>
      <c r="AV458" s="11" t="s">
        <v>88</v>
      </c>
      <c r="AW458" s="11" t="s">
        <v>41</v>
      </c>
      <c r="AX458" s="11" t="s">
        <v>80</v>
      </c>
      <c r="AY458" s="137" t="s">
        <v>184</v>
      </c>
    </row>
    <row r="459" spans="2:65" s="12" customFormat="1" ht="11.25">
      <c r="B459" s="142"/>
      <c r="D459" s="136" t="s">
        <v>190</v>
      </c>
      <c r="E459" s="143" t="s">
        <v>3</v>
      </c>
      <c r="F459" s="144" t="s">
        <v>1363</v>
      </c>
      <c r="H459" s="145">
        <v>2</v>
      </c>
      <c r="I459" s="146"/>
      <c r="L459" s="142"/>
      <c r="M459" s="147"/>
      <c r="T459" s="148"/>
      <c r="AT459" s="143" t="s">
        <v>190</v>
      </c>
      <c r="AU459" s="143" t="s">
        <v>88</v>
      </c>
      <c r="AV459" s="12" t="s">
        <v>90</v>
      </c>
      <c r="AW459" s="12" t="s">
        <v>41</v>
      </c>
      <c r="AX459" s="12" t="s">
        <v>80</v>
      </c>
      <c r="AY459" s="143" t="s">
        <v>184</v>
      </c>
    </row>
    <row r="460" spans="2:65" s="11" customFormat="1" ht="11.25">
      <c r="B460" s="135"/>
      <c r="D460" s="136" t="s">
        <v>190</v>
      </c>
      <c r="E460" s="137" t="s">
        <v>3</v>
      </c>
      <c r="F460" s="138" t="s">
        <v>2855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1" customFormat="1" ht="11.25">
      <c r="B461" s="135"/>
      <c r="D461" s="136" t="s">
        <v>190</v>
      </c>
      <c r="E461" s="137" t="s">
        <v>3</v>
      </c>
      <c r="F461" s="138" t="s">
        <v>2282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2" customFormat="1" ht="11.25">
      <c r="B462" s="142"/>
      <c r="D462" s="136" t="s">
        <v>190</v>
      </c>
      <c r="E462" s="143" t="s">
        <v>3</v>
      </c>
      <c r="F462" s="144" t="s">
        <v>90</v>
      </c>
      <c r="H462" s="145">
        <v>2</v>
      </c>
      <c r="I462" s="146"/>
      <c r="L462" s="142"/>
      <c r="M462" s="147"/>
      <c r="T462" s="148"/>
      <c r="AT462" s="143" t="s">
        <v>190</v>
      </c>
      <c r="AU462" s="143" t="s">
        <v>88</v>
      </c>
      <c r="AV462" s="12" t="s">
        <v>90</v>
      </c>
      <c r="AW462" s="12" t="s">
        <v>41</v>
      </c>
      <c r="AX462" s="12" t="s">
        <v>80</v>
      </c>
      <c r="AY462" s="143" t="s">
        <v>184</v>
      </c>
    </row>
    <row r="463" spans="2:65" s="13" customFormat="1" ht="11.25">
      <c r="B463" s="149"/>
      <c r="D463" s="136" t="s">
        <v>190</v>
      </c>
      <c r="E463" s="150" t="s">
        <v>3</v>
      </c>
      <c r="F463" s="151" t="s">
        <v>202</v>
      </c>
      <c r="H463" s="152">
        <v>52</v>
      </c>
      <c r="I463" s="153"/>
      <c r="L463" s="149"/>
      <c r="M463" s="154"/>
      <c r="T463" s="155"/>
      <c r="AT463" s="150" t="s">
        <v>190</v>
      </c>
      <c r="AU463" s="150" t="s">
        <v>88</v>
      </c>
      <c r="AV463" s="13" t="s">
        <v>203</v>
      </c>
      <c r="AW463" s="13" t="s">
        <v>41</v>
      </c>
      <c r="AX463" s="13" t="s">
        <v>88</v>
      </c>
      <c r="AY463" s="150" t="s">
        <v>184</v>
      </c>
    </row>
    <row r="464" spans="2:65" s="1" customFormat="1" ht="24.2" customHeight="1">
      <c r="B464" s="121"/>
      <c r="C464" s="122" t="s">
        <v>402</v>
      </c>
      <c r="D464" s="122" t="s">
        <v>185</v>
      </c>
      <c r="E464" s="123" t="s">
        <v>1364</v>
      </c>
      <c r="F464" s="124" t="s">
        <v>1365</v>
      </c>
      <c r="G464" s="125" t="s">
        <v>348</v>
      </c>
      <c r="H464" s="126">
        <v>30</v>
      </c>
      <c r="I464" s="127"/>
      <c r="J464" s="128">
        <f>ROUND(I464*H464,2)</f>
        <v>0</v>
      </c>
      <c r="K464" s="124" t="s">
        <v>189</v>
      </c>
      <c r="L464" s="32"/>
      <c r="M464" s="129" t="s">
        <v>3</v>
      </c>
      <c r="N464" s="130" t="s">
        <v>51</v>
      </c>
      <c r="P464" s="131">
        <f>O464*H464</f>
        <v>0</v>
      </c>
      <c r="Q464" s="131">
        <v>0</v>
      </c>
      <c r="R464" s="131">
        <f>Q464*H464</f>
        <v>0</v>
      </c>
      <c r="S464" s="131">
        <v>0</v>
      </c>
      <c r="T464" s="132">
        <f>S464*H464</f>
        <v>0</v>
      </c>
      <c r="AR464" s="133" t="s">
        <v>88</v>
      </c>
      <c r="AT464" s="133" t="s">
        <v>185</v>
      </c>
      <c r="AU464" s="133" t="s">
        <v>88</v>
      </c>
      <c r="AY464" s="16" t="s">
        <v>184</v>
      </c>
      <c r="BE464" s="134">
        <f>IF(N464="základní",J464,0)</f>
        <v>0</v>
      </c>
      <c r="BF464" s="134">
        <f>IF(N464="snížená",J464,0)</f>
        <v>0</v>
      </c>
      <c r="BG464" s="134">
        <f>IF(N464="zákl. přenesená",J464,0)</f>
        <v>0</v>
      </c>
      <c r="BH464" s="134">
        <f>IF(N464="sníž. přenesená",J464,0)</f>
        <v>0</v>
      </c>
      <c r="BI464" s="134">
        <f>IF(N464="nulová",J464,0)</f>
        <v>0</v>
      </c>
      <c r="BJ464" s="16" t="s">
        <v>88</v>
      </c>
      <c r="BK464" s="134">
        <f>ROUND(I464*H464,2)</f>
        <v>0</v>
      </c>
      <c r="BL464" s="16" t="s">
        <v>88</v>
      </c>
      <c r="BM464" s="133" t="s">
        <v>2885</v>
      </c>
    </row>
    <row r="465" spans="2:51" s="11" customFormat="1" ht="11.25">
      <c r="B465" s="135"/>
      <c r="D465" s="136" t="s">
        <v>190</v>
      </c>
      <c r="E465" s="137" t="s">
        <v>3</v>
      </c>
      <c r="F465" s="138" t="s">
        <v>2786</v>
      </c>
      <c r="H465" s="137" t="s">
        <v>3</v>
      </c>
      <c r="I465" s="139"/>
      <c r="L465" s="135"/>
      <c r="M465" s="140"/>
      <c r="T465" s="141"/>
      <c r="AT465" s="137" t="s">
        <v>190</v>
      </c>
      <c r="AU465" s="137" t="s">
        <v>88</v>
      </c>
      <c r="AV465" s="11" t="s">
        <v>88</v>
      </c>
      <c r="AW465" s="11" t="s">
        <v>41</v>
      </c>
      <c r="AX465" s="11" t="s">
        <v>80</v>
      </c>
      <c r="AY465" s="137" t="s">
        <v>184</v>
      </c>
    </row>
    <row r="466" spans="2:51" s="11" customFormat="1" ht="11.25">
      <c r="B466" s="135"/>
      <c r="D466" s="136" t="s">
        <v>190</v>
      </c>
      <c r="E466" s="137" t="s">
        <v>3</v>
      </c>
      <c r="F466" s="138" t="s">
        <v>1295</v>
      </c>
      <c r="H466" s="137" t="s">
        <v>3</v>
      </c>
      <c r="I466" s="139"/>
      <c r="L466" s="135"/>
      <c r="M466" s="140"/>
      <c r="T466" s="141"/>
      <c r="AT466" s="137" t="s">
        <v>190</v>
      </c>
      <c r="AU466" s="137" t="s">
        <v>88</v>
      </c>
      <c r="AV466" s="11" t="s">
        <v>88</v>
      </c>
      <c r="AW466" s="11" t="s">
        <v>41</v>
      </c>
      <c r="AX466" s="11" t="s">
        <v>80</v>
      </c>
      <c r="AY466" s="137" t="s">
        <v>184</v>
      </c>
    </row>
    <row r="467" spans="2:51" s="12" customFormat="1" ht="11.25">
      <c r="B467" s="142"/>
      <c r="D467" s="136" t="s">
        <v>190</v>
      </c>
      <c r="E467" s="143" t="s">
        <v>3</v>
      </c>
      <c r="F467" s="144" t="s">
        <v>1670</v>
      </c>
      <c r="H467" s="145">
        <v>6</v>
      </c>
      <c r="I467" s="146"/>
      <c r="L467" s="142"/>
      <c r="M467" s="147"/>
      <c r="T467" s="148"/>
      <c r="AT467" s="143" t="s">
        <v>190</v>
      </c>
      <c r="AU467" s="143" t="s">
        <v>88</v>
      </c>
      <c r="AV467" s="12" t="s">
        <v>90</v>
      </c>
      <c r="AW467" s="12" t="s">
        <v>41</v>
      </c>
      <c r="AX467" s="12" t="s">
        <v>80</v>
      </c>
      <c r="AY467" s="143" t="s">
        <v>184</v>
      </c>
    </row>
    <row r="468" spans="2:51" s="11" customFormat="1" ht="11.25">
      <c r="B468" s="135"/>
      <c r="D468" s="136" t="s">
        <v>190</v>
      </c>
      <c r="E468" s="137" t="s">
        <v>3</v>
      </c>
      <c r="F468" s="138" t="s">
        <v>1297</v>
      </c>
      <c r="H468" s="137" t="s">
        <v>3</v>
      </c>
      <c r="I468" s="139"/>
      <c r="L468" s="135"/>
      <c r="M468" s="140"/>
      <c r="T468" s="141"/>
      <c r="AT468" s="137" t="s">
        <v>190</v>
      </c>
      <c r="AU468" s="137" t="s">
        <v>88</v>
      </c>
      <c r="AV468" s="11" t="s">
        <v>88</v>
      </c>
      <c r="AW468" s="11" t="s">
        <v>41</v>
      </c>
      <c r="AX468" s="11" t="s">
        <v>80</v>
      </c>
      <c r="AY468" s="137" t="s">
        <v>184</v>
      </c>
    </row>
    <row r="469" spans="2:51" s="12" customFormat="1" ht="11.25">
      <c r="B469" s="142"/>
      <c r="D469" s="136" t="s">
        <v>190</v>
      </c>
      <c r="E469" s="143" t="s">
        <v>3</v>
      </c>
      <c r="F469" s="144" t="s">
        <v>1363</v>
      </c>
      <c r="H469" s="145">
        <v>2</v>
      </c>
      <c r="I469" s="146"/>
      <c r="L469" s="142"/>
      <c r="M469" s="147"/>
      <c r="T469" s="148"/>
      <c r="AT469" s="143" t="s">
        <v>190</v>
      </c>
      <c r="AU469" s="143" t="s">
        <v>88</v>
      </c>
      <c r="AV469" s="12" t="s">
        <v>90</v>
      </c>
      <c r="AW469" s="12" t="s">
        <v>41</v>
      </c>
      <c r="AX469" s="12" t="s">
        <v>80</v>
      </c>
      <c r="AY469" s="143" t="s">
        <v>184</v>
      </c>
    </row>
    <row r="470" spans="2:51" s="11" customFormat="1" ht="11.25">
      <c r="B470" s="135"/>
      <c r="D470" s="136" t="s">
        <v>190</v>
      </c>
      <c r="E470" s="137" t="s">
        <v>3</v>
      </c>
      <c r="F470" s="138" t="s">
        <v>1299</v>
      </c>
      <c r="H470" s="137" t="s">
        <v>3</v>
      </c>
      <c r="I470" s="139"/>
      <c r="L470" s="135"/>
      <c r="M470" s="140"/>
      <c r="T470" s="141"/>
      <c r="AT470" s="137" t="s">
        <v>190</v>
      </c>
      <c r="AU470" s="137" t="s">
        <v>88</v>
      </c>
      <c r="AV470" s="11" t="s">
        <v>88</v>
      </c>
      <c r="AW470" s="11" t="s">
        <v>41</v>
      </c>
      <c r="AX470" s="11" t="s">
        <v>80</v>
      </c>
      <c r="AY470" s="137" t="s">
        <v>184</v>
      </c>
    </row>
    <row r="471" spans="2:51" s="12" customFormat="1" ht="11.25">
      <c r="B471" s="142"/>
      <c r="D471" s="136" t="s">
        <v>190</v>
      </c>
      <c r="E471" s="143" t="s">
        <v>3</v>
      </c>
      <c r="F471" s="144" t="s">
        <v>895</v>
      </c>
      <c r="H471" s="145">
        <v>4</v>
      </c>
      <c r="I471" s="146"/>
      <c r="L471" s="142"/>
      <c r="M471" s="147"/>
      <c r="T471" s="148"/>
      <c r="AT471" s="143" t="s">
        <v>190</v>
      </c>
      <c r="AU471" s="143" t="s">
        <v>88</v>
      </c>
      <c r="AV471" s="12" t="s">
        <v>90</v>
      </c>
      <c r="AW471" s="12" t="s">
        <v>41</v>
      </c>
      <c r="AX471" s="12" t="s">
        <v>80</v>
      </c>
      <c r="AY471" s="143" t="s">
        <v>184</v>
      </c>
    </row>
    <row r="472" spans="2:51" s="11" customFormat="1" ht="11.25">
      <c r="B472" s="135"/>
      <c r="D472" s="136" t="s">
        <v>190</v>
      </c>
      <c r="E472" s="137" t="s">
        <v>3</v>
      </c>
      <c r="F472" s="138" t="s">
        <v>1300</v>
      </c>
      <c r="H472" s="137" t="s">
        <v>3</v>
      </c>
      <c r="I472" s="139"/>
      <c r="L472" s="135"/>
      <c r="M472" s="140"/>
      <c r="T472" s="141"/>
      <c r="AT472" s="137" t="s">
        <v>190</v>
      </c>
      <c r="AU472" s="137" t="s">
        <v>88</v>
      </c>
      <c r="AV472" s="11" t="s">
        <v>88</v>
      </c>
      <c r="AW472" s="11" t="s">
        <v>41</v>
      </c>
      <c r="AX472" s="11" t="s">
        <v>80</v>
      </c>
      <c r="AY472" s="137" t="s">
        <v>184</v>
      </c>
    </row>
    <row r="473" spans="2:51" s="12" customFormat="1" ht="11.25">
      <c r="B473" s="142"/>
      <c r="D473" s="136" t="s">
        <v>190</v>
      </c>
      <c r="E473" s="143" t="s">
        <v>3</v>
      </c>
      <c r="F473" s="144" t="s">
        <v>895</v>
      </c>
      <c r="H473" s="145">
        <v>4</v>
      </c>
      <c r="I473" s="146"/>
      <c r="L473" s="142"/>
      <c r="M473" s="147"/>
      <c r="T473" s="148"/>
      <c r="AT473" s="143" t="s">
        <v>190</v>
      </c>
      <c r="AU473" s="143" t="s">
        <v>88</v>
      </c>
      <c r="AV473" s="12" t="s">
        <v>90</v>
      </c>
      <c r="AW473" s="12" t="s">
        <v>41</v>
      </c>
      <c r="AX473" s="12" t="s">
        <v>80</v>
      </c>
      <c r="AY473" s="143" t="s">
        <v>184</v>
      </c>
    </row>
    <row r="474" spans="2:51" s="11" customFormat="1" ht="11.25">
      <c r="B474" s="135"/>
      <c r="D474" s="136" t="s">
        <v>190</v>
      </c>
      <c r="E474" s="137" t="s">
        <v>3</v>
      </c>
      <c r="F474" s="138" t="s">
        <v>1301</v>
      </c>
      <c r="H474" s="137" t="s">
        <v>3</v>
      </c>
      <c r="I474" s="139"/>
      <c r="L474" s="135"/>
      <c r="M474" s="140"/>
      <c r="T474" s="141"/>
      <c r="AT474" s="137" t="s">
        <v>190</v>
      </c>
      <c r="AU474" s="137" t="s">
        <v>88</v>
      </c>
      <c r="AV474" s="11" t="s">
        <v>88</v>
      </c>
      <c r="AW474" s="11" t="s">
        <v>41</v>
      </c>
      <c r="AX474" s="11" t="s">
        <v>80</v>
      </c>
      <c r="AY474" s="137" t="s">
        <v>184</v>
      </c>
    </row>
    <row r="475" spans="2:51" s="12" customFormat="1" ht="11.25">
      <c r="B475" s="142"/>
      <c r="D475" s="136" t="s">
        <v>190</v>
      </c>
      <c r="E475" s="143" t="s">
        <v>3</v>
      </c>
      <c r="F475" s="144" t="s">
        <v>1363</v>
      </c>
      <c r="H475" s="145">
        <v>2</v>
      </c>
      <c r="I475" s="146"/>
      <c r="L475" s="142"/>
      <c r="M475" s="147"/>
      <c r="T475" s="148"/>
      <c r="AT475" s="143" t="s">
        <v>190</v>
      </c>
      <c r="AU475" s="143" t="s">
        <v>88</v>
      </c>
      <c r="AV475" s="12" t="s">
        <v>90</v>
      </c>
      <c r="AW475" s="12" t="s">
        <v>41</v>
      </c>
      <c r="AX475" s="12" t="s">
        <v>80</v>
      </c>
      <c r="AY475" s="143" t="s">
        <v>184</v>
      </c>
    </row>
    <row r="476" spans="2:51" s="11" customFormat="1" ht="11.25">
      <c r="B476" s="135"/>
      <c r="D476" s="136" t="s">
        <v>190</v>
      </c>
      <c r="E476" s="137" t="s">
        <v>3</v>
      </c>
      <c r="F476" s="138" t="s">
        <v>1302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51" s="12" customFormat="1" ht="11.25">
      <c r="B477" s="142"/>
      <c r="D477" s="136" t="s">
        <v>190</v>
      </c>
      <c r="E477" s="143" t="s">
        <v>3</v>
      </c>
      <c r="F477" s="144" t="s">
        <v>895</v>
      </c>
      <c r="H477" s="145">
        <v>4</v>
      </c>
      <c r="I477" s="146"/>
      <c r="L477" s="142"/>
      <c r="M477" s="147"/>
      <c r="T477" s="148"/>
      <c r="AT477" s="143" t="s">
        <v>190</v>
      </c>
      <c r="AU477" s="143" t="s">
        <v>88</v>
      </c>
      <c r="AV477" s="12" t="s">
        <v>90</v>
      </c>
      <c r="AW477" s="12" t="s">
        <v>41</v>
      </c>
      <c r="AX477" s="12" t="s">
        <v>80</v>
      </c>
      <c r="AY477" s="143" t="s">
        <v>184</v>
      </c>
    </row>
    <row r="478" spans="2:51" s="11" customFormat="1" ht="11.25">
      <c r="B478" s="135"/>
      <c r="D478" s="136" t="s">
        <v>190</v>
      </c>
      <c r="E478" s="137" t="s">
        <v>3</v>
      </c>
      <c r="F478" s="138" t="s">
        <v>1640</v>
      </c>
      <c r="H478" s="137" t="s">
        <v>3</v>
      </c>
      <c r="I478" s="139"/>
      <c r="L478" s="135"/>
      <c r="M478" s="140"/>
      <c r="T478" s="141"/>
      <c r="AT478" s="137" t="s">
        <v>190</v>
      </c>
      <c r="AU478" s="137" t="s">
        <v>88</v>
      </c>
      <c r="AV478" s="11" t="s">
        <v>88</v>
      </c>
      <c r="AW478" s="11" t="s">
        <v>41</v>
      </c>
      <c r="AX478" s="11" t="s">
        <v>80</v>
      </c>
      <c r="AY478" s="137" t="s">
        <v>184</v>
      </c>
    </row>
    <row r="479" spans="2:51" s="12" customFormat="1" ht="11.25">
      <c r="B479" s="142"/>
      <c r="D479" s="136" t="s">
        <v>190</v>
      </c>
      <c r="E479" s="143" t="s">
        <v>3</v>
      </c>
      <c r="F479" s="144" t="s">
        <v>895</v>
      </c>
      <c r="H479" s="145">
        <v>4</v>
      </c>
      <c r="I479" s="146"/>
      <c r="L479" s="142"/>
      <c r="M479" s="147"/>
      <c r="T479" s="148"/>
      <c r="AT479" s="143" t="s">
        <v>190</v>
      </c>
      <c r="AU479" s="143" t="s">
        <v>88</v>
      </c>
      <c r="AV479" s="12" t="s">
        <v>90</v>
      </c>
      <c r="AW479" s="12" t="s">
        <v>41</v>
      </c>
      <c r="AX479" s="12" t="s">
        <v>80</v>
      </c>
      <c r="AY479" s="143" t="s">
        <v>184</v>
      </c>
    </row>
    <row r="480" spans="2:51" s="11" customFormat="1" ht="11.25">
      <c r="B480" s="135"/>
      <c r="D480" s="136" t="s">
        <v>190</v>
      </c>
      <c r="E480" s="137" t="s">
        <v>3</v>
      </c>
      <c r="F480" s="138" t="s">
        <v>1641</v>
      </c>
      <c r="H480" s="137" t="s">
        <v>3</v>
      </c>
      <c r="I480" s="139"/>
      <c r="L480" s="135"/>
      <c r="M480" s="140"/>
      <c r="T480" s="141"/>
      <c r="AT480" s="137" t="s">
        <v>190</v>
      </c>
      <c r="AU480" s="137" t="s">
        <v>88</v>
      </c>
      <c r="AV480" s="11" t="s">
        <v>88</v>
      </c>
      <c r="AW480" s="11" t="s">
        <v>41</v>
      </c>
      <c r="AX480" s="11" t="s">
        <v>80</v>
      </c>
      <c r="AY480" s="137" t="s">
        <v>184</v>
      </c>
    </row>
    <row r="481" spans="2:65" s="12" customFormat="1" ht="11.25">
      <c r="B481" s="142"/>
      <c r="D481" s="136" t="s">
        <v>190</v>
      </c>
      <c r="E481" s="143" t="s">
        <v>3</v>
      </c>
      <c r="F481" s="144" t="s">
        <v>1363</v>
      </c>
      <c r="H481" s="145">
        <v>2</v>
      </c>
      <c r="I481" s="146"/>
      <c r="L481" s="142"/>
      <c r="M481" s="147"/>
      <c r="T481" s="148"/>
      <c r="AT481" s="143" t="s">
        <v>190</v>
      </c>
      <c r="AU481" s="143" t="s">
        <v>88</v>
      </c>
      <c r="AV481" s="12" t="s">
        <v>90</v>
      </c>
      <c r="AW481" s="12" t="s">
        <v>41</v>
      </c>
      <c r="AX481" s="12" t="s">
        <v>80</v>
      </c>
      <c r="AY481" s="143" t="s">
        <v>184</v>
      </c>
    </row>
    <row r="482" spans="2:65" s="11" customFormat="1" ht="11.25">
      <c r="B482" s="135"/>
      <c r="D482" s="136" t="s">
        <v>190</v>
      </c>
      <c r="E482" s="137" t="s">
        <v>3</v>
      </c>
      <c r="F482" s="138" t="s">
        <v>2855</v>
      </c>
      <c r="H482" s="137" t="s">
        <v>3</v>
      </c>
      <c r="I482" s="139"/>
      <c r="L482" s="135"/>
      <c r="M482" s="140"/>
      <c r="T482" s="141"/>
      <c r="AT482" s="137" t="s">
        <v>190</v>
      </c>
      <c r="AU482" s="137" t="s">
        <v>88</v>
      </c>
      <c r="AV482" s="11" t="s">
        <v>88</v>
      </c>
      <c r="AW482" s="11" t="s">
        <v>41</v>
      </c>
      <c r="AX482" s="11" t="s">
        <v>80</v>
      </c>
      <c r="AY482" s="137" t="s">
        <v>184</v>
      </c>
    </row>
    <row r="483" spans="2:65" s="11" customFormat="1" ht="11.25">
      <c r="B483" s="135"/>
      <c r="D483" s="136" t="s">
        <v>190</v>
      </c>
      <c r="E483" s="137" t="s">
        <v>3</v>
      </c>
      <c r="F483" s="138" t="s">
        <v>1729</v>
      </c>
      <c r="H483" s="137" t="s">
        <v>3</v>
      </c>
      <c r="I483" s="139"/>
      <c r="L483" s="135"/>
      <c r="M483" s="140"/>
      <c r="T483" s="141"/>
      <c r="AT483" s="137" t="s">
        <v>190</v>
      </c>
      <c r="AU483" s="137" t="s">
        <v>88</v>
      </c>
      <c r="AV483" s="11" t="s">
        <v>88</v>
      </c>
      <c r="AW483" s="11" t="s">
        <v>41</v>
      </c>
      <c r="AX483" s="11" t="s">
        <v>80</v>
      </c>
      <c r="AY483" s="137" t="s">
        <v>184</v>
      </c>
    </row>
    <row r="484" spans="2:65" s="12" customFormat="1" ht="11.25">
      <c r="B484" s="142"/>
      <c r="D484" s="136" t="s">
        <v>190</v>
      </c>
      <c r="E484" s="143" t="s">
        <v>3</v>
      </c>
      <c r="F484" s="144" t="s">
        <v>90</v>
      </c>
      <c r="H484" s="145">
        <v>2</v>
      </c>
      <c r="I484" s="146"/>
      <c r="L484" s="142"/>
      <c r="M484" s="147"/>
      <c r="T484" s="148"/>
      <c r="AT484" s="143" t="s">
        <v>190</v>
      </c>
      <c r="AU484" s="143" t="s">
        <v>88</v>
      </c>
      <c r="AV484" s="12" t="s">
        <v>90</v>
      </c>
      <c r="AW484" s="12" t="s">
        <v>41</v>
      </c>
      <c r="AX484" s="12" t="s">
        <v>80</v>
      </c>
      <c r="AY484" s="143" t="s">
        <v>184</v>
      </c>
    </row>
    <row r="485" spans="2:65" s="13" customFormat="1" ht="11.25">
      <c r="B485" s="149"/>
      <c r="D485" s="136" t="s">
        <v>190</v>
      </c>
      <c r="E485" s="150" t="s">
        <v>3</v>
      </c>
      <c r="F485" s="151" t="s">
        <v>202</v>
      </c>
      <c r="H485" s="152">
        <v>30</v>
      </c>
      <c r="I485" s="153"/>
      <c r="L485" s="149"/>
      <c r="M485" s="154"/>
      <c r="T485" s="155"/>
      <c r="AT485" s="150" t="s">
        <v>190</v>
      </c>
      <c r="AU485" s="150" t="s">
        <v>88</v>
      </c>
      <c r="AV485" s="13" t="s">
        <v>203</v>
      </c>
      <c r="AW485" s="13" t="s">
        <v>41</v>
      </c>
      <c r="AX485" s="13" t="s">
        <v>88</v>
      </c>
      <c r="AY485" s="150" t="s">
        <v>184</v>
      </c>
    </row>
    <row r="486" spans="2:65" s="1" customFormat="1" ht="24.2" customHeight="1">
      <c r="B486" s="121"/>
      <c r="C486" s="122" t="s">
        <v>559</v>
      </c>
      <c r="D486" s="122" t="s">
        <v>185</v>
      </c>
      <c r="E486" s="123" t="s">
        <v>1367</v>
      </c>
      <c r="F486" s="124" t="s">
        <v>1368</v>
      </c>
      <c r="G486" s="125" t="s">
        <v>348</v>
      </c>
      <c r="H486" s="126">
        <v>6</v>
      </c>
      <c r="I486" s="127"/>
      <c r="J486" s="128">
        <f>ROUND(I486*H486,2)</f>
        <v>0</v>
      </c>
      <c r="K486" s="124" t="s">
        <v>189</v>
      </c>
      <c r="L486" s="32"/>
      <c r="M486" s="129" t="s">
        <v>3</v>
      </c>
      <c r="N486" s="130" t="s">
        <v>51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88</v>
      </c>
      <c r="AT486" s="133" t="s">
        <v>185</v>
      </c>
      <c r="AU486" s="133" t="s">
        <v>88</v>
      </c>
      <c r="AY486" s="16" t="s">
        <v>184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6" t="s">
        <v>88</v>
      </c>
      <c r="BK486" s="134">
        <f>ROUND(I486*H486,2)</f>
        <v>0</v>
      </c>
      <c r="BL486" s="16" t="s">
        <v>88</v>
      </c>
      <c r="BM486" s="133" t="s">
        <v>2886</v>
      </c>
    </row>
    <row r="487" spans="2:65" s="11" customFormat="1" ht="11.25">
      <c r="B487" s="135"/>
      <c r="D487" s="136" t="s">
        <v>190</v>
      </c>
      <c r="E487" s="137" t="s">
        <v>3</v>
      </c>
      <c r="F487" s="138" t="s">
        <v>2855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1" customFormat="1" ht="11.25">
      <c r="B488" s="135"/>
      <c r="D488" s="136" t="s">
        <v>190</v>
      </c>
      <c r="E488" s="137" t="s">
        <v>3</v>
      </c>
      <c r="F488" s="138" t="s">
        <v>1326</v>
      </c>
      <c r="H488" s="137" t="s">
        <v>3</v>
      </c>
      <c r="I488" s="139"/>
      <c r="L488" s="135"/>
      <c r="M488" s="140"/>
      <c r="T488" s="141"/>
      <c r="AT488" s="137" t="s">
        <v>190</v>
      </c>
      <c r="AU488" s="137" t="s">
        <v>88</v>
      </c>
      <c r="AV488" s="11" t="s">
        <v>88</v>
      </c>
      <c r="AW488" s="11" t="s">
        <v>41</v>
      </c>
      <c r="AX488" s="11" t="s">
        <v>80</v>
      </c>
      <c r="AY488" s="137" t="s">
        <v>184</v>
      </c>
    </row>
    <row r="489" spans="2:65" s="12" customFormat="1" ht="11.25">
      <c r="B489" s="142"/>
      <c r="D489" s="136" t="s">
        <v>190</v>
      </c>
      <c r="E489" s="143" t="s">
        <v>3</v>
      </c>
      <c r="F489" s="144" t="s">
        <v>1670</v>
      </c>
      <c r="H489" s="145">
        <v>6</v>
      </c>
      <c r="I489" s="146"/>
      <c r="L489" s="142"/>
      <c r="M489" s="147"/>
      <c r="T489" s="148"/>
      <c r="AT489" s="143" t="s">
        <v>190</v>
      </c>
      <c r="AU489" s="143" t="s">
        <v>88</v>
      </c>
      <c r="AV489" s="12" t="s">
        <v>90</v>
      </c>
      <c r="AW489" s="12" t="s">
        <v>41</v>
      </c>
      <c r="AX489" s="12" t="s">
        <v>80</v>
      </c>
      <c r="AY489" s="143" t="s">
        <v>184</v>
      </c>
    </row>
    <row r="490" spans="2:65" s="13" customFormat="1" ht="11.25">
      <c r="B490" s="149"/>
      <c r="D490" s="136" t="s">
        <v>190</v>
      </c>
      <c r="E490" s="150" t="s">
        <v>3</v>
      </c>
      <c r="F490" s="151" t="s">
        <v>202</v>
      </c>
      <c r="H490" s="152">
        <v>6</v>
      </c>
      <c r="I490" s="153"/>
      <c r="L490" s="149"/>
      <c r="M490" s="154"/>
      <c r="T490" s="155"/>
      <c r="AT490" s="150" t="s">
        <v>190</v>
      </c>
      <c r="AU490" s="150" t="s">
        <v>88</v>
      </c>
      <c r="AV490" s="13" t="s">
        <v>203</v>
      </c>
      <c r="AW490" s="13" t="s">
        <v>41</v>
      </c>
      <c r="AX490" s="13" t="s">
        <v>88</v>
      </c>
      <c r="AY490" s="150" t="s">
        <v>184</v>
      </c>
    </row>
    <row r="491" spans="2:65" s="1" customFormat="1" ht="24.2" customHeight="1">
      <c r="B491" s="121"/>
      <c r="C491" s="122" t="s">
        <v>408</v>
      </c>
      <c r="D491" s="122" t="s">
        <v>185</v>
      </c>
      <c r="E491" s="123" t="s">
        <v>1370</v>
      </c>
      <c r="F491" s="124" t="s">
        <v>1371</v>
      </c>
      <c r="G491" s="125" t="s">
        <v>348</v>
      </c>
      <c r="H491" s="126">
        <v>10</v>
      </c>
      <c r="I491" s="127"/>
      <c r="J491" s="128">
        <f>ROUND(I491*H491,2)</f>
        <v>0</v>
      </c>
      <c r="K491" s="124" t="s">
        <v>189</v>
      </c>
      <c r="L491" s="32"/>
      <c r="M491" s="129" t="s">
        <v>3</v>
      </c>
      <c r="N491" s="130" t="s">
        <v>51</v>
      </c>
      <c r="P491" s="131">
        <f>O491*H491</f>
        <v>0</v>
      </c>
      <c r="Q491" s="131">
        <v>0</v>
      </c>
      <c r="R491" s="131">
        <f>Q491*H491</f>
        <v>0</v>
      </c>
      <c r="S491" s="131">
        <v>0</v>
      </c>
      <c r="T491" s="132">
        <f>S491*H491</f>
        <v>0</v>
      </c>
      <c r="AR491" s="133" t="s">
        <v>88</v>
      </c>
      <c r="AT491" s="133" t="s">
        <v>185</v>
      </c>
      <c r="AU491" s="133" t="s">
        <v>88</v>
      </c>
      <c r="AY491" s="16" t="s">
        <v>184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6" t="s">
        <v>88</v>
      </c>
      <c r="BK491" s="134">
        <f>ROUND(I491*H491,2)</f>
        <v>0</v>
      </c>
      <c r="BL491" s="16" t="s">
        <v>88</v>
      </c>
      <c r="BM491" s="133" t="s">
        <v>2887</v>
      </c>
    </row>
    <row r="492" spans="2:65" s="11" customFormat="1" ht="11.25">
      <c r="B492" s="135"/>
      <c r="D492" s="136" t="s">
        <v>190</v>
      </c>
      <c r="E492" s="137" t="s">
        <v>3</v>
      </c>
      <c r="F492" s="138" t="s">
        <v>2855</v>
      </c>
      <c r="H492" s="137" t="s">
        <v>3</v>
      </c>
      <c r="I492" s="139"/>
      <c r="L492" s="135"/>
      <c r="M492" s="140"/>
      <c r="T492" s="141"/>
      <c r="AT492" s="137" t="s">
        <v>190</v>
      </c>
      <c r="AU492" s="137" t="s">
        <v>88</v>
      </c>
      <c r="AV492" s="11" t="s">
        <v>88</v>
      </c>
      <c r="AW492" s="11" t="s">
        <v>41</v>
      </c>
      <c r="AX492" s="11" t="s">
        <v>80</v>
      </c>
      <c r="AY492" s="137" t="s">
        <v>184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1330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2" customFormat="1" ht="11.25">
      <c r="B494" s="142"/>
      <c r="D494" s="136" t="s">
        <v>190</v>
      </c>
      <c r="E494" s="143" t="s">
        <v>3</v>
      </c>
      <c r="F494" s="144" t="s">
        <v>2265</v>
      </c>
      <c r="H494" s="145">
        <v>10</v>
      </c>
      <c r="I494" s="146"/>
      <c r="L494" s="142"/>
      <c r="M494" s="147"/>
      <c r="T494" s="148"/>
      <c r="AT494" s="143" t="s">
        <v>190</v>
      </c>
      <c r="AU494" s="143" t="s">
        <v>88</v>
      </c>
      <c r="AV494" s="12" t="s">
        <v>90</v>
      </c>
      <c r="AW494" s="12" t="s">
        <v>41</v>
      </c>
      <c r="AX494" s="12" t="s">
        <v>80</v>
      </c>
      <c r="AY494" s="143" t="s">
        <v>184</v>
      </c>
    </row>
    <row r="495" spans="2:65" s="13" customFormat="1" ht="11.25">
      <c r="B495" s="149"/>
      <c r="D495" s="136" t="s">
        <v>190</v>
      </c>
      <c r="E495" s="150" t="s">
        <v>3</v>
      </c>
      <c r="F495" s="151" t="s">
        <v>202</v>
      </c>
      <c r="H495" s="152">
        <v>10</v>
      </c>
      <c r="I495" s="153"/>
      <c r="L495" s="149"/>
      <c r="M495" s="154"/>
      <c r="T495" s="155"/>
      <c r="AT495" s="150" t="s">
        <v>190</v>
      </c>
      <c r="AU495" s="150" t="s">
        <v>88</v>
      </c>
      <c r="AV495" s="13" t="s">
        <v>203</v>
      </c>
      <c r="AW495" s="13" t="s">
        <v>41</v>
      </c>
      <c r="AX495" s="13" t="s">
        <v>88</v>
      </c>
      <c r="AY495" s="150" t="s">
        <v>184</v>
      </c>
    </row>
    <row r="496" spans="2:65" s="1" customFormat="1" ht="24.2" customHeight="1">
      <c r="B496" s="121"/>
      <c r="C496" s="122" t="s">
        <v>568</v>
      </c>
      <c r="D496" s="122" t="s">
        <v>185</v>
      </c>
      <c r="E496" s="123" t="s">
        <v>692</v>
      </c>
      <c r="F496" s="124" t="s">
        <v>693</v>
      </c>
      <c r="G496" s="125" t="s">
        <v>348</v>
      </c>
      <c r="H496" s="126">
        <v>40</v>
      </c>
      <c r="I496" s="127"/>
      <c r="J496" s="128">
        <f>ROUND(I496*H496,2)</f>
        <v>0</v>
      </c>
      <c r="K496" s="124" t="s">
        <v>189</v>
      </c>
      <c r="L496" s="32"/>
      <c r="M496" s="129" t="s">
        <v>3</v>
      </c>
      <c r="N496" s="130" t="s">
        <v>51</v>
      </c>
      <c r="P496" s="131">
        <f>O496*H496</f>
        <v>0</v>
      </c>
      <c r="Q496" s="131">
        <v>0</v>
      </c>
      <c r="R496" s="131">
        <f>Q496*H496</f>
        <v>0</v>
      </c>
      <c r="S496" s="131">
        <v>0</v>
      </c>
      <c r="T496" s="132">
        <f>S496*H496</f>
        <v>0</v>
      </c>
      <c r="AR496" s="133" t="s">
        <v>88</v>
      </c>
      <c r="AT496" s="133" t="s">
        <v>185</v>
      </c>
      <c r="AU496" s="133" t="s">
        <v>88</v>
      </c>
      <c r="AY496" s="16" t="s">
        <v>184</v>
      </c>
      <c r="BE496" s="134">
        <f>IF(N496="základní",J496,0)</f>
        <v>0</v>
      </c>
      <c r="BF496" s="134">
        <f>IF(N496="snížená",J496,0)</f>
        <v>0</v>
      </c>
      <c r="BG496" s="134">
        <f>IF(N496="zákl. přenesená",J496,0)</f>
        <v>0</v>
      </c>
      <c r="BH496" s="134">
        <f>IF(N496="sníž. přenesená",J496,0)</f>
        <v>0</v>
      </c>
      <c r="BI496" s="134">
        <f>IF(N496="nulová",J496,0)</f>
        <v>0</v>
      </c>
      <c r="BJ496" s="16" t="s">
        <v>88</v>
      </c>
      <c r="BK496" s="134">
        <f>ROUND(I496*H496,2)</f>
        <v>0</v>
      </c>
      <c r="BL496" s="16" t="s">
        <v>88</v>
      </c>
      <c r="BM496" s="133" t="s">
        <v>2888</v>
      </c>
    </row>
    <row r="497" spans="2:65" s="11" customFormat="1" ht="11.25">
      <c r="B497" s="135"/>
      <c r="D497" s="136" t="s">
        <v>190</v>
      </c>
      <c r="E497" s="137" t="s">
        <v>3</v>
      </c>
      <c r="F497" s="138" t="s">
        <v>2855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1" customFormat="1" ht="11.25">
      <c r="B498" s="135"/>
      <c r="D498" s="136" t="s">
        <v>190</v>
      </c>
      <c r="E498" s="137" t="s">
        <v>3</v>
      </c>
      <c r="F498" s="138" t="s">
        <v>2353</v>
      </c>
      <c r="H498" s="137" t="s">
        <v>3</v>
      </c>
      <c r="I498" s="139"/>
      <c r="L498" s="135"/>
      <c r="M498" s="140"/>
      <c r="T498" s="141"/>
      <c r="AT498" s="137" t="s">
        <v>190</v>
      </c>
      <c r="AU498" s="137" t="s">
        <v>88</v>
      </c>
      <c r="AV498" s="11" t="s">
        <v>88</v>
      </c>
      <c r="AW498" s="11" t="s">
        <v>41</v>
      </c>
      <c r="AX498" s="11" t="s">
        <v>80</v>
      </c>
      <c r="AY498" s="137" t="s">
        <v>184</v>
      </c>
    </row>
    <row r="499" spans="2:65" s="12" customFormat="1" ht="11.25">
      <c r="B499" s="142"/>
      <c r="D499" s="136" t="s">
        <v>190</v>
      </c>
      <c r="E499" s="143" t="s">
        <v>3</v>
      </c>
      <c r="F499" s="144" t="s">
        <v>353</v>
      </c>
      <c r="H499" s="145">
        <v>40</v>
      </c>
      <c r="I499" s="146"/>
      <c r="L499" s="142"/>
      <c r="M499" s="147"/>
      <c r="T499" s="148"/>
      <c r="AT499" s="143" t="s">
        <v>190</v>
      </c>
      <c r="AU499" s="143" t="s">
        <v>88</v>
      </c>
      <c r="AV499" s="12" t="s">
        <v>90</v>
      </c>
      <c r="AW499" s="12" t="s">
        <v>41</v>
      </c>
      <c r="AX499" s="12" t="s">
        <v>80</v>
      </c>
      <c r="AY499" s="143" t="s">
        <v>184</v>
      </c>
    </row>
    <row r="500" spans="2:65" s="13" customFormat="1" ht="11.25">
      <c r="B500" s="149"/>
      <c r="D500" s="136" t="s">
        <v>190</v>
      </c>
      <c r="E500" s="150" t="s">
        <v>3</v>
      </c>
      <c r="F500" s="151" t="s">
        <v>202</v>
      </c>
      <c r="H500" s="152">
        <v>40</v>
      </c>
      <c r="I500" s="153"/>
      <c r="L500" s="149"/>
      <c r="M500" s="154"/>
      <c r="T500" s="155"/>
      <c r="AT500" s="150" t="s">
        <v>190</v>
      </c>
      <c r="AU500" s="150" t="s">
        <v>88</v>
      </c>
      <c r="AV500" s="13" t="s">
        <v>203</v>
      </c>
      <c r="AW500" s="13" t="s">
        <v>41</v>
      </c>
      <c r="AX500" s="13" t="s">
        <v>88</v>
      </c>
      <c r="AY500" s="150" t="s">
        <v>184</v>
      </c>
    </row>
    <row r="501" spans="2:65" s="1" customFormat="1" ht="33" customHeight="1">
      <c r="B501" s="121"/>
      <c r="C501" s="122" t="s">
        <v>413</v>
      </c>
      <c r="D501" s="122" t="s">
        <v>185</v>
      </c>
      <c r="E501" s="123" t="s">
        <v>700</v>
      </c>
      <c r="F501" s="124" t="s">
        <v>701</v>
      </c>
      <c r="G501" s="125" t="s">
        <v>348</v>
      </c>
      <c r="H501" s="126">
        <v>10</v>
      </c>
      <c r="I501" s="127"/>
      <c r="J501" s="128">
        <f>ROUND(I501*H501,2)</f>
        <v>0</v>
      </c>
      <c r="K501" s="124" t="s">
        <v>189</v>
      </c>
      <c r="L501" s="32"/>
      <c r="M501" s="129" t="s">
        <v>3</v>
      </c>
      <c r="N501" s="130" t="s">
        <v>51</v>
      </c>
      <c r="P501" s="131">
        <f>O501*H501</f>
        <v>0</v>
      </c>
      <c r="Q501" s="131">
        <v>0</v>
      </c>
      <c r="R501" s="131">
        <f>Q501*H501</f>
        <v>0</v>
      </c>
      <c r="S501" s="131">
        <v>0</v>
      </c>
      <c r="T501" s="132">
        <f>S501*H501</f>
        <v>0</v>
      </c>
      <c r="AR501" s="133" t="s">
        <v>88</v>
      </c>
      <c r="AT501" s="133" t="s">
        <v>185</v>
      </c>
      <c r="AU501" s="133" t="s">
        <v>88</v>
      </c>
      <c r="AY501" s="16" t="s">
        <v>184</v>
      </c>
      <c r="BE501" s="134">
        <f>IF(N501="základní",J501,0)</f>
        <v>0</v>
      </c>
      <c r="BF501" s="134">
        <f>IF(N501="snížená",J501,0)</f>
        <v>0</v>
      </c>
      <c r="BG501" s="134">
        <f>IF(N501="zákl. přenesená",J501,0)</f>
        <v>0</v>
      </c>
      <c r="BH501" s="134">
        <f>IF(N501="sníž. přenesená",J501,0)</f>
        <v>0</v>
      </c>
      <c r="BI501" s="134">
        <f>IF(N501="nulová",J501,0)</f>
        <v>0</v>
      </c>
      <c r="BJ501" s="16" t="s">
        <v>88</v>
      </c>
      <c r="BK501" s="134">
        <f>ROUND(I501*H501,2)</f>
        <v>0</v>
      </c>
      <c r="BL501" s="16" t="s">
        <v>88</v>
      </c>
      <c r="BM501" s="133" t="s">
        <v>2889</v>
      </c>
    </row>
    <row r="502" spans="2:65" s="11" customFormat="1" ht="11.25">
      <c r="B502" s="135"/>
      <c r="D502" s="136" t="s">
        <v>190</v>
      </c>
      <c r="E502" s="137" t="s">
        <v>3</v>
      </c>
      <c r="F502" s="138" t="s">
        <v>2855</v>
      </c>
      <c r="H502" s="137" t="s">
        <v>3</v>
      </c>
      <c r="I502" s="139"/>
      <c r="L502" s="135"/>
      <c r="M502" s="140"/>
      <c r="T502" s="141"/>
      <c r="AT502" s="137" t="s">
        <v>190</v>
      </c>
      <c r="AU502" s="137" t="s">
        <v>88</v>
      </c>
      <c r="AV502" s="11" t="s">
        <v>88</v>
      </c>
      <c r="AW502" s="11" t="s">
        <v>41</v>
      </c>
      <c r="AX502" s="11" t="s">
        <v>80</v>
      </c>
      <c r="AY502" s="137" t="s">
        <v>184</v>
      </c>
    </row>
    <row r="503" spans="2:65" s="11" customFormat="1" ht="11.25">
      <c r="B503" s="135"/>
      <c r="D503" s="136" t="s">
        <v>190</v>
      </c>
      <c r="E503" s="137" t="s">
        <v>3</v>
      </c>
      <c r="F503" s="138" t="s">
        <v>2353</v>
      </c>
      <c r="H503" s="137" t="s">
        <v>3</v>
      </c>
      <c r="I503" s="139"/>
      <c r="L503" s="135"/>
      <c r="M503" s="140"/>
      <c r="T503" s="141"/>
      <c r="AT503" s="137" t="s">
        <v>190</v>
      </c>
      <c r="AU503" s="137" t="s">
        <v>88</v>
      </c>
      <c r="AV503" s="11" t="s">
        <v>88</v>
      </c>
      <c r="AW503" s="11" t="s">
        <v>41</v>
      </c>
      <c r="AX503" s="11" t="s">
        <v>80</v>
      </c>
      <c r="AY503" s="137" t="s">
        <v>184</v>
      </c>
    </row>
    <row r="504" spans="2:65" s="12" customFormat="1" ht="11.25">
      <c r="B504" s="142"/>
      <c r="D504" s="136" t="s">
        <v>190</v>
      </c>
      <c r="E504" s="143" t="s">
        <v>3</v>
      </c>
      <c r="F504" s="144" t="s">
        <v>247</v>
      </c>
      <c r="H504" s="145">
        <v>10</v>
      </c>
      <c r="I504" s="146"/>
      <c r="L504" s="142"/>
      <c r="M504" s="147"/>
      <c r="T504" s="148"/>
      <c r="AT504" s="143" t="s">
        <v>190</v>
      </c>
      <c r="AU504" s="143" t="s">
        <v>88</v>
      </c>
      <c r="AV504" s="12" t="s">
        <v>90</v>
      </c>
      <c r="AW504" s="12" t="s">
        <v>41</v>
      </c>
      <c r="AX504" s="12" t="s">
        <v>80</v>
      </c>
      <c r="AY504" s="143" t="s">
        <v>184</v>
      </c>
    </row>
    <row r="505" spans="2:65" s="13" customFormat="1" ht="11.25">
      <c r="B505" s="149"/>
      <c r="D505" s="136" t="s">
        <v>190</v>
      </c>
      <c r="E505" s="150" t="s">
        <v>3</v>
      </c>
      <c r="F505" s="151" t="s">
        <v>202</v>
      </c>
      <c r="H505" s="152">
        <v>10</v>
      </c>
      <c r="I505" s="153"/>
      <c r="L505" s="149"/>
      <c r="M505" s="154"/>
      <c r="T505" s="155"/>
      <c r="AT505" s="150" t="s">
        <v>190</v>
      </c>
      <c r="AU505" s="150" t="s">
        <v>88</v>
      </c>
      <c r="AV505" s="13" t="s">
        <v>203</v>
      </c>
      <c r="AW505" s="13" t="s">
        <v>41</v>
      </c>
      <c r="AX505" s="13" t="s">
        <v>88</v>
      </c>
      <c r="AY505" s="150" t="s">
        <v>184</v>
      </c>
    </row>
    <row r="506" spans="2:65" s="1" customFormat="1" ht="24.2" customHeight="1">
      <c r="B506" s="121"/>
      <c r="C506" s="122" t="s">
        <v>577</v>
      </c>
      <c r="D506" s="122" t="s">
        <v>185</v>
      </c>
      <c r="E506" s="123" t="s">
        <v>1373</v>
      </c>
      <c r="F506" s="124" t="s">
        <v>1374</v>
      </c>
      <c r="G506" s="125" t="s">
        <v>1343</v>
      </c>
      <c r="H506" s="126">
        <v>0.18</v>
      </c>
      <c r="I506" s="127"/>
      <c r="J506" s="128">
        <f>ROUND(I506*H506,2)</f>
        <v>0</v>
      </c>
      <c r="K506" s="124" t="s">
        <v>189</v>
      </c>
      <c r="L506" s="32"/>
      <c r="M506" s="129" t="s">
        <v>3</v>
      </c>
      <c r="N506" s="130" t="s">
        <v>51</v>
      </c>
      <c r="P506" s="131">
        <f>O506*H506</f>
        <v>0</v>
      </c>
      <c r="Q506" s="131">
        <v>0</v>
      </c>
      <c r="R506" s="131">
        <f>Q506*H506</f>
        <v>0</v>
      </c>
      <c r="S506" s="131">
        <v>0</v>
      </c>
      <c r="T506" s="132">
        <f>S506*H506</f>
        <v>0</v>
      </c>
      <c r="AR506" s="133" t="s">
        <v>88</v>
      </c>
      <c r="AT506" s="133" t="s">
        <v>185</v>
      </c>
      <c r="AU506" s="133" t="s">
        <v>88</v>
      </c>
      <c r="AY506" s="16" t="s">
        <v>184</v>
      </c>
      <c r="BE506" s="134">
        <f>IF(N506="základní",J506,0)</f>
        <v>0</v>
      </c>
      <c r="BF506" s="134">
        <f>IF(N506="snížená",J506,0)</f>
        <v>0</v>
      </c>
      <c r="BG506" s="134">
        <f>IF(N506="zákl. přenesená",J506,0)</f>
        <v>0</v>
      </c>
      <c r="BH506" s="134">
        <f>IF(N506="sníž. přenesená",J506,0)</f>
        <v>0</v>
      </c>
      <c r="BI506" s="134">
        <f>IF(N506="nulová",J506,0)</f>
        <v>0</v>
      </c>
      <c r="BJ506" s="16" t="s">
        <v>88</v>
      </c>
      <c r="BK506" s="134">
        <f>ROUND(I506*H506,2)</f>
        <v>0</v>
      </c>
      <c r="BL506" s="16" t="s">
        <v>88</v>
      </c>
      <c r="BM506" s="133" t="s">
        <v>2890</v>
      </c>
    </row>
    <row r="507" spans="2:65" s="11" customFormat="1" ht="11.25">
      <c r="B507" s="135"/>
      <c r="D507" s="136" t="s">
        <v>190</v>
      </c>
      <c r="E507" s="137" t="s">
        <v>3</v>
      </c>
      <c r="F507" s="138" t="s">
        <v>2789</v>
      </c>
      <c r="H507" s="137" t="s">
        <v>3</v>
      </c>
      <c r="I507" s="139"/>
      <c r="L507" s="135"/>
      <c r="M507" s="140"/>
      <c r="T507" s="141"/>
      <c r="AT507" s="137" t="s">
        <v>190</v>
      </c>
      <c r="AU507" s="137" t="s">
        <v>88</v>
      </c>
      <c r="AV507" s="11" t="s">
        <v>88</v>
      </c>
      <c r="AW507" s="11" t="s">
        <v>41</v>
      </c>
      <c r="AX507" s="11" t="s">
        <v>80</v>
      </c>
      <c r="AY507" s="137" t="s">
        <v>184</v>
      </c>
    </row>
    <row r="508" spans="2:65" s="11" customFormat="1" ht="11.25">
      <c r="B508" s="135"/>
      <c r="D508" s="136" t="s">
        <v>190</v>
      </c>
      <c r="E508" s="137" t="s">
        <v>3</v>
      </c>
      <c r="F508" s="138" t="s">
        <v>2855</v>
      </c>
      <c r="H508" s="137" t="s">
        <v>3</v>
      </c>
      <c r="I508" s="139"/>
      <c r="L508" s="135"/>
      <c r="M508" s="140"/>
      <c r="T508" s="141"/>
      <c r="AT508" s="137" t="s">
        <v>190</v>
      </c>
      <c r="AU508" s="137" t="s">
        <v>88</v>
      </c>
      <c r="AV508" s="11" t="s">
        <v>88</v>
      </c>
      <c r="AW508" s="11" t="s">
        <v>41</v>
      </c>
      <c r="AX508" s="11" t="s">
        <v>80</v>
      </c>
      <c r="AY508" s="137" t="s">
        <v>184</v>
      </c>
    </row>
    <row r="509" spans="2:65" s="11" customFormat="1" ht="22.5">
      <c r="B509" s="135"/>
      <c r="D509" s="136" t="s">
        <v>190</v>
      </c>
      <c r="E509" s="137" t="s">
        <v>3</v>
      </c>
      <c r="F509" s="138" t="s">
        <v>1376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2" customFormat="1" ht="11.25">
      <c r="B510" s="142"/>
      <c r="D510" s="136" t="s">
        <v>190</v>
      </c>
      <c r="E510" s="143" t="s">
        <v>3</v>
      </c>
      <c r="F510" s="144" t="s">
        <v>2891</v>
      </c>
      <c r="H510" s="145">
        <v>0.18</v>
      </c>
      <c r="I510" s="146"/>
      <c r="L510" s="142"/>
      <c r="M510" s="147"/>
      <c r="T510" s="148"/>
      <c r="AT510" s="143" t="s">
        <v>190</v>
      </c>
      <c r="AU510" s="143" t="s">
        <v>88</v>
      </c>
      <c r="AV510" s="12" t="s">
        <v>90</v>
      </c>
      <c r="AW510" s="12" t="s">
        <v>41</v>
      </c>
      <c r="AX510" s="12" t="s">
        <v>80</v>
      </c>
      <c r="AY510" s="143" t="s">
        <v>184</v>
      </c>
    </row>
    <row r="511" spans="2:65" s="13" customFormat="1" ht="11.25">
      <c r="B511" s="149"/>
      <c r="D511" s="136" t="s">
        <v>190</v>
      </c>
      <c r="E511" s="150" t="s">
        <v>3</v>
      </c>
      <c r="F511" s="151" t="s">
        <v>202</v>
      </c>
      <c r="H511" s="152">
        <v>0.18</v>
      </c>
      <c r="I511" s="153"/>
      <c r="L511" s="149"/>
      <c r="M511" s="154"/>
      <c r="T511" s="155"/>
      <c r="AT511" s="150" t="s">
        <v>190</v>
      </c>
      <c r="AU511" s="150" t="s">
        <v>88</v>
      </c>
      <c r="AV511" s="13" t="s">
        <v>203</v>
      </c>
      <c r="AW511" s="13" t="s">
        <v>41</v>
      </c>
      <c r="AX511" s="13" t="s">
        <v>88</v>
      </c>
      <c r="AY511" s="150" t="s">
        <v>184</v>
      </c>
    </row>
    <row r="512" spans="2:65" s="1" customFormat="1" ht="24.2" customHeight="1">
      <c r="B512" s="121"/>
      <c r="C512" s="122" t="s">
        <v>423</v>
      </c>
      <c r="D512" s="122" t="s">
        <v>185</v>
      </c>
      <c r="E512" s="123" t="s">
        <v>1378</v>
      </c>
      <c r="F512" s="124" t="s">
        <v>1379</v>
      </c>
      <c r="G512" s="125" t="s">
        <v>1343</v>
      </c>
      <c r="H512" s="126">
        <v>0.18</v>
      </c>
      <c r="I512" s="127"/>
      <c r="J512" s="128">
        <f>ROUND(I512*H512,2)</f>
        <v>0</v>
      </c>
      <c r="K512" s="124" t="s">
        <v>189</v>
      </c>
      <c r="L512" s="32"/>
      <c r="M512" s="129" t="s">
        <v>3</v>
      </c>
      <c r="N512" s="130" t="s">
        <v>51</v>
      </c>
      <c r="P512" s="131">
        <f>O512*H512</f>
        <v>0</v>
      </c>
      <c r="Q512" s="131">
        <v>0</v>
      </c>
      <c r="R512" s="131">
        <f>Q512*H512</f>
        <v>0</v>
      </c>
      <c r="S512" s="131">
        <v>0</v>
      </c>
      <c r="T512" s="132">
        <f>S512*H512</f>
        <v>0</v>
      </c>
      <c r="AR512" s="133" t="s">
        <v>88</v>
      </c>
      <c r="AT512" s="133" t="s">
        <v>185</v>
      </c>
      <c r="AU512" s="133" t="s">
        <v>88</v>
      </c>
      <c r="AY512" s="16" t="s">
        <v>184</v>
      </c>
      <c r="BE512" s="134">
        <f>IF(N512="základní",J512,0)</f>
        <v>0</v>
      </c>
      <c r="BF512" s="134">
        <f>IF(N512="snížená",J512,0)</f>
        <v>0</v>
      </c>
      <c r="BG512" s="134">
        <f>IF(N512="zákl. přenesená",J512,0)</f>
        <v>0</v>
      </c>
      <c r="BH512" s="134">
        <f>IF(N512="sníž. přenesená",J512,0)</f>
        <v>0</v>
      </c>
      <c r="BI512" s="134">
        <f>IF(N512="nulová",J512,0)</f>
        <v>0</v>
      </c>
      <c r="BJ512" s="16" t="s">
        <v>88</v>
      </c>
      <c r="BK512" s="134">
        <f>ROUND(I512*H512,2)</f>
        <v>0</v>
      </c>
      <c r="BL512" s="16" t="s">
        <v>88</v>
      </c>
      <c r="BM512" s="133" t="s">
        <v>2892</v>
      </c>
    </row>
    <row r="513" spans="2:65" s="11" customFormat="1" ht="11.25">
      <c r="B513" s="135"/>
      <c r="D513" s="136" t="s">
        <v>190</v>
      </c>
      <c r="E513" s="137" t="s">
        <v>3</v>
      </c>
      <c r="F513" s="138" t="s">
        <v>2789</v>
      </c>
      <c r="H513" s="137" t="s">
        <v>3</v>
      </c>
      <c r="I513" s="139"/>
      <c r="L513" s="135"/>
      <c r="M513" s="140"/>
      <c r="T513" s="141"/>
      <c r="AT513" s="137" t="s">
        <v>190</v>
      </c>
      <c r="AU513" s="137" t="s">
        <v>88</v>
      </c>
      <c r="AV513" s="11" t="s">
        <v>88</v>
      </c>
      <c r="AW513" s="11" t="s">
        <v>41</v>
      </c>
      <c r="AX513" s="11" t="s">
        <v>80</v>
      </c>
      <c r="AY513" s="137" t="s">
        <v>184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2855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1" customFormat="1" ht="22.5">
      <c r="B515" s="135"/>
      <c r="D515" s="136" t="s">
        <v>190</v>
      </c>
      <c r="E515" s="137" t="s">
        <v>3</v>
      </c>
      <c r="F515" s="138" t="s">
        <v>1381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2" customFormat="1" ht="11.25">
      <c r="B516" s="142"/>
      <c r="D516" s="136" t="s">
        <v>190</v>
      </c>
      <c r="E516" s="143" t="s">
        <v>3</v>
      </c>
      <c r="F516" s="144" t="s">
        <v>2891</v>
      </c>
      <c r="H516" s="145">
        <v>0.18</v>
      </c>
      <c r="I516" s="146"/>
      <c r="L516" s="142"/>
      <c r="M516" s="147"/>
      <c r="T516" s="148"/>
      <c r="AT516" s="143" t="s">
        <v>190</v>
      </c>
      <c r="AU516" s="143" t="s">
        <v>88</v>
      </c>
      <c r="AV516" s="12" t="s">
        <v>90</v>
      </c>
      <c r="AW516" s="12" t="s">
        <v>41</v>
      </c>
      <c r="AX516" s="12" t="s">
        <v>80</v>
      </c>
      <c r="AY516" s="143" t="s">
        <v>184</v>
      </c>
    </row>
    <row r="517" spans="2:65" s="13" customFormat="1" ht="11.25">
      <c r="B517" s="149"/>
      <c r="D517" s="136" t="s">
        <v>190</v>
      </c>
      <c r="E517" s="150" t="s">
        <v>3</v>
      </c>
      <c r="F517" s="151" t="s">
        <v>202</v>
      </c>
      <c r="H517" s="152">
        <v>0.18</v>
      </c>
      <c r="I517" s="153"/>
      <c r="L517" s="149"/>
      <c r="M517" s="154"/>
      <c r="T517" s="155"/>
      <c r="AT517" s="150" t="s">
        <v>190</v>
      </c>
      <c r="AU517" s="150" t="s">
        <v>88</v>
      </c>
      <c r="AV517" s="13" t="s">
        <v>203</v>
      </c>
      <c r="AW517" s="13" t="s">
        <v>41</v>
      </c>
      <c r="AX517" s="13" t="s">
        <v>88</v>
      </c>
      <c r="AY517" s="150" t="s">
        <v>184</v>
      </c>
    </row>
    <row r="518" spans="2:65" s="1" customFormat="1" ht="24.2" customHeight="1">
      <c r="B518" s="121"/>
      <c r="C518" s="122" t="s">
        <v>584</v>
      </c>
      <c r="D518" s="122" t="s">
        <v>185</v>
      </c>
      <c r="E518" s="123" t="s">
        <v>2091</v>
      </c>
      <c r="F518" s="124" t="s">
        <v>2092</v>
      </c>
      <c r="G518" s="125" t="s">
        <v>1343</v>
      </c>
      <c r="H518" s="126">
        <v>0.04</v>
      </c>
      <c r="I518" s="127"/>
      <c r="J518" s="128">
        <f>ROUND(I518*H518,2)</f>
        <v>0</v>
      </c>
      <c r="K518" s="124" t="s">
        <v>189</v>
      </c>
      <c r="L518" s="32"/>
      <c r="M518" s="129" t="s">
        <v>3</v>
      </c>
      <c r="N518" s="130" t="s">
        <v>51</v>
      </c>
      <c r="P518" s="131">
        <f>O518*H518</f>
        <v>0</v>
      </c>
      <c r="Q518" s="131">
        <v>0</v>
      </c>
      <c r="R518" s="131">
        <f>Q518*H518</f>
        <v>0</v>
      </c>
      <c r="S518" s="131">
        <v>0</v>
      </c>
      <c r="T518" s="132">
        <f>S518*H518</f>
        <v>0</v>
      </c>
      <c r="AR518" s="133" t="s">
        <v>88</v>
      </c>
      <c r="AT518" s="133" t="s">
        <v>185</v>
      </c>
      <c r="AU518" s="133" t="s">
        <v>88</v>
      </c>
      <c r="AY518" s="16" t="s">
        <v>184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6" t="s">
        <v>88</v>
      </c>
      <c r="BK518" s="134">
        <f>ROUND(I518*H518,2)</f>
        <v>0</v>
      </c>
      <c r="BL518" s="16" t="s">
        <v>88</v>
      </c>
      <c r="BM518" s="133" t="s">
        <v>2893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2789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1" customFormat="1" ht="22.5">
      <c r="B520" s="135"/>
      <c r="D520" s="136" t="s">
        <v>190</v>
      </c>
      <c r="E520" s="137" t="s">
        <v>3</v>
      </c>
      <c r="F520" s="138" t="s">
        <v>2894</v>
      </c>
      <c r="H520" s="137" t="s">
        <v>3</v>
      </c>
      <c r="I520" s="139"/>
      <c r="L520" s="135"/>
      <c r="M520" s="140"/>
      <c r="T520" s="141"/>
      <c r="AT520" s="137" t="s">
        <v>190</v>
      </c>
      <c r="AU520" s="137" t="s">
        <v>88</v>
      </c>
      <c r="AV520" s="11" t="s">
        <v>88</v>
      </c>
      <c r="AW520" s="11" t="s">
        <v>41</v>
      </c>
      <c r="AX520" s="11" t="s">
        <v>80</v>
      </c>
      <c r="AY520" s="137" t="s">
        <v>184</v>
      </c>
    </row>
    <row r="521" spans="2:65" s="12" customFormat="1" ht="11.25">
      <c r="B521" s="142"/>
      <c r="D521" s="136" t="s">
        <v>190</v>
      </c>
      <c r="E521" s="143" t="s">
        <v>3</v>
      </c>
      <c r="F521" s="144" t="s">
        <v>1377</v>
      </c>
      <c r="H521" s="145">
        <v>0.04</v>
      </c>
      <c r="I521" s="146"/>
      <c r="L521" s="142"/>
      <c r="M521" s="147"/>
      <c r="T521" s="148"/>
      <c r="AT521" s="143" t="s">
        <v>190</v>
      </c>
      <c r="AU521" s="143" t="s">
        <v>88</v>
      </c>
      <c r="AV521" s="12" t="s">
        <v>90</v>
      </c>
      <c r="AW521" s="12" t="s">
        <v>41</v>
      </c>
      <c r="AX521" s="12" t="s">
        <v>80</v>
      </c>
      <c r="AY521" s="143" t="s">
        <v>184</v>
      </c>
    </row>
    <row r="522" spans="2:65" s="13" customFormat="1" ht="11.25">
      <c r="B522" s="149"/>
      <c r="D522" s="136" t="s">
        <v>190</v>
      </c>
      <c r="E522" s="150" t="s">
        <v>3</v>
      </c>
      <c r="F522" s="151" t="s">
        <v>202</v>
      </c>
      <c r="H522" s="152">
        <v>0.04</v>
      </c>
      <c r="I522" s="153"/>
      <c r="L522" s="149"/>
      <c r="M522" s="154"/>
      <c r="T522" s="155"/>
      <c r="AT522" s="150" t="s">
        <v>190</v>
      </c>
      <c r="AU522" s="150" t="s">
        <v>88</v>
      </c>
      <c r="AV522" s="13" t="s">
        <v>203</v>
      </c>
      <c r="AW522" s="13" t="s">
        <v>41</v>
      </c>
      <c r="AX522" s="13" t="s">
        <v>88</v>
      </c>
      <c r="AY522" s="150" t="s">
        <v>184</v>
      </c>
    </row>
    <row r="523" spans="2:65" s="1" customFormat="1" ht="37.9" customHeight="1">
      <c r="B523" s="121"/>
      <c r="C523" s="122" t="s">
        <v>430</v>
      </c>
      <c r="D523" s="122" t="s">
        <v>185</v>
      </c>
      <c r="E523" s="123" t="s">
        <v>1382</v>
      </c>
      <c r="F523" s="124" t="s">
        <v>1383</v>
      </c>
      <c r="G523" s="125" t="s">
        <v>213</v>
      </c>
      <c r="H523" s="126">
        <v>446</v>
      </c>
      <c r="I523" s="127"/>
      <c r="J523" s="128">
        <f>ROUND(I523*H523,2)</f>
        <v>0</v>
      </c>
      <c r="K523" s="124" t="s">
        <v>189</v>
      </c>
      <c r="L523" s="32"/>
      <c r="M523" s="129" t="s">
        <v>3</v>
      </c>
      <c r="N523" s="130" t="s">
        <v>51</v>
      </c>
      <c r="P523" s="131">
        <f>O523*H523</f>
        <v>0</v>
      </c>
      <c r="Q523" s="131">
        <v>0</v>
      </c>
      <c r="R523" s="131">
        <f>Q523*H523</f>
        <v>0</v>
      </c>
      <c r="S523" s="131">
        <v>0</v>
      </c>
      <c r="T523" s="132">
        <f>S523*H523</f>
        <v>0</v>
      </c>
      <c r="AR523" s="133" t="s">
        <v>88</v>
      </c>
      <c r="AT523" s="133" t="s">
        <v>185</v>
      </c>
      <c r="AU523" s="133" t="s">
        <v>88</v>
      </c>
      <c r="AY523" s="16" t="s">
        <v>184</v>
      </c>
      <c r="BE523" s="134">
        <f>IF(N523="základní",J523,0)</f>
        <v>0</v>
      </c>
      <c r="BF523" s="134">
        <f>IF(N523="snížená",J523,0)</f>
        <v>0</v>
      </c>
      <c r="BG523" s="134">
        <f>IF(N523="zákl. přenesená",J523,0)</f>
        <v>0</v>
      </c>
      <c r="BH523" s="134">
        <f>IF(N523="sníž. přenesená",J523,0)</f>
        <v>0</v>
      </c>
      <c r="BI523" s="134">
        <f>IF(N523="nulová",J523,0)</f>
        <v>0</v>
      </c>
      <c r="BJ523" s="16" t="s">
        <v>88</v>
      </c>
      <c r="BK523" s="134">
        <f>ROUND(I523*H523,2)</f>
        <v>0</v>
      </c>
      <c r="BL523" s="16" t="s">
        <v>88</v>
      </c>
      <c r="BM523" s="133" t="s">
        <v>2895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2786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1" customFormat="1" ht="11.25">
      <c r="B525" s="135"/>
      <c r="D525" s="136" t="s">
        <v>190</v>
      </c>
      <c r="E525" s="137" t="s">
        <v>3</v>
      </c>
      <c r="F525" s="138" t="s">
        <v>1295</v>
      </c>
      <c r="H525" s="137" t="s">
        <v>3</v>
      </c>
      <c r="I525" s="139"/>
      <c r="L525" s="135"/>
      <c r="M525" s="140"/>
      <c r="T525" s="141"/>
      <c r="AT525" s="137" t="s">
        <v>190</v>
      </c>
      <c r="AU525" s="137" t="s">
        <v>88</v>
      </c>
      <c r="AV525" s="11" t="s">
        <v>88</v>
      </c>
      <c r="AW525" s="11" t="s">
        <v>41</v>
      </c>
      <c r="AX525" s="11" t="s">
        <v>80</v>
      </c>
      <c r="AY525" s="137" t="s">
        <v>184</v>
      </c>
    </row>
    <row r="526" spans="2:65" s="12" customFormat="1" ht="11.25">
      <c r="B526" s="142"/>
      <c r="D526" s="136" t="s">
        <v>190</v>
      </c>
      <c r="E526" s="143" t="s">
        <v>3</v>
      </c>
      <c r="F526" s="144" t="s">
        <v>2896</v>
      </c>
      <c r="H526" s="145">
        <v>72</v>
      </c>
      <c r="I526" s="146"/>
      <c r="L526" s="142"/>
      <c r="M526" s="147"/>
      <c r="T526" s="148"/>
      <c r="AT526" s="143" t="s">
        <v>190</v>
      </c>
      <c r="AU526" s="143" t="s">
        <v>88</v>
      </c>
      <c r="AV526" s="12" t="s">
        <v>90</v>
      </c>
      <c r="AW526" s="12" t="s">
        <v>41</v>
      </c>
      <c r="AX526" s="12" t="s">
        <v>80</v>
      </c>
      <c r="AY526" s="143" t="s">
        <v>184</v>
      </c>
    </row>
    <row r="527" spans="2:65" s="11" customFormat="1" ht="11.25">
      <c r="B527" s="135"/>
      <c r="D527" s="136" t="s">
        <v>190</v>
      </c>
      <c r="E527" s="137" t="s">
        <v>3</v>
      </c>
      <c r="F527" s="138" t="s">
        <v>1297</v>
      </c>
      <c r="H527" s="137" t="s">
        <v>3</v>
      </c>
      <c r="I527" s="139"/>
      <c r="L527" s="135"/>
      <c r="M527" s="140"/>
      <c r="T527" s="141"/>
      <c r="AT527" s="137" t="s">
        <v>190</v>
      </c>
      <c r="AU527" s="137" t="s">
        <v>88</v>
      </c>
      <c r="AV527" s="11" t="s">
        <v>88</v>
      </c>
      <c r="AW527" s="11" t="s">
        <v>41</v>
      </c>
      <c r="AX527" s="11" t="s">
        <v>80</v>
      </c>
      <c r="AY527" s="137" t="s">
        <v>184</v>
      </c>
    </row>
    <row r="528" spans="2:65" s="12" customFormat="1" ht="11.25">
      <c r="B528" s="142"/>
      <c r="D528" s="136" t="s">
        <v>190</v>
      </c>
      <c r="E528" s="143" t="s">
        <v>3</v>
      </c>
      <c r="F528" s="144" t="s">
        <v>1387</v>
      </c>
      <c r="H528" s="145">
        <v>34</v>
      </c>
      <c r="I528" s="146"/>
      <c r="L528" s="142"/>
      <c r="M528" s="147"/>
      <c r="T528" s="148"/>
      <c r="AT528" s="143" t="s">
        <v>190</v>
      </c>
      <c r="AU528" s="143" t="s">
        <v>88</v>
      </c>
      <c r="AV528" s="12" t="s">
        <v>90</v>
      </c>
      <c r="AW528" s="12" t="s">
        <v>41</v>
      </c>
      <c r="AX528" s="12" t="s">
        <v>80</v>
      </c>
      <c r="AY528" s="143" t="s">
        <v>184</v>
      </c>
    </row>
    <row r="529" spans="2:65" s="11" customFormat="1" ht="11.25">
      <c r="B529" s="135"/>
      <c r="D529" s="136" t="s">
        <v>190</v>
      </c>
      <c r="E529" s="137" t="s">
        <v>3</v>
      </c>
      <c r="F529" s="138" t="s">
        <v>1299</v>
      </c>
      <c r="H529" s="137" t="s">
        <v>3</v>
      </c>
      <c r="I529" s="139"/>
      <c r="L529" s="135"/>
      <c r="M529" s="140"/>
      <c r="T529" s="141"/>
      <c r="AT529" s="137" t="s">
        <v>190</v>
      </c>
      <c r="AU529" s="137" t="s">
        <v>88</v>
      </c>
      <c r="AV529" s="11" t="s">
        <v>88</v>
      </c>
      <c r="AW529" s="11" t="s">
        <v>41</v>
      </c>
      <c r="AX529" s="11" t="s">
        <v>80</v>
      </c>
      <c r="AY529" s="137" t="s">
        <v>184</v>
      </c>
    </row>
    <row r="530" spans="2:65" s="12" customFormat="1" ht="11.25">
      <c r="B530" s="142"/>
      <c r="D530" s="136" t="s">
        <v>190</v>
      </c>
      <c r="E530" s="143" t="s">
        <v>3</v>
      </c>
      <c r="F530" s="144" t="s">
        <v>1386</v>
      </c>
      <c r="H530" s="145">
        <v>58</v>
      </c>
      <c r="I530" s="146"/>
      <c r="L530" s="142"/>
      <c r="M530" s="147"/>
      <c r="T530" s="148"/>
      <c r="AT530" s="143" t="s">
        <v>190</v>
      </c>
      <c r="AU530" s="143" t="s">
        <v>88</v>
      </c>
      <c r="AV530" s="12" t="s">
        <v>90</v>
      </c>
      <c r="AW530" s="12" t="s">
        <v>41</v>
      </c>
      <c r="AX530" s="12" t="s">
        <v>80</v>
      </c>
      <c r="AY530" s="143" t="s">
        <v>184</v>
      </c>
    </row>
    <row r="531" spans="2:65" s="11" customFormat="1" ht="11.25">
      <c r="B531" s="135"/>
      <c r="D531" s="136" t="s">
        <v>190</v>
      </c>
      <c r="E531" s="137" t="s">
        <v>3</v>
      </c>
      <c r="F531" s="138" t="s">
        <v>1300</v>
      </c>
      <c r="H531" s="137" t="s">
        <v>3</v>
      </c>
      <c r="I531" s="139"/>
      <c r="L531" s="135"/>
      <c r="M531" s="140"/>
      <c r="T531" s="141"/>
      <c r="AT531" s="137" t="s">
        <v>190</v>
      </c>
      <c r="AU531" s="137" t="s">
        <v>88</v>
      </c>
      <c r="AV531" s="11" t="s">
        <v>88</v>
      </c>
      <c r="AW531" s="11" t="s">
        <v>41</v>
      </c>
      <c r="AX531" s="11" t="s">
        <v>80</v>
      </c>
      <c r="AY531" s="137" t="s">
        <v>184</v>
      </c>
    </row>
    <row r="532" spans="2:65" s="12" customFormat="1" ht="11.25">
      <c r="B532" s="142"/>
      <c r="D532" s="136" t="s">
        <v>190</v>
      </c>
      <c r="E532" s="143" t="s">
        <v>3</v>
      </c>
      <c r="F532" s="144" t="s">
        <v>1386</v>
      </c>
      <c r="H532" s="145">
        <v>58</v>
      </c>
      <c r="I532" s="146"/>
      <c r="L532" s="142"/>
      <c r="M532" s="147"/>
      <c r="T532" s="148"/>
      <c r="AT532" s="143" t="s">
        <v>190</v>
      </c>
      <c r="AU532" s="143" t="s">
        <v>88</v>
      </c>
      <c r="AV532" s="12" t="s">
        <v>90</v>
      </c>
      <c r="AW532" s="12" t="s">
        <v>41</v>
      </c>
      <c r="AX532" s="12" t="s">
        <v>80</v>
      </c>
      <c r="AY532" s="143" t="s">
        <v>184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1301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2" customFormat="1" ht="11.25">
      <c r="B534" s="142"/>
      <c r="D534" s="136" t="s">
        <v>190</v>
      </c>
      <c r="E534" s="143" t="s">
        <v>3</v>
      </c>
      <c r="F534" s="144" t="s">
        <v>1387</v>
      </c>
      <c r="H534" s="145">
        <v>34</v>
      </c>
      <c r="I534" s="146"/>
      <c r="L534" s="142"/>
      <c r="M534" s="147"/>
      <c r="T534" s="148"/>
      <c r="AT534" s="143" t="s">
        <v>190</v>
      </c>
      <c r="AU534" s="143" t="s">
        <v>88</v>
      </c>
      <c r="AV534" s="12" t="s">
        <v>90</v>
      </c>
      <c r="AW534" s="12" t="s">
        <v>41</v>
      </c>
      <c r="AX534" s="12" t="s">
        <v>80</v>
      </c>
      <c r="AY534" s="143" t="s">
        <v>184</v>
      </c>
    </row>
    <row r="535" spans="2:65" s="11" customFormat="1" ht="11.25">
      <c r="B535" s="135"/>
      <c r="D535" s="136" t="s">
        <v>190</v>
      </c>
      <c r="E535" s="137" t="s">
        <v>3</v>
      </c>
      <c r="F535" s="138" t="s">
        <v>1302</v>
      </c>
      <c r="H535" s="137" t="s">
        <v>3</v>
      </c>
      <c r="I535" s="139"/>
      <c r="L535" s="135"/>
      <c r="M535" s="140"/>
      <c r="T535" s="141"/>
      <c r="AT535" s="137" t="s">
        <v>190</v>
      </c>
      <c r="AU535" s="137" t="s">
        <v>88</v>
      </c>
      <c r="AV535" s="11" t="s">
        <v>88</v>
      </c>
      <c r="AW535" s="11" t="s">
        <v>41</v>
      </c>
      <c r="AX535" s="11" t="s">
        <v>80</v>
      </c>
      <c r="AY535" s="137" t="s">
        <v>184</v>
      </c>
    </row>
    <row r="536" spans="2:65" s="12" customFormat="1" ht="11.25">
      <c r="B536" s="142"/>
      <c r="D536" s="136" t="s">
        <v>190</v>
      </c>
      <c r="E536" s="143" t="s">
        <v>3</v>
      </c>
      <c r="F536" s="144" t="s">
        <v>1748</v>
      </c>
      <c r="H536" s="145">
        <v>68</v>
      </c>
      <c r="I536" s="146"/>
      <c r="L536" s="142"/>
      <c r="M536" s="147"/>
      <c r="T536" s="148"/>
      <c r="AT536" s="143" t="s">
        <v>190</v>
      </c>
      <c r="AU536" s="143" t="s">
        <v>88</v>
      </c>
      <c r="AV536" s="12" t="s">
        <v>90</v>
      </c>
      <c r="AW536" s="12" t="s">
        <v>41</v>
      </c>
      <c r="AX536" s="12" t="s">
        <v>80</v>
      </c>
      <c r="AY536" s="143" t="s">
        <v>184</v>
      </c>
    </row>
    <row r="537" spans="2:65" s="11" customFormat="1" ht="11.25">
      <c r="B537" s="135"/>
      <c r="D537" s="136" t="s">
        <v>190</v>
      </c>
      <c r="E537" s="137" t="s">
        <v>3</v>
      </c>
      <c r="F537" s="138" t="s">
        <v>1640</v>
      </c>
      <c r="H537" s="137" t="s">
        <v>3</v>
      </c>
      <c r="I537" s="139"/>
      <c r="L537" s="135"/>
      <c r="M537" s="140"/>
      <c r="T537" s="141"/>
      <c r="AT537" s="137" t="s">
        <v>190</v>
      </c>
      <c r="AU537" s="137" t="s">
        <v>88</v>
      </c>
      <c r="AV537" s="11" t="s">
        <v>88</v>
      </c>
      <c r="AW537" s="11" t="s">
        <v>41</v>
      </c>
      <c r="AX537" s="11" t="s">
        <v>80</v>
      </c>
      <c r="AY537" s="137" t="s">
        <v>184</v>
      </c>
    </row>
    <row r="538" spans="2:65" s="12" customFormat="1" ht="11.25">
      <c r="B538" s="142"/>
      <c r="D538" s="136" t="s">
        <v>190</v>
      </c>
      <c r="E538" s="143" t="s">
        <v>3</v>
      </c>
      <c r="F538" s="144" t="s">
        <v>1748</v>
      </c>
      <c r="H538" s="145">
        <v>68</v>
      </c>
      <c r="I538" s="146"/>
      <c r="L538" s="142"/>
      <c r="M538" s="147"/>
      <c r="T538" s="148"/>
      <c r="AT538" s="143" t="s">
        <v>190</v>
      </c>
      <c r="AU538" s="143" t="s">
        <v>88</v>
      </c>
      <c r="AV538" s="12" t="s">
        <v>90</v>
      </c>
      <c r="AW538" s="12" t="s">
        <v>41</v>
      </c>
      <c r="AX538" s="12" t="s">
        <v>80</v>
      </c>
      <c r="AY538" s="143" t="s">
        <v>184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1641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2" customFormat="1" ht="11.25">
      <c r="B540" s="142"/>
      <c r="D540" s="136" t="s">
        <v>190</v>
      </c>
      <c r="E540" s="143" t="s">
        <v>3</v>
      </c>
      <c r="F540" s="144" t="s">
        <v>2365</v>
      </c>
      <c r="H540" s="145">
        <v>44</v>
      </c>
      <c r="I540" s="146"/>
      <c r="L540" s="142"/>
      <c r="M540" s="147"/>
      <c r="T540" s="148"/>
      <c r="AT540" s="143" t="s">
        <v>190</v>
      </c>
      <c r="AU540" s="143" t="s">
        <v>88</v>
      </c>
      <c r="AV540" s="12" t="s">
        <v>90</v>
      </c>
      <c r="AW540" s="12" t="s">
        <v>41</v>
      </c>
      <c r="AX540" s="12" t="s">
        <v>80</v>
      </c>
      <c r="AY540" s="143" t="s">
        <v>184</v>
      </c>
    </row>
    <row r="541" spans="2:65" s="11" customFormat="1" ht="11.25">
      <c r="B541" s="135"/>
      <c r="D541" s="136" t="s">
        <v>190</v>
      </c>
      <c r="E541" s="137" t="s">
        <v>3</v>
      </c>
      <c r="F541" s="138" t="s">
        <v>2267</v>
      </c>
      <c r="H541" s="137" t="s">
        <v>3</v>
      </c>
      <c r="I541" s="139"/>
      <c r="L541" s="135"/>
      <c r="M541" s="140"/>
      <c r="T541" s="141"/>
      <c r="AT541" s="137" t="s">
        <v>190</v>
      </c>
      <c r="AU541" s="137" t="s">
        <v>88</v>
      </c>
      <c r="AV541" s="11" t="s">
        <v>88</v>
      </c>
      <c r="AW541" s="11" t="s">
        <v>41</v>
      </c>
      <c r="AX541" s="11" t="s">
        <v>80</v>
      </c>
      <c r="AY541" s="137" t="s">
        <v>184</v>
      </c>
    </row>
    <row r="542" spans="2:65" s="12" customFormat="1" ht="11.25">
      <c r="B542" s="142"/>
      <c r="D542" s="136" t="s">
        <v>190</v>
      </c>
      <c r="E542" s="143" t="s">
        <v>3</v>
      </c>
      <c r="F542" s="144" t="s">
        <v>1278</v>
      </c>
      <c r="H542" s="145">
        <v>10</v>
      </c>
      <c r="I542" s="146"/>
      <c r="L542" s="142"/>
      <c r="M542" s="147"/>
      <c r="T542" s="148"/>
      <c r="AT542" s="143" t="s">
        <v>190</v>
      </c>
      <c r="AU542" s="143" t="s">
        <v>88</v>
      </c>
      <c r="AV542" s="12" t="s">
        <v>90</v>
      </c>
      <c r="AW542" s="12" t="s">
        <v>41</v>
      </c>
      <c r="AX542" s="12" t="s">
        <v>80</v>
      </c>
      <c r="AY542" s="143" t="s">
        <v>184</v>
      </c>
    </row>
    <row r="543" spans="2:65" s="13" customFormat="1" ht="11.25">
      <c r="B543" s="149"/>
      <c r="D543" s="136" t="s">
        <v>190</v>
      </c>
      <c r="E543" s="150" t="s">
        <v>3</v>
      </c>
      <c r="F543" s="151" t="s">
        <v>202</v>
      </c>
      <c r="H543" s="152">
        <v>446</v>
      </c>
      <c r="I543" s="153"/>
      <c r="L543" s="149"/>
      <c r="M543" s="154"/>
      <c r="T543" s="155"/>
      <c r="AT543" s="150" t="s">
        <v>190</v>
      </c>
      <c r="AU543" s="150" t="s">
        <v>88</v>
      </c>
      <c r="AV543" s="13" t="s">
        <v>203</v>
      </c>
      <c r="AW543" s="13" t="s">
        <v>41</v>
      </c>
      <c r="AX543" s="13" t="s">
        <v>88</v>
      </c>
      <c r="AY543" s="150" t="s">
        <v>184</v>
      </c>
    </row>
    <row r="544" spans="2:65" s="1" customFormat="1" ht="37.9" customHeight="1">
      <c r="B544" s="121"/>
      <c r="C544" s="122" t="s">
        <v>591</v>
      </c>
      <c r="D544" s="122" t="s">
        <v>185</v>
      </c>
      <c r="E544" s="123" t="s">
        <v>1388</v>
      </c>
      <c r="F544" s="124" t="s">
        <v>1389</v>
      </c>
      <c r="G544" s="125" t="s">
        <v>213</v>
      </c>
      <c r="H544" s="126">
        <v>52</v>
      </c>
      <c r="I544" s="127"/>
      <c r="J544" s="128">
        <f>ROUND(I544*H544,2)</f>
        <v>0</v>
      </c>
      <c r="K544" s="124" t="s">
        <v>189</v>
      </c>
      <c r="L544" s="32"/>
      <c r="M544" s="129" t="s">
        <v>3</v>
      </c>
      <c r="N544" s="130" t="s">
        <v>51</v>
      </c>
      <c r="P544" s="131">
        <f>O544*H544</f>
        <v>0</v>
      </c>
      <c r="Q544" s="131">
        <v>0</v>
      </c>
      <c r="R544" s="131">
        <f>Q544*H544</f>
        <v>0</v>
      </c>
      <c r="S544" s="131">
        <v>0</v>
      </c>
      <c r="T544" s="132">
        <f>S544*H544</f>
        <v>0</v>
      </c>
      <c r="AR544" s="133" t="s">
        <v>88</v>
      </c>
      <c r="AT544" s="133" t="s">
        <v>185</v>
      </c>
      <c r="AU544" s="133" t="s">
        <v>88</v>
      </c>
      <c r="AY544" s="16" t="s">
        <v>184</v>
      </c>
      <c r="BE544" s="134">
        <f>IF(N544="základní",J544,0)</f>
        <v>0</v>
      </c>
      <c r="BF544" s="134">
        <f>IF(N544="snížená",J544,0)</f>
        <v>0</v>
      </c>
      <c r="BG544" s="134">
        <f>IF(N544="zákl. přenesená",J544,0)</f>
        <v>0</v>
      </c>
      <c r="BH544" s="134">
        <f>IF(N544="sníž. přenesená",J544,0)</f>
        <v>0</v>
      </c>
      <c r="BI544" s="134">
        <f>IF(N544="nulová",J544,0)</f>
        <v>0</v>
      </c>
      <c r="BJ544" s="16" t="s">
        <v>88</v>
      </c>
      <c r="BK544" s="134">
        <f>ROUND(I544*H544,2)</f>
        <v>0</v>
      </c>
      <c r="BL544" s="16" t="s">
        <v>88</v>
      </c>
      <c r="BM544" s="133" t="s">
        <v>2897</v>
      </c>
    </row>
    <row r="545" spans="2:51" s="11" customFormat="1" ht="11.25">
      <c r="B545" s="135"/>
      <c r="D545" s="136" t="s">
        <v>190</v>
      </c>
      <c r="E545" s="137" t="s">
        <v>3</v>
      </c>
      <c r="F545" s="138" t="s">
        <v>2786</v>
      </c>
      <c r="H545" s="137" t="s">
        <v>3</v>
      </c>
      <c r="I545" s="139"/>
      <c r="L545" s="135"/>
      <c r="M545" s="140"/>
      <c r="T545" s="141"/>
      <c r="AT545" s="137" t="s">
        <v>190</v>
      </c>
      <c r="AU545" s="137" t="s">
        <v>88</v>
      </c>
      <c r="AV545" s="11" t="s">
        <v>88</v>
      </c>
      <c r="AW545" s="11" t="s">
        <v>41</v>
      </c>
      <c r="AX545" s="11" t="s">
        <v>80</v>
      </c>
      <c r="AY545" s="137" t="s">
        <v>184</v>
      </c>
    </row>
    <row r="546" spans="2:51" s="11" customFormat="1" ht="11.25">
      <c r="B546" s="135"/>
      <c r="D546" s="136" t="s">
        <v>190</v>
      </c>
      <c r="E546" s="137" t="s">
        <v>3</v>
      </c>
      <c r="F546" s="138" t="s">
        <v>1295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51" s="12" customFormat="1" ht="11.25">
      <c r="B547" s="142"/>
      <c r="D547" s="136" t="s">
        <v>190</v>
      </c>
      <c r="E547" s="143" t="s">
        <v>3</v>
      </c>
      <c r="F547" s="144" t="s">
        <v>1670</v>
      </c>
      <c r="H547" s="145">
        <v>6</v>
      </c>
      <c r="I547" s="146"/>
      <c r="L547" s="142"/>
      <c r="M547" s="147"/>
      <c r="T547" s="148"/>
      <c r="AT547" s="143" t="s">
        <v>190</v>
      </c>
      <c r="AU547" s="143" t="s">
        <v>88</v>
      </c>
      <c r="AV547" s="12" t="s">
        <v>90</v>
      </c>
      <c r="AW547" s="12" t="s">
        <v>41</v>
      </c>
      <c r="AX547" s="12" t="s">
        <v>80</v>
      </c>
      <c r="AY547" s="143" t="s">
        <v>184</v>
      </c>
    </row>
    <row r="548" spans="2:51" s="11" customFormat="1" ht="11.25">
      <c r="B548" s="135"/>
      <c r="D548" s="136" t="s">
        <v>190</v>
      </c>
      <c r="E548" s="137" t="s">
        <v>3</v>
      </c>
      <c r="F548" s="138" t="s">
        <v>1297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51" s="12" customFormat="1" ht="11.25">
      <c r="B549" s="142"/>
      <c r="D549" s="136" t="s">
        <v>190</v>
      </c>
      <c r="E549" s="143" t="s">
        <v>3</v>
      </c>
      <c r="F549" s="144" t="s">
        <v>895</v>
      </c>
      <c r="H549" s="145">
        <v>4</v>
      </c>
      <c r="I549" s="146"/>
      <c r="L549" s="142"/>
      <c r="M549" s="147"/>
      <c r="T549" s="148"/>
      <c r="AT549" s="143" t="s">
        <v>190</v>
      </c>
      <c r="AU549" s="143" t="s">
        <v>88</v>
      </c>
      <c r="AV549" s="12" t="s">
        <v>90</v>
      </c>
      <c r="AW549" s="12" t="s">
        <v>41</v>
      </c>
      <c r="AX549" s="12" t="s">
        <v>80</v>
      </c>
      <c r="AY549" s="143" t="s">
        <v>184</v>
      </c>
    </row>
    <row r="550" spans="2:51" s="11" customFormat="1" ht="11.25">
      <c r="B550" s="135"/>
      <c r="D550" s="136" t="s">
        <v>190</v>
      </c>
      <c r="E550" s="137" t="s">
        <v>3</v>
      </c>
      <c r="F550" s="138" t="s">
        <v>1299</v>
      </c>
      <c r="H550" s="137" t="s">
        <v>3</v>
      </c>
      <c r="I550" s="139"/>
      <c r="L550" s="135"/>
      <c r="M550" s="140"/>
      <c r="T550" s="141"/>
      <c r="AT550" s="137" t="s">
        <v>190</v>
      </c>
      <c r="AU550" s="137" t="s">
        <v>88</v>
      </c>
      <c r="AV550" s="11" t="s">
        <v>88</v>
      </c>
      <c r="AW550" s="11" t="s">
        <v>41</v>
      </c>
      <c r="AX550" s="11" t="s">
        <v>80</v>
      </c>
      <c r="AY550" s="137" t="s">
        <v>184</v>
      </c>
    </row>
    <row r="551" spans="2:51" s="12" customFormat="1" ht="11.25">
      <c r="B551" s="142"/>
      <c r="D551" s="136" t="s">
        <v>190</v>
      </c>
      <c r="E551" s="143" t="s">
        <v>3</v>
      </c>
      <c r="F551" s="144" t="s">
        <v>1670</v>
      </c>
      <c r="H551" s="145">
        <v>6</v>
      </c>
      <c r="I551" s="146"/>
      <c r="L551" s="142"/>
      <c r="M551" s="147"/>
      <c r="T551" s="148"/>
      <c r="AT551" s="143" t="s">
        <v>190</v>
      </c>
      <c r="AU551" s="143" t="s">
        <v>88</v>
      </c>
      <c r="AV551" s="12" t="s">
        <v>90</v>
      </c>
      <c r="AW551" s="12" t="s">
        <v>41</v>
      </c>
      <c r="AX551" s="12" t="s">
        <v>80</v>
      </c>
      <c r="AY551" s="143" t="s">
        <v>184</v>
      </c>
    </row>
    <row r="552" spans="2:51" s="11" customFormat="1" ht="11.25">
      <c r="B552" s="135"/>
      <c r="D552" s="136" t="s">
        <v>190</v>
      </c>
      <c r="E552" s="137" t="s">
        <v>3</v>
      </c>
      <c r="F552" s="138" t="s">
        <v>1300</v>
      </c>
      <c r="H552" s="137" t="s">
        <v>3</v>
      </c>
      <c r="I552" s="139"/>
      <c r="L552" s="135"/>
      <c r="M552" s="140"/>
      <c r="T552" s="141"/>
      <c r="AT552" s="137" t="s">
        <v>190</v>
      </c>
      <c r="AU552" s="137" t="s">
        <v>88</v>
      </c>
      <c r="AV552" s="11" t="s">
        <v>88</v>
      </c>
      <c r="AW552" s="11" t="s">
        <v>41</v>
      </c>
      <c r="AX552" s="11" t="s">
        <v>80</v>
      </c>
      <c r="AY552" s="137" t="s">
        <v>184</v>
      </c>
    </row>
    <row r="553" spans="2:51" s="12" customFormat="1" ht="11.25">
      <c r="B553" s="142"/>
      <c r="D553" s="136" t="s">
        <v>190</v>
      </c>
      <c r="E553" s="143" t="s">
        <v>3</v>
      </c>
      <c r="F553" s="144" t="s">
        <v>1670</v>
      </c>
      <c r="H553" s="145">
        <v>6</v>
      </c>
      <c r="I553" s="146"/>
      <c r="L553" s="142"/>
      <c r="M553" s="147"/>
      <c r="T553" s="148"/>
      <c r="AT553" s="143" t="s">
        <v>190</v>
      </c>
      <c r="AU553" s="143" t="s">
        <v>88</v>
      </c>
      <c r="AV553" s="12" t="s">
        <v>90</v>
      </c>
      <c r="AW553" s="12" t="s">
        <v>41</v>
      </c>
      <c r="AX553" s="12" t="s">
        <v>80</v>
      </c>
      <c r="AY553" s="143" t="s">
        <v>184</v>
      </c>
    </row>
    <row r="554" spans="2:51" s="11" customFormat="1" ht="11.25">
      <c r="B554" s="135"/>
      <c r="D554" s="136" t="s">
        <v>190</v>
      </c>
      <c r="E554" s="137" t="s">
        <v>3</v>
      </c>
      <c r="F554" s="138" t="s">
        <v>1301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51" s="12" customFormat="1" ht="11.25">
      <c r="B555" s="142"/>
      <c r="D555" s="136" t="s">
        <v>190</v>
      </c>
      <c r="E555" s="143" t="s">
        <v>3</v>
      </c>
      <c r="F555" s="144" t="s">
        <v>895</v>
      </c>
      <c r="H555" s="145">
        <v>4</v>
      </c>
      <c r="I555" s="146"/>
      <c r="L555" s="142"/>
      <c r="M555" s="147"/>
      <c r="T555" s="148"/>
      <c r="AT555" s="143" t="s">
        <v>190</v>
      </c>
      <c r="AU555" s="143" t="s">
        <v>88</v>
      </c>
      <c r="AV555" s="12" t="s">
        <v>90</v>
      </c>
      <c r="AW555" s="12" t="s">
        <v>41</v>
      </c>
      <c r="AX555" s="12" t="s">
        <v>80</v>
      </c>
      <c r="AY555" s="143" t="s">
        <v>184</v>
      </c>
    </row>
    <row r="556" spans="2:51" s="11" customFormat="1" ht="11.25">
      <c r="B556" s="135"/>
      <c r="D556" s="136" t="s">
        <v>190</v>
      </c>
      <c r="E556" s="137" t="s">
        <v>3</v>
      </c>
      <c r="F556" s="138" t="s">
        <v>1302</v>
      </c>
      <c r="H556" s="137" t="s">
        <v>3</v>
      </c>
      <c r="I556" s="139"/>
      <c r="L556" s="135"/>
      <c r="M556" s="140"/>
      <c r="T556" s="141"/>
      <c r="AT556" s="137" t="s">
        <v>190</v>
      </c>
      <c r="AU556" s="137" t="s">
        <v>88</v>
      </c>
      <c r="AV556" s="11" t="s">
        <v>88</v>
      </c>
      <c r="AW556" s="11" t="s">
        <v>41</v>
      </c>
      <c r="AX556" s="11" t="s">
        <v>80</v>
      </c>
      <c r="AY556" s="137" t="s">
        <v>184</v>
      </c>
    </row>
    <row r="557" spans="2:51" s="12" customFormat="1" ht="11.25">
      <c r="B557" s="142"/>
      <c r="D557" s="136" t="s">
        <v>190</v>
      </c>
      <c r="E557" s="143" t="s">
        <v>3</v>
      </c>
      <c r="F557" s="144" t="s">
        <v>1362</v>
      </c>
      <c r="H557" s="145">
        <v>8</v>
      </c>
      <c r="I557" s="146"/>
      <c r="L557" s="142"/>
      <c r="M557" s="147"/>
      <c r="T557" s="148"/>
      <c r="AT557" s="143" t="s">
        <v>190</v>
      </c>
      <c r="AU557" s="143" t="s">
        <v>88</v>
      </c>
      <c r="AV557" s="12" t="s">
        <v>90</v>
      </c>
      <c r="AW557" s="12" t="s">
        <v>41</v>
      </c>
      <c r="AX557" s="12" t="s">
        <v>80</v>
      </c>
      <c r="AY557" s="143" t="s">
        <v>184</v>
      </c>
    </row>
    <row r="558" spans="2:51" s="11" customFormat="1" ht="11.25">
      <c r="B558" s="135"/>
      <c r="D558" s="136" t="s">
        <v>190</v>
      </c>
      <c r="E558" s="137" t="s">
        <v>3</v>
      </c>
      <c r="F558" s="138" t="s">
        <v>1640</v>
      </c>
      <c r="H558" s="137" t="s">
        <v>3</v>
      </c>
      <c r="I558" s="139"/>
      <c r="L558" s="135"/>
      <c r="M558" s="140"/>
      <c r="T558" s="141"/>
      <c r="AT558" s="137" t="s">
        <v>190</v>
      </c>
      <c r="AU558" s="137" t="s">
        <v>88</v>
      </c>
      <c r="AV558" s="11" t="s">
        <v>88</v>
      </c>
      <c r="AW558" s="11" t="s">
        <v>41</v>
      </c>
      <c r="AX558" s="11" t="s">
        <v>80</v>
      </c>
      <c r="AY558" s="137" t="s">
        <v>184</v>
      </c>
    </row>
    <row r="559" spans="2:51" s="12" customFormat="1" ht="11.25">
      <c r="B559" s="142"/>
      <c r="D559" s="136" t="s">
        <v>190</v>
      </c>
      <c r="E559" s="143" t="s">
        <v>3</v>
      </c>
      <c r="F559" s="144" t="s">
        <v>1362</v>
      </c>
      <c r="H559" s="145">
        <v>8</v>
      </c>
      <c r="I559" s="146"/>
      <c r="L559" s="142"/>
      <c r="M559" s="147"/>
      <c r="T559" s="148"/>
      <c r="AT559" s="143" t="s">
        <v>190</v>
      </c>
      <c r="AU559" s="143" t="s">
        <v>88</v>
      </c>
      <c r="AV559" s="12" t="s">
        <v>90</v>
      </c>
      <c r="AW559" s="12" t="s">
        <v>41</v>
      </c>
      <c r="AX559" s="12" t="s">
        <v>80</v>
      </c>
      <c r="AY559" s="143" t="s">
        <v>184</v>
      </c>
    </row>
    <row r="560" spans="2:51" s="11" customFormat="1" ht="11.25">
      <c r="B560" s="135"/>
      <c r="D560" s="136" t="s">
        <v>190</v>
      </c>
      <c r="E560" s="137" t="s">
        <v>3</v>
      </c>
      <c r="F560" s="138" t="s">
        <v>1641</v>
      </c>
      <c r="H560" s="137" t="s">
        <v>3</v>
      </c>
      <c r="I560" s="139"/>
      <c r="L560" s="135"/>
      <c r="M560" s="140"/>
      <c r="T560" s="141"/>
      <c r="AT560" s="137" t="s">
        <v>190</v>
      </c>
      <c r="AU560" s="137" t="s">
        <v>88</v>
      </c>
      <c r="AV560" s="11" t="s">
        <v>88</v>
      </c>
      <c r="AW560" s="11" t="s">
        <v>41</v>
      </c>
      <c r="AX560" s="11" t="s">
        <v>80</v>
      </c>
      <c r="AY560" s="137" t="s">
        <v>184</v>
      </c>
    </row>
    <row r="561" spans="2:65" s="12" customFormat="1" ht="11.25">
      <c r="B561" s="142"/>
      <c r="D561" s="136" t="s">
        <v>190</v>
      </c>
      <c r="E561" s="143" t="s">
        <v>3</v>
      </c>
      <c r="F561" s="144" t="s">
        <v>1670</v>
      </c>
      <c r="H561" s="145">
        <v>6</v>
      </c>
      <c r="I561" s="146"/>
      <c r="L561" s="142"/>
      <c r="M561" s="147"/>
      <c r="T561" s="148"/>
      <c r="AT561" s="143" t="s">
        <v>190</v>
      </c>
      <c r="AU561" s="143" t="s">
        <v>88</v>
      </c>
      <c r="AV561" s="12" t="s">
        <v>90</v>
      </c>
      <c r="AW561" s="12" t="s">
        <v>41</v>
      </c>
      <c r="AX561" s="12" t="s">
        <v>80</v>
      </c>
      <c r="AY561" s="143" t="s">
        <v>184</v>
      </c>
    </row>
    <row r="562" spans="2:65" s="11" customFormat="1" ht="11.25">
      <c r="B562" s="135"/>
      <c r="D562" s="136" t="s">
        <v>190</v>
      </c>
      <c r="E562" s="137" t="s">
        <v>3</v>
      </c>
      <c r="F562" s="138" t="s">
        <v>2267</v>
      </c>
      <c r="H562" s="137" t="s">
        <v>3</v>
      </c>
      <c r="I562" s="139"/>
      <c r="L562" s="135"/>
      <c r="M562" s="140"/>
      <c r="T562" s="141"/>
      <c r="AT562" s="137" t="s">
        <v>190</v>
      </c>
      <c r="AU562" s="137" t="s">
        <v>88</v>
      </c>
      <c r="AV562" s="11" t="s">
        <v>88</v>
      </c>
      <c r="AW562" s="11" t="s">
        <v>41</v>
      </c>
      <c r="AX562" s="11" t="s">
        <v>80</v>
      </c>
      <c r="AY562" s="137" t="s">
        <v>184</v>
      </c>
    </row>
    <row r="563" spans="2:65" s="12" customFormat="1" ht="11.25">
      <c r="B563" s="142"/>
      <c r="D563" s="136" t="s">
        <v>190</v>
      </c>
      <c r="E563" s="143" t="s">
        <v>3</v>
      </c>
      <c r="F563" s="144" t="s">
        <v>1363</v>
      </c>
      <c r="H563" s="145">
        <v>2</v>
      </c>
      <c r="I563" s="146"/>
      <c r="L563" s="142"/>
      <c r="M563" s="147"/>
      <c r="T563" s="148"/>
      <c r="AT563" s="143" t="s">
        <v>190</v>
      </c>
      <c r="AU563" s="143" t="s">
        <v>88</v>
      </c>
      <c r="AV563" s="12" t="s">
        <v>90</v>
      </c>
      <c r="AW563" s="12" t="s">
        <v>41</v>
      </c>
      <c r="AX563" s="12" t="s">
        <v>80</v>
      </c>
      <c r="AY563" s="143" t="s">
        <v>184</v>
      </c>
    </row>
    <row r="564" spans="2:65" s="11" customFormat="1" ht="11.25">
      <c r="B564" s="135"/>
      <c r="D564" s="136" t="s">
        <v>190</v>
      </c>
      <c r="E564" s="137" t="s">
        <v>3</v>
      </c>
      <c r="F564" s="138" t="s">
        <v>2855</v>
      </c>
      <c r="H564" s="137" t="s">
        <v>3</v>
      </c>
      <c r="I564" s="139"/>
      <c r="L564" s="135"/>
      <c r="M564" s="140"/>
      <c r="T564" s="141"/>
      <c r="AT564" s="137" t="s">
        <v>190</v>
      </c>
      <c r="AU564" s="137" t="s">
        <v>88</v>
      </c>
      <c r="AV564" s="11" t="s">
        <v>88</v>
      </c>
      <c r="AW564" s="11" t="s">
        <v>41</v>
      </c>
      <c r="AX564" s="11" t="s">
        <v>80</v>
      </c>
      <c r="AY564" s="137" t="s">
        <v>184</v>
      </c>
    </row>
    <row r="565" spans="2:65" s="11" customFormat="1" ht="11.25">
      <c r="B565" s="135"/>
      <c r="D565" s="136" t="s">
        <v>190</v>
      </c>
      <c r="E565" s="137" t="s">
        <v>3</v>
      </c>
      <c r="F565" s="138" t="s">
        <v>2282</v>
      </c>
      <c r="H565" s="137" t="s">
        <v>3</v>
      </c>
      <c r="I565" s="139"/>
      <c r="L565" s="135"/>
      <c r="M565" s="140"/>
      <c r="T565" s="141"/>
      <c r="AT565" s="137" t="s">
        <v>190</v>
      </c>
      <c r="AU565" s="137" t="s">
        <v>88</v>
      </c>
      <c r="AV565" s="11" t="s">
        <v>88</v>
      </c>
      <c r="AW565" s="11" t="s">
        <v>41</v>
      </c>
      <c r="AX565" s="11" t="s">
        <v>80</v>
      </c>
      <c r="AY565" s="137" t="s">
        <v>184</v>
      </c>
    </row>
    <row r="566" spans="2:65" s="12" customFormat="1" ht="11.25">
      <c r="B566" s="142"/>
      <c r="D566" s="136" t="s">
        <v>190</v>
      </c>
      <c r="E566" s="143" t="s">
        <v>3</v>
      </c>
      <c r="F566" s="144" t="s">
        <v>90</v>
      </c>
      <c r="H566" s="145">
        <v>2</v>
      </c>
      <c r="I566" s="146"/>
      <c r="L566" s="142"/>
      <c r="M566" s="147"/>
      <c r="T566" s="148"/>
      <c r="AT566" s="143" t="s">
        <v>190</v>
      </c>
      <c r="AU566" s="143" t="s">
        <v>88</v>
      </c>
      <c r="AV566" s="12" t="s">
        <v>90</v>
      </c>
      <c r="AW566" s="12" t="s">
        <v>41</v>
      </c>
      <c r="AX566" s="12" t="s">
        <v>80</v>
      </c>
      <c r="AY566" s="143" t="s">
        <v>184</v>
      </c>
    </row>
    <row r="567" spans="2:65" s="13" customFormat="1" ht="11.25">
      <c r="B567" s="149"/>
      <c r="D567" s="136" t="s">
        <v>190</v>
      </c>
      <c r="E567" s="150" t="s">
        <v>3</v>
      </c>
      <c r="F567" s="151" t="s">
        <v>202</v>
      </c>
      <c r="H567" s="152">
        <v>52</v>
      </c>
      <c r="I567" s="153"/>
      <c r="L567" s="149"/>
      <c r="M567" s="154"/>
      <c r="T567" s="155"/>
      <c r="AT567" s="150" t="s">
        <v>190</v>
      </c>
      <c r="AU567" s="150" t="s">
        <v>88</v>
      </c>
      <c r="AV567" s="13" t="s">
        <v>203</v>
      </c>
      <c r="AW567" s="13" t="s">
        <v>41</v>
      </c>
      <c r="AX567" s="13" t="s">
        <v>88</v>
      </c>
      <c r="AY567" s="150" t="s">
        <v>184</v>
      </c>
    </row>
    <row r="568" spans="2:65" s="1" customFormat="1" ht="37.9" customHeight="1">
      <c r="B568" s="121"/>
      <c r="C568" s="122" t="s">
        <v>444</v>
      </c>
      <c r="D568" s="122" t="s">
        <v>185</v>
      </c>
      <c r="E568" s="123" t="s">
        <v>1391</v>
      </c>
      <c r="F568" s="124" t="s">
        <v>1392</v>
      </c>
      <c r="G568" s="125" t="s">
        <v>213</v>
      </c>
      <c r="H568" s="126">
        <v>28</v>
      </c>
      <c r="I568" s="127"/>
      <c r="J568" s="128">
        <f>ROUND(I568*H568,2)</f>
        <v>0</v>
      </c>
      <c r="K568" s="124" t="s">
        <v>189</v>
      </c>
      <c r="L568" s="32"/>
      <c r="M568" s="129" t="s">
        <v>3</v>
      </c>
      <c r="N568" s="130" t="s">
        <v>51</v>
      </c>
      <c r="P568" s="131">
        <f>O568*H568</f>
        <v>0</v>
      </c>
      <c r="Q568" s="131">
        <v>0</v>
      </c>
      <c r="R568" s="131">
        <f>Q568*H568</f>
        <v>0</v>
      </c>
      <c r="S568" s="131">
        <v>0</v>
      </c>
      <c r="T568" s="132">
        <f>S568*H568</f>
        <v>0</v>
      </c>
      <c r="AR568" s="133" t="s">
        <v>88</v>
      </c>
      <c r="AT568" s="133" t="s">
        <v>185</v>
      </c>
      <c r="AU568" s="133" t="s">
        <v>88</v>
      </c>
      <c r="AY568" s="16" t="s">
        <v>184</v>
      </c>
      <c r="BE568" s="134">
        <f>IF(N568="základní",J568,0)</f>
        <v>0</v>
      </c>
      <c r="BF568" s="134">
        <f>IF(N568="snížená",J568,0)</f>
        <v>0</v>
      </c>
      <c r="BG568" s="134">
        <f>IF(N568="zákl. přenesená",J568,0)</f>
        <v>0</v>
      </c>
      <c r="BH568" s="134">
        <f>IF(N568="sníž. přenesená",J568,0)</f>
        <v>0</v>
      </c>
      <c r="BI568" s="134">
        <f>IF(N568="nulová",J568,0)</f>
        <v>0</v>
      </c>
      <c r="BJ568" s="16" t="s">
        <v>88</v>
      </c>
      <c r="BK568" s="134">
        <f>ROUND(I568*H568,2)</f>
        <v>0</v>
      </c>
      <c r="BL568" s="16" t="s">
        <v>88</v>
      </c>
      <c r="BM568" s="133" t="s">
        <v>2898</v>
      </c>
    </row>
    <row r="569" spans="2:65" s="11" customFormat="1" ht="11.25">
      <c r="B569" s="135"/>
      <c r="D569" s="136" t="s">
        <v>190</v>
      </c>
      <c r="E569" s="137" t="s">
        <v>3</v>
      </c>
      <c r="F569" s="138" t="s">
        <v>2786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1" customFormat="1" ht="11.25">
      <c r="B570" s="135"/>
      <c r="D570" s="136" t="s">
        <v>190</v>
      </c>
      <c r="E570" s="137" t="s">
        <v>3</v>
      </c>
      <c r="F570" s="138" t="s">
        <v>1295</v>
      </c>
      <c r="H570" s="137" t="s">
        <v>3</v>
      </c>
      <c r="I570" s="139"/>
      <c r="L570" s="135"/>
      <c r="M570" s="140"/>
      <c r="T570" s="141"/>
      <c r="AT570" s="137" t="s">
        <v>190</v>
      </c>
      <c r="AU570" s="137" t="s">
        <v>88</v>
      </c>
      <c r="AV570" s="11" t="s">
        <v>88</v>
      </c>
      <c r="AW570" s="11" t="s">
        <v>41</v>
      </c>
      <c r="AX570" s="11" t="s">
        <v>80</v>
      </c>
      <c r="AY570" s="137" t="s">
        <v>184</v>
      </c>
    </row>
    <row r="571" spans="2:65" s="12" customFormat="1" ht="11.25">
      <c r="B571" s="142"/>
      <c r="D571" s="136" t="s">
        <v>190</v>
      </c>
      <c r="E571" s="143" t="s">
        <v>3</v>
      </c>
      <c r="F571" s="144" t="s">
        <v>1670</v>
      </c>
      <c r="H571" s="145">
        <v>6</v>
      </c>
      <c r="I571" s="146"/>
      <c r="L571" s="142"/>
      <c r="M571" s="147"/>
      <c r="T571" s="148"/>
      <c r="AT571" s="143" t="s">
        <v>190</v>
      </c>
      <c r="AU571" s="143" t="s">
        <v>88</v>
      </c>
      <c r="AV571" s="12" t="s">
        <v>90</v>
      </c>
      <c r="AW571" s="12" t="s">
        <v>41</v>
      </c>
      <c r="AX571" s="12" t="s">
        <v>80</v>
      </c>
      <c r="AY571" s="143" t="s">
        <v>184</v>
      </c>
    </row>
    <row r="572" spans="2:65" s="11" customFormat="1" ht="11.25">
      <c r="B572" s="135"/>
      <c r="D572" s="136" t="s">
        <v>190</v>
      </c>
      <c r="E572" s="137" t="s">
        <v>3</v>
      </c>
      <c r="F572" s="138" t="s">
        <v>1297</v>
      </c>
      <c r="H572" s="137" t="s">
        <v>3</v>
      </c>
      <c r="I572" s="139"/>
      <c r="L572" s="135"/>
      <c r="M572" s="140"/>
      <c r="T572" s="141"/>
      <c r="AT572" s="137" t="s">
        <v>190</v>
      </c>
      <c r="AU572" s="137" t="s">
        <v>88</v>
      </c>
      <c r="AV572" s="11" t="s">
        <v>88</v>
      </c>
      <c r="AW572" s="11" t="s">
        <v>41</v>
      </c>
      <c r="AX572" s="11" t="s">
        <v>80</v>
      </c>
      <c r="AY572" s="137" t="s">
        <v>184</v>
      </c>
    </row>
    <row r="573" spans="2:65" s="12" customFormat="1" ht="11.25">
      <c r="B573" s="142"/>
      <c r="D573" s="136" t="s">
        <v>190</v>
      </c>
      <c r="E573" s="143" t="s">
        <v>3</v>
      </c>
      <c r="F573" s="144" t="s">
        <v>1363</v>
      </c>
      <c r="H573" s="145">
        <v>2</v>
      </c>
      <c r="I573" s="146"/>
      <c r="L573" s="142"/>
      <c r="M573" s="147"/>
      <c r="T573" s="148"/>
      <c r="AT573" s="143" t="s">
        <v>190</v>
      </c>
      <c r="AU573" s="143" t="s">
        <v>88</v>
      </c>
      <c r="AV573" s="12" t="s">
        <v>90</v>
      </c>
      <c r="AW573" s="12" t="s">
        <v>41</v>
      </c>
      <c r="AX573" s="12" t="s">
        <v>80</v>
      </c>
      <c r="AY573" s="143" t="s">
        <v>184</v>
      </c>
    </row>
    <row r="574" spans="2:65" s="11" customFormat="1" ht="11.25">
      <c r="B574" s="135"/>
      <c r="D574" s="136" t="s">
        <v>190</v>
      </c>
      <c r="E574" s="137" t="s">
        <v>3</v>
      </c>
      <c r="F574" s="138" t="s">
        <v>1299</v>
      </c>
      <c r="H574" s="137" t="s">
        <v>3</v>
      </c>
      <c r="I574" s="139"/>
      <c r="L574" s="135"/>
      <c r="M574" s="140"/>
      <c r="T574" s="141"/>
      <c r="AT574" s="137" t="s">
        <v>190</v>
      </c>
      <c r="AU574" s="137" t="s">
        <v>88</v>
      </c>
      <c r="AV574" s="11" t="s">
        <v>88</v>
      </c>
      <c r="AW574" s="11" t="s">
        <v>41</v>
      </c>
      <c r="AX574" s="11" t="s">
        <v>80</v>
      </c>
      <c r="AY574" s="137" t="s">
        <v>184</v>
      </c>
    </row>
    <row r="575" spans="2:65" s="12" customFormat="1" ht="11.25">
      <c r="B575" s="142"/>
      <c r="D575" s="136" t="s">
        <v>190</v>
      </c>
      <c r="E575" s="143" t="s">
        <v>3</v>
      </c>
      <c r="F575" s="144" t="s">
        <v>895</v>
      </c>
      <c r="H575" s="145">
        <v>4</v>
      </c>
      <c r="I575" s="146"/>
      <c r="L575" s="142"/>
      <c r="M575" s="147"/>
      <c r="T575" s="148"/>
      <c r="AT575" s="143" t="s">
        <v>190</v>
      </c>
      <c r="AU575" s="143" t="s">
        <v>88</v>
      </c>
      <c r="AV575" s="12" t="s">
        <v>90</v>
      </c>
      <c r="AW575" s="12" t="s">
        <v>41</v>
      </c>
      <c r="AX575" s="12" t="s">
        <v>80</v>
      </c>
      <c r="AY575" s="143" t="s">
        <v>184</v>
      </c>
    </row>
    <row r="576" spans="2:65" s="11" customFormat="1" ht="11.25">
      <c r="B576" s="135"/>
      <c r="D576" s="136" t="s">
        <v>190</v>
      </c>
      <c r="E576" s="137" t="s">
        <v>3</v>
      </c>
      <c r="F576" s="138" t="s">
        <v>1300</v>
      </c>
      <c r="H576" s="137" t="s">
        <v>3</v>
      </c>
      <c r="I576" s="139"/>
      <c r="L576" s="135"/>
      <c r="M576" s="140"/>
      <c r="T576" s="141"/>
      <c r="AT576" s="137" t="s">
        <v>190</v>
      </c>
      <c r="AU576" s="137" t="s">
        <v>88</v>
      </c>
      <c r="AV576" s="11" t="s">
        <v>88</v>
      </c>
      <c r="AW576" s="11" t="s">
        <v>41</v>
      </c>
      <c r="AX576" s="11" t="s">
        <v>80</v>
      </c>
      <c r="AY576" s="137" t="s">
        <v>184</v>
      </c>
    </row>
    <row r="577" spans="2:65" s="12" customFormat="1" ht="11.25">
      <c r="B577" s="142"/>
      <c r="D577" s="136" t="s">
        <v>190</v>
      </c>
      <c r="E577" s="143" t="s">
        <v>3</v>
      </c>
      <c r="F577" s="144" t="s">
        <v>895</v>
      </c>
      <c r="H577" s="145">
        <v>4</v>
      </c>
      <c r="I577" s="146"/>
      <c r="L577" s="142"/>
      <c r="M577" s="147"/>
      <c r="T577" s="148"/>
      <c r="AT577" s="143" t="s">
        <v>190</v>
      </c>
      <c r="AU577" s="143" t="s">
        <v>88</v>
      </c>
      <c r="AV577" s="12" t="s">
        <v>90</v>
      </c>
      <c r="AW577" s="12" t="s">
        <v>41</v>
      </c>
      <c r="AX577" s="12" t="s">
        <v>80</v>
      </c>
      <c r="AY577" s="143" t="s">
        <v>184</v>
      </c>
    </row>
    <row r="578" spans="2:65" s="11" customFormat="1" ht="11.25">
      <c r="B578" s="135"/>
      <c r="D578" s="136" t="s">
        <v>190</v>
      </c>
      <c r="E578" s="137" t="s">
        <v>3</v>
      </c>
      <c r="F578" s="138" t="s">
        <v>1301</v>
      </c>
      <c r="H578" s="137" t="s">
        <v>3</v>
      </c>
      <c r="I578" s="139"/>
      <c r="L578" s="135"/>
      <c r="M578" s="140"/>
      <c r="T578" s="141"/>
      <c r="AT578" s="137" t="s">
        <v>190</v>
      </c>
      <c r="AU578" s="137" t="s">
        <v>88</v>
      </c>
      <c r="AV578" s="11" t="s">
        <v>88</v>
      </c>
      <c r="AW578" s="11" t="s">
        <v>41</v>
      </c>
      <c r="AX578" s="11" t="s">
        <v>80</v>
      </c>
      <c r="AY578" s="137" t="s">
        <v>184</v>
      </c>
    </row>
    <row r="579" spans="2:65" s="12" customFormat="1" ht="11.25">
      <c r="B579" s="142"/>
      <c r="D579" s="136" t="s">
        <v>190</v>
      </c>
      <c r="E579" s="143" t="s">
        <v>3</v>
      </c>
      <c r="F579" s="144" t="s">
        <v>1363</v>
      </c>
      <c r="H579" s="145">
        <v>2</v>
      </c>
      <c r="I579" s="146"/>
      <c r="L579" s="142"/>
      <c r="M579" s="147"/>
      <c r="T579" s="148"/>
      <c r="AT579" s="143" t="s">
        <v>190</v>
      </c>
      <c r="AU579" s="143" t="s">
        <v>88</v>
      </c>
      <c r="AV579" s="12" t="s">
        <v>90</v>
      </c>
      <c r="AW579" s="12" t="s">
        <v>41</v>
      </c>
      <c r="AX579" s="12" t="s">
        <v>80</v>
      </c>
      <c r="AY579" s="143" t="s">
        <v>184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1302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2" customFormat="1" ht="11.25">
      <c r="B581" s="142"/>
      <c r="D581" s="136" t="s">
        <v>190</v>
      </c>
      <c r="E581" s="143" t="s">
        <v>3</v>
      </c>
      <c r="F581" s="144" t="s">
        <v>895</v>
      </c>
      <c r="H581" s="145">
        <v>4</v>
      </c>
      <c r="I581" s="146"/>
      <c r="L581" s="142"/>
      <c r="M581" s="147"/>
      <c r="T581" s="148"/>
      <c r="AT581" s="143" t="s">
        <v>190</v>
      </c>
      <c r="AU581" s="143" t="s">
        <v>88</v>
      </c>
      <c r="AV581" s="12" t="s">
        <v>90</v>
      </c>
      <c r="AW581" s="12" t="s">
        <v>41</v>
      </c>
      <c r="AX581" s="12" t="s">
        <v>80</v>
      </c>
      <c r="AY581" s="143" t="s">
        <v>184</v>
      </c>
    </row>
    <row r="582" spans="2:65" s="11" customFormat="1" ht="11.25">
      <c r="B582" s="135"/>
      <c r="D582" s="136" t="s">
        <v>190</v>
      </c>
      <c r="E582" s="137" t="s">
        <v>3</v>
      </c>
      <c r="F582" s="138" t="s">
        <v>1640</v>
      </c>
      <c r="H582" s="137" t="s">
        <v>3</v>
      </c>
      <c r="I582" s="139"/>
      <c r="L582" s="135"/>
      <c r="M582" s="140"/>
      <c r="T582" s="141"/>
      <c r="AT582" s="137" t="s">
        <v>190</v>
      </c>
      <c r="AU582" s="137" t="s">
        <v>88</v>
      </c>
      <c r="AV582" s="11" t="s">
        <v>88</v>
      </c>
      <c r="AW582" s="11" t="s">
        <v>41</v>
      </c>
      <c r="AX582" s="11" t="s">
        <v>80</v>
      </c>
      <c r="AY582" s="137" t="s">
        <v>184</v>
      </c>
    </row>
    <row r="583" spans="2:65" s="12" customFormat="1" ht="11.25">
      <c r="B583" s="142"/>
      <c r="D583" s="136" t="s">
        <v>190</v>
      </c>
      <c r="E583" s="143" t="s">
        <v>3</v>
      </c>
      <c r="F583" s="144" t="s">
        <v>895</v>
      </c>
      <c r="H583" s="145">
        <v>4</v>
      </c>
      <c r="I583" s="146"/>
      <c r="L583" s="142"/>
      <c r="M583" s="147"/>
      <c r="T583" s="148"/>
      <c r="AT583" s="143" t="s">
        <v>190</v>
      </c>
      <c r="AU583" s="143" t="s">
        <v>88</v>
      </c>
      <c r="AV583" s="12" t="s">
        <v>90</v>
      </c>
      <c r="AW583" s="12" t="s">
        <v>41</v>
      </c>
      <c r="AX583" s="12" t="s">
        <v>80</v>
      </c>
      <c r="AY583" s="143" t="s">
        <v>184</v>
      </c>
    </row>
    <row r="584" spans="2:65" s="11" customFormat="1" ht="11.25">
      <c r="B584" s="135"/>
      <c r="D584" s="136" t="s">
        <v>190</v>
      </c>
      <c r="E584" s="137" t="s">
        <v>3</v>
      </c>
      <c r="F584" s="138" t="s">
        <v>1641</v>
      </c>
      <c r="H584" s="137" t="s">
        <v>3</v>
      </c>
      <c r="I584" s="139"/>
      <c r="L584" s="135"/>
      <c r="M584" s="140"/>
      <c r="T584" s="141"/>
      <c r="AT584" s="137" t="s">
        <v>190</v>
      </c>
      <c r="AU584" s="137" t="s">
        <v>88</v>
      </c>
      <c r="AV584" s="11" t="s">
        <v>88</v>
      </c>
      <c r="AW584" s="11" t="s">
        <v>41</v>
      </c>
      <c r="AX584" s="11" t="s">
        <v>80</v>
      </c>
      <c r="AY584" s="137" t="s">
        <v>184</v>
      </c>
    </row>
    <row r="585" spans="2:65" s="12" customFormat="1" ht="11.25">
      <c r="B585" s="142"/>
      <c r="D585" s="136" t="s">
        <v>190</v>
      </c>
      <c r="E585" s="143" t="s">
        <v>3</v>
      </c>
      <c r="F585" s="144" t="s">
        <v>1363</v>
      </c>
      <c r="H585" s="145">
        <v>2</v>
      </c>
      <c r="I585" s="146"/>
      <c r="L585" s="142"/>
      <c r="M585" s="147"/>
      <c r="T585" s="148"/>
      <c r="AT585" s="143" t="s">
        <v>190</v>
      </c>
      <c r="AU585" s="143" t="s">
        <v>88</v>
      </c>
      <c r="AV585" s="12" t="s">
        <v>90</v>
      </c>
      <c r="AW585" s="12" t="s">
        <v>41</v>
      </c>
      <c r="AX585" s="12" t="s">
        <v>80</v>
      </c>
      <c r="AY585" s="143" t="s">
        <v>184</v>
      </c>
    </row>
    <row r="586" spans="2:65" s="13" customFormat="1" ht="11.25">
      <c r="B586" s="149"/>
      <c r="D586" s="136" t="s">
        <v>190</v>
      </c>
      <c r="E586" s="150" t="s">
        <v>3</v>
      </c>
      <c r="F586" s="151" t="s">
        <v>202</v>
      </c>
      <c r="H586" s="152">
        <v>28</v>
      </c>
      <c r="I586" s="153"/>
      <c r="L586" s="149"/>
      <c r="M586" s="154"/>
      <c r="T586" s="155"/>
      <c r="AT586" s="150" t="s">
        <v>190</v>
      </c>
      <c r="AU586" s="150" t="s">
        <v>88</v>
      </c>
      <c r="AV586" s="13" t="s">
        <v>203</v>
      </c>
      <c r="AW586" s="13" t="s">
        <v>41</v>
      </c>
      <c r="AX586" s="13" t="s">
        <v>88</v>
      </c>
      <c r="AY586" s="150" t="s">
        <v>184</v>
      </c>
    </row>
    <row r="587" spans="2:65" s="1" customFormat="1" ht="37.9" customHeight="1">
      <c r="B587" s="121"/>
      <c r="C587" s="122" t="s">
        <v>602</v>
      </c>
      <c r="D587" s="122" t="s">
        <v>185</v>
      </c>
      <c r="E587" s="123" t="s">
        <v>1753</v>
      </c>
      <c r="F587" s="124" t="s">
        <v>1754</v>
      </c>
      <c r="G587" s="125" t="s">
        <v>213</v>
      </c>
      <c r="H587" s="126">
        <v>2</v>
      </c>
      <c r="I587" s="127"/>
      <c r="J587" s="128">
        <f>ROUND(I587*H587,2)</f>
        <v>0</v>
      </c>
      <c r="K587" s="124" t="s">
        <v>189</v>
      </c>
      <c r="L587" s="32"/>
      <c r="M587" s="129" t="s">
        <v>3</v>
      </c>
      <c r="N587" s="130" t="s">
        <v>51</v>
      </c>
      <c r="P587" s="131">
        <f>O587*H587</f>
        <v>0</v>
      </c>
      <c r="Q587" s="131">
        <v>0</v>
      </c>
      <c r="R587" s="131">
        <f>Q587*H587</f>
        <v>0</v>
      </c>
      <c r="S587" s="131">
        <v>0</v>
      </c>
      <c r="T587" s="132">
        <f>S587*H587</f>
        <v>0</v>
      </c>
      <c r="AR587" s="133" t="s">
        <v>88</v>
      </c>
      <c r="AT587" s="133" t="s">
        <v>185</v>
      </c>
      <c r="AU587" s="133" t="s">
        <v>88</v>
      </c>
      <c r="AY587" s="16" t="s">
        <v>184</v>
      </c>
      <c r="BE587" s="134">
        <f>IF(N587="základní",J587,0)</f>
        <v>0</v>
      </c>
      <c r="BF587" s="134">
        <f>IF(N587="snížená",J587,0)</f>
        <v>0</v>
      </c>
      <c r="BG587" s="134">
        <f>IF(N587="zákl. přenesená",J587,0)</f>
        <v>0</v>
      </c>
      <c r="BH587" s="134">
        <f>IF(N587="sníž. přenesená",J587,0)</f>
        <v>0</v>
      </c>
      <c r="BI587" s="134">
        <f>IF(N587="nulová",J587,0)</f>
        <v>0</v>
      </c>
      <c r="BJ587" s="16" t="s">
        <v>88</v>
      </c>
      <c r="BK587" s="134">
        <f>ROUND(I587*H587,2)</f>
        <v>0</v>
      </c>
      <c r="BL587" s="16" t="s">
        <v>88</v>
      </c>
      <c r="BM587" s="133" t="s">
        <v>2899</v>
      </c>
    </row>
    <row r="588" spans="2:65" s="11" customFormat="1" ht="11.25">
      <c r="B588" s="135"/>
      <c r="D588" s="136" t="s">
        <v>190</v>
      </c>
      <c r="E588" s="137" t="s">
        <v>3</v>
      </c>
      <c r="F588" s="138" t="s">
        <v>2786</v>
      </c>
      <c r="H588" s="137" t="s">
        <v>3</v>
      </c>
      <c r="I588" s="139"/>
      <c r="L588" s="135"/>
      <c r="M588" s="140"/>
      <c r="T588" s="141"/>
      <c r="AT588" s="137" t="s">
        <v>190</v>
      </c>
      <c r="AU588" s="137" t="s">
        <v>88</v>
      </c>
      <c r="AV588" s="11" t="s">
        <v>88</v>
      </c>
      <c r="AW588" s="11" t="s">
        <v>41</v>
      </c>
      <c r="AX588" s="11" t="s">
        <v>80</v>
      </c>
      <c r="AY588" s="137" t="s">
        <v>184</v>
      </c>
    </row>
    <row r="589" spans="2:65" s="11" customFormat="1" ht="22.5">
      <c r="B589" s="135"/>
      <c r="D589" s="136" t="s">
        <v>190</v>
      </c>
      <c r="E589" s="137" t="s">
        <v>3</v>
      </c>
      <c r="F589" s="138" t="s">
        <v>1756</v>
      </c>
      <c r="H589" s="137" t="s">
        <v>3</v>
      </c>
      <c r="I589" s="139"/>
      <c r="L589" s="135"/>
      <c r="M589" s="140"/>
      <c r="T589" s="141"/>
      <c r="AT589" s="137" t="s">
        <v>190</v>
      </c>
      <c r="AU589" s="137" t="s">
        <v>88</v>
      </c>
      <c r="AV589" s="11" t="s">
        <v>88</v>
      </c>
      <c r="AW589" s="11" t="s">
        <v>41</v>
      </c>
      <c r="AX589" s="11" t="s">
        <v>80</v>
      </c>
      <c r="AY589" s="137" t="s">
        <v>184</v>
      </c>
    </row>
    <row r="590" spans="2:65" s="11" customFormat="1" ht="11.25">
      <c r="B590" s="135"/>
      <c r="D590" s="136" t="s">
        <v>190</v>
      </c>
      <c r="E590" s="137" t="s">
        <v>3</v>
      </c>
      <c r="F590" s="138" t="s">
        <v>1297</v>
      </c>
      <c r="H590" s="137" t="s">
        <v>3</v>
      </c>
      <c r="I590" s="139"/>
      <c r="L590" s="135"/>
      <c r="M590" s="140"/>
      <c r="T590" s="141"/>
      <c r="AT590" s="137" t="s">
        <v>190</v>
      </c>
      <c r="AU590" s="137" t="s">
        <v>88</v>
      </c>
      <c r="AV590" s="11" t="s">
        <v>88</v>
      </c>
      <c r="AW590" s="11" t="s">
        <v>41</v>
      </c>
      <c r="AX590" s="11" t="s">
        <v>80</v>
      </c>
      <c r="AY590" s="137" t="s">
        <v>184</v>
      </c>
    </row>
    <row r="591" spans="2:65" s="12" customFormat="1" ht="11.25">
      <c r="B591" s="142"/>
      <c r="D591" s="136" t="s">
        <v>190</v>
      </c>
      <c r="E591" s="143" t="s">
        <v>3</v>
      </c>
      <c r="F591" s="144" t="s">
        <v>88</v>
      </c>
      <c r="H591" s="145">
        <v>1</v>
      </c>
      <c r="I591" s="146"/>
      <c r="L591" s="142"/>
      <c r="M591" s="147"/>
      <c r="T591" s="148"/>
      <c r="AT591" s="143" t="s">
        <v>190</v>
      </c>
      <c r="AU591" s="143" t="s">
        <v>88</v>
      </c>
      <c r="AV591" s="12" t="s">
        <v>90</v>
      </c>
      <c r="AW591" s="12" t="s">
        <v>41</v>
      </c>
      <c r="AX591" s="12" t="s">
        <v>80</v>
      </c>
      <c r="AY591" s="143" t="s">
        <v>184</v>
      </c>
    </row>
    <row r="592" spans="2:65" s="11" customFormat="1" ht="11.25">
      <c r="B592" s="135"/>
      <c r="D592" s="136" t="s">
        <v>190</v>
      </c>
      <c r="E592" s="137" t="s">
        <v>3</v>
      </c>
      <c r="F592" s="138" t="s">
        <v>2267</v>
      </c>
      <c r="H592" s="137" t="s">
        <v>3</v>
      </c>
      <c r="I592" s="139"/>
      <c r="L592" s="135"/>
      <c r="M592" s="140"/>
      <c r="T592" s="141"/>
      <c r="AT592" s="137" t="s">
        <v>190</v>
      </c>
      <c r="AU592" s="137" t="s">
        <v>88</v>
      </c>
      <c r="AV592" s="11" t="s">
        <v>88</v>
      </c>
      <c r="AW592" s="11" t="s">
        <v>41</v>
      </c>
      <c r="AX592" s="11" t="s">
        <v>80</v>
      </c>
      <c r="AY592" s="137" t="s">
        <v>184</v>
      </c>
    </row>
    <row r="593" spans="2:65" s="12" customFormat="1" ht="11.25">
      <c r="B593" s="142"/>
      <c r="D593" s="136" t="s">
        <v>190</v>
      </c>
      <c r="E593" s="143" t="s">
        <v>3</v>
      </c>
      <c r="F593" s="144" t="s">
        <v>88</v>
      </c>
      <c r="H593" s="145">
        <v>1</v>
      </c>
      <c r="I593" s="146"/>
      <c r="L593" s="142"/>
      <c r="M593" s="147"/>
      <c r="T593" s="148"/>
      <c r="AT593" s="143" t="s">
        <v>190</v>
      </c>
      <c r="AU593" s="143" t="s">
        <v>88</v>
      </c>
      <c r="AV593" s="12" t="s">
        <v>90</v>
      </c>
      <c r="AW593" s="12" t="s">
        <v>41</v>
      </c>
      <c r="AX593" s="12" t="s">
        <v>80</v>
      </c>
      <c r="AY593" s="143" t="s">
        <v>184</v>
      </c>
    </row>
    <row r="594" spans="2:65" s="13" customFormat="1" ht="11.25">
      <c r="B594" s="149"/>
      <c r="D594" s="136" t="s">
        <v>190</v>
      </c>
      <c r="E594" s="150" t="s">
        <v>3</v>
      </c>
      <c r="F594" s="151" t="s">
        <v>202</v>
      </c>
      <c r="H594" s="152">
        <v>2</v>
      </c>
      <c r="I594" s="153"/>
      <c r="L594" s="149"/>
      <c r="M594" s="154"/>
      <c r="T594" s="155"/>
      <c r="AT594" s="150" t="s">
        <v>190</v>
      </c>
      <c r="AU594" s="150" t="s">
        <v>88</v>
      </c>
      <c r="AV594" s="13" t="s">
        <v>203</v>
      </c>
      <c r="AW594" s="13" t="s">
        <v>41</v>
      </c>
      <c r="AX594" s="13" t="s">
        <v>88</v>
      </c>
      <c r="AY594" s="150" t="s">
        <v>184</v>
      </c>
    </row>
    <row r="595" spans="2:65" s="1" customFormat="1" ht="37.9" customHeight="1">
      <c r="B595" s="121"/>
      <c r="C595" s="122" t="s">
        <v>453</v>
      </c>
      <c r="D595" s="122" t="s">
        <v>185</v>
      </c>
      <c r="E595" s="123" t="s">
        <v>1757</v>
      </c>
      <c r="F595" s="124" t="s">
        <v>1758</v>
      </c>
      <c r="G595" s="125" t="s">
        <v>213</v>
      </c>
      <c r="H595" s="126">
        <v>2</v>
      </c>
      <c r="I595" s="127"/>
      <c r="J595" s="128">
        <f>ROUND(I595*H595,2)</f>
        <v>0</v>
      </c>
      <c r="K595" s="124" t="s">
        <v>189</v>
      </c>
      <c r="L595" s="32"/>
      <c r="M595" s="129" t="s">
        <v>3</v>
      </c>
      <c r="N595" s="130" t="s">
        <v>51</v>
      </c>
      <c r="P595" s="131">
        <f>O595*H595</f>
        <v>0</v>
      </c>
      <c r="Q595" s="131">
        <v>0</v>
      </c>
      <c r="R595" s="131">
        <f>Q595*H595</f>
        <v>0</v>
      </c>
      <c r="S595" s="131">
        <v>0</v>
      </c>
      <c r="T595" s="132">
        <f>S595*H595</f>
        <v>0</v>
      </c>
      <c r="AR595" s="133" t="s">
        <v>88</v>
      </c>
      <c r="AT595" s="133" t="s">
        <v>185</v>
      </c>
      <c r="AU595" s="133" t="s">
        <v>88</v>
      </c>
      <c r="AY595" s="16" t="s">
        <v>184</v>
      </c>
      <c r="BE595" s="134">
        <f>IF(N595="základní",J595,0)</f>
        <v>0</v>
      </c>
      <c r="BF595" s="134">
        <f>IF(N595="snížená",J595,0)</f>
        <v>0</v>
      </c>
      <c r="BG595" s="134">
        <f>IF(N595="zákl. přenesená",J595,0)</f>
        <v>0</v>
      </c>
      <c r="BH595" s="134">
        <f>IF(N595="sníž. přenesená",J595,0)</f>
        <v>0</v>
      </c>
      <c r="BI595" s="134">
        <f>IF(N595="nulová",J595,0)</f>
        <v>0</v>
      </c>
      <c r="BJ595" s="16" t="s">
        <v>88</v>
      </c>
      <c r="BK595" s="134">
        <f>ROUND(I595*H595,2)</f>
        <v>0</v>
      </c>
      <c r="BL595" s="16" t="s">
        <v>88</v>
      </c>
      <c r="BM595" s="133" t="s">
        <v>2900</v>
      </c>
    </row>
    <row r="596" spans="2:65" s="11" customFormat="1" ht="11.25">
      <c r="B596" s="135"/>
      <c r="D596" s="136" t="s">
        <v>190</v>
      </c>
      <c r="E596" s="137" t="s">
        <v>3</v>
      </c>
      <c r="F596" s="138" t="s">
        <v>2786</v>
      </c>
      <c r="H596" s="137" t="s">
        <v>3</v>
      </c>
      <c r="I596" s="139"/>
      <c r="L596" s="135"/>
      <c r="M596" s="140"/>
      <c r="T596" s="141"/>
      <c r="AT596" s="137" t="s">
        <v>190</v>
      </c>
      <c r="AU596" s="137" t="s">
        <v>88</v>
      </c>
      <c r="AV596" s="11" t="s">
        <v>88</v>
      </c>
      <c r="AW596" s="11" t="s">
        <v>41</v>
      </c>
      <c r="AX596" s="11" t="s">
        <v>80</v>
      </c>
      <c r="AY596" s="137" t="s">
        <v>184</v>
      </c>
    </row>
    <row r="597" spans="2:65" s="11" customFormat="1" ht="22.5">
      <c r="B597" s="135"/>
      <c r="D597" s="136" t="s">
        <v>190</v>
      </c>
      <c r="E597" s="137" t="s">
        <v>3</v>
      </c>
      <c r="F597" s="138" t="s">
        <v>1756</v>
      </c>
      <c r="H597" s="137" t="s">
        <v>3</v>
      </c>
      <c r="I597" s="139"/>
      <c r="L597" s="135"/>
      <c r="M597" s="140"/>
      <c r="T597" s="141"/>
      <c r="AT597" s="137" t="s">
        <v>190</v>
      </c>
      <c r="AU597" s="137" t="s">
        <v>88</v>
      </c>
      <c r="AV597" s="11" t="s">
        <v>88</v>
      </c>
      <c r="AW597" s="11" t="s">
        <v>41</v>
      </c>
      <c r="AX597" s="11" t="s">
        <v>80</v>
      </c>
      <c r="AY597" s="137" t="s">
        <v>184</v>
      </c>
    </row>
    <row r="598" spans="2:65" s="11" customFormat="1" ht="11.25">
      <c r="B598" s="135"/>
      <c r="D598" s="136" t="s">
        <v>190</v>
      </c>
      <c r="E598" s="137" t="s">
        <v>3</v>
      </c>
      <c r="F598" s="138" t="s">
        <v>1301</v>
      </c>
      <c r="H598" s="137" t="s">
        <v>3</v>
      </c>
      <c r="I598" s="139"/>
      <c r="L598" s="135"/>
      <c r="M598" s="140"/>
      <c r="T598" s="141"/>
      <c r="AT598" s="137" t="s">
        <v>190</v>
      </c>
      <c r="AU598" s="137" t="s">
        <v>88</v>
      </c>
      <c r="AV598" s="11" t="s">
        <v>88</v>
      </c>
      <c r="AW598" s="11" t="s">
        <v>41</v>
      </c>
      <c r="AX598" s="11" t="s">
        <v>80</v>
      </c>
      <c r="AY598" s="137" t="s">
        <v>184</v>
      </c>
    </row>
    <row r="599" spans="2:65" s="12" customFormat="1" ht="11.25">
      <c r="B599" s="142"/>
      <c r="D599" s="136" t="s">
        <v>190</v>
      </c>
      <c r="E599" s="143" t="s">
        <v>3</v>
      </c>
      <c r="F599" s="144" t="s">
        <v>88</v>
      </c>
      <c r="H599" s="145">
        <v>1</v>
      </c>
      <c r="I599" s="146"/>
      <c r="L599" s="142"/>
      <c r="M599" s="147"/>
      <c r="T599" s="148"/>
      <c r="AT599" s="143" t="s">
        <v>190</v>
      </c>
      <c r="AU599" s="143" t="s">
        <v>88</v>
      </c>
      <c r="AV599" s="12" t="s">
        <v>90</v>
      </c>
      <c r="AW599" s="12" t="s">
        <v>41</v>
      </c>
      <c r="AX599" s="12" t="s">
        <v>80</v>
      </c>
      <c r="AY599" s="143" t="s">
        <v>184</v>
      </c>
    </row>
    <row r="600" spans="2:65" s="11" customFormat="1" ht="11.25">
      <c r="B600" s="135"/>
      <c r="D600" s="136" t="s">
        <v>190</v>
      </c>
      <c r="E600" s="137" t="s">
        <v>3</v>
      </c>
      <c r="F600" s="138" t="s">
        <v>1641</v>
      </c>
      <c r="H600" s="137" t="s">
        <v>3</v>
      </c>
      <c r="I600" s="139"/>
      <c r="L600" s="135"/>
      <c r="M600" s="140"/>
      <c r="T600" s="141"/>
      <c r="AT600" s="137" t="s">
        <v>190</v>
      </c>
      <c r="AU600" s="137" t="s">
        <v>88</v>
      </c>
      <c r="AV600" s="11" t="s">
        <v>88</v>
      </c>
      <c r="AW600" s="11" t="s">
        <v>41</v>
      </c>
      <c r="AX600" s="11" t="s">
        <v>80</v>
      </c>
      <c r="AY600" s="137" t="s">
        <v>184</v>
      </c>
    </row>
    <row r="601" spans="2:65" s="12" customFormat="1" ht="11.25">
      <c r="B601" s="142"/>
      <c r="D601" s="136" t="s">
        <v>190</v>
      </c>
      <c r="E601" s="143" t="s">
        <v>3</v>
      </c>
      <c r="F601" s="144" t="s">
        <v>88</v>
      </c>
      <c r="H601" s="145">
        <v>1</v>
      </c>
      <c r="I601" s="146"/>
      <c r="L601" s="142"/>
      <c r="M601" s="147"/>
      <c r="T601" s="148"/>
      <c r="AT601" s="143" t="s">
        <v>190</v>
      </c>
      <c r="AU601" s="143" t="s">
        <v>88</v>
      </c>
      <c r="AV601" s="12" t="s">
        <v>90</v>
      </c>
      <c r="AW601" s="12" t="s">
        <v>41</v>
      </c>
      <c r="AX601" s="12" t="s">
        <v>80</v>
      </c>
      <c r="AY601" s="143" t="s">
        <v>184</v>
      </c>
    </row>
    <row r="602" spans="2:65" s="13" customFormat="1" ht="11.25">
      <c r="B602" s="149"/>
      <c r="D602" s="136" t="s">
        <v>190</v>
      </c>
      <c r="E602" s="150" t="s">
        <v>3</v>
      </c>
      <c r="F602" s="151" t="s">
        <v>202</v>
      </c>
      <c r="H602" s="152">
        <v>2</v>
      </c>
      <c r="I602" s="153"/>
      <c r="L602" s="149"/>
      <c r="M602" s="154"/>
      <c r="T602" s="155"/>
      <c r="AT602" s="150" t="s">
        <v>190</v>
      </c>
      <c r="AU602" s="150" t="s">
        <v>88</v>
      </c>
      <c r="AV602" s="13" t="s">
        <v>203</v>
      </c>
      <c r="AW602" s="13" t="s">
        <v>41</v>
      </c>
      <c r="AX602" s="13" t="s">
        <v>88</v>
      </c>
      <c r="AY602" s="150" t="s">
        <v>184</v>
      </c>
    </row>
    <row r="603" spans="2:65" s="1" customFormat="1" ht="49.15" customHeight="1">
      <c r="B603" s="121"/>
      <c r="C603" s="122" t="s">
        <v>613</v>
      </c>
      <c r="D603" s="122" t="s">
        <v>185</v>
      </c>
      <c r="E603" s="123" t="s">
        <v>2901</v>
      </c>
      <c r="F603" s="124" t="s">
        <v>2902</v>
      </c>
      <c r="G603" s="125" t="s">
        <v>213</v>
      </c>
      <c r="H603" s="126">
        <v>1</v>
      </c>
      <c r="I603" s="127"/>
      <c r="J603" s="128">
        <f>ROUND(I603*H603,2)</f>
        <v>0</v>
      </c>
      <c r="K603" s="124" t="s">
        <v>189</v>
      </c>
      <c r="L603" s="32"/>
      <c r="M603" s="129" t="s">
        <v>3</v>
      </c>
      <c r="N603" s="130" t="s">
        <v>51</v>
      </c>
      <c r="P603" s="131">
        <f>O603*H603</f>
        <v>0</v>
      </c>
      <c r="Q603" s="131">
        <v>0</v>
      </c>
      <c r="R603" s="131">
        <f>Q603*H603</f>
        <v>0</v>
      </c>
      <c r="S603" s="131">
        <v>0</v>
      </c>
      <c r="T603" s="132">
        <f>S603*H603</f>
        <v>0</v>
      </c>
      <c r="AR603" s="133" t="s">
        <v>88</v>
      </c>
      <c r="AT603" s="133" t="s">
        <v>185</v>
      </c>
      <c r="AU603" s="133" t="s">
        <v>88</v>
      </c>
      <c r="AY603" s="16" t="s">
        <v>184</v>
      </c>
      <c r="BE603" s="134">
        <f>IF(N603="základní",J603,0)</f>
        <v>0</v>
      </c>
      <c r="BF603" s="134">
        <f>IF(N603="snížená",J603,0)</f>
        <v>0</v>
      </c>
      <c r="BG603" s="134">
        <f>IF(N603="zákl. přenesená",J603,0)</f>
        <v>0</v>
      </c>
      <c r="BH603" s="134">
        <f>IF(N603="sníž. přenesená",J603,0)</f>
        <v>0</v>
      </c>
      <c r="BI603" s="134">
        <f>IF(N603="nulová",J603,0)</f>
        <v>0</v>
      </c>
      <c r="BJ603" s="16" t="s">
        <v>88</v>
      </c>
      <c r="BK603" s="134">
        <f>ROUND(I603*H603,2)</f>
        <v>0</v>
      </c>
      <c r="BL603" s="16" t="s">
        <v>88</v>
      </c>
      <c r="BM603" s="133" t="s">
        <v>2903</v>
      </c>
    </row>
    <row r="604" spans="2:65" s="11" customFormat="1" ht="11.25">
      <c r="B604" s="135"/>
      <c r="D604" s="136" t="s">
        <v>190</v>
      </c>
      <c r="E604" s="137" t="s">
        <v>3</v>
      </c>
      <c r="F604" s="138" t="s">
        <v>2786</v>
      </c>
      <c r="H604" s="137" t="s">
        <v>3</v>
      </c>
      <c r="I604" s="139"/>
      <c r="L604" s="135"/>
      <c r="M604" s="140"/>
      <c r="T604" s="141"/>
      <c r="AT604" s="137" t="s">
        <v>190</v>
      </c>
      <c r="AU604" s="137" t="s">
        <v>88</v>
      </c>
      <c r="AV604" s="11" t="s">
        <v>88</v>
      </c>
      <c r="AW604" s="11" t="s">
        <v>41</v>
      </c>
      <c r="AX604" s="11" t="s">
        <v>80</v>
      </c>
      <c r="AY604" s="137" t="s">
        <v>184</v>
      </c>
    </row>
    <row r="605" spans="2:65" s="11" customFormat="1" ht="22.5">
      <c r="B605" s="135"/>
      <c r="D605" s="136" t="s">
        <v>190</v>
      </c>
      <c r="E605" s="137" t="s">
        <v>3</v>
      </c>
      <c r="F605" s="138" t="s">
        <v>1763</v>
      </c>
      <c r="H605" s="137" t="s">
        <v>3</v>
      </c>
      <c r="I605" s="139"/>
      <c r="L605" s="135"/>
      <c r="M605" s="140"/>
      <c r="T605" s="141"/>
      <c r="AT605" s="137" t="s">
        <v>190</v>
      </c>
      <c r="AU605" s="137" t="s">
        <v>88</v>
      </c>
      <c r="AV605" s="11" t="s">
        <v>88</v>
      </c>
      <c r="AW605" s="11" t="s">
        <v>41</v>
      </c>
      <c r="AX605" s="11" t="s">
        <v>80</v>
      </c>
      <c r="AY605" s="137" t="s">
        <v>184</v>
      </c>
    </row>
    <row r="606" spans="2:65" s="11" customFormat="1" ht="11.25">
      <c r="B606" s="135"/>
      <c r="D606" s="136" t="s">
        <v>190</v>
      </c>
      <c r="E606" s="137" t="s">
        <v>3</v>
      </c>
      <c r="F606" s="138" t="s">
        <v>1764</v>
      </c>
      <c r="H606" s="137" t="s">
        <v>3</v>
      </c>
      <c r="I606" s="139"/>
      <c r="L606" s="135"/>
      <c r="M606" s="140"/>
      <c r="T606" s="141"/>
      <c r="AT606" s="137" t="s">
        <v>190</v>
      </c>
      <c r="AU606" s="137" t="s">
        <v>88</v>
      </c>
      <c r="AV606" s="11" t="s">
        <v>88</v>
      </c>
      <c r="AW606" s="11" t="s">
        <v>41</v>
      </c>
      <c r="AX606" s="11" t="s">
        <v>80</v>
      </c>
      <c r="AY606" s="137" t="s">
        <v>184</v>
      </c>
    </row>
    <row r="607" spans="2:65" s="11" customFormat="1" ht="11.25">
      <c r="B607" s="135"/>
      <c r="D607" s="136" t="s">
        <v>190</v>
      </c>
      <c r="E607" s="137" t="s">
        <v>3</v>
      </c>
      <c r="F607" s="138" t="s">
        <v>1295</v>
      </c>
      <c r="H607" s="137" t="s">
        <v>3</v>
      </c>
      <c r="I607" s="139"/>
      <c r="L607" s="135"/>
      <c r="M607" s="140"/>
      <c r="T607" s="141"/>
      <c r="AT607" s="137" t="s">
        <v>190</v>
      </c>
      <c r="AU607" s="137" t="s">
        <v>88</v>
      </c>
      <c r="AV607" s="11" t="s">
        <v>88</v>
      </c>
      <c r="AW607" s="11" t="s">
        <v>41</v>
      </c>
      <c r="AX607" s="11" t="s">
        <v>80</v>
      </c>
      <c r="AY607" s="137" t="s">
        <v>184</v>
      </c>
    </row>
    <row r="608" spans="2:65" s="12" customFormat="1" ht="11.25">
      <c r="B608" s="142"/>
      <c r="D608" s="136" t="s">
        <v>190</v>
      </c>
      <c r="E608" s="143" t="s">
        <v>3</v>
      </c>
      <c r="F608" s="144" t="s">
        <v>88</v>
      </c>
      <c r="H608" s="145">
        <v>1</v>
      </c>
      <c r="I608" s="146"/>
      <c r="L608" s="142"/>
      <c r="M608" s="147"/>
      <c r="T608" s="148"/>
      <c r="AT608" s="143" t="s">
        <v>190</v>
      </c>
      <c r="AU608" s="143" t="s">
        <v>88</v>
      </c>
      <c r="AV608" s="12" t="s">
        <v>90</v>
      </c>
      <c r="AW608" s="12" t="s">
        <v>41</v>
      </c>
      <c r="AX608" s="12" t="s">
        <v>80</v>
      </c>
      <c r="AY608" s="143" t="s">
        <v>184</v>
      </c>
    </row>
    <row r="609" spans="2:65" s="13" customFormat="1" ht="11.25">
      <c r="B609" s="149"/>
      <c r="D609" s="136" t="s">
        <v>190</v>
      </c>
      <c r="E609" s="150" t="s">
        <v>3</v>
      </c>
      <c r="F609" s="151" t="s">
        <v>202</v>
      </c>
      <c r="H609" s="152">
        <v>1</v>
      </c>
      <c r="I609" s="153"/>
      <c r="L609" s="149"/>
      <c r="M609" s="154"/>
      <c r="T609" s="155"/>
      <c r="AT609" s="150" t="s">
        <v>190</v>
      </c>
      <c r="AU609" s="150" t="s">
        <v>88</v>
      </c>
      <c r="AV609" s="13" t="s">
        <v>203</v>
      </c>
      <c r="AW609" s="13" t="s">
        <v>41</v>
      </c>
      <c r="AX609" s="13" t="s">
        <v>88</v>
      </c>
      <c r="AY609" s="150" t="s">
        <v>184</v>
      </c>
    </row>
    <row r="610" spans="2:65" s="1" customFormat="1" ht="49.15" customHeight="1">
      <c r="B610" s="121"/>
      <c r="C610" s="122" t="s">
        <v>459</v>
      </c>
      <c r="D610" s="122" t="s">
        <v>185</v>
      </c>
      <c r="E610" s="123" t="s">
        <v>2904</v>
      </c>
      <c r="F610" s="124" t="s">
        <v>2905</v>
      </c>
      <c r="G610" s="125" t="s">
        <v>213</v>
      </c>
      <c r="H610" s="126">
        <v>1</v>
      </c>
      <c r="I610" s="127"/>
      <c r="J610" s="128">
        <f>ROUND(I610*H610,2)</f>
        <v>0</v>
      </c>
      <c r="K610" s="124" t="s">
        <v>189</v>
      </c>
      <c r="L610" s="32"/>
      <c r="M610" s="129" t="s">
        <v>3</v>
      </c>
      <c r="N610" s="130" t="s">
        <v>51</v>
      </c>
      <c r="P610" s="131">
        <f>O610*H610</f>
        <v>0</v>
      </c>
      <c r="Q610" s="131">
        <v>0</v>
      </c>
      <c r="R610" s="131">
        <f>Q610*H610</f>
        <v>0</v>
      </c>
      <c r="S610" s="131">
        <v>0</v>
      </c>
      <c r="T610" s="132">
        <f>S610*H610</f>
        <v>0</v>
      </c>
      <c r="AR610" s="133" t="s">
        <v>88</v>
      </c>
      <c r="AT610" s="133" t="s">
        <v>185</v>
      </c>
      <c r="AU610" s="133" t="s">
        <v>88</v>
      </c>
      <c r="AY610" s="16" t="s">
        <v>184</v>
      </c>
      <c r="BE610" s="134">
        <f>IF(N610="základní",J610,0)</f>
        <v>0</v>
      </c>
      <c r="BF610" s="134">
        <f>IF(N610="snížená",J610,0)</f>
        <v>0</v>
      </c>
      <c r="BG610" s="134">
        <f>IF(N610="zákl. přenesená",J610,0)</f>
        <v>0</v>
      </c>
      <c r="BH610" s="134">
        <f>IF(N610="sníž. přenesená",J610,0)</f>
        <v>0</v>
      </c>
      <c r="BI610" s="134">
        <f>IF(N610="nulová",J610,0)</f>
        <v>0</v>
      </c>
      <c r="BJ610" s="16" t="s">
        <v>88</v>
      </c>
      <c r="BK610" s="134">
        <f>ROUND(I610*H610,2)</f>
        <v>0</v>
      </c>
      <c r="BL610" s="16" t="s">
        <v>88</v>
      </c>
      <c r="BM610" s="133" t="s">
        <v>2906</v>
      </c>
    </row>
    <row r="611" spans="2:65" s="11" customFormat="1" ht="11.25">
      <c r="B611" s="135"/>
      <c r="D611" s="136" t="s">
        <v>190</v>
      </c>
      <c r="E611" s="137" t="s">
        <v>3</v>
      </c>
      <c r="F611" s="138" t="s">
        <v>2786</v>
      </c>
      <c r="H611" s="137" t="s">
        <v>3</v>
      </c>
      <c r="I611" s="139"/>
      <c r="L611" s="135"/>
      <c r="M611" s="140"/>
      <c r="T611" s="141"/>
      <c r="AT611" s="137" t="s">
        <v>190</v>
      </c>
      <c r="AU611" s="137" t="s">
        <v>88</v>
      </c>
      <c r="AV611" s="11" t="s">
        <v>88</v>
      </c>
      <c r="AW611" s="11" t="s">
        <v>41</v>
      </c>
      <c r="AX611" s="11" t="s">
        <v>80</v>
      </c>
      <c r="AY611" s="137" t="s">
        <v>184</v>
      </c>
    </row>
    <row r="612" spans="2:65" s="11" customFormat="1" ht="22.5">
      <c r="B612" s="135"/>
      <c r="D612" s="136" t="s">
        <v>190</v>
      </c>
      <c r="E612" s="137" t="s">
        <v>3</v>
      </c>
      <c r="F612" s="138" t="s">
        <v>1763</v>
      </c>
      <c r="H612" s="137" t="s">
        <v>3</v>
      </c>
      <c r="I612" s="139"/>
      <c r="L612" s="135"/>
      <c r="M612" s="140"/>
      <c r="T612" s="141"/>
      <c r="AT612" s="137" t="s">
        <v>190</v>
      </c>
      <c r="AU612" s="137" t="s">
        <v>88</v>
      </c>
      <c r="AV612" s="11" t="s">
        <v>88</v>
      </c>
      <c r="AW612" s="11" t="s">
        <v>41</v>
      </c>
      <c r="AX612" s="11" t="s">
        <v>80</v>
      </c>
      <c r="AY612" s="137" t="s">
        <v>184</v>
      </c>
    </row>
    <row r="613" spans="2:65" s="11" customFormat="1" ht="11.25">
      <c r="B613" s="135"/>
      <c r="D613" s="136" t="s">
        <v>190</v>
      </c>
      <c r="E613" s="137" t="s">
        <v>3</v>
      </c>
      <c r="F613" s="138" t="s">
        <v>1764</v>
      </c>
      <c r="H613" s="137" t="s">
        <v>3</v>
      </c>
      <c r="I613" s="139"/>
      <c r="L613" s="135"/>
      <c r="M613" s="140"/>
      <c r="T613" s="141"/>
      <c r="AT613" s="137" t="s">
        <v>190</v>
      </c>
      <c r="AU613" s="137" t="s">
        <v>88</v>
      </c>
      <c r="AV613" s="11" t="s">
        <v>88</v>
      </c>
      <c r="AW613" s="11" t="s">
        <v>41</v>
      </c>
      <c r="AX613" s="11" t="s">
        <v>80</v>
      </c>
      <c r="AY613" s="137" t="s">
        <v>184</v>
      </c>
    </row>
    <row r="614" spans="2:65" s="11" customFormat="1" ht="11.25">
      <c r="B614" s="135"/>
      <c r="D614" s="136" t="s">
        <v>190</v>
      </c>
      <c r="E614" s="137" t="s">
        <v>3</v>
      </c>
      <c r="F614" s="138" t="s">
        <v>1300</v>
      </c>
      <c r="H614" s="137" t="s">
        <v>3</v>
      </c>
      <c r="I614" s="139"/>
      <c r="L614" s="135"/>
      <c r="M614" s="140"/>
      <c r="T614" s="141"/>
      <c r="AT614" s="137" t="s">
        <v>190</v>
      </c>
      <c r="AU614" s="137" t="s">
        <v>88</v>
      </c>
      <c r="AV614" s="11" t="s">
        <v>88</v>
      </c>
      <c r="AW614" s="11" t="s">
        <v>41</v>
      </c>
      <c r="AX614" s="11" t="s">
        <v>80</v>
      </c>
      <c r="AY614" s="137" t="s">
        <v>184</v>
      </c>
    </row>
    <row r="615" spans="2:65" s="12" customFormat="1" ht="11.25">
      <c r="B615" s="142"/>
      <c r="D615" s="136" t="s">
        <v>190</v>
      </c>
      <c r="E615" s="143" t="s">
        <v>3</v>
      </c>
      <c r="F615" s="144" t="s">
        <v>88</v>
      </c>
      <c r="H615" s="145">
        <v>1</v>
      </c>
      <c r="I615" s="146"/>
      <c r="L615" s="142"/>
      <c r="M615" s="147"/>
      <c r="T615" s="148"/>
      <c r="AT615" s="143" t="s">
        <v>190</v>
      </c>
      <c r="AU615" s="143" t="s">
        <v>88</v>
      </c>
      <c r="AV615" s="12" t="s">
        <v>90</v>
      </c>
      <c r="AW615" s="12" t="s">
        <v>41</v>
      </c>
      <c r="AX615" s="12" t="s">
        <v>80</v>
      </c>
      <c r="AY615" s="143" t="s">
        <v>184</v>
      </c>
    </row>
    <row r="616" spans="2:65" s="13" customFormat="1" ht="11.25">
      <c r="B616" s="149"/>
      <c r="D616" s="136" t="s">
        <v>190</v>
      </c>
      <c r="E616" s="150" t="s">
        <v>3</v>
      </c>
      <c r="F616" s="151" t="s">
        <v>202</v>
      </c>
      <c r="H616" s="152">
        <v>1</v>
      </c>
      <c r="I616" s="153"/>
      <c r="L616" s="149"/>
      <c r="M616" s="154"/>
      <c r="T616" s="155"/>
      <c r="AT616" s="150" t="s">
        <v>190</v>
      </c>
      <c r="AU616" s="150" t="s">
        <v>88</v>
      </c>
      <c r="AV616" s="13" t="s">
        <v>203</v>
      </c>
      <c r="AW616" s="13" t="s">
        <v>41</v>
      </c>
      <c r="AX616" s="13" t="s">
        <v>88</v>
      </c>
      <c r="AY616" s="150" t="s">
        <v>184</v>
      </c>
    </row>
    <row r="617" spans="2:65" s="1" customFormat="1" ht="49.15" customHeight="1">
      <c r="B617" s="121"/>
      <c r="C617" s="122" t="s">
        <v>621</v>
      </c>
      <c r="D617" s="122" t="s">
        <v>185</v>
      </c>
      <c r="E617" s="123" t="s">
        <v>2907</v>
      </c>
      <c r="F617" s="124" t="s">
        <v>2908</v>
      </c>
      <c r="G617" s="125" t="s">
        <v>213</v>
      </c>
      <c r="H617" s="126">
        <v>1</v>
      </c>
      <c r="I617" s="127"/>
      <c r="J617" s="128">
        <f>ROUND(I617*H617,2)</f>
        <v>0</v>
      </c>
      <c r="K617" s="124" t="s">
        <v>189</v>
      </c>
      <c r="L617" s="32"/>
      <c r="M617" s="129" t="s">
        <v>3</v>
      </c>
      <c r="N617" s="130" t="s">
        <v>51</v>
      </c>
      <c r="P617" s="131">
        <f>O617*H617</f>
        <v>0</v>
      </c>
      <c r="Q617" s="131">
        <v>0</v>
      </c>
      <c r="R617" s="131">
        <f>Q617*H617</f>
        <v>0</v>
      </c>
      <c r="S617" s="131">
        <v>0</v>
      </c>
      <c r="T617" s="132">
        <f>S617*H617</f>
        <v>0</v>
      </c>
      <c r="AR617" s="133" t="s">
        <v>88</v>
      </c>
      <c r="AT617" s="133" t="s">
        <v>185</v>
      </c>
      <c r="AU617" s="133" t="s">
        <v>88</v>
      </c>
      <c r="AY617" s="16" t="s">
        <v>184</v>
      </c>
      <c r="BE617" s="134">
        <f>IF(N617="základní",J617,0)</f>
        <v>0</v>
      </c>
      <c r="BF617" s="134">
        <f>IF(N617="snížená",J617,0)</f>
        <v>0</v>
      </c>
      <c r="BG617" s="134">
        <f>IF(N617="zákl. přenesená",J617,0)</f>
        <v>0</v>
      </c>
      <c r="BH617" s="134">
        <f>IF(N617="sníž. přenesená",J617,0)</f>
        <v>0</v>
      </c>
      <c r="BI617" s="134">
        <f>IF(N617="nulová",J617,0)</f>
        <v>0</v>
      </c>
      <c r="BJ617" s="16" t="s">
        <v>88</v>
      </c>
      <c r="BK617" s="134">
        <f>ROUND(I617*H617,2)</f>
        <v>0</v>
      </c>
      <c r="BL617" s="16" t="s">
        <v>88</v>
      </c>
      <c r="BM617" s="133" t="s">
        <v>2909</v>
      </c>
    </row>
    <row r="618" spans="2:65" s="11" customFormat="1" ht="11.25">
      <c r="B618" s="135"/>
      <c r="D618" s="136" t="s">
        <v>190</v>
      </c>
      <c r="E618" s="137" t="s">
        <v>3</v>
      </c>
      <c r="F618" s="138" t="s">
        <v>2786</v>
      </c>
      <c r="H618" s="137" t="s">
        <v>3</v>
      </c>
      <c r="I618" s="139"/>
      <c r="L618" s="135"/>
      <c r="M618" s="140"/>
      <c r="T618" s="141"/>
      <c r="AT618" s="137" t="s">
        <v>190</v>
      </c>
      <c r="AU618" s="137" t="s">
        <v>88</v>
      </c>
      <c r="AV618" s="11" t="s">
        <v>88</v>
      </c>
      <c r="AW618" s="11" t="s">
        <v>41</v>
      </c>
      <c r="AX618" s="11" t="s">
        <v>80</v>
      </c>
      <c r="AY618" s="137" t="s">
        <v>184</v>
      </c>
    </row>
    <row r="619" spans="2:65" s="11" customFormat="1" ht="22.5">
      <c r="B619" s="135"/>
      <c r="D619" s="136" t="s">
        <v>190</v>
      </c>
      <c r="E619" s="137" t="s">
        <v>3</v>
      </c>
      <c r="F619" s="138" t="s">
        <v>1763</v>
      </c>
      <c r="H619" s="137" t="s">
        <v>3</v>
      </c>
      <c r="I619" s="139"/>
      <c r="L619" s="135"/>
      <c r="M619" s="140"/>
      <c r="T619" s="141"/>
      <c r="AT619" s="137" t="s">
        <v>190</v>
      </c>
      <c r="AU619" s="137" t="s">
        <v>88</v>
      </c>
      <c r="AV619" s="11" t="s">
        <v>88</v>
      </c>
      <c r="AW619" s="11" t="s">
        <v>41</v>
      </c>
      <c r="AX619" s="11" t="s">
        <v>80</v>
      </c>
      <c r="AY619" s="137" t="s">
        <v>184</v>
      </c>
    </row>
    <row r="620" spans="2:65" s="11" customFormat="1" ht="11.25">
      <c r="B620" s="135"/>
      <c r="D620" s="136" t="s">
        <v>190</v>
      </c>
      <c r="E620" s="137" t="s">
        <v>3</v>
      </c>
      <c r="F620" s="138" t="s">
        <v>1764</v>
      </c>
      <c r="H620" s="137" t="s">
        <v>3</v>
      </c>
      <c r="I620" s="139"/>
      <c r="L620" s="135"/>
      <c r="M620" s="140"/>
      <c r="T620" s="141"/>
      <c r="AT620" s="137" t="s">
        <v>190</v>
      </c>
      <c r="AU620" s="137" t="s">
        <v>88</v>
      </c>
      <c r="AV620" s="11" t="s">
        <v>88</v>
      </c>
      <c r="AW620" s="11" t="s">
        <v>41</v>
      </c>
      <c r="AX620" s="11" t="s">
        <v>80</v>
      </c>
      <c r="AY620" s="137" t="s">
        <v>184</v>
      </c>
    </row>
    <row r="621" spans="2:65" s="11" customFormat="1" ht="11.25">
      <c r="B621" s="135"/>
      <c r="D621" s="136" t="s">
        <v>190</v>
      </c>
      <c r="E621" s="137" t="s">
        <v>3</v>
      </c>
      <c r="F621" s="138" t="s">
        <v>1640</v>
      </c>
      <c r="H621" s="137" t="s">
        <v>3</v>
      </c>
      <c r="I621" s="139"/>
      <c r="L621" s="135"/>
      <c r="M621" s="140"/>
      <c r="T621" s="141"/>
      <c r="AT621" s="137" t="s">
        <v>190</v>
      </c>
      <c r="AU621" s="137" t="s">
        <v>88</v>
      </c>
      <c r="AV621" s="11" t="s">
        <v>88</v>
      </c>
      <c r="AW621" s="11" t="s">
        <v>41</v>
      </c>
      <c r="AX621" s="11" t="s">
        <v>80</v>
      </c>
      <c r="AY621" s="137" t="s">
        <v>184</v>
      </c>
    </row>
    <row r="622" spans="2:65" s="12" customFormat="1" ht="11.25">
      <c r="B622" s="142"/>
      <c r="D622" s="136" t="s">
        <v>190</v>
      </c>
      <c r="E622" s="143" t="s">
        <v>3</v>
      </c>
      <c r="F622" s="144" t="s">
        <v>88</v>
      </c>
      <c r="H622" s="145">
        <v>1</v>
      </c>
      <c r="I622" s="146"/>
      <c r="L622" s="142"/>
      <c r="M622" s="147"/>
      <c r="T622" s="148"/>
      <c r="AT622" s="143" t="s">
        <v>190</v>
      </c>
      <c r="AU622" s="143" t="s">
        <v>88</v>
      </c>
      <c r="AV622" s="12" t="s">
        <v>90</v>
      </c>
      <c r="AW622" s="12" t="s">
        <v>41</v>
      </c>
      <c r="AX622" s="12" t="s">
        <v>80</v>
      </c>
      <c r="AY622" s="143" t="s">
        <v>184</v>
      </c>
    </row>
    <row r="623" spans="2:65" s="13" customFormat="1" ht="11.25">
      <c r="B623" s="149"/>
      <c r="D623" s="136" t="s">
        <v>190</v>
      </c>
      <c r="E623" s="150" t="s">
        <v>3</v>
      </c>
      <c r="F623" s="151" t="s">
        <v>202</v>
      </c>
      <c r="H623" s="152">
        <v>1</v>
      </c>
      <c r="I623" s="153"/>
      <c r="L623" s="149"/>
      <c r="M623" s="154"/>
      <c r="T623" s="155"/>
      <c r="AT623" s="150" t="s">
        <v>190</v>
      </c>
      <c r="AU623" s="150" t="s">
        <v>88</v>
      </c>
      <c r="AV623" s="13" t="s">
        <v>203</v>
      </c>
      <c r="AW623" s="13" t="s">
        <v>41</v>
      </c>
      <c r="AX623" s="13" t="s">
        <v>88</v>
      </c>
      <c r="AY623" s="150" t="s">
        <v>184</v>
      </c>
    </row>
    <row r="624" spans="2:65" s="1" customFormat="1" ht="37.9" customHeight="1">
      <c r="B624" s="121"/>
      <c r="C624" s="122" t="s">
        <v>462</v>
      </c>
      <c r="D624" s="122" t="s">
        <v>185</v>
      </c>
      <c r="E624" s="123" t="s">
        <v>2910</v>
      </c>
      <c r="F624" s="124" t="s">
        <v>2911</v>
      </c>
      <c r="G624" s="125" t="s">
        <v>213</v>
      </c>
      <c r="H624" s="126">
        <v>1</v>
      </c>
      <c r="I624" s="127"/>
      <c r="J624" s="128">
        <f>ROUND(I624*H624,2)</f>
        <v>0</v>
      </c>
      <c r="K624" s="124" t="s">
        <v>189</v>
      </c>
      <c r="L624" s="32"/>
      <c r="M624" s="129" t="s">
        <v>3</v>
      </c>
      <c r="N624" s="130" t="s">
        <v>51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88</v>
      </c>
      <c r="AT624" s="133" t="s">
        <v>185</v>
      </c>
      <c r="AU624" s="133" t="s">
        <v>88</v>
      </c>
      <c r="AY624" s="16" t="s">
        <v>184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6" t="s">
        <v>88</v>
      </c>
      <c r="BK624" s="134">
        <f>ROUND(I624*H624,2)</f>
        <v>0</v>
      </c>
      <c r="BL624" s="16" t="s">
        <v>88</v>
      </c>
      <c r="BM624" s="133" t="s">
        <v>2912</v>
      </c>
    </row>
    <row r="625" spans="2:65" s="11" customFormat="1" ht="11.25">
      <c r="B625" s="135"/>
      <c r="D625" s="136" t="s">
        <v>190</v>
      </c>
      <c r="E625" s="137" t="s">
        <v>3</v>
      </c>
      <c r="F625" s="138" t="s">
        <v>2786</v>
      </c>
      <c r="H625" s="137" t="s">
        <v>3</v>
      </c>
      <c r="I625" s="139"/>
      <c r="L625" s="135"/>
      <c r="M625" s="140"/>
      <c r="T625" s="141"/>
      <c r="AT625" s="137" t="s">
        <v>190</v>
      </c>
      <c r="AU625" s="137" t="s">
        <v>88</v>
      </c>
      <c r="AV625" s="11" t="s">
        <v>88</v>
      </c>
      <c r="AW625" s="11" t="s">
        <v>41</v>
      </c>
      <c r="AX625" s="11" t="s">
        <v>80</v>
      </c>
      <c r="AY625" s="137" t="s">
        <v>184</v>
      </c>
    </row>
    <row r="626" spans="2:65" s="11" customFormat="1" ht="22.5">
      <c r="B626" s="135"/>
      <c r="D626" s="136" t="s">
        <v>190</v>
      </c>
      <c r="E626" s="137" t="s">
        <v>3</v>
      </c>
      <c r="F626" s="138" t="s">
        <v>1763</v>
      </c>
      <c r="H626" s="137" t="s">
        <v>3</v>
      </c>
      <c r="I626" s="139"/>
      <c r="L626" s="135"/>
      <c r="M626" s="140"/>
      <c r="T626" s="141"/>
      <c r="AT626" s="137" t="s">
        <v>190</v>
      </c>
      <c r="AU626" s="137" t="s">
        <v>88</v>
      </c>
      <c r="AV626" s="11" t="s">
        <v>88</v>
      </c>
      <c r="AW626" s="11" t="s">
        <v>41</v>
      </c>
      <c r="AX626" s="11" t="s">
        <v>80</v>
      </c>
      <c r="AY626" s="137" t="s">
        <v>184</v>
      </c>
    </row>
    <row r="627" spans="2:65" s="11" customFormat="1" ht="11.25">
      <c r="B627" s="135"/>
      <c r="D627" s="136" t="s">
        <v>190</v>
      </c>
      <c r="E627" s="137" t="s">
        <v>3</v>
      </c>
      <c r="F627" s="138" t="s">
        <v>1764</v>
      </c>
      <c r="H627" s="137" t="s">
        <v>3</v>
      </c>
      <c r="I627" s="139"/>
      <c r="L627" s="135"/>
      <c r="M627" s="140"/>
      <c r="T627" s="141"/>
      <c r="AT627" s="137" t="s">
        <v>190</v>
      </c>
      <c r="AU627" s="137" t="s">
        <v>88</v>
      </c>
      <c r="AV627" s="11" t="s">
        <v>88</v>
      </c>
      <c r="AW627" s="11" t="s">
        <v>41</v>
      </c>
      <c r="AX627" s="11" t="s">
        <v>80</v>
      </c>
      <c r="AY627" s="137" t="s">
        <v>184</v>
      </c>
    </row>
    <row r="628" spans="2:65" s="11" customFormat="1" ht="11.25">
      <c r="B628" s="135"/>
      <c r="D628" s="136" t="s">
        <v>190</v>
      </c>
      <c r="E628" s="137" t="s">
        <v>3</v>
      </c>
      <c r="F628" s="138" t="s">
        <v>1299</v>
      </c>
      <c r="H628" s="137" t="s">
        <v>3</v>
      </c>
      <c r="I628" s="139"/>
      <c r="L628" s="135"/>
      <c r="M628" s="140"/>
      <c r="T628" s="141"/>
      <c r="AT628" s="137" t="s">
        <v>190</v>
      </c>
      <c r="AU628" s="137" t="s">
        <v>88</v>
      </c>
      <c r="AV628" s="11" t="s">
        <v>88</v>
      </c>
      <c r="AW628" s="11" t="s">
        <v>41</v>
      </c>
      <c r="AX628" s="11" t="s">
        <v>80</v>
      </c>
      <c r="AY628" s="137" t="s">
        <v>184</v>
      </c>
    </row>
    <row r="629" spans="2:65" s="12" customFormat="1" ht="11.25">
      <c r="B629" s="142"/>
      <c r="D629" s="136" t="s">
        <v>190</v>
      </c>
      <c r="E629" s="143" t="s">
        <v>3</v>
      </c>
      <c r="F629" s="144" t="s">
        <v>88</v>
      </c>
      <c r="H629" s="145">
        <v>1</v>
      </c>
      <c r="I629" s="146"/>
      <c r="L629" s="142"/>
      <c r="M629" s="147"/>
      <c r="T629" s="148"/>
      <c r="AT629" s="143" t="s">
        <v>190</v>
      </c>
      <c r="AU629" s="143" t="s">
        <v>88</v>
      </c>
      <c r="AV629" s="12" t="s">
        <v>90</v>
      </c>
      <c r="AW629" s="12" t="s">
        <v>41</v>
      </c>
      <c r="AX629" s="12" t="s">
        <v>80</v>
      </c>
      <c r="AY629" s="143" t="s">
        <v>184</v>
      </c>
    </row>
    <row r="630" spans="2:65" s="13" customFormat="1" ht="11.25">
      <c r="B630" s="149"/>
      <c r="D630" s="136" t="s">
        <v>190</v>
      </c>
      <c r="E630" s="150" t="s">
        <v>3</v>
      </c>
      <c r="F630" s="151" t="s">
        <v>202</v>
      </c>
      <c r="H630" s="152">
        <v>1</v>
      </c>
      <c r="I630" s="153"/>
      <c r="L630" s="149"/>
      <c r="M630" s="154"/>
      <c r="T630" s="155"/>
      <c r="AT630" s="150" t="s">
        <v>190</v>
      </c>
      <c r="AU630" s="150" t="s">
        <v>88</v>
      </c>
      <c r="AV630" s="13" t="s">
        <v>203</v>
      </c>
      <c r="AW630" s="13" t="s">
        <v>41</v>
      </c>
      <c r="AX630" s="13" t="s">
        <v>88</v>
      </c>
      <c r="AY630" s="150" t="s">
        <v>184</v>
      </c>
    </row>
    <row r="631" spans="2:65" s="1" customFormat="1" ht="49.15" customHeight="1">
      <c r="B631" s="121"/>
      <c r="C631" s="122" t="s">
        <v>630</v>
      </c>
      <c r="D631" s="122" t="s">
        <v>185</v>
      </c>
      <c r="E631" s="123" t="s">
        <v>2913</v>
      </c>
      <c r="F631" s="124" t="s">
        <v>2914</v>
      </c>
      <c r="G631" s="125" t="s">
        <v>213</v>
      </c>
      <c r="H631" s="126">
        <v>1</v>
      </c>
      <c r="I631" s="127"/>
      <c r="J631" s="128">
        <f>ROUND(I631*H631,2)</f>
        <v>0</v>
      </c>
      <c r="K631" s="124" t="s">
        <v>189</v>
      </c>
      <c r="L631" s="32"/>
      <c r="M631" s="129" t="s">
        <v>3</v>
      </c>
      <c r="N631" s="130" t="s">
        <v>51</v>
      </c>
      <c r="P631" s="131">
        <f>O631*H631</f>
        <v>0</v>
      </c>
      <c r="Q631" s="131">
        <v>0</v>
      </c>
      <c r="R631" s="131">
        <f>Q631*H631</f>
        <v>0</v>
      </c>
      <c r="S631" s="131">
        <v>0</v>
      </c>
      <c r="T631" s="132">
        <f>S631*H631</f>
        <v>0</v>
      </c>
      <c r="AR631" s="133" t="s">
        <v>88</v>
      </c>
      <c r="AT631" s="133" t="s">
        <v>185</v>
      </c>
      <c r="AU631" s="133" t="s">
        <v>88</v>
      </c>
      <c r="AY631" s="16" t="s">
        <v>184</v>
      </c>
      <c r="BE631" s="134">
        <f>IF(N631="základní",J631,0)</f>
        <v>0</v>
      </c>
      <c r="BF631" s="134">
        <f>IF(N631="snížená",J631,0)</f>
        <v>0</v>
      </c>
      <c r="BG631" s="134">
        <f>IF(N631="zákl. přenesená",J631,0)</f>
        <v>0</v>
      </c>
      <c r="BH631" s="134">
        <f>IF(N631="sníž. přenesená",J631,0)</f>
        <v>0</v>
      </c>
      <c r="BI631" s="134">
        <f>IF(N631="nulová",J631,0)</f>
        <v>0</v>
      </c>
      <c r="BJ631" s="16" t="s">
        <v>88</v>
      </c>
      <c r="BK631" s="134">
        <f>ROUND(I631*H631,2)</f>
        <v>0</v>
      </c>
      <c r="BL631" s="16" t="s">
        <v>88</v>
      </c>
      <c r="BM631" s="133" t="s">
        <v>2915</v>
      </c>
    </row>
    <row r="632" spans="2:65" s="11" customFormat="1" ht="11.25">
      <c r="B632" s="135"/>
      <c r="D632" s="136" t="s">
        <v>190</v>
      </c>
      <c r="E632" s="137" t="s">
        <v>3</v>
      </c>
      <c r="F632" s="138" t="s">
        <v>2786</v>
      </c>
      <c r="H632" s="137" t="s">
        <v>3</v>
      </c>
      <c r="I632" s="139"/>
      <c r="L632" s="135"/>
      <c r="M632" s="140"/>
      <c r="T632" s="141"/>
      <c r="AT632" s="137" t="s">
        <v>190</v>
      </c>
      <c r="AU632" s="137" t="s">
        <v>88</v>
      </c>
      <c r="AV632" s="11" t="s">
        <v>88</v>
      </c>
      <c r="AW632" s="11" t="s">
        <v>41</v>
      </c>
      <c r="AX632" s="11" t="s">
        <v>80</v>
      </c>
      <c r="AY632" s="137" t="s">
        <v>184</v>
      </c>
    </row>
    <row r="633" spans="2:65" s="11" customFormat="1" ht="22.5">
      <c r="B633" s="135"/>
      <c r="D633" s="136" t="s">
        <v>190</v>
      </c>
      <c r="E633" s="137" t="s">
        <v>3</v>
      </c>
      <c r="F633" s="138" t="s">
        <v>1763</v>
      </c>
      <c r="H633" s="137" t="s">
        <v>3</v>
      </c>
      <c r="I633" s="139"/>
      <c r="L633" s="135"/>
      <c r="M633" s="140"/>
      <c r="T633" s="141"/>
      <c r="AT633" s="137" t="s">
        <v>190</v>
      </c>
      <c r="AU633" s="137" t="s">
        <v>88</v>
      </c>
      <c r="AV633" s="11" t="s">
        <v>88</v>
      </c>
      <c r="AW633" s="11" t="s">
        <v>41</v>
      </c>
      <c r="AX633" s="11" t="s">
        <v>80</v>
      </c>
      <c r="AY633" s="137" t="s">
        <v>184</v>
      </c>
    </row>
    <row r="634" spans="2:65" s="11" customFormat="1" ht="11.25">
      <c r="B634" s="135"/>
      <c r="D634" s="136" t="s">
        <v>190</v>
      </c>
      <c r="E634" s="137" t="s">
        <v>3</v>
      </c>
      <c r="F634" s="138" t="s">
        <v>1764</v>
      </c>
      <c r="H634" s="137" t="s">
        <v>3</v>
      </c>
      <c r="I634" s="139"/>
      <c r="L634" s="135"/>
      <c r="M634" s="140"/>
      <c r="T634" s="141"/>
      <c r="AT634" s="137" t="s">
        <v>190</v>
      </c>
      <c r="AU634" s="137" t="s">
        <v>88</v>
      </c>
      <c r="AV634" s="11" t="s">
        <v>88</v>
      </c>
      <c r="AW634" s="11" t="s">
        <v>41</v>
      </c>
      <c r="AX634" s="11" t="s">
        <v>80</v>
      </c>
      <c r="AY634" s="137" t="s">
        <v>184</v>
      </c>
    </row>
    <row r="635" spans="2:65" s="11" customFormat="1" ht="11.25">
      <c r="B635" s="135"/>
      <c r="D635" s="136" t="s">
        <v>190</v>
      </c>
      <c r="E635" s="137" t="s">
        <v>3</v>
      </c>
      <c r="F635" s="138" t="s">
        <v>1302</v>
      </c>
      <c r="H635" s="137" t="s">
        <v>3</v>
      </c>
      <c r="I635" s="139"/>
      <c r="L635" s="135"/>
      <c r="M635" s="140"/>
      <c r="T635" s="141"/>
      <c r="AT635" s="137" t="s">
        <v>190</v>
      </c>
      <c r="AU635" s="137" t="s">
        <v>88</v>
      </c>
      <c r="AV635" s="11" t="s">
        <v>88</v>
      </c>
      <c r="AW635" s="11" t="s">
        <v>41</v>
      </c>
      <c r="AX635" s="11" t="s">
        <v>80</v>
      </c>
      <c r="AY635" s="137" t="s">
        <v>184</v>
      </c>
    </row>
    <row r="636" spans="2:65" s="12" customFormat="1" ht="11.25">
      <c r="B636" s="142"/>
      <c r="D636" s="136" t="s">
        <v>190</v>
      </c>
      <c r="E636" s="143" t="s">
        <v>3</v>
      </c>
      <c r="F636" s="144" t="s">
        <v>88</v>
      </c>
      <c r="H636" s="145">
        <v>1</v>
      </c>
      <c r="I636" s="146"/>
      <c r="L636" s="142"/>
      <c r="M636" s="147"/>
      <c r="T636" s="148"/>
      <c r="AT636" s="143" t="s">
        <v>190</v>
      </c>
      <c r="AU636" s="143" t="s">
        <v>88</v>
      </c>
      <c r="AV636" s="12" t="s">
        <v>90</v>
      </c>
      <c r="AW636" s="12" t="s">
        <v>41</v>
      </c>
      <c r="AX636" s="12" t="s">
        <v>80</v>
      </c>
      <c r="AY636" s="143" t="s">
        <v>184</v>
      </c>
    </row>
    <row r="637" spans="2:65" s="13" customFormat="1" ht="11.25">
      <c r="B637" s="149"/>
      <c r="D637" s="136" t="s">
        <v>190</v>
      </c>
      <c r="E637" s="150" t="s">
        <v>3</v>
      </c>
      <c r="F637" s="151" t="s">
        <v>202</v>
      </c>
      <c r="H637" s="152">
        <v>1</v>
      </c>
      <c r="I637" s="153"/>
      <c r="L637" s="149"/>
      <c r="M637" s="154"/>
      <c r="T637" s="155"/>
      <c r="AT637" s="150" t="s">
        <v>190</v>
      </c>
      <c r="AU637" s="150" t="s">
        <v>88</v>
      </c>
      <c r="AV637" s="13" t="s">
        <v>203</v>
      </c>
      <c r="AW637" s="13" t="s">
        <v>41</v>
      </c>
      <c r="AX637" s="13" t="s">
        <v>88</v>
      </c>
      <c r="AY637" s="150" t="s">
        <v>184</v>
      </c>
    </row>
    <row r="638" spans="2:65" s="1" customFormat="1" ht="33" customHeight="1">
      <c r="B638" s="121"/>
      <c r="C638" s="122" t="s">
        <v>468</v>
      </c>
      <c r="D638" s="122" t="s">
        <v>185</v>
      </c>
      <c r="E638" s="123" t="s">
        <v>1768</v>
      </c>
      <c r="F638" s="124" t="s">
        <v>1769</v>
      </c>
      <c r="G638" s="125" t="s">
        <v>213</v>
      </c>
      <c r="H638" s="126">
        <v>9</v>
      </c>
      <c r="I638" s="127"/>
      <c r="J638" s="128">
        <f>ROUND(I638*H638,2)</f>
        <v>0</v>
      </c>
      <c r="K638" s="124" t="s">
        <v>189</v>
      </c>
      <c r="L638" s="32"/>
      <c r="M638" s="129" t="s">
        <v>3</v>
      </c>
      <c r="N638" s="130" t="s">
        <v>51</v>
      </c>
      <c r="P638" s="131">
        <f>O638*H638</f>
        <v>0</v>
      </c>
      <c r="Q638" s="131">
        <v>0</v>
      </c>
      <c r="R638" s="131">
        <f>Q638*H638</f>
        <v>0</v>
      </c>
      <c r="S638" s="131">
        <v>0</v>
      </c>
      <c r="T638" s="132">
        <f>S638*H638</f>
        <v>0</v>
      </c>
      <c r="AR638" s="133" t="s">
        <v>88</v>
      </c>
      <c r="AT638" s="133" t="s">
        <v>185</v>
      </c>
      <c r="AU638" s="133" t="s">
        <v>88</v>
      </c>
      <c r="AY638" s="16" t="s">
        <v>184</v>
      </c>
      <c r="BE638" s="134">
        <f>IF(N638="základní",J638,0)</f>
        <v>0</v>
      </c>
      <c r="BF638" s="134">
        <f>IF(N638="snížená",J638,0)</f>
        <v>0</v>
      </c>
      <c r="BG638" s="134">
        <f>IF(N638="zákl. přenesená",J638,0)</f>
        <v>0</v>
      </c>
      <c r="BH638" s="134">
        <f>IF(N638="sníž. přenesená",J638,0)</f>
        <v>0</v>
      </c>
      <c r="BI638" s="134">
        <f>IF(N638="nulová",J638,0)</f>
        <v>0</v>
      </c>
      <c r="BJ638" s="16" t="s">
        <v>88</v>
      </c>
      <c r="BK638" s="134">
        <f>ROUND(I638*H638,2)</f>
        <v>0</v>
      </c>
      <c r="BL638" s="16" t="s">
        <v>88</v>
      </c>
      <c r="BM638" s="133" t="s">
        <v>2916</v>
      </c>
    </row>
    <row r="639" spans="2:65" s="11" customFormat="1" ht="11.25">
      <c r="B639" s="135"/>
      <c r="D639" s="136" t="s">
        <v>190</v>
      </c>
      <c r="E639" s="137" t="s">
        <v>3</v>
      </c>
      <c r="F639" s="138" t="s">
        <v>2786</v>
      </c>
      <c r="H639" s="137" t="s">
        <v>3</v>
      </c>
      <c r="I639" s="139"/>
      <c r="L639" s="135"/>
      <c r="M639" s="140"/>
      <c r="T639" s="141"/>
      <c r="AT639" s="137" t="s">
        <v>190</v>
      </c>
      <c r="AU639" s="137" t="s">
        <v>88</v>
      </c>
      <c r="AV639" s="11" t="s">
        <v>88</v>
      </c>
      <c r="AW639" s="11" t="s">
        <v>41</v>
      </c>
      <c r="AX639" s="11" t="s">
        <v>80</v>
      </c>
      <c r="AY639" s="137" t="s">
        <v>184</v>
      </c>
    </row>
    <row r="640" spans="2:65" s="11" customFormat="1" ht="11.25">
      <c r="B640" s="135"/>
      <c r="D640" s="136" t="s">
        <v>190</v>
      </c>
      <c r="E640" s="137" t="s">
        <v>3</v>
      </c>
      <c r="F640" s="138" t="s">
        <v>2917</v>
      </c>
      <c r="H640" s="137" t="s">
        <v>3</v>
      </c>
      <c r="I640" s="139"/>
      <c r="L640" s="135"/>
      <c r="M640" s="140"/>
      <c r="T640" s="141"/>
      <c r="AT640" s="137" t="s">
        <v>190</v>
      </c>
      <c r="AU640" s="137" t="s">
        <v>88</v>
      </c>
      <c r="AV640" s="11" t="s">
        <v>88</v>
      </c>
      <c r="AW640" s="11" t="s">
        <v>41</v>
      </c>
      <c r="AX640" s="11" t="s">
        <v>80</v>
      </c>
      <c r="AY640" s="137" t="s">
        <v>184</v>
      </c>
    </row>
    <row r="641" spans="2:51" s="11" customFormat="1" ht="11.25">
      <c r="B641" s="135"/>
      <c r="D641" s="136" t="s">
        <v>190</v>
      </c>
      <c r="E641" s="137" t="s">
        <v>3</v>
      </c>
      <c r="F641" s="138" t="s">
        <v>1295</v>
      </c>
      <c r="H641" s="137" t="s">
        <v>3</v>
      </c>
      <c r="I641" s="139"/>
      <c r="L641" s="135"/>
      <c r="M641" s="140"/>
      <c r="T641" s="141"/>
      <c r="AT641" s="137" t="s">
        <v>190</v>
      </c>
      <c r="AU641" s="137" t="s">
        <v>88</v>
      </c>
      <c r="AV641" s="11" t="s">
        <v>88</v>
      </c>
      <c r="AW641" s="11" t="s">
        <v>41</v>
      </c>
      <c r="AX641" s="11" t="s">
        <v>80</v>
      </c>
      <c r="AY641" s="137" t="s">
        <v>184</v>
      </c>
    </row>
    <row r="642" spans="2:51" s="12" customFormat="1" ht="11.25">
      <c r="B642" s="142"/>
      <c r="D642" s="136" t="s">
        <v>190</v>
      </c>
      <c r="E642" s="143" t="s">
        <v>3</v>
      </c>
      <c r="F642" s="144" t="s">
        <v>88</v>
      </c>
      <c r="H642" s="145">
        <v>1</v>
      </c>
      <c r="I642" s="146"/>
      <c r="L642" s="142"/>
      <c r="M642" s="147"/>
      <c r="T642" s="148"/>
      <c r="AT642" s="143" t="s">
        <v>190</v>
      </c>
      <c r="AU642" s="143" t="s">
        <v>88</v>
      </c>
      <c r="AV642" s="12" t="s">
        <v>90</v>
      </c>
      <c r="AW642" s="12" t="s">
        <v>41</v>
      </c>
      <c r="AX642" s="12" t="s">
        <v>80</v>
      </c>
      <c r="AY642" s="143" t="s">
        <v>184</v>
      </c>
    </row>
    <row r="643" spans="2:51" s="11" customFormat="1" ht="11.25">
      <c r="B643" s="135"/>
      <c r="D643" s="136" t="s">
        <v>190</v>
      </c>
      <c r="E643" s="137" t="s">
        <v>3</v>
      </c>
      <c r="F643" s="138" t="s">
        <v>1297</v>
      </c>
      <c r="H643" s="137" t="s">
        <v>3</v>
      </c>
      <c r="I643" s="139"/>
      <c r="L643" s="135"/>
      <c r="M643" s="140"/>
      <c r="T643" s="141"/>
      <c r="AT643" s="137" t="s">
        <v>190</v>
      </c>
      <c r="AU643" s="137" t="s">
        <v>88</v>
      </c>
      <c r="AV643" s="11" t="s">
        <v>88</v>
      </c>
      <c r="AW643" s="11" t="s">
        <v>41</v>
      </c>
      <c r="AX643" s="11" t="s">
        <v>80</v>
      </c>
      <c r="AY643" s="137" t="s">
        <v>184</v>
      </c>
    </row>
    <row r="644" spans="2:51" s="12" customFormat="1" ht="11.25">
      <c r="B644" s="142"/>
      <c r="D644" s="136" t="s">
        <v>190</v>
      </c>
      <c r="E644" s="143" t="s">
        <v>3</v>
      </c>
      <c r="F644" s="144" t="s">
        <v>88</v>
      </c>
      <c r="H644" s="145">
        <v>1</v>
      </c>
      <c r="I644" s="146"/>
      <c r="L644" s="142"/>
      <c r="M644" s="147"/>
      <c r="T644" s="148"/>
      <c r="AT644" s="143" t="s">
        <v>190</v>
      </c>
      <c r="AU644" s="143" t="s">
        <v>88</v>
      </c>
      <c r="AV644" s="12" t="s">
        <v>90</v>
      </c>
      <c r="AW644" s="12" t="s">
        <v>41</v>
      </c>
      <c r="AX644" s="12" t="s">
        <v>80</v>
      </c>
      <c r="AY644" s="143" t="s">
        <v>184</v>
      </c>
    </row>
    <row r="645" spans="2:51" s="11" customFormat="1" ht="11.25">
      <c r="B645" s="135"/>
      <c r="D645" s="136" t="s">
        <v>190</v>
      </c>
      <c r="E645" s="137" t="s">
        <v>3</v>
      </c>
      <c r="F645" s="138" t="s">
        <v>1299</v>
      </c>
      <c r="H645" s="137" t="s">
        <v>3</v>
      </c>
      <c r="I645" s="139"/>
      <c r="L645" s="135"/>
      <c r="M645" s="140"/>
      <c r="T645" s="141"/>
      <c r="AT645" s="137" t="s">
        <v>190</v>
      </c>
      <c r="AU645" s="137" t="s">
        <v>88</v>
      </c>
      <c r="AV645" s="11" t="s">
        <v>88</v>
      </c>
      <c r="AW645" s="11" t="s">
        <v>41</v>
      </c>
      <c r="AX645" s="11" t="s">
        <v>80</v>
      </c>
      <c r="AY645" s="137" t="s">
        <v>184</v>
      </c>
    </row>
    <row r="646" spans="2:51" s="12" customFormat="1" ht="11.25">
      <c r="B646" s="142"/>
      <c r="D646" s="136" t="s">
        <v>190</v>
      </c>
      <c r="E646" s="143" t="s">
        <v>3</v>
      </c>
      <c r="F646" s="144" t="s">
        <v>88</v>
      </c>
      <c r="H646" s="145">
        <v>1</v>
      </c>
      <c r="I646" s="146"/>
      <c r="L646" s="142"/>
      <c r="M646" s="147"/>
      <c r="T646" s="148"/>
      <c r="AT646" s="143" t="s">
        <v>190</v>
      </c>
      <c r="AU646" s="143" t="s">
        <v>88</v>
      </c>
      <c r="AV646" s="12" t="s">
        <v>90</v>
      </c>
      <c r="AW646" s="12" t="s">
        <v>41</v>
      </c>
      <c r="AX646" s="12" t="s">
        <v>80</v>
      </c>
      <c r="AY646" s="143" t="s">
        <v>184</v>
      </c>
    </row>
    <row r="647" spans="2:51" s="11" customFormat="1" ht="11.25">
      <c r="B647" s="135"/>
      <c r="D647" s="136" t="s">
        <v>190</v>
      </c>
      <c r="E647" s="137" t="s">
        <v>3</v>
      </c>
      <c r="F647" s="138" t="s">
        <v>1300</v>
      </c>
      <c r="H647" s="137" t="s">
        <v>3</v>
      </c>
      <c r="I647" s="139"/>
      <c r="L647" s="135"/>
      <c r="M647" s="140"/>
      <c r="T647" s="141"/>
      <c r="AT647" s="137" t="s">
        <v>190</v>
      </c>
      <c r="AU647" s="137" t="s">
        <v>88</v>
      </c>
      <c r="AV647" s="11" t="s">
        <v>88</v>
      </c>
      <c r="AW647" s="11" t="s">
        <v>41</v>
      </c>
      <c r="AX647" s="11" t="s">
        <v>80</v>
      </c>
      <c r="AY647" s="137" t="s">
        <v>184</v>
      </c>
    </row>
    <row r="648" spans="2:51" s="12" customFormat="1" ht="11.25">
      <c r="B648" s="142"/>
      <c r="D648" s="136" t="s">
        <v>190</v>
      </c>
      <c r="E648" s="143" t="s">
        <v>3</v>
      </c>
      <c r="F648" s="144" t="s">
        <v>88</v>
      </c>
      <c r="H648" s="145">
        <v>1</v>
      </c>
      <c r="I648" s="146"/>
      <c r="L648" s="142"/>
      <c r="M648" s="147"/>
      <c r="T648" s="148"/>
      <c r="AT648" s="143" t="s">
        <v>190</v>
      </c>
      <c r="AU648" s="143" t="s">
        <v>88</v>
      </c>
      <c r="AV648" s="12" t="s">
        <v>90</v>
      </c>
      <c r="AW648" s="12" t="s">
        <v>41</v>
      </c>
      <c r="AX648" s="12" t="s">
        <v>80</v>
      </c>
      <c r="AY648" s="143" t="s">
        <v>184</v>
      </c>
    </row>
    <row r="649" spans="2:51" s="11" customFormat="1" ht="11.25">
      <c r="B649" s="135"/>
      <c r="D649" s="136" t="s">
        <v>190</v>
      </c>
      <c r="E649" s="137" t="s">
        <v>3</v>
      </c>
      <c r="F649" s="138" t="s">
        <v>1301</v>
      </c>
      <c r="H649" s="137" t="s">
        <v>3</v>
      </c>
      <c r="I649" s="139"/>
      <c r="L649" s="135"/>
      <c r="M649" s="140"/>
      <c r="T649" s="141"/>
      <c r="AT649" s="137" t="s">
        <v>190</v>
      </c>
      <c r="AU649" s="137" t="s">
        <v>88</v>
      </c>
      <c r="AV649" s="11" t="s">
        <v>88</v>
      </c>
      <c r="AW649" s="11" t="s">
        <v>41</v>
      </c>
      <c r="AX649" s="11" t="s">
        <v>80</v>
      </c>
      <c r="AY649" s="137" t="s">
        <v>184</v>
      </c>
    </row>
    <row r="650" spans="2:51" s="12" customFormat="1" ht="11.25">
      <c r="B650" s="142"/>
      <c r="D650" s="136" t="s">
        <v>190</v>
      </c>
      <c r="E650" s="143" t="s">
        <v>3</v>
      </c>
      <c r="F650" s="144" t="s">
        <v>88</v>
      </c>
      <c r="H650" s="145">
        <v>1</v>
      </c>
      <c r="I650" s="146"/>
      <c r="L650" s="142"/>
      <c r="M650" s="147"/>
      <c r="T650" s="148"/>
      <c r="AT650" s="143" t="s">
        <v>190</v>
      </c>
      <c r="AU650" s="143" t="s">
        <v>88</v>
      </c>
      <c r="AV650" s="12" t="s">
        <v>90</v>
      </c>
      <c r="AW650" s="12" t="s">
        <v>41</v>
      </c>
      <c r="AX650" s="12" t="s">
        <v>80</v>
      </c>
      <c r="AY650" s="143" t="s">
        <v>184</v>
      </c>
    </row>
    <row r="651" spans="2:51" s="11" customFormat="1" ht="11.25">
      <c r="B651" s="135"/>
      <c r="D651" s="136" t="s">
        <v>190</v>
      </c>
      <c r="E651" s="137" t="s">
        <v>3</v>
      </c>
      <c r="F651" s="138" t="s">
        <v>1302</v>
      </c>
      <c r="H651" s="137" t="s">
        <v>3</v>
      </c>
      <c r="I651" s="139"/>
      <c r="L651" s="135"/>
      <c r="M651" s="140"/>
      <c r="T651" s="141"/>
      <c r="AT651" s="137" t="s">
        <v>190</v>
      </c>
      <c r="AU651" s="137" t="s">
        <v>88</v>
      </c>
      <c r="AV651" s="11" t="s">
        <v>88</v>
      </c>
      <c r="AW651" s="11" t="s">
        <v>41</v>
      </c>
      <c r="AX651" s="11" t="s">
        <v>80</v>
      </c>
      <c r="AY651" s="137" t="s">
        <v>184</v>
      </c>
    </row>
    <row r="652" spans="2:51" s="12" customFormat="1" ht="11.25">
      <c r="B652" s="142"/>
      <c r="D652" s="136" t="s">
        <v>190</v>
      </c>
      <c r="E652" s="143" t="s">
        <v>3</v>
      </c>
      <c r="F652" s="144" t="s">
        <v>88</v>
      </c>
      <c r="H652" s="145">
        <v>1</v>
      </c>
      <c r="I652" s="146"/>
      <c r="L652" s="142"/>
      <c r="M652" s="147"/>
      <c r="T652" s="148"/>
      <c r="AT652" s="143" t="s">
        <v>190</v>
      </c>
      <c r="AU652" s="143" t="s">
        <v>88</v>
      </c>
      <c r="AV652" s="12" t="s">
        <v>90</v>
      </c>
      <c r="AW652" s="12" t="s">
        <v>41</v>
      </c>
      <c r="AX652" s="12" t="s">
        <v>80</v>
      </c>
      <c r="AY652" s="143" t="s">
        <v>184</v>
      </c>
    </row>
    <row r="653" spans="2:51" s="11" customFormat="1" ht="11.25">
      <c r="B653" s="135"/>
      <c r="D653" s="136" t="s">
        <v>190</v>
      </c>
      <c r="E653" s="137" t="s">
        <v>3</v>
      </c>
      <c r="F653" s="138" t="s">
        <v>1640</v>
      </c>
      <c r="H653" s="137" t="s">
        <v>3</v>
      </c>
      <c r="I653" s="139"/>
      <c r="L653" s="135"/>
      <c r="M653" s="140"/>
      <c r="T653" s="141"/>
      <c r="AT653" s="137" t="s">
        <v>190</v>
      </c>
      <c r="AU653" s="137" t="s">
        <v>88</v>
      </c>
      <c r="AV653" s="11" t="s">
        <v>88</v>
      </c>
      <c r="AW653" s="11" t="s">
        <v>41</v>
      </c>
      <c r="AX653" s="11" t="s">
        <v>80</v>
      </c>
      <c r="AY653" s="137" t="s">
        <v>184</v>
      </c>
    </row>
    <row r="654" spans="2:51" s="12" customFormat="1" ht="11.25">
      <c r="B654" s="142"/>
      <c r="D654" s="136" t="s">
        <v>190</v>
      </c>
      <c r="E654" s="143" t="s">
        <v>3</v>
      </c>
      <c r="F654" s="144" t="s">
        <v>88</v>
      </c>
      <c r="H654" s="145">
        <v>1</v>
      </c>
      <c r="I654" s="146"/>
      <c r="L654" s="142"/>
      <c r="M654" s="147"/>
      <c r="T654" s="148"/>
      <c r="AT654" s="143" t="s">
        <v>190</v>
      </c>
      <c r="AU654" s="143" t="s">
        <v>88</v>
      </c>
      <c r="AV654" s="12" t="s">
        <v>90</v>
      </c>
      <c r="AW654" s="12" t="s">
        <v>41</v>
      </c>
      <c r="AX654" s="12" t="s">
        <v>80</v>
      </c>
      <c r="AY654" s="143" t="s">
        <v>184</v>
      </c>
    </row>
    <row r="655" spans="2:51" s="11" customFormat="1" ht="11.25">
      <c r="B655" s="135"/>
      <c r="D655" s="136" t="s">
        <v>190</v>
      </c>
      <c r="E655" s="137" t="s">
        <v>3</v>
      </c>
      <c r="F655" s="138" t="s">
        <v>1641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51" s="12" customFormat="1" ht="11.25">
      <c r="B656" s="142"/>
      <c r="D656" s="136" t="s">
        <v>190</v>
      </c>
      <c r="E656" s="143" t="s">
        <v>3</v>
      </c>
      <c r="F656" s="144" t="s">
        <v>88</v>
      </c>
      <c r="H656" s="145">
        <v>1</v>
      </c>
      <c r="I656" s="146"/>
      <c r="L656" s="142"/>
      <c r="M656" s="147"/>
      <c r="T656" s="148"/>
      <c r="AT656" s="143" t="s">
        <v>190</v>
      </c>
      <c r="AU656" s="143" t="s">
        <v>88</v>
      </c>
      <c r="AV656" s="12" t="s">
        <v>90</v>
      </c>
      <c r="AW656" s="12" t="s">
        <v>41</v>
      </c>
      <c r="AX656" s="12" t="s">
        <v>80</v>
      </c>
      <c r="AY656" s="143" t="s">
        <v>184</v>
      </c>
    </row>
    <row r="657" spans="2:65" s="11" customFormat="1" ht="11.25">
      <c r="B657" s="135"/>
      <c r="D657" s="136" t="s">
        <v>190</v>
      </c>
      <c r="E657" s="137" t="s">
        <v>3</v>
      </c>
      <c r="F657" s="138" t="s">
        <v>2267</v>
      </c>
      <c r="H657" s="137" t="s">
        <v>3</v>
      </c>
      <c r="I657" s="139"/>
      <c r="L657" s="135"/>
      <c r="M657" s="140"/>
      <c r="T657" s="141"/>
      <c r="AT657" s="137" t="s">
        <v>190</v>
      </c>
      <c r="AU657" s="137" t="s">
        <v>88</v>
      </c>
      <c r="AV657" s="11" t="s">
        <v>88</v>
      </c>
      <c r="AW657" s="11" t="s">
        <v>41</v>
      </c>
      <c r="AX657" s="11" t="s">
        <v>80</v>
      </c>
      <c r="AY657" s="137" t="s">
        <v>184</v>
      </c>
    </row>
    <row r="658" spans="2:65" s="12" customFormat="1" ht="11.25">
      <c r="B658" s="142"/>
      <c r="D658" s="136" t="s">
        <v>190</v>
      </c>
      <c r="E658" s="143" t="s">
        <v>3</v>
      </c>
      <c r="F658" s="144" t="s">
        <v>88</v>
      </c>
      <c r="H658" s="145">
        <v>1</v>
      </c>
      <c r="I658" s="146"/>
      <c r="L658" s="142"/>
      <c r="M658" s="147"/>
      <c r="T658" s="148"/>
      <c r="AT658" s="143" t="s">
        <v>190</v>
      </c>
      <c r="AU658" s="143" t="s">
        <v>88</v>
      </c>
      <c r="AV658" s="12" t="s">
        <v>90</v>
      </c>
      <c r="AW658" s="12" t="s">
        <v>41</v>
      </c>
      <c r="AX658" s="12" t="s">
        <v>80</v>
      </c>
      <c r="AY658" s="143" t="s">
        <v>184</v>
      </c>
    </row>
    <row r="659" spans="2:65" s="13" customFormat="1" ht="11.25">
      <c r="B659" s="149"/>
      <c r="D659" s="136" t="s">
        <v>190</v>
      </c>
      <c r="E659" s="150" t="s">
        <v>3</v>
      </c>
      <c r="F659" s="151" t="s">
        <v>202</v>
      </c>
      <c r="H659" s="152">
        <v>9</v>
      </c>
      <c r="I659" s="153"/>
      <c r="L659" s="149"/>
      <c r="M659" s="154"/>
      <c r="T659" s="155"/>
      <c r="AT659" s="150" t="s">
        <v>190</v>
      </c>
      <c r="AU659" s="150" t="s">
        <v>88</v>
      </c>
      <c r="AV659" s="13" t="s">
        <v>203</v>
      </c>
      <c r="AW659" s="13" t="s">
        <v>41</v>
      </c>
      <c r="AX659" s="13" t="s">
        <v>88</v>
      </c>
      <c r="AY659" s="150" t="s">
        <v>184</v>
      </c>
    </row>
    <row r="660" spans="2:65" s="1" customFormat="1" ht="37.9" customHeight="1">
      <c r="B660" s="121"/>
      <c r="C660" s="122" t="s">
        <v>643</v>
      </c>
      <c r="D660" s="122" t="s">
        <v>185</v>
      </c>
      <c r="E660" s="123" t="s">
        <v>1410</v>
      </c>
      <c r="F660" s="124" t="s">
        <v>1411</v>
      </c>
      <c r="G660" s="125" t="s">
        <v>213</v>
      </c>
      <c r="H660" s="126">
        <v>8</v>
      </c>
      <c r="I660" s="127"/>
      <c r="J660" s="128">
        <f>ROUND(I660*H660,2)</f>
        <v>0</v>
      </c>
      <c r="K660" s="124" t="s">
        <v>189</v>
      </c>
      <c r="L660" s="32"/>
      <c r="M660" s="129" t="s">
        <v>3</v>
      </c>
      <c r="N660" s="130" t="s">
        <v>51</v>
      </c>
      <c r="P660" s="131">
        <f>O660*H660</f>
        <v>0</v>
      </c>
      <c r="Q660" s="131">
        <v>0</v>
      </c>
      <c r="R660" s="131">
        <f>Q660*H660</f>
        <v>0</v>
      </c>
      <c r="S660" s="131">
        <v>0</v>
      </c>
      <c r="T660" s="132">
        <f>S660*H660</f>
        <v>0</v>
      </c>
      <c r="AR660" s="133" t="s">
        <v>88</v>
      </c>
      <c r="AT660" s="133" t="s">
        <v>185</v>
      </c>
      <c r="AU660" s="133" t="s">
        <v>88</v>
      </c>
      <c r="AY660" s="16" t="s">
        <v>184</v>
      </c>
      <c r="BE660" s="134">
        <f>IF(N660="základní",J660,0)</f>
        <v>0</v>
      </c>
      <c r="BF660" s="134">
        <f>IF(N660="snížená",J660,0)</f>
        <v>0</v>
      </c>
      <c r="BG660" s="134">
        <f>IF(N660="zákl. přenesená",J660,0)</f>
        <v>0</v>
      </c>
      <c r="BH660" s="134">
        <f>IF(N660="sníž. přenesená",J660,0)</f>
        <v>0</v>
      </c>
      <c r="BI660" s="134">
        <f>IF(N660="nulová",J660,0)</f>
        <v>0</v>
      </c>
      <c r="BJ660" s="16" t="s">
        <v>88</v>
      </c>
      <c r="BK660" s="134">
        <f>ROUND(I660*H660,2)</f>
        <v>0</v>
      </c>
      <c r="BL660" s="16" t="s">
        <v>88</v>
      </c>
      <c r="BM660" s="133" t="s">
        <v>2918</v>
      </c>
    </row>
    <row r="661" spans="2:65" s="11" customFormat="1" ht="11.25">
      <c r="B661" s="135"/>
      <c r="D661" s="136" t="s">
        <v>190</v>
      </c>
      <c r="E661" s="137" t="s">
        <v>3</v>
      </c>
      <c r="F661" s="138" t="s">
        <v>2786</v>
      </c>
      <c r="H661" s="137" t="s">
        <v>3</v>
      </c>
      <c r="I661" s="139"/>
      <c r="L661" s="135"/>
      <c r="M661" s="140"/>
      <c r="T661" s="141"/>
      <c r="AT661" s="137" t="s">
        <v>190</v>
      </c>
      <c r="AU661" s="137" t="s">
        <v>88</v>
      </c>
      <c r="AV661" s="11" t="s">
        <v>88</v>
      </c>
      <c r="AW661" s="11" t="s">
        <v>41</v>
      </c>
      <c r="AX661" s="11" t="s">
        <v>80</v>
      </c>
      <c r="AY661" s="137" t="s">
        <v>184</v>
      </c>
    </row>
    <row r="662" spans="2:65" s="11" customFormat="1" ht="11.25">
      <c r="B662" s="135"/>
      <c r="D662" s="136" t="s">
        <v>190</v>
      </c>
      <c r="E662" s="137" t="s">
        <v>3</v>
      </c>
      <c r="F662" s="138" t="s">
        <v>1786</v>
      </c>
      <c r="H662" s="137" t="s">
        <v>3</v>
      </c>
      <c r="I662" s="139"/>
      <c r="L662" s="135"/>
      <c r="M662" s="140"/>
      <c r="T662" s="141"/>
      <c r="AT662" s="137" t="s">
        <v>190</v>
      </c>
      <c r="AU662" s="137" t="s">
        <v>88</v>
      </c>
      <c r="AV662" s="11" t="s">
        <v>88</v>
      </c>
      <c r="AW662" s="11" t="s">
        <v>41</v>
      </c>
      <c r="AX662" s="11" t="s">
        <v>80</v>
      </c>
      <c r="AY662" s="137" t="s">
        <v>184</v>
      </c>
    </row>
    <row r="663" spans="2:65" s="11" customFormat="1" ht="11.25">
      <c r="B663" s="135"/>
      <c r="D663" s="136" t="s">
        <v>190</v>
      </c>
      <c r="E663" s="137" t="s">
        <v>3</v>
      </c>
      <c r="F663" s="138" t="s">
        <v>1295</v>
      </c>
      <c r="H663" s="137" t="s">
        <v>3</v>
      </c>
      <c r="I663" s="139"/>
      <c r="L663" s="135"/>
      <c r="M663" s="140"/>
      <c r="T663" s="141"/>
      <c r="AT663" s="137" t="s">
        <v>190</v>
      </c>
      <c r="AU663" s="137" t="s">
        <v>88</v>
      </c>
      <c r="AV663" s="11" t="s">
        <v>88</v>
      </c>
      <c r="AW663" s="11" t="s">
        <v>41</v>
      </c>
      <c r="AX663" s="11" t="s">
        <v>80</v>
      </c>
      <c r="AY663" s="137" t="s">
        <v>184</v>
      </c>
    </row>
    <row r="664" spans="2:65" s="12" customFormat="1" ht="11.25">
      <c r="B664" s="142"/>
      <c r="D664" s="136" t="s">
        <v>190</v>
      </c>
      <c r="E664" s="143" t="s">
        <v>3</v>
      </c>
      <c r="F664" s="144" t="s">
        <v>88</v>
      </c>
      <c r="H664" s="145">
        <v>1</v>
      </c>
      <c r="I664" s="146"/>
      <c r="L664" s="142"/>
      <c r="M664" s="147"/>
      <c r="T664" s="148"/>
      <c r="AT664" s="143" t="s">
        <v>190</v>
      </c>
      <c r="AU664" s="143" t="s">
        <v>88</v>
      </c>
      <c r="AV664" s="12" t="s">
        <v>90</v>
      </c>
      <c r="AW664" s="12" t="s">
        <v>41</v>
      </c>
      <c r="AX664" s="12" t="s">
        <v>80</v>
      </c>
      <c r="AY664" s="143" t="s">
        <v>184</v>
      </c>
    </row>
    <row r="665" spans="2:65" s="11" customFormat="1" ht="11.25">
      <c r="B665" s="135"/>
      <c r="D665" s="136" t="s">
        <v>190</v>
      </c>
      <c r="E665" s="137" t="s">
        <v>3</v>
      </c>
      <c r="F665" s="138" t="s">
        <v>1297</v>
      </c>
      <c r="H665" s="137" t="s">
        <v>3</v>
      </c>
      <c r="I665" s="139"/>
      <c r="L665" s="135"/>
      <c r="M665" s="140"/>
      <c r="T665" s="141"/>
      <c r="AT665" s="137" t="s">
        <v>190</v>
      </c>
      <c r="AU665" s="137" t="s">
        <v>88</v>
      </c>
      <c r="AV665" s="11" t="s">
        <v>88</v>
      </c>
      <c r="AW665" s="11" t="s">
        <v>41</v>
      </c>
      <c r="AX665" s="11" t="s">
        <v>80</v>
      </c>
      <c r="AY665" s="137" t="s">
        <v>184</v>
      </c>
    </row>
    <row r="666" spans="2:65" s="12" customFormat="1" ht="11.25">
      <c r="B666" s="142"/>
      <c r="D666" s="136" t="s">
        <v>190</v>
      </c>
      <c r="E666" s="143" t="s">
        <v>3</v>
      </c>
      <c r="F666" s="144" t="s">
        <v>88</v>
      </c>
      <c r="H666" s="145">
        <v>1</v>
      </c>
      <c r="I666" s="146"/>
      <c r="L666" s="142"/>
      <c r="M666" s="147"/>
      <c r="T666" s="148"/>
      <c r="AT666" s="143" t="s">
        <v>190</v>
      </c>
      <c r="AU666" s="143" t="s">
        <v>88</v>
      </c>
      <c r="AV666" s="12" t="s">
        <v>90</v>
      </c>
      <c r="AW666" s="12" t="s">
        <v>41</v>
      </c>
      <c r="AX666" s="12" t="s">
        <v>80</v>
      </c>
      <c r="AY666" s="143" t="s">
        <v>184</v>
      </c>
    </row>
    <row r="667" spans="2:65" s="11" customFormat="1" ht="11.25">
      <c r="B667" s="135"/>
      <c r="D667" s="136" t="s">
        <v>190</v>
      </c>
      <c r="E667" s="137" t="s">
        <v>3</v>
      </c>
      <c r="F667" s="138" t="s">
        <v>1299</v>
      </c>
      <c r="H667" s="137" t="s">
        <v>3</v>
      </c>
      <c r="I667" s="139"/>
      <c r="L667" s="135"/>
      <c r="M667" s="140"/>
      <c r="T667" s="141"/>
      <c r="AT667" s="137" t="s">
        <v>190</v>
      </c>
      <c r="AU667" s="137" t="s">
        <v>88</v>
      </c>
      <c r="AV667" s="11" t="s">
        <v>88</v>
      </c>
      <c r="AW667" s="11" t="s">
        <v>41</v>
      </c>
      <c r="AX667" s="11" t="s">
        <v>80</v>
      </c>
      <c r="AY667" s="137" t="s">
        <v>184</v>
      </c>
    </row>
    <row r="668" spans="2:65" s="12" customFormat="1" ht="11.25">
      <c r="B668" s="142"/>
      <c r="D668" s="136" t="s">
        <v>190</v>
      </c>
      <c r="E668" s="143" t="s">
        <v>3</v>
      </c>
      <c r="F668" s="144" t="s">
        <v>88</v>
      </c>
      <c r="H668" s="145">
        <v>1</v>
      </c>
      <c r="I668" s="146"/>
      <c r="L668" s="142"/>
      <c r="M668" s="147"/>
      <c r="T668" s="148"/>
      <c r="AT668" s="143" t="s">
        <v>190</v>
      </c>
      <c r="AU668" s="143" t="s">
        <v>88</v>
      </c>
      <c r="AV668" s="12" t="s">
        <v>90</v>
      </c>
      <c r="AW668" s="12" t="s">
        <v>41</v>
      </c>
      <c r="AX668" s="12" t="s">
        <v>80</v>
      </c>
      <c r="AY668" s="143" t="s">
        <v>184</v>
      </c>
    </row>
    <row r="669" spans="2:65" s="11" customFormat="1" ht="11.25">
      <c r="B669" s="135"/>
      <c r="D669" s="136" t="s">
        <v>190</v>
      </c>
      <c r="E669" s="137" t="s">
        <v>3</v>
      </c>
      <c r="F669" s="138" t="s">
        <v>1300</v>
      </c>
      <c r="H669" s="137" t="s">
        <v>3</v>
      </c>
      <c r="I669" s="139"/>
      <c r="L669" s="135"/>
      <c r="M669" s="140"/>
      <c r="T669" s="141"/>
      <c r="AT669" s="137" t="s">
        <v>190</v>
      </c>
      <c r="AU669" s="137" t="s">
        <v>88</v>
      </c>
      <c r="AV669" s="11" t="s">
        <v>88</v>
      </c>
      <c r="AW669" s="11" t="s">
        <v>41</v>
      </c>
      <c r="AX669" s="11" t="s">
        <v>80</v>
      </c>
      <c r="AY669" s="137" t="s">
        <v>184</v>
      </c>
    </row>
    <row r="670" spans="2:65" s="12" customFormat="1" ht="11.25">
      <c r="B670" s="142"/>
      <c r="D670" s="136" t="s">
        <v>190</v>
      </c>
      <c r="E670" s="143" t="s">
        <v>3</v>
      </c>
      <c r="F670" s="144" t="s">
        <v>90</v>
      </c>
      <c r="H670" s="145">
        <v>2</v>
      </c>
      <c r="I670" s="146"/>
      <c r="L670" s="142"/>
      <c r="M670" s="147"/>
      <c r="T670" s="148"/>
      <c r="AT670" s="143" t="s">
        <v>190</v>
      </c>
      <c r="AU670" s="143" t="s">
        <v>88</v>
      </c>
      <c r="AV670" s="12" t="s">
        <v>90</v>
      </c>
      <c r="AW670" s="12" t="s">
        <v>41</v>
      </c>
      <c r="AX670" s="12" t="s">
        <v>80</v>
      </c>
      <c r="AY670" s="143" t="s">
        <v>184</v>
      </c>
    </row>
    <row r="671" spans="2:65" s="11" customFormat="1" ht="11.25">
      <c r="B671" s="135"/>
      <c r="D671" s="136" t="s">
        <v>190</v>
      </c>
      <c r="E671" s="137" t="s">
        <v>3</v>
      </c>
      <c r="F671" s="138" t="s">
        <v>1302</v>
      </c>
      <c r="H671" s="137" t="s">
        <v>3</v>
      </c>
      <c r="I671" s="139"/>
      <c r="L671" s="135"/>
      <c r="M671" s="140"/>
      <c r="T671" s="141"/>
      <c r="AT671" s="137" t="s">
        <v>190</v>
      </c>
      <c r="AU671" s="137" t="s">
        <v>88</v>
      </c>
      <c r="AV671" s="11" t="s">
        <v>88</v>
      </c>
      <c r="AW671" s="11" t="s">
        <v>41</v>
      </c>
      <c r="AX671" s="11" t="s">
        <v>80</v>
      </c>
      <c r="AY671" s="137" t="s">
        <v>184</v>
      </c>
    </row>
    <row r="672" spans="2:65" s="12" customFormat="1" ht="11.25">
      <c r="B672" s="142"/>
      <c r="D672" s="136" t="s">
        <v>190</v>
      </c>
      <c r="E672" s="143" t="s">
        <v>3</v>
      </c>
      <c r="F672" s="144" t="s">
        <v>88</v>
      </c>
      <c r="H672" s="145">
        <v>1</v>
      </c>
      <c r="I672" s="146"/>
      <c r="L672" s="142"/>
      <c r="M672" s="147"/>
      <c r="T672" s="148"/>
      <c r="AT672" s="143" t="s">
        <v>190</v>
      </c>
      <c r="AU672" s="143" t="s">
        <v>88</v>
      </c>
      <c r="AV672" s="12" t="s">
        <v>90</v>
      </c>
      <c r="AW672" s="12" t="s">
        <v>41</v>
      </c>
      <c r="AX672" s="12" t="s">
        <v>80</v>
      </c>
      <c r="AY672" s="143" t="s">
        <v>184</v>
      </c>
    </row>
    <row r="673" spans="2:65" s="11" customFormat="1" ht="11.25">
      <c r="B673" s="135"/>
      <c r="D673" s="136" t="s">
        <v>190</v>
      </c>
      <c r="E673" s="137" t="s">
        <v>3</v>
      </c>
      <c r="F673" s="138" t="s">
        <v>1640</v>
      </c>
      <c r="H673" s="137" t="s">
        <v>3</v>
      </c>
      <c r="I673" s="139"/>
      <c r="L673" s="135"/>
      <c r="M673" s="140"/>
      <c r="T673" s="141"/>
      <c r="AT673" s="137" t="s">
        <v>190</v>
      </c>
      <c r="AU673" s="137" t="s">
        <v>88</v>
      </c>
      <c r="AV673" s="11" t="s">
        <v>88</v>
      </c>
      <c r="AW673" s="11" t="s">
        <v>41</v>
      </c>
      <c r="AX673" s="11" t="s">
        <v>80</v>
      </c>
      <c r="AY673" s="137" t="s">
        <v>184</v>
      </c>
    </row>
    <row r="674" spans="2:65" s="12" customFormat="1" ht="11.25">
      <c r="B674" s="142"/>
      <c r="D674" s="136" t="s">
        <v>190</v>
      </c>
      <c r="E674" s="143" t="s">
        <v>3</v>
      </c>
      <c r="F674" s="144" t="s">
        <v>88</v>
      </c>
      <c r="H674" s="145">
        <v>1</v>
      </c>
      <c r="I674" s="146"/>
      <c r="L674" s="142"/>
      <c r="M674" s="147"/>
      <c r="T674" s="148"/>
      <c r="AT674" s="143" t="s">
        <v>190</v>
      </c>
      <c r="AU674" s="143" t="s">
        <v>88</v>
      </c>
      <c r="AV674" s="12" t="s">
        <v>90</v>
      </c>
      <c r="AW674" s="12" t="s">
        <v>41</v>
      </c>
      <c r="AX674" s="12" t="s">
        <v>80</v>
      </c>
      <c r="AY674" s="143" t="s">
        <v>184</v>
      </c>
    </row>
    <row r="675" spans="2:65" s="11" customFormat="1" ht="11.25">
      <c r="B675" s="135"/>
      <c r="D675" s="136" t="s">
        <v>190</v>
      </c>
      <c r="E675" s="137" t="s">
        <v>3</v>
      </c>
      <c r="F675" s="138" t="s">
        <v>1641</v>
      </c>
      <c r="H675" s="137" t="s">
        <v>3</v>
      </c>
      <c r="I675" s="139"/>
      <c r="L675" s="135"/>
      <c r="M675" s="140"/>
      <c r="T675" s="141"/>
      <c r="AT675" s="137" t="s">
        <v>190</v>
      </c>
      <c r="AU675" s="137" t="s">
        <v>88</v>
      </c>
      <c r="AV675" s="11" t="s">
        <v>88</v>
      </c>
      <c r="AW675" s="11" t="s">
        <v>41</v>
      </c>
      <c r="AX675" s="11" t="s">
        <v>80</v>
      </c>
      <c r="AY675" s="137" t="s">
        <v>184</v>
      </c>
    </row>
    <row r="676" spans="2:65" s="12" customFormat="1" ht="11.25">
      <c r="B676" s="142"/>
      <c r="D676" s="136" t="s">
        <v>190</v>
      </c>
      <c r="E676" s="143" t="s">
        <v>3</v>
      </c>
      <c r="F676" s="144" t="s">
        <v>88</v>
      </c>
      <c r="H676" s="145">
        <v>1</v>
      </c>
      <c r="I676" s="146"/>
      <c r="L676" s="142"/>
      <c r="M676" s="147"/>
      <c r="T676" s="148"/>
      <c r="AT676" s="143" t="s">
        <v>190</v>
      </c>
      <c r="AU676" s="143" t="s">
        <v>88</v>
      </c>
      <c r="AV676" s="12" t="s">
        <v>90</v>
      </c>
      <c r="AW676" s="12" t="s">
        <v>41</v>
      </c>
      <c r="AX676" s="12" t="s">
        <v>80</v>
      </c>
      <c r="AY676" s="143" t="s">
        <v>184</v>
      </c>
    </row>
    <row r="677" spans="2:65" s="13" customFormat="1" ht="11.25">
      <c r="B677" s="149"/>
      <c r="D677" s="136" t="s">
        <v>190</v>
      </c>
      <c r="E677" s="150" t="s">
        <v>3</v>
      </c>
      <c r="F677" s="151" t="s">
        <v>202</v>
      </c>
      <c r="H677" s="152">
        <v>8</v>
      </c>
      <c r="I677" s="153"/>
      <c r="L677" s="149"/>
      <c r="M677" s="154"/>
      <c r="T677" s="155"/>
      <c r="AT677" s="150" t="s">
        <v>190</v>
      </c>
      <c r="AU677" s="150" t="s">
        <v>88</v>
      </c>
      <c r="AV677" s="13" t="s">
        <v>203</v>
      </c>
      <c r="AW677" s="13" t="s">
        <v>41</v>
      </c>
      <c r="AX677" s="13" t="s">
        <v>88</v>
      </c>
      <c r="AY677" s="150" t="s">
        <v>184</v>
      </c>
    </row>
    <row r="678" spans="2:65" s="1" customFormat="1" ht="37.9" customHeight="1">
      <c r="B678" s="121"/>
      <c r="C678" s="122" t="s">
        <v>481</v>
      </c>
      <c r="D678" s="122" t="s">
        <v>185</v>
      </c>
      <c r="E678" s="123" t="s">
        <v>1413</v>
      </c>
      <c r="F678" s="124" t="s">
        <v>1414</v>
      </c>
      <c r="G678" s="125" t="s">
        <v>213</v>
      </c>
      <c r="H678" s="126">
        <v>2</v>
      </c>
      <c r="I678" s="127"/>
      <c r="J678" s="128">
        <f>ROUND(I678*H678,2)</f>
        <v>0</v>
      </c>
      <c r="K678" s="124" t="s">
        <v>189</v>
      </c>
      <c r="L678" s="32"/>
      <c r="M678" s="129" t="s">
        <v>3</v>
      </c>
      <c r="N678" s="130" t="s">
        <v>51</v>
      </c>
      <c r="P678" s="131">
        <f>O678*H678</f>
        <v>0</v>
      </c>
      <c r="Q678" s="131">
        <v>0</v>
      </c>
      <c r="R678" s="131">
        <f>Q678*H678</f>
        <v>0</v>
      </c>
      <c r="S678" s="131">
        <v>0</v>
      </c>
      <c r="T678" s="132">
        <f>S678*H678</f>
        <v>0</v>
      </c>
      <c r="AR678" s="133" t="s">
        <v>88</v>
      </c>
      <c r="AT678" s="133" t="s">
        <v>185</v>
      </c>
      <c r="AU678" s="133" t="s">
        <v>88</v>
      </c>
      <c r="AY678" s="16" t="s">
        <v>184</v>
      </c>
      <c r="BE678" s="134">
        <f>IF(N678="základní",J678,0)</f>
        <v>0</v>
      </c>
      <c r="BF678" s="134">
        <f>IF(N678="snížená",J678,0)</f>
        <v>0</v>
      </c>
      <c r="BG678" s="134">
        <f>IF(N678="zákl. přenesená",J678,0)</f>
        <v>0</v>
      </c>
      <c r="BH678" s="134">
        <f>IF(N678="sníž. přenesená",J678,0)</f>
        <v>0</v>
      </c>
      <c r="BI678" s="134">
        <f>IF(N678="nulová",J678,0)</f>
        <v>0</v>
      </c>
      <c r="BJ678" s="16" t="s">
        <v>88</v>
      </c>
      <c r="BK678" s="134">
        <f>ROUND(I678*H678,2)</f>
        <v>0</v>
      </c>
      <c r="BL678" s="16" t="s">
        <v>88</v>
      </c>
      <c r="BM678" s="133" t="s">
        <v>2919</v>
      </c>
    </row>
    <row r="679" spans="2:65" s="11" customFormat="1" ht="11.25">
      <c r="B679" s="135"/>
      <c r="D679" s="136" t="s">
        <v>190</v>
      </c>
      <c r="E679" s="137" t="s">
        <v>3</v>
      </c>
      <c r="F679" s="138" t="s">
        <v>2786</v>
      </c>
      <c r="H679" s="137" t="s">
        <v>3</v>
      </c>
      <c r="I679" s="139"/>
      <c r="L679" s="135"/>
      <c r="M679" s="140"/>
      <c r="T679" s="141"/>
      <c r="AT679" s="137" t="s">
        <v>190</v>
      </c>
      <c r="AU679" s="137" t="s">
        <v>88</v>
      </c>
      <c r="AV679" s="11" t="s">
        <v>88</v>
      </c>
      <c r="AW679" s="11" t="s">
        <v>41</v>
      </c>
      <c r="AX679" s="11" t="s">
        <v>80</v>
      </c>
      <c r="AY679" s="137" t="s">
        <v>184</v>
      </c>
    </row>
    <row r="680" spans="2:65" s="11" customFormat="1" ht="22.5">
      <c r="B680" s="135"/>
      <c r="D680" s="136" t="s">
        <v>190</v>
      </c>
      <c r="E680" s="137" t="s">
        <v>3</v>
      </c>
      <c r="F680" s="138" t="s">
        <v>1788</v>
      </c>
      <c r="H680" s="137" t="s">
        <v>3</v>
      </c>
      <c r="I680" s="139"/>
      <c r="L680" s="135"/>
      <c r="M680" s="140"/>
      <c r="T680" s="141"/>
      <c r="AT680" s="137" t="s">
        <v>190</v>
      </c>
      <c r="AU680" s="137" t="s">
        <v>88</v>
      </c>
      <c r="AV680" s="11" t="s">
        <v>88</v>
      </c>
      <c r="AW680" s="11" t="s">
        <v>41</v>
      </c>
      <c r="AX680" s="11" t="s">
        <v>80</v>
      </c>
      <c r="AY680" s="137" t="s">
        <v>184</v>
      </c>
    </row>
    <row r="681" spans="2:65" s="11" customFormat="1" ht="11.25">
      <c r="B681" s="135"/>
      <c r="D681" s="136" t="s">
        <v>190</v>
      </c>
      <c r="E681" s="137" t="s">
        <v>3</v>
      </c>
      <c r="F681" s="138" t="s">
        <v>1301</v>
      </c>
      <c r="H681" s="137" t="s">
        <v>3</v>
      </c>
      <c r="I681" s="139"/>
      <c r="L681" s="135"/>
      <c r="M681" s="140"/>
      <c r="T681" s="141"/>
      <c r="AT681" s="137" t="s">
        <v>190</v>
      </c>
      <c r="AU681" s="137" t="s">
        <v>88</v>
      </c>
      <c r="AV681" s="11" t="s">
        <v>88</v>
      </c>
      <c r="AW681" s="11" t="s">
        <v>41</v>
      </c>
      <c r="AX681" s="11" t="s">
        <v>80</v>
      </c>
      <c r="AY681" s="137" t="s">
        <v>184</v>
      </c>
    </row>
    <row r="682" spans="2:65" s="12" customFormat="1" ht="11.25">
      <c r="B682" s="142"/>
      <c r="D682" s="136" t="s">
        <v>190</v>
      </c>
      <c r="E682" s="143" t="s">
        <v>3</v>
      </c>
      <c r="F682" s="144" t="s">
        <v>88</v>
      </c>
      <c r="H682" s="145">
        <v>1</v>
      </c>
      <c r="I682" s="146"/>
      <c r="L682" s="142"/>
      <c r="M682" s="147"/>
      <c r="T682" s="148"/>
      <c r="AT682" s="143" t="s">
        <v>190</v>
      </c>
      <c r="AU682" s="143" t="s">
        <v>88</v>
      </c>
      <c r="AV682" s="12" t="s">
        <v>90</v>
      </c>
      <c r="AW682" s="12" t="s">
        <v>41</v>
      </c>
      <c r="AX682" s="12" t="s">
        <v>80</v>
      </c>
      <c r="AY682" s="143" t="s">
        <v>184</v>
      </c>
    </row>
    <row r="683" spans="2:65" s="11" customFormat="1" ht="11.25">
      <c r="B683" s="135"/>
      <c r="D683" s="136" t="s">
        <v>190</v>
      </c>
      <c r="E683" s="137" t="s">
        <v>3</v>
      </c>
      <c r="F683" s="138" t="s">
        <v>1641</v>
      </c>
      <c r="H683" s="137" t="s">
        <v>3</v>
      </c>
      <c r="I683" s="139"/>
      <c r="L683" s="135"/>
      <c r="M683" s="140"/>
      <c r="T683" s="141"/>
      <c r="AT683" s="137" t="s">
        <v>190</v>
      </c>
      <c r="AU683" s="137" t="s">
        <v>88</v>
      </c>
      <c r="AV683" s="11" t="s">
        <v>88</v>
      </c>
      <c r="AW683" s="11" t="s">
        <v>41</v>
      </c>
      <c r="AX683" s="11" t="s">
        <v>80</v>
      </c>
      <c r="AY683" s="137" t="s">
        <v>184</v>
      </c>
    </row>
    <row r="684" spans="2:65" s="12" customFormat="1" ht="11.25">
      <c r="B684" s="142"/>
      <c r="D684" s="136" t="s">
        <v>190</v>
      </c>
      <c r="E684" s="143" t="s">
        <v>3</v>
      </c>
      <c r="F684" s="144" t="s">
        <v>88</v>
      </c>
      <c r="H684" s="145">
        <v>1</v>
      </c>
      <c r="I684" s="146"/>
      <c r="L684" s="142"/>
      <c r="M684" s="147"/>
      <c r="T684" s="148"/>
      <c r="AT684" s="143" t="s">
        <v>190</v>
      </c>
      <c r="AU684" s="143" t="s">
        <v>88</v>
      </c>
      <c r="AV684" s="12" t="s">
        <v>90</v>
      </c>
      <c r="AW684" s="12" t="s">
        <v>41</v>
      </c>
      <c r="AX684" s="12" t="s">
        <v>80</v>
      </c>
      <c r="AY684" s="143" t="s">
        <v>184</v>
      </c>
    </row>
    <row r="685" spans="2:65" s="13" customFormat="1" ht="11.25">
      <c r="B685" s="149"/>
      <c r="D685" s="136" t="s">
        <v>190</v>
      </c>
      <c r="E685" s="150" t="s">
        <v>3</v>
      </c>
      <c r="F685" s="151" t="s">
        <v>202</v>
      </c>
      <c r="H685" s="152">
        <v>2</v>
      </c>
      <c r="I685" s="153"/>
      <c r="L685" s="149"/>
      <c r="M685" s="154"/>
      <c r="T685" s="155"/>
      <c r="AT685" s="150" t="s">
        <v>190</v>
      </c>
      <c r="AU685" s="150" t="s">
        <v>88</v>
      </c>
      <c r="AV685" s="13" t="s">
        <v>203</v>
      </c>
      <c r="AW685" s="13" t="s">
        <v>41</v>
      </c>
      <c r="AX685" s="13" t="s">
        <v>88</v>
      </c>
      <c r="AY685" s="150" t="s">
        <v>184</v>
      </c>
    </row>
    <row r="686" spans="2:65" s="1" customFormat="1" ht="33" customHeight="1">
      <c r="B686" s="121"/>
      <c r="C686" s="122" t="s">
        <v>650</v>
      </c>
      <c r="D686" s="122" t="s">
        <v>185</v>
      </c>
      <c r="E686" s="123" t="s">
        <v>2383</v>
      </c>
      <c r="F686" s="124" t="s">
        <v>2384</v>
      </c>
      <c r="G686" s="125" t="s">
        <v>213</v>
      </c>
      <c r="H686" s="126">
        <v>1</v>
      </c>
      <c r="I686" s="127"/>
      <c r="J686" s="128">
        <f>ROUND(I686*H686,2)</f>
        <v>0</v>
      </c>
      <c r="K686" s="124" t="s">
        <v>189</v>
      </c>
      <c r="L686" s="32"/>
      <c r="M686" s="129" t="s">
        <v>3</v>
      </c>
      <c r="N686" s="130" t="s">
        <v>51</v>
      </c>
      <c r="P686" s="131">
        <f>O686*H686</f>
        <v>0</v>
      </c>
      <c r="Q686" s="131">
        <v>0</v>
      </c>
      <c r="R686" s="131">
        <f>Q686*H686</f>
        <v>0</v>
      </c>
      <c r="S686" s="131">
        <v>0</v>
      </c>
      <c r="T686" s="132">
        <f>S686*H686</f>
        <v>0</v>
      </c>
      <c r="AR686" s="133" t="s">
        <v>88</v>
      </c>
      <c r="AT686" s="133" t="s">
        <v>185</v>
      </c>
      <c r="AU686" s="133" t="s">
        <v>88</v>
      </c>
      <c r="AY686" s="16" t="s">
        <v>184</v>
      </c>
      <c r="BE686" s="134">
        <f>IF(N686="základní",J686,0)</f>
        <v>0</v>
      </c>
      <c r="BF686" s="134">
        <f>IF(N686="snížená",J686,0)</f>
        <v>0</v>
      </c>
      <c r="BG686" s="134">
        <f>IF(N686="zákl. přenesená",J686,0)</f>
        <v>0</v>
      </c>
      <c r="BH686" s="134">
        <f>IF(N686="sníž. přenesená",J686,0)</f>
        <v>0</v>
      </c>
      <c r="BI686" s="134">
        <f>IF(N686="nulová",J686,0)</f>
        <v>0</v>
      </c>
      <c r="BJ686" s="16" t="s">
        <v>88</v>
      </c>
      <c r="BK686" s="134">
        <f>ROUND(I686*H686,2)</f>
        <v>0</v>
      </c>
      <c r="BL686" s="16" t="s">
        <v>88</v>
      </c>
      <c r="BM686" s="133" t="s">
        <v>2920</v>
      </c>
    </row>
    <row r="687" spans="2:65" s="11" customFormat="1" ht="11.25">
      <c r="B687" s="135"/>
      <c r="D687" s="136" t="s">
        <v>190</v>
      </c>
      <c r="E687" s="137" t="s">
        <v>3</v>
      </c>
      <c r="F687" s="138" t="s">
        <v>2789</v>
      </c>
      <c r="H687" s="137" t="s">
        <v>3</v>
      </c>
      <c r="I687" s="139"/>
      <c r="L687" s="135"/>
      <c r="M687" s="140"/>
      <c r="T687" s="141"/>
      <c r="AT687" s="137" t="s">
        <v>190</v>
      </c>
      <c r="AU687" s="137" t="s">
        <v>88</v>
      </c>
      <c r="AV687" s="11" t="s">
        <v>88</v>
      </c>
      <c r="AW687" s="11" t="s">
        <v>41</v>
      </c>
      <c r="AX687" s="11" t="s">
        <v>80</v>
      </c>
      <c r="AY687" s="137" t="s">
        <v>184</v>
      </c>
    </row>
    <row r="688" spans="2:65" s="11" customFormat="1" ht="22.5">
      <c r="B688" s="135"/>
      <c r="D688" s="136" t="s">
        <v>190</v>
      </c>
      <c r="E688" s="137" t="s">
        <v>3</v>
      </c>
      <c r="F688" s="138" t="s">
        <v>2386</v>
      </c>
      <c r="H688" s="137" t="s">
        <v>3</v>
      </c>
      <c r="I688" s="139"/>
      <c r="L688" s="135"/>
      <c r="M688" s="140"/>
      <c r="T688" s="141"/>
      <c r="AT688" s="137" t="s">
        <v>190</v>
      </c>
      <c r="AU688" s="137" t="s">
        <v>88</v>
      </c>
      <c r="AV688" s="11" t="s">
        <v>88</v>
      </c>
      <c r="AW688" s="11" t="s">
        <v>41</v>
      </c>
      <c r="AX688" s="11" t="s">
        <v>80</v>
      </c>
      <c r="AY688" s="137" t="s">
        <v>184</v>
      </c>
    </row>
    <row r="689" spans="2:65" s="12" customFormat="1" ht="11.25">
      <c r="B689" s="142"/>
      <c r="D689" s="136" t="s">
        <v>190</v>
      </c>
      <c r="E689" s="143" t="s">
        <v>3</v>
      </c>
      <c r="F689" s="144" t="s">
        <v>88</v>
      </c>
      <c r="H689" s="145">
        <v>1</v>
      </c>
      <c r="I689" s="146"/>
      <c r="L689" s="142"/>
      <c r="M689" s="147"/>
      <c r="T689" s="148"/>
      <c r="AT689" s="143" t="s">
        <v>190</v>
      </c>
      <c r="AU689" s="143" t="s">
        <v>88</v>
      </c>
      <c r="AV689" s="12" t="s">
        <v>90</v>
      </c>
      <c r="AW689" s="12" t="s">
        <v>41</v>
      </c>
      <c r="AX689" s="12" t="s">
        <v>80</v>
      </c>
      <c r="AY689" s="143" t="s">
        <v>184</v>
      </c>
    </row>
    <row r="690" spans="2:65" s="13" customFormat="1" ht="11.25">
      <c r="B690" s="149"/>
      <c r="D690" s="136" t="s">
        <v>190</v>
      </c>
      <c r="E690" s="150" t="s">
        <v>3</v>
      </c>
      <c r="F690" s="151" t="s">
        <v>202</v>
      </c>
      <c r="H690" s="152">
        <v>1</v>
      </c>
      <c r="I690" s="153"/>
      <c r="L690" s="149"/>
      <c r="M690" s="154"/>
      <c r="T690" s="155"/>
      <c r="AT690" s="150" t="s">
        <v>190</v>
      </c>
      <c r="AU690" s="150" t="s">
        <v>88</v>
      </c>
      <c r="AV690" s="13" t="s">
        <v>203</v>
      </c>
      <c r="AW690" s="13" t="s">
        <v>41</v>
      </c>
      <c r="AX690" s="13" t="s">
        <v>88</v>
      </c>
      <c r="AY690" s="150" t="s">
        <v>184</v>
      </c>
    </row>
    <row r="691" spans="2:65" s="1" customFormat="1" ht="62.65" customHeight="1">
      <c r="B691" s="121"/>
      <c r="C691" s="122" t="s">
        <v>485</v>
      </c>
      <c r="D691" s="122" t="s">
        <v>185</v>
      </c>
      <c r="E691" s="123" t="s">
        <v>1417</v>
      </c>
      <c r="F691" s="124" t="s">
        <v>1418</v>
      </c>
      <c r="G691" s="125" t="s">
        <v>213</v>
      </c>
      <c r="H691" s="126">
        <v>2</v>
      </c>
      <c r="I691" s="127"/>
      <c r="J691" s="128">
        <f>ROUND(I691*H691,2)</f>
        <v>0</v>
      </c>
      <c r="K691" s="124" t="s">
        <v>189</v>
      </c>
      <c r="L691" s="32"/>
      <c r="M691" s="129" t="s">
        <v>3</v>
      </c>
      <c r="N691" s="130" t="s">
        <v>51</v>
      </c>
      <c r="P691" s="131">
        <f>O691*H691</f>
        <v>0</v>
      </c>
      <c r="Q691" s="131">
        <v>0</v>
      </c>
      <c r="R691" s="131">
        <f>Q691*H691</f>
        <v>0</v>
      </c>
      <c r="S691" s="131">
        <v>0</v>
      </c>
      <c r="T691" s="132">
        <f>S691*H691</f>
        <v>0</v>
      </c>
      <c r="AR691" s="133" t="s">
        <v>88</v>
      </c>
      <c r="AT691" s="133" t="s">
        <v>185</v>
      </c>
      <c r="AU691" s="133" t="s">
        <v>88</v>
      </c>
      <c r="AY691" s="16" t="s">
        <v>184</v>
      </c>
      <c r="BE691" s="134">
        <f>IF(N691="základní",J691,0)</f>
        <v>0</v>
      </c>
      <c r="BF691" s="134">
        <f>IF(N691="snížená",J691,0)</f>
        <v>0</v>
      </c>
      <c r="BG691" s="134">
        <f>IF(N691="zákl. přenesená",J691,0)</f>
        <v>0</v>
      </c>
      <c r="BH691" s="134">
        <f>IF(N691="sníž. přenesená",J691,0)</f>
        <v>0</v>
      </c>
      <c r="BI691" s="134">
        <f>IF(N691="nulová",J691,0)</f>
        <v>0</v>
      </c>
      <c r="BJ691" s="16" t="s">
        <v>88</v>
      </c>
      <c r="BK691" s="134">
        <f>ROUND(I691*H691,2)</f>
        <v>0</v>
      </c>
      <c r="BL691" s="16" t="s">
        <v>88</v>
      </c>
      <c r="BM691" s="133" t="s">
        <v>2921</v>
      </c>
    </row>
    <row r="692" spans="2:65" s="11" customFormat="1" ht="11.25">
      <c r="B692" s="135"/>
      <c r="D692" s="136" t="s">
        <v>190</v>
      </c>
      <c r="E692" s="137" t="s">
        <v>3</v>
      </c>
      <c r="F692" s="138" t="s">
        <v>2786</v>
      </c>
      <c r="H692" s="137" t="s">
        <v>3</v>
      </c>
      <c r="I692" s="139"/>
      <c r="L692" s="135"/>
      <c r="M692" s="140"/>
      <c r="T692" s="141"/>
      <c r="AT692" s="137" t="s">
        <v>190</v>
      </c>
      <c r="AU692" s="137" t="s">
        <v>88</v>
      </c>
      <c r="AV692" s="11" t="s">
        <v>88</v>
      </c>
      <c r="AW692" s="11" t="s">
        <v>41</v>
      </c>
      <c r="AX692" s="11" t="s">
        <v>80</v>
      </c>
      <c r="AY692" s="137" t="s">
        <v>184</v>
      </c>
    </row>
    <row r="693" spans="2:65" s="11" customFormat="1" ht="11.25">
      <c r="B693" s="135"/>
      <c r="D693" s="136" t="s">
        <v>190</v>
      </c>
      <c r="E693" s="137" t="s">
        <v>3</v>
      </c>
      <c r="F693" s="138" t="s">
        <v>1420</v>
      </c>
      <c r="H693" s="137" t="s">
        <v>3</v>
      </c>
      <c r="I693" s="139"/>
      <c r="L693" s="135"/>
      <c r="M693" s="140"/>
      <c r="T693" s="141"/>
      <c r="AT693" s="137" t="s">
        <v>190</v>
      </c>
      <c r="AU693" s="137" t="s">
        <v>88</v>
      </c>
      <c r="AV693" s="11" t="s">
        <v>88</v>
      </c>
      <c r="AW693" s="11" t="s">
        <v>41</v>
      </c>
      <c r="AX693" s="11" t="s">
        <v>80</v>
      </c>
      <c r="AY693" s="137" t="s">
        <v>184</v>
      </c>
    </row>
    <row r="694" spans="2:65" s="11" customFormat="1" ht="11.25">
      <c r="B694" s="135"/>
      <c r="D694" s="136" t="s">
        <v>190</v>
      </c>
      <c r="E694" s="137" t="s">
        <v>3</v>
      </c>
      <c r="F694" s="138" t="s">
        <v>1299</v>
      </c>
      <c r="H694" s="137" t="s">
        <v>3</v>
      </c>
      <c r="I694" s="139"/>
      <c r="L694" s="135"/>
      <c r="M694" s="140"/>
      <c r="T694" s="141"/>
      <c r="AT694" s="137" t="s">
        <v>190</v>
      </c>
      <c r="AU694" s="137" t="s">
        <v>88</v>
      </c>
      <c r="AV694" s="11" t="s">
        <v>88</v>
      </c>
      <c r="AW694" s="11" t="s">
        <v>41</v>
      </c>
      <c r="AX694" s="11" t="s">
        <v>80</v>
      </c>
      <c r="AY694" s="137" t="s">
        <v>184</v>
      </c>
    </row>
    <row r="695" spans="2:65" s="12" customFormat="1" ht="11.25">
      <c r="B695" s="142"/>
      <c r="D695" s="136" t="s">
        <v>190</v>
      </c>
      <c r="E695" s="143" t="s">
        <v>3</v>
      </c>
      <c r="F695" s="144" t="s">
        <v>88</v>
      </c>
      <c r="H695" s="145">
        <v>1</v>
      </c>
      <c r="I695" s="146"/>
      <c r="L695" s="142"/>
      <c r="M695" s="147"/>
      <c r="T695" s="148"/>
      <c r="AT695" s="143" t="s">
        <v>190</v>
      </c>
      <c r="AU695" s="143" t="s">
        <v>88</v>
      </c>
      <c r="AV695" s="12" t="s">
        <v>90</v>
      </c>
      <c r="AW695" s="12" t="s">
        <v>41</v>
      </c>
      <c r="AX695" s="12" t="s">
        <v>80</v>
      </c>
      <c r="AY695" s="143" t="s">
        <v>184</v>
      </c>
    </row>
    <row r="696" spans="2:65" s="11" customFormat="1" ht="11.25">
      <c r="B696" s="135"/>
      <c r="D696" s="136" t="s">
        <v>190</v>
      </c>
      <c r="E696" s="137" t="s">
        <v>3</v>
      </c>
      <c r="F696" s="138" t="s">
        <v>1640</v>
      </c>
      <c r="H696" s="137" t="s">
        <v>3</v>
      </c>
      <c r="I696" s="139"/>
      <c r="L696" s="135"/>
      <c r="M696" s="140"/>
      <c r="T696" s="141"/>
      <c r="AT696" s="137" t="s">
        <v>190</v>
      </c>
      <c r="AU696" s="137" t="s">
        <v>88</v>
      </c>
      <c r="AV696" s="11" t="s">
        <v>88</v>
      </c>
      <c r="AW696" s="11" t="s">
        <v>41</v>
      </c>
      <c r="AX696" s="11" t="s">
        <v>80</v>
      </c>
      <c r="AY696" s="137" t="s">
        <v>184</v>
      </c>
    </row>
    <row r="697" spans="2:65" s="12" customFormat="1" ht="11.25">
      <c r="B697" s="142"/>
      <c r="D697" s="136" t="s">
        <v>190</v>
      </c>
      <c r="E697" s="143" t="s">
        <v>3</v>
      </c>
      <c r="F697" s="144" t="s">
        <v>88</v>
      </c>
      <c r="H697" s="145">
        <v>1</v>
      </c>
      <c r="I697" s="146"/>
      <c r="L697" s="142"/>
      <c r="M697" s="147"/>
      <c r="T697" s="148"/>
      <c r="AT697" s="143" t="s">
        <v>190</v>
      </c>
      <c r="AU697" s="143" t="s">
        <v>88</v>
      </c>
      <c r="AV697" s="12" t="s">
        <v>90</v>
      </c>
      <c r="AW697" s="12" t="s">
        <v>41</v>
      </c>
      <c r="AX697" s="12" t="s">
        <v>80</v>
      </c>
      <c r="AY697" s="143" t="s">
        <v>184</v>
      </c>
    </row>
    <row r="698" spans="2:65" s="13" customFormat="1" ht="11.25">
      <c r="B698" s="149"/>
      <c r="D698" s="136" t="s">
        <v>190</v>
      </c>
      <c r="E698" s="150" t="s">
        <v>3</v>
      </c>
      <c r="F698" s="151" t="s">
        <v>202</v>
      </c>
      <c r="H698" s="152">
        <v>2</v>
      </c>
      <c r="I698" s="153"/>
      <c r="L698" s="149"/>
      <c r="M698" s="154"/>
      <c r="T698" s="155"/>
      <c r="AT698" s="150" t="s">
        <v>190</v>
      </c>
      <c r="AU698" s="150" t="s">
        <v>88</v>
      </c>
      <c r="AV698" s="13" t="s">
        <v>203</v>
      </c>
      <c r="AW698" s="13" t="s">
        <v>41</v>
      </c>
      <c r="AX698" s="13" t="s">
        <v>88</v>
      </c>
      <c r="AY698" s="150" t="s">
        <v>184</v>
      </c>
    </row>
    <row r="699" spans="2:65" s="1" customFormat="1" ht="24.2" customHeight="1">
      <c r="B699" s="121"/>
      <c r="C699" s="122" t="s">
        <v>662</v>
      </c>
      <c r="D699" s="122" t="s">
        <v>185</v>
      </c>
      <c r="E699" s="123" t="s">
        <v>1421</v>
      </c>
      <c r="F699" s="124" t="s">
        <v>1422</v>
      </c>
      <c r="G699" s="125" t="s">
        <v>213</v>
      </c>
      <c r="H699" s="126">
        <v>2</v>
      </c>
      <c r="I699" s="127"/>
      <c r="J699" s="128">
        <f>ROUND(I699*H699,2)</f>
        <v>0</v>
      </c>
      <c r="K699" s="124" t="s">
        <v>189</v>
      </c>
      <c r="L699" s="32"/>
      <c r="M699" s="129" t="s">
        <v>3</v>
      </c>
      <c r="N699" s="130" t="s">
        <v>51</v>
      </c>
      <c r="P699" s="131">
        <f>O699*H699</f>
        <v>0</v>
      </c>
      <c r="Q699" s="131">
        <v>0</v>
      </c>
      <c r="R699" s="131">
        <f>Q699*H699</f>
        <v>0</v>
      </c>
      <c r="S699" s="131">
        <v>0</v>
      </c>
      <c r="T699" s="132">
        <f>S699*H699</f>
        <v>0</v>
      </c>
      <c r="AR699" s="133" t="s">
        <v>88</v>
      </c>
      <c r="AT699" s="133" t="s">
        <v>185</v>
      </c>
      <c r="AU699" s="133" t="s">
        <v>88</v>
      </c>
      <c r="AY699" s="16" t="s">
        <v>184</v>
      </c>
      <c r="BE699" s="134">
        <f>IF(N699="základní",J699,0)</f>
        <v>0</v>
      </c>
      <c r="BF699" s="134">
        <f>IF(N699="snížená",J699,0)</f>
        <v>0</v>
      </c>
      <c r="BG699" s="134">
        <f>IF(N699="zákl. přenesená",J699,0)</f>
        <v>0</v>
      </c>
      <c r="BH699" s="134">
        <f>IF(N699="sníž. přenesená",J699,0)</f>
        <v>0</v>
      </c>
      <c r="BI699" s="134">
        <f>IF(N699="nulová",J699,0)</f>
        <v>0</v>
      </c>
      <c r="BJ699" s="16" t="s">
        <v>88</v>
      </c>
      <c r="BK699" s="134">
        <f>ROUND(I699*H699,2)</f>
        <v>0</v>
      </c>
      <c r="BL699" s="16" t="s">
        <v>88</v>
      </c>
      <c r="BM699" s="133" t="s">
        <v>2922</v>
      </c>
    </row>
    <row r="700" spans="2:65" s="11" customFormat="1" ht="11.25">
      <c r="B700" s="135"/>
      <c r="D700" s="136" t="s">
        <v>190</v>
      </c>
      <c r="E700" s="137" t="s">
        <v>3</v>
      </c>
      <c r="F700" s="138" t="s">
        <v>2786</v>
      </c>
      <c r="H700" s="137" t="s">
        <v>3</v>
      </c>
      <c r="I700" s="139"/>
      <c r="L700" s="135"/>
      <c r="M700" s="140"/>
      <c r="T700" s="141"/>
      <c r="AT700" s="137" t="s">
        <v>190</v>
      </c>
      <c r="AU700" s="137" t="s">
        <v>88</v>
      </c>
      <c r="AV700" s="11" t="s">
        <v>88</v>
      </c>
      <c r="AW700" s="11" t="s">
        <v>41</v>
      </c>
      <c r="AX700" s="11" t="s">
        <v>80</v>
      </c>
      <c r="AY700" s="137" t="s">
        <v>184</v>
      </c>
    </row>
    <row r="701" spans="2:65" s="11" customFormat="1" ht="11.25">
      <c r="B701" s="135"/>
      <c r="D701" s="136" t="s">
        <v>190</v>
      </c>
      <c r="E701" s="137" t="s">
        <v>3</v>
      </c>
      <c r="F701" s="138" t="s">
        <v>1424</v>
      </c>
      <c r="H701" s="137" t="s">
        <v>3</v>
      </c>
      <c r="I701" s="139"/>
      <c r="L701" s="135"/>
      <c r="M701" s="140"/>
      <c r="T701" s="141"/>
      <c r="AT701" s="137" t="s">
        <v>190</v>
      </c>
      <c r="AU701" s="137" t="s">
        <v>88</v>
      </c>
      <c r="AV701" s="11" t="s">
        <v>88</v>
      </c>
      <c r="AW701" s="11" t="s">
        <v>41</v>
      </c>
      <c r="AX701" s="11" t="s">
        <v>80</v>
      </c>
      <c r="AY701" s="137" t="s">
        <v>184</v>
      </c>
    </row>
    <row r="702" spans="2:65" s="11" customFormat="1" ht="11.25">
      <c r="B702" s="135"/>
      <c r="D702" s="136" t="s">
        <v>190</v>
      </c>
      <c r="E702" s="137" t="s">
        <v>3</v>
      </c>
      <c r="F702" s="138" t="s">
        <v>1295</v>
      </c>
      <c r="H702" s="137" t="s">
        <v>3</v>
      </c>
      <c r="I702" s="139"/>
      <c r="L702" s="135"/>
      <c r="M702" s="140"/>
      <c r="T702" s="141"/>
      <c r="AT702" s="137" t="s">
        <v>190</v>
      </c>
      <c r="AU702" s="137" t="s">
        <v>88</v>
      </c>
      <c r="AV702" s="11" t="s">
        <v>88</v>
      </c>
      <c r="AW702" s="11" t="s">
        <v>41</v>
      </c>
      <c r="AX702" s="11" t="s">
        <v>80</v>
      </c>
      <c r="AY702" s="137" t="s">
        <v>184</v>
      </c>
    </row>
    <row r="703" spans="2:65" s="12" customFormat="1" ht="11.25">
      <c r="B703" s="142"/>
      <c r="D703" s="136" t="s">
        <v>190</v>
      </c>
      <c r="E703" s="143" t="s">
        <v>3</v>
      </c>
      <c r="F703" s="144" t="s">
        <v>88</v>
      </c>
      <c r="H703" s="145">
        <v>1</v>
      </c>
      <c r="I703" s="146"/>
      <c r="L703" s="142"/>
      <c r="M703" s="147"/>
      <c r="T703" s="148"/>
      <c r="AT703" s="143" t="s">
        <v>190</v>
      </c>
      <c r="AU703" s="143" t="s">
        <v>88</v>
      </c>
      <c r="AV703" s="12" t="s">
        <v>90</v>
      </c>
      <c r="AW703" s="12" t="s">
        <v>41</v>
      </c>
      <c r="AX703" s="12" t="s">
        <v>80</v>
      </c>
      <c r="AY703" s="143" t="s">
        <v>184</v>
      </c>
    </row>
    <row r="704" spans="2:65" s="11" customFormat="1" ht="11.25">
      <c r="B704" s="135"/>
      <c r="D704" s="136" t="s">
        <v>190</v>
      </c>
      <c r="E704" s="137" t="s">
        <v>3</v>
      </c>
      <c r="F704" s="138" t="s">
        <v>1297</v>
      </c>
      <c r="H704" s="137" t="s">
        <v>3</v>
      </c>
      <c r="I704" s="139"/>
      <c r="L704" s="135"/>
      <c r="M704" s="140"/>
      <c r="T704" s="141"/>
      <c r="AT704" s="137" t="s">
        <v>190</v>
      </c>
      <c r="AU704" s="137" t="s">
        <v>88</v>
      </c>
      <c r="AV704" s="11" t="s">
        <v>88</v>
      </c>
      <c r="AW704" s="11" t="s">
        <v>41</v>
      </c>
      <c r="AX704" s="11" t="s">
        <v>80</v>
      </c>
      <c r="AY704" s="137" t="s">
        <v>184</v>
      </c>
    </row>
    <row r="705" spans="2:65" s="12" customFormat="1" ht="11.25">
      <c r="B705" s="142"/>
      <c r="D705" s="136" t="s">
        <v>190</v>
      </c>
      <c r="E705" s="143" t="s">
        <v>3</v>
      </c>
      <c r="F705" s="144" t="s">
        <v>88</v>
      </c>
      <c r="H705" s="145">
        <v>1</v>
      </c>
      <c r="I705" s="146"/>
      <c r="L705" s="142"/>
      <c r="M705" s="147"/>
      <c r="T705" s="148"/>
      <c r="AT705" s="143" t="s">
        <v>190</v>
      </c>
      <c r="AU705" s="143" t="s">
        <v>88</v>
      </c>
      <c r="AV705" s="12" t="s">
        <v>90</v>
      </c>
      <c r="AW705" s="12" t="s">
        <v>41</v>
      </c>
      <c r="AX705" s="12" t="s">
        <v>80</v>
      </c>
      <c r="AY705" s="143" t="s">
        <v>184</v>
      </c>
    </row>
    <row r="706" spans="2:65" s="13" customFormat="1" ht="11.25">
      <c r="B706" s="149"/>
      <c r="D706" s="136" t="s">
        <v>190</v>
      </c>
      <c r="E706" s="150" t="s">
        <v>3</v>
      </c>
      <c r="F706" s="151" t="s">
        <v>202</v>
      </c>
      <c r="H706" s="152">
        <v>2</v>
      </c>
      <c r="I706" s="153"/>
      <c r="L706" s="149"/>
      <c r="M706" s="154"/>
      <c r="T706" s="155"/>
      <c r="AT706" s="150" t="s">
        <v>190</v>
      </c>
      <c r="AU706" s="150" t="s">
        <v>88</v>
      </c>
      <c r="AV706" s="13" t="s">
        <v>203</v>
      </c>
      <c r="AW706" s="13" t="s">
        <v>41</v>
      </c>
      <c r="AX706" s="13" t="s">
        <v>88</v>
      </c>
      <c r="AY706" s="150" t="s">
        <v>184</v>
      </c>
    </row>
    <row r="707" spans="2:65" s="1" customFormat="1" ht="49.15" customHeight="1">
      <c r="B707" s="121"/>
      <c r="C707" s="122" t="s">
        <v>488</v>
      </c>
      <c r="D707" s="122" t="s">
        <v>185</v>
      </c>
      <c r="E707" s="123" t="s">
        <v>2392</v>
      </c>
      <c r="F707" s="124" t="s">
        <v>2393</v>
      </c>
      <c r="G707" s="125" t="s">
        <v>213</v>
      </c>
      <c r="H707" s="126">
        <v>10</v>
      </c>
      <c r="I707" s="127"/>
      <c r="J707" s="128">
        <f>ROUND(I707*H707,2)</f>
        <v>0</v>
      </c>
      <c r="K707" s="124" t="s">
        <v>189</v>
      </c>
      <c r="L707" s="32"/>
      <c r="M707" s="129" t="s">
        <v>3</v>
      </c>
      <c r="N707" s="130" t="s">
        <v>51</v>
      </c>
      <c r="P707" s="131">
        <f>O707*H707</f>
        <v>0</v>
      </c>
      <c r="Q707" s="131">
        <v>0</v>
      </c>
      <c r="R707" s="131">
        <f>Q707*H707</f>
        <v>0</v>
      </c>
      <c r="S707" s="131">
        <v>0</v>
      </c>
      <c r="T707" s="132">
        <f>S707*H707</f>
        <v>0</v>
      </c>
      <c r="AR707" s="133" t="s">
        <v>88</v>
      </c>
      <c r="AT707" s="133" t="s">
        <v>185</v>
      </c>
      <c r="AU707" s="133" t="s">
        <v>88</v>
      </c>
      <c r="AY707" s="16" t="s">
        <v>184</v>
      </c>
      <c r="BE707" s="134">
        <f>IF(N707="základní",J707,0)</f>
        <v>0</v>
      </c>
      <c r="BF707" s="134">
        <f>IF(N707="snížená",J707,0)</f>
        <v>0</v>
      </c>
      <c r="BG707" s="134">
        <f>IF(N707="zákl. přenesená",J707,0)</f>
        <v>0</v>
      </c>
      <c r="BH707" s="134">
        <f>IF(N707="sníž. přenesená",J707,0)</f>
        <v>0</v>
      </c>
      <c r="BI707" s="134">
        <f>IF(N707="nulová",J707,0)</f>
        <v>0</v>
      </c>
      <c r="BJ707" s="16" t="s">
        <v>88</v>
      </c>
      <c r="BK707" s="134">
        <f>ROUND(I707*H707,2)</f>
        <v>0</v>
      </c>
      <c r="BL707" s="16" t="s">
        <v>88</v>
      </c>
      <c r="BM707" s="133" t="s">
        <v>2923</v>
      </c>
    </row>
    <row r="708" spans="2:65" s="11" customFormat="1" ht="11.25">
      <c r="B708" s="135"/>
      <c r="D708" s="136" t="s">
        <v>190</v>
      </c>
      <c r="E708" s="137" t="s">
        <v>3</v>
      </c>
      <c r="F708" s="138" t="s">
        <v>2924</v>
      </c>
      <c r="H708" s="137" t="s">
        <v>3</v>
      </c>
      <c r="I708" s="139"/>
      <c r="L708" s="135"/>
      <c r="M708" s="140"/>
      <c r="T708" s="141"/>
      <c r="AT708" s="137" t="s">
        <v>190</v>
      </c>
      <c r="AU708" s="137" t="s">
        <v>88</v>
      </c>
      <c r="AV708" s="11" t="s">
        <v>88</v>
      </c>
      <c r="AW708" s="11" t="s">
        <v>41</v>
      </c>
      <c r="AX708" s="11" t="s">
        <v>80</v>
      </c>
      <c r="AY708" s="137" t="s">
        <v>184</v>
      </c>
    </row>
    <row r="709" spans="2:65" s="11" customFormat="1" ht="22.5">
      <c r="B709" s="135"/>
      <c r="D709" s="136" t="s">
        <v>190</v>
      </c>
      <c r="E709" s="137" t="s">
        <v>3</v>
      </c>
      <c r="F709" s="138" t="s">
        <v>2396</v>
      </c>
      <c r="H709" s="137" t="s">
        <v>3</v>
      </c>
      <c r="I709" s="139"/>
      <c r="L709" s="135"/>
      <c r="M709" s="140"/>
      <c r="T709" s="141"/>
      <c r="AT709" s="137" t="s">
        <v>190</v>
      </c>
      <c r="AU709" s="137" t="s">
        <v>88</v>
      </c>
      <c r="AV709" s="11" t="s">
        <v>88</v>
      </c>
      <c r="AW709" s="11" t="s">
        <v>41</v>
      </c>
      <c r="AX709" s="11" t="s">
        <v>80</v>
      </c>
      <c r="AY709" s="137" t="s">
        <v>184</v>
      </c>
    </row>
    <row r="710" spans="2:65" s="12" customFormat="1" ht="11.25">
      <c r="B710" s="142"/>
      <c r="D710" s="136" t="s">
        <v>190</v>
      </c>
      <c r="E710" s="143" t="s">
        <v>3</v>
      </c>
      <c r="F710" s="144" t="s">
        <v>247</v>
      </c>
      <c r="H710" s="145">
        <v>10</v>
      </c>
      <c r="I710" s="146"/>
      <c r="L710" s="142"/>
      <c r="M710" s="147"/>
      <c r="T710" s="148"/>
      <c r="AT710" s="143" t="s">
        <v>190</v>
      </c>
      <c r="AU710" s="143" t="s">
        <v>88</v>
      </c>
      <c r="AV710" s="12" t="s">
        <v>90</v>
      </c>
      <c r="AW710" s="12" t="s">
        <v>41</v>
      </c>
      <c r="AX710" s="12" t="s">
        <v>80</v>
      </c>
      <c r="AY710" s="143" t="s">
        <v>184</v>
      </c>
    </row>
    <row r="711" spans="2:65" s="13" customFormat="1" ht="11.25">
      <c r="B711" s="149"/>
      <c r="D711" s="136" t="s">
        <v>190</v>
      </c>
      <c r="E711" s="150" t="s">
        <v>3</v>
      </c>
      <c r="F711" s="151" t="s">
        <v>202</v>
      </c>
      <c r="H711" s="152">
        <v>10</v>
      </c>
      <c r="I711" s="153"/>
      <c r="L711" s="149"/>
      <c r="M711" s="154"/>
      <c r="T711" s="155"/>
      <c r="AT711" s="150" t="s">
        <v>190</v>
      </c>
      <c r="AU711" s="150" t="s">
        <v>88</v>
      </c>
      <c r="AV711" s="13" t="s">
        <v>203</v>
      </c>
      <c r="AW711" s="13" t="s">
        <v>41</v>
      </c>
      <c r="AX711" s="13" t="s">
        <v>88</v>
      </c>
      <c r="AY711" s="150" t="s">
        <v>184</v>
      </c>
    </row>
    <row r="712" spans="2:65" s="1" customFormat="1" ht="24.2" customHeight="1">
      <c r="B712" s="121"/>
      <c r="C712" s="122" t="s">
        <v>669</v>
      </c>
      <c r="D712" s="122" t="s">
        <v>185</v>
      </c>
      <c r="E712" s="123" t="s">
        <v>1425</v>
      </c>
      <c r="F712" s="124" t="s">
        <v>1426</v>
      </c>
      <c r="G712" s="125" t="s">
        <v>213</v>
      </c>
      <c r="H712" s="126">
        <v>1</v>
      </c>
      <c r="I712" s="127"/>
      <c r="J712" s="128">
        <f>ROUND(I712*H712,2)</f>
        <v>0</v>
      </c>
      <c r="K712" s="124" t="s">
        <v>189</v>
      </c>
      <c r="L712" s="32"/>
      <c r="M712" s="129" t="s">
        <v>3</v>
      </c>
      <c r="N712" s="130" t="s">
        <v>51</v>
      </c>
      <c r="P712" s="131">
        <f>O712*H712</f>
        <v>0</v>
      </c>
      <c r="Q712" s="131">
        <v>0</v>
      </c>
      <c r="R712" s="131">
        <f>Q712*H712</f>
        <v>0</v>
      </c>
      <c r="S712" s="131">
        <v>0</v>
      </c>
      <c r="T712" s="132">
        <f>S712*H712</f>
        <v>0</v>
      </c>
      <c r="AR712" s="133" t="s">
        <v>88</v>
      </c>
      <c r="AT712" s="133" t="s">
        <v>185</v>
      </c>
      <c r="AU712" s="133" t="s">
        <v>88</v>
      </c>
      <c r="AY712" s="16" t="s">
        <v>184</v>
      </c>
      <c r="BE712" s="134">
        <f>IF(N712="základní",J712,0)</f>
        <v>0</v>
      </c>
      <c r="BF712" s="134">
        <f>IF(N712="snížená",J712,0)</f>
        <v>0</v>
      </c>
      <c r="BG712" s="134">
        <f>IF(N712="zákl. přenesená",J712,0)</f>
        <v>0</v>
      </c>
      <c r="BH712" s="134">
        <f>IF(N712="sníž. přenesená",J712,0)</f>
        <v>0</v>
      </c>
      <c r="BI712" s="134">
        <f>IF(N712="nulová",J712,0)</f>
        <v>0</v>
      </c>
      <c r="BJ712" s="16" t="s">
        <v>88</v>
      </c>
      <c r="BK712" s="134">
        <f>ROUND(I712*H712,2)</f>
        <v>0</v>
      </c>
      <c r="BL712" s="16" t="s">
        <v>88</v>
      </c>
      <c r="BM712" s="133" t="s">
        <v>2925</v>
      </c>
    </row>
    <row r="713" spans="2:65" s="11" customFormat="1" ht="11.25">
      <c r="B713" s="135"/>
      <c r="D713" s="136" t="s">
        <v>190</v>
      </c>
      <c r="E713" s="137" t="s">
        <v>3</v>
      </c>
      <c r="F713" s="138" t="s">
        <v>2789</v>
      </c>
      <c r="H713" s="137" t="s">
        <v>3</v>
      </c>
      <c r="I713" s="139"/>
      <c r="L713" s="135"/>
      <c r="M713" s="140"/>
      <c r="T713" s="141"/>
      <c r="AT713" s="137" t="s">
        <v>190</v>
      </c>
      <c r="AU713" s="137" t="s">
        <v>88</v>
      </c>
      <c r="AV713" s="11" t="s">
        <v>88</v>
      </c>
      <c r="AW713" s="11" t="s">
        <v>41</v>
      </c>
      <c r="AX713" s="11" t="s">
        <v>80</v>
      </c>
      <c r="AY713" s="137" t="s">
        <v>184</v>
      </c>
    </row>
    <row r="714" spans="2:65" s="11" customFormat="1" ht="11.25">
      <c r="B714" s="135"/>
      <c r="D714" s="136" t="s">
        <v>190</v>
      </c>
      <c r="E714" s="137" t="s">
        <v>3</v>
      </c>
      <c r="F714" s="138" t="s">
        <v>2926</v>
      </c>
      <c r="H714" s="137" t="s">
        <v>3</v>
      </c>
      <c r="I714" s="139"/>
      <c r="L714" s="135"/>
      <c r="M714" s="140"/>
      <c r="T714" s="141"/>
      <c r="AT714" s="137" t="s">
        <v>190</v>
      </c>
      <c r="AU714" s="137" t="s">
        <v>88</v>
      </c>
      <c r="AV714" s="11" t="s">
        <v>88</v>
      </c>
      <c r="AW714" s="11" t="s">
        <v>41</v>
      </c>
      <c r="AX714" s="11" t="s">
        <v>80</v>
      </c>
      <c r="AY714" s="137" t="s">
        <v>184</v>
      </c>
    </row>
    <row r="715" spans="2:65" s="12" customFormat="1" ht="11.25">
      <c r="B715" s="142"/>
      <c r="D715" s="136" t="s">
        <v>190</v>
      </c>
      <c r="E715" s="143" t="s">
        <v>3</v>
      </c>
      <c r="F715" s="144" t="s">
        <v>88</v>
      </c>
      <c r="H715" s="145">
        <v>1</v>
      </c>
      <c r="I715" s="146"/>
      <c r="L715" s="142"/>
      <c r="M715" s="147"/>
      <c r="T715" s="148"/>
      <c r="AT715" s="143" t="s">
        <v>190</v>
      </c>
      <c r="AU715" s="143" t="s">
        <v>88</v>
      </c>
      <c r="AV715" s="12" t="s">
        <v>90</v>
      </c>
      <c r="AW715" s="12" t="s">
        <v>41</v>
      </c>
      <c r="AX715" s="12" t="s">
        <v>80</v>
      </c>
      <c r="AY715" s="143" t="s">
        <v>184</v>
      </c>
    </row>
    <row r="716" spans="2:65" s="13" customFormat="1" ht="11.25">
      <c r="B716" s="149"/>
      <c r="D716" s="136" t="s">
        <v>190</v>
      </c>
      <c r="E716" s="150" t="s">
        <v>3</v>
      </c>
      <c r="F716" s="151" t="s">
        <v>202</v>
      </c>
      <c r="H716" s="152">
        <v>1</v>
      </c>
      <c r="I716" s="153"/>
      <c r="L716" s="149"/>
      <c r="M716" s="154"/>
      <c r="T716" s="155"/>
      <c r="AT716" s="150" t="s">
        <v>190</v>
      </c>
      <c r="AU716" s="150" t="s">
        <v>88</v>
      </c>
      <c r="AV716" s="13" t="s">
        <v>203</v>
      </c>
      <c r="AW716" s="13" t="s">
        <v>41</v>
      </c>
      <c r="AX716" s="13" t="s">
        <v>88</v>
      </c>
      <c r="AY716" s="150" t="s">
        <v>184</v>
      </c>
    </row>
    <row r="717" spans="2:65" s="1" customFormat="1" ht="44.25" customHeight="1">
      <c r="B717" s="121"/>
      <c r="C717" s="122" t="s">
        <v>497</v>
      </c>
      <c r="D717" s="122" t="s">
        <v>185</v>
      </c>
      <c r="E717" s="123" t="s">
        <v>2398</v>
      </c>
      <c r="F717" s="124" t="s">
        <v>2399</v>
      </c>
      <c r="G717" s="125" t="s">
        <v>213</v>
      </c>
      <c r="H717" s="126">
        <v>1</v>
      </c>
      <c r="I717" s="127"/>
      <c r="J717" s="128">
        <f>ROUND(I717*H717,2)</f>
        <v>0</v>
      </c>
      <c r="K717" s="124" t="s">
        <v>189</v>
      </c>
      <c r="L717" s="32"/>
      <c r="M717" s="129" t="s">
        <v>3</v>
      </c>
      <c r="N717" s="130" t="s">
        <v>51</v>
      </c>
      <c r="P717" s="131">
        <f>O717*H717</f>
        <v>0</v>
      </c>
      <c r="Q717" s="131">
        <v>0</v>
      </c>
      <c r="R717" s="131">
        <f>Q717*H717</f>
        <v>0</v>
      </c>
      <c r="S717" s="131">
        <v>0</v>
      </c>
      <c r="T717" s="132">
        <f>S717*H717</f>
        <v>0</v>
      </c>
      <c r="AR717" s="133" t="s">
        <v>88</v>
      </c>
      <c r="AT717" s="133" t="s">
        <v>185</v>
      </c>
      <c r="AU717" s="133" t="s">
        <v>88</v>
      </c>
      <c r="AY717" s="16" t="s">
        <v>184</v>
      </c>
      <c r="BE717" s="134">
        <f>IF(N717="základní",J717,0)</f>
        <v>0</v>
      </c>
      <c r="BF717" s="134">
        <f>IF(N717="snížená",J717,0)</f>
        <v>0</v>
      </c>
      <c r="BG717" s="134">
        <f>IF(N717="zákl. přenesená",J717,0)</f>
        <v>0</v>
      </c>
      <c r="BH717" s="134">
        <f>IF(N717="sníž. přenesená",J717,0)</f>
        <v>0</v>
      </c>
      <c r="BI717" s="134">
        <f>IF(N717="nulová",J717,0)</f>
        <v>0</v>
      </c>
      <c r="BJ717" s="16" t="s">
        <v>88</v>
      </c>
      <c r="BK717" s="134">
        <f>ROUND(I717*H717,2)</f>
        <v>0</v>
      </c>
      <c r="BL717" s="16" t="s">
        <v>88</v>
      </c>
      <c r="BM717" s="133" t="s">
        <v>2927</v>
      </c>
    </row>
    <row r="718" spans="2:65" s="11" customFormat="1" ht="11.25">
      <c r="B718" s="135"/>
      <c r="D718" s="136" t="s">
        <v>190</v>
      </c>
      <c r="E718" s="137" t="s">
        <v>3</v>
      </c>
      <c r="F718" s="138" t="s">
        <v>2167</v>
      </c>
      <c r="H718" s="137" t="s">
        <v>3</v>
      </c>
      <c r="I718" s="139"/>
      <c r="L718" s="135"/>
      <c r="M718" s="140"/>
      <c r="T718" s="141"/>
      <c r="AT718" s="137" t="s">
        <v>190</v>
      </c>
      <c r="AU718" s="137" t="s">
        <v>88</v>
      </c>
      <c r="AV718" s="11" t="s">
        <v>88</v>
      </c>
      <c r="AW718" s="11" t="s">
        <v>41</v>
      </c>
      <c r="AX718" s="11" t="s">
        <v>80</v>
      </c>
      <c r="AY718" s="137" t="s">
        <v>184</v>
      </c>
    </row>
    <row r="719" spans="2:65" s="11" customFormat="1" ht="11.25">
      <c r="B719" s="135"/>
      <c r="D719" s="136" t="s">
        <v>190</v>
      </c>
      <c r="E719" s="137" t="s">
        <v>3</v>
      </c>
      <c r="F719" s="138" t="s">
        <v>2401</v>
      </c>
      <c r="H719" s="137" t="s">
        <v>3</v>
      </c>
      <c r="I719" s="139"/>
      <c r="L719" s="135"/>
      <c r="M719" s="140"/>
      <c r="T719" s="141"/>
      <c r="AT719" s="137" t="s">
        <v>190</v>
      </c>
      <c r="AU719" s="137" t="s">
        <v>88</v>
      </c>
      <c r="AV719" s="11" t="s">
        <v>88</v>
      </c>
      <c r="AW719" s="11" t="s">
        <v>41</v>
      </c>
      <c r="AX719" s="11" t="s">
        <v>80</v>
      </c>
      <c r="AY719" s="137" t="s">
        <v>184</v>
      </c>
    </row>
    <row r="720" spans="2:65" s="12" customFormat="1" ht="11.25">
      <c r="B720" s="142"/>
      <c r="D720" s="136" t="s">
        <v>190</v>
      </c>
      <c r="E720" s="143" t="s">
        <v>3</v>
      </c>
      <c r="F720" s="144" t="s">
        <v>88</v>
      </c>
      <c r="H720" s="145">
        <v>1</v>
      </c>
      <c r="I720" s="146"/>
      <c r="L720" s="142"/>
      <c r="M720" s="147"/>
      <c r="T720" s="148"/>
      <c r="AT720" s="143" t="s">
        <v>190</v>
      </c>
      <c r="AU720" s="143" t="s">
        <v>88</v>
      </c>
      <c r="AV720" s="12" t="s">
        <v>90</v>
      </c>
      <c r="AW720" s="12" t="s">
        <v>41</v>
      </c>
      <c r="AX720" s="12" t="s">
        <v>80</v>
      </c>
      <c r="AY720" s="143" t="s">
        <v>184</v>
      </c>
    </row>
    <row r="721" spans="2:65" s="13" customFormat="1" ht="11.25">
      <c r="B721" s="149"/>
      <c r="D721" s="136" t="s">
        <v>190</v>
      </c>
      <c r="E721" s="150" t="s">
        <v>3</v>
      </c>
      <c r="F721" s="151" t="s">
        <v>202</v>
      </c>
      <c r="H721" s="152">
        <v>1</v>
      </c>
      <c r="I721" s="153"/>
      <c r="L721" s="149"/>
      <c r="M721" s="154"/>
      <c r="T721" s="155"/>
      <c r="AT721" s="150" t="s">
        <v>190</v>
      </c>
      <c r="AU721" s="150" t="s">
        <v>88</v>
      </c>
      <c r="AV721" s="13" t="s">
        <v>203</v>
      </c>
      <c r="AW721" s="13" t="s">
        <v>41</v>
      </c>
      <c r="AX721" s="13" t="s">
        <v>88</v>
      </c>
      <c r="AY721" s="150" t="s">
        <v>184</v>
      </c>
    </row>
    <row r="722" spans="2:65" s="1" customFormat="1" ht="37.9" customHeight="1">
      <c r="B722" s="121"/>
      <c r="C722" s="122" t="s">
        <v>677</v>
      </c>
      <c r="D722" s="122" t="s">
        <v>185</v>
      </c>
      <c r="E722" s="123" t="s">
        <v>1433</v>
      </c>
      <c r="F722" s="124" t="s">
        <v>1434</v>
      </c>
      <c r="G722" s="125" t="s">
        <v>213</v>
      </c>
      <c r="H722" s="126">
        <v>1</v>
      </c>
      <c r="I722" s="127"/>
      <c r="J722" s="128">
        <f>ROUND(I722*H722,2)</f>
        <v>0</v>
      </c>
      <c r="K722" s="124" t="s">
        <v>189</v>
      </c>
      <c r="L722" s="32"/>
      <c r="M722" s="129" t="s">
        <v>3</v>
      </c>
      <c r="N722" s="130" t="s">
        <v>51</v>
      </c>
      <c r="P722" s="131">
        <f>O722*H722</f>
        <v>0</v>
      </c>
      <c r="Q722" s="131">
        <v>0</v>
      </c>
      <c r="R722" s="131">
        <f>Q722*H722</f>
        <v>0</v>
      </c>
      <c r="S722" s="131">
        <v>0</v>
      </c>
      <c r="T722" s="132">
        <f>S722*H722</f>
        <v>0</v>
      </c>
      <c r="AR722" s="133" t="s">
        <v>88</v>
      </c>
      <c r="AT722" s="133" t="s">
        <v>185</v>
      </c>
      <c r="AU722" s="133" t="s">
        <v>88</v>
      </c>
      <c r="AY722" s="16" t="s">
        <v>184</v>
      </c>
      <c r="BE722" s="134">
        <f>IF(N722="základní",J722,0)</f>
        <v>0</v>
      </c>
      <c r="BF722" s="134">
        <f>IF(N722="snížená",J722,0)</f>
        <v>0</v>
      </c>
      <c r="BG722" s="134">
        <f>IF(N722="zákl. přenesená",J722,0)</f>
        <v>0</v>
      </c>
      <c r="BH722" s="134">
        <f>IF(N722="sníž. přenesená",J722,0)</f>
        <v>0</v>
      </c>
      <c r="BI722" s="134">
        <f>IF(N722="nulová",J722,0)</f>
        <v>0</v>
      </c>
      <c r="BJ722" s="16" t="s">
        <v>88</v>
      </c>
      <c r="BK722" s="134">
        <f>ROUND(I722*H722,2)</f>
        <v>0</v>
      </c>
      <c r="BL722" s="16" t="s">
        <v>88</v>
      </c>
      <c r="BM722" s="133" t="s">
        <v>2928</v>
      </c>
    </row>
    <row r="723" spans="2:65" s="11" customFormat="1" ht="11.25">
      <c r="B723" s="135"/>
      <c r="D723" s="136" t="s">
        <v>190</v>
      </c>
      <c r="E723" s="137" t="s">
        <v>3</v>
      </c>
      <c r="F723" s="138" t="s">
        <v>2789</v>
      </c>
      <c r="H723" s="137" t="s">
        <v>3</v>
      </c>
      <c r="I723" s="139"/>
      <c r="L723" s="135"/>
      <c r="M723" s="140"/>
      <c r="T723" s="141"/>
      <c r="AT723" s="137" t="s">
        <v>190</v>
      </c>
      <c r="AU723" s="137" t="s">
        <v>88</v>
      </c>
      <c r="AV723" s="11" t="s">
        <v>88</v>
      </c>
      <c r="AW723" s="11" t="s">
        <v>41</v>
      </c>
      <c r="AX723" s="11" t="s">
        <v>80</v>
      </c>
      <c r="AY723" s="137" t="s">
        <v>184</v>
      </c>
    </row>
    <row r="724" spans="2:65" s="11" customFormat="1" ht="11.25">
      <c r="B724" s="135"/>
      <c r="D724" s="136" t="s">
        <v>190</v>
      </c>
      <c r="E724" s="137" t="s">
        <v>3</v>
      </c>
      <c r="F724" s="138" t="s">
        <v>2929</v>
      </c>
      <c r="H724" s="137" t="s">
        <v>3</v>
      </c>
      <c r="I724" s="139"/>
      <c r="L724" s="135"/>
      <c r="M724" s="140"/>
      <c r="T724" s="141"/>
      <c r="AT724" s="137" t="s">
        <v>190</v>
      </c>
      <c r="AU724" s="137" t="s">
        <v>88</v>
      </c>
      <c r="AV724" s="11" t="s">
        <v>88</v>
      </c>
      <c r="AW724" s="11" t="s">
        <v>41</v>
      </c>
      <c r="AX724" s="11" t="s">
        <v>80</v>
      </c>
      <c r="AY724" s="137" t="s">
        <v>184</v>
      </c>
    </row>
    <row r="725" spans="2:65" s="12" customFormat="1" ht="11.25">
      <c r="B725" s="142"/>
      <c r="D725" s="136" t="s">
        <v>190</v>
      </c>
      <c r="E725" s="143" t="s">
        <v>3</v>
      </c>
      <c r="F725" s="144" t="s">
        <v>88</v>
      </c>
      <c r="H725" s="145">
        <v>1</v>
      </c>
      <c r="I725" s="146"/>
      <c r="L725" s="142"/>
      <c r="M725" s="147"/>
      <c r="T725" s="148"/>
      <c r="AT725" s="143" t="s">
        <v>190</v>
      </c>
      <c r="AU725" s="143" t="s">
        <v>88</v>
      </c>
      <c r="AV725" s="12" t="s">
        <v>90</v>
      </c>
      <c r="AW725" s="12" t="s">
        <v>41</v>
      </c>
      <c r="AX725" s="12" t="s">
        <v>80</v>
      </c>
      <c r="AY725" s="143" t="s">
        <v>184</v>
      </c>
    </row>
    <row r="726" spans="2:65" s="13" customFormat="1" ht="11.25">
      <c r="B726" s="149"/>
      <c r="D726" s="136" t="s">
        <v>190</v>
      </c>
      <c r="E726" s="150" t="s">
        <v>3</v>
      </c>
      <c r="F726" s="151" t="s">
        <v>202</v>
      </c>
      <c r="H726" s="152">
        <v>1</v>
      </c>
      <c r="I726" s="153"/>
      <c r="L726" s="149"/>
      <c r="M726" s="154"/>
      <c r="T726" s="155"/>
      <c r="AT726" s="150" t="s">
        <v>190</v>
      </c>
      <c r="AU726" s="150" t="s">
        <v>88</v>
      </c>
      <c r="AV726" s="13" t="s">
        <v>203</v>
      </c>
      <c r="AW726" s="13" t="s">
        <v>41</v>
      </c>
      <c r="AX726" s="13" t="s">
        <v>88</v>
      </c>
      <c r="AY726" s="150" t="s">
        <v>184</v>
      </c>
    </row>
    <row r="727" spans="2:65" s="1" customFormat="1" ht="37.9" customHeight="1">
      <c r="B727" s="121"/>
      <c r="C727" s="122" t="s">
        <v>503</v>
      </c>
      <c r="D727" s="122" t="s">
        <v>185</v>
      </c>
      <c r="E727" s="123" t="s">
        <v>1436</v>
      </c>
      <c r="F727" s="124" t="s">
        <v>1437</v>
      </c>
      <c r="G727" s="125" t="s">
        <v>213</v>
      </c>
      <c r="H727" s="126">
        <v>1</v>
      </c>
      <c r="I727" s="127"/>
      <c r="J727" s="128">
        <f>ROUND(I727*H727,2)</f>
        <v>0</v>
      </c>
      <c r="K727" s="124" t="s">
        <v>189</v>
      </c>
      <c r="L727" s="32"/>
      <c r="M727" s="129" t="s">
        <v>3</v>
      </c>
      <c r="N727" s="130" t="s">
        <v>51</v>
      </c>
      <c r="P727" s="131">
        <f>O727*H727</f>
        <v>0</v>
      </c>
      <c r="Q727" s="131">
        <v>0</v>
      </c>
      <c r="R727" s="131">
        <f>Q727*H727</f>
        <v>0</v>
      </c>
      <c r="S727" s="131">
        <v>0</v>
      </c>
      <c r="T727" s="132">
        <f>S727*H727</f>
        <v>0</v>
      </c>
      <c r="AR727" s="133" t="s">
        <v>88</v>
      </c>
      <c r="AT727" s="133" t="s">
        <v>185</v>
      </c>
      <c r="AU727" s="133" t="s">
        <v>88</v>
      </c>
      <c r="AY727" s="16" t="s">
        <v>184</v>
      </c>
      <c r="BE727" s="134">
        <f>IF(N727="základní",J727,0)</f>
        <v>0</v>
      </c>
      <c r="BF727" s="134">
        <f>IF(N727="snížená",J727,0)</f>
        <v>0</v>
      </c>
      <c r="BG727" s="134">
        <f>IF(N727="zákl. přenesená",J727,0)</f>
        <v>0</v>
      </c>
      <c r="BH727" s="134">
        <f>IF(N727="sníž. přenesená",J727,0)</f>
        <v>0</v>
      </c>
      <c r="BI727" s="134">
        <f>IF(N727="nulová",J727,0)</f>
        <v>0</v>
      </c>
      <c r="BJ727" s="16" t="s">
        <v>88</v>
      </c>
      <c r="BK727" s="134">
        <f>ROUND(I727*H727,2)</f>
        <v>0</v>
      </c>
      <c r="BL727" s="16" t="s">
        <v>88</v>
      </c>
      <c r="BM727" s="133" t="s">
        <v>2930</v>
      </c>
    </row>
    <row r="728" spans="2:65" s="11" customFormat="1" ht="11.25">
      <c r="B728" s="135"/>
      <c r="D728" s="136" t="s">
        <v>190</v>
      </c>
      <c r="E728" s="137" t="s">
        <v>3</v>
      </c>
      <c r="F728" s="138" t="s">
        <v>2931</v>
      </c>
      <c r="H728" s="137" t="s">
        <v>3</v>
      </c>
      <c r="I728" s="139"/>
      <c r="L728" s="135"/>
      <c r="M728" s="140"/>
      <c r="T728" s="141"/>
      <c r="AT728" s="137" t="s">
        <v>190</v>
      </c>
      <c r="AU728" s="137" t="s">
        <v>88</v>
      </c>
      <c r="AV728" s="11" t="s">
        <v>88</v>
      </c>
      <c r="AW728" s="11" t="s">
        <v>41</v>
      </c>
      <c r="AX728" s="11" t="s">
        <v>80</v>
      </c>
      <c r="AY728" s="137" t="s">
        <v>184</v>
      </c>
    </row>
    <row r="729" spans="2:65" s="11" customFormat="1" ht="11.25">
      <c r="B729" s="135"/>
      <c r="D729" s="136" t="s">
        <v>190</v>
      </c>
      <c r="E729" s="137" t="s">
        <v>3</v>
      </c>
      <c r="F729" s="138" t="s">
        <v>1440</v>
      </c>
      <c r="H729" s="137" t="s">
        <v>3</v>
      </c>
      <c r="I729" s="139"/>
      <c r="L729" s="135"/>
      <c r="M729" s="140"/>
      <c r="T729" s="141"/>
      <c r="AT729" s="137" t="s">
        <v>190</v>
      </c>
      <c r="AU729" s="137" t="s">
        <v>88</v>
      </c>
      <c r="AV729" s="11" t="s">
        <v>88</v>
      </c>
      <c r="AW729" s="11" t="s">
        <v>41</v>
      </c>
      <c r="AX729" s="11" t="s">
        <v>80</v>
      </c>
      <c r="AY729" s="137" t="s">
        <v>184</v>
      </c>
    </row>
    <row r="730" spans="2:65" s="12" customFormat="1" ht="11.25">
      <c r="B730" s="142"/>
      <c r="D730" s="136" t="s">
        <v>190</v>
      </c>
      <c r="E730" s="143" t="s">
        <v>3</v>
      </c>
      <c r="F730" s="144" t="s">
        <v>88</v>
      </c>
      <c r="H730" s="145">
        <v>1</v>
      </c>
      <c r="I730" s="146"/>
      <c r="L730" s="142"/>
      <c r="M730" s="147"/>
      <c r="T730" s="148"/>
      <c r="AT730" s="143" t="s">
        <v>190</v>
      </c>
      <c r="AU730" s="143" t="s">
        <v>88</v>
      </c>
      <c r="AV730" s="12" t="s">
        <v>90</v>
      </c>
      <c r="AW730" s="12" t="s">
        <v>41</v>
      </c>
      <c r="AX730" s="12" t="s">
        <v>80</v>
      </c>
      <c r="AY730" s="143" t="s">
        <v>184</v>
      </c>
    </row>
    <row r="731" spans="2:65" s="13" customFormat="1" ht="11.25">
      <c r="B731" s="149"/>
      <c r="D731" s="136" t="s">
        <v>190</v>
      </c>
      <c r="E731" s="150" t="s">
        <v>3</v>
      </c>
      <c r="F731" s="151" t="s">
        <v>202</v>
      </c>
      <c r="H731" s="152">
        <v>1</v>
      </c>
      <c r="I731" s="153"/>
      <c r="L731" s="149"/>
      <c r="M731" s="154"/>
      <c r="T731" s="155"/>
      <c r="AT731" s="150" t="s">
        <v>190</v>
      </c>
      <c r="AU731" s="150" t="s">
        <v>88</v>
      </c>
      <c r="AV731" s="13" t="s">
        <v>203</v>
      </c>
      <c r="AW731" s="13" t="s">
        <v>41</v>
      </c>
      <c r="AX731" s="13" t="s">
        <v>88</v>
      </c>
      <c r="AY731" s="150" t="s">
        <v>184</v>
      </c>
    </row>
    <row r="732" spans="2:65" s="1" customFormat="1" ht="37.9" customHeight="1">
      <c r="B732" s="121"/>
      <c r="C732" s="122" t="s">
        <v>686</v>
      </c>
      <c r="D732" s="122" t="s">
        <v>185</v>
      </c>
      <c r="E732" s="123" t="s">
        <v>1441</v>
      </c>
      <c r="F732" s="124" t="s">
        <v>1442</v>
      </c>
      <c r="G732" s="125" t="s">
        <v>213</v>
      </c>
      <c r="H732" s="126">
        <v>5</v>
      </c>
      <c r="I732" s="127"/>
      <c r="J732" s="128">
        <f>ROUND(I732*H732,2)</f>
        <v>0</v>
      </c>
      <c r="K732" s="124" t="s">
        <v>189</v>
      </c>
      <c r="L732" s="32"/>
      <c r="M732" s="129" t="s">
        <v>3</v>
      </c>
      <c r="N732" s="130" t="s">
        <v>51</v>
      </c>
      <c r="P732" s="131">
        <f>O732*H732</f>
        <v>0</v>
      </c>
      <c r="Q732" s="131">
        <v>0</v>
      </c>
      <c r="R732" s="131">
        <f>Q732*H732</f>
        <v>0</v>
      </c>
      <c r="S732" s="131">
        <v>0</v>
      </c>
      <c r="T732" s="132">
        <f>S732*H732</f>
        <v>0</v>
      </c>
      <c r="AR732" s="133" t="s">
        <v>88</v>
      </c>
      <c r="AT732" s="133" t="s">
        <v>185</v>
      </c>
      <c r="AU732" s="133" t="s">
        <v>88</v>
      </c>
      <c r="AY732" s="16" t="s">
        <v>184</v>
      </c>
      <c r="BE732" s="134">
        <f>IF(N732="základní",J732,0)</f>
        <v>0</v>
      </c>
      <c r="BF732" s="134">
        <f>IF(N732="snížená",J732,0)</f>
        <v>0</v>
      </c>
      <c r="BG732" s="134">
        <f>IF(N732="zákl. přenesená",J732,0)</f>
        <v>0</v>
      </c>
      <c r="BH732" s="134">
        <f>IF(N732="sníž. přenesená",J732,0)</f>
        <v>0</v>
      </c>
      <c r="BI732" s="134">
        <f>IF(N732="nulová",J732,0)</f>
        <v>0</v>
      </c>
      <c r="BJ732" s="16" t="s">
        <v>88</v>
      </c>
      <c r="BK732" s="134">
        <f>ROUND(I732*H732,2)</f>
        <v>0</v>
      </c>
      <c r="BL732" s="16" t="s">
        <v>88</v>
      </c>
      <c r="BM732" s="133" t="s">
        <v>2932</v>
      </c>
    </row>
    <row r="733" spans="2:65" s="11" customFormat="1" ht="11.25">
      <c r="B733" s="135"/>
      <c r="D733" s="136" t="s">
        <v>190</v>
      </c>
      <c r="E733" s="137" t="s">
        <v>3</v>
      </c>
      <c r="F733" s="138" t="s">
        <v>2931</v>
      </c>
      <c r="H733" s="137" t="s">
        <v>3</v>
      </c>
      <c r="I733" s="139"/>
      <c r="L733" s="135"/>
      <c r="M733" s="140"/>
      <c r="T733" s="141"/>
      <c r="AT733" s="137" t="s">
        <v>190</v>
      </c>
      <c r="AU733" s="137" t="s">
        <v>88</v>
      </c>
      <c r="AV733" s="11" t="s">
        <v>88</v>
      </c>
      <c r="AW733" s="11" t="s">
        <v>41</v>
      </c>
      <c r="AX733" s="11" t="s">
        <v>80</v>
      </c>
      <c r="AY733" s="137" t="s">
        <v>184</v>
      </c>
    </row>
    <row r="734" spans="2:65" s="11" customFormat="1" ht="11.25">
      <c r="B734" s="135"/>
      <c r="D734" s="136" t="s">
        <v>190</v>
      </c>
      <c r="E734" s="137" t="s">
        <v>3</v>
      </c>
      <c r="F734" s="138" t="s">
        <v>2933</v>
      </c>
      <c r="H734" s="137" t="s">
        <v>3</v>
      </c>
      <c r="I734" s="139"/>
      <c r="L734" s="135"/>
      <c r="M734" s="140"/>
      <c r="T734" s="141"/>
      <c r="AT734" s="137" t="s">
        <v>190</v>
      </c>
      <c r="AU734" s="137" t="s">
        <v>88</v>
      </c>
      <c r="AV734" s="11" t="s">
        <v>88</v>
      </c>
      <c r="AW734" s="11" t="s">
        <v>41</v>
      </c>
      <c r="AX734" s="11" t="s">
        <v>80</v>
      </c>
      <c r="AY734" s="137" t="s">
        <v>184</v>
      </c>
    </row>
    <row r="735" spans="2:65" s="12" customFormat="1" ht="11.25">
      <c r="B735" s="142"/>
      <c r="D735" s="136" t="s">
        <v>190</v>
      </c>
      <c r="E735" s="143" t="s">
        <v>3</v>
      </c>
      <c r="F735" s="144" t="s">
        <v>221</v>
      </c>
      <c r="H735" s="145">
        <v>5</v>
      </c>
      <c r="I735" s="146"/>
      <c r="L735" s="142"/>
      <c r="M735" s="147"/>
      <c r="T735" s="148"/>
      <c r="AT735" s="143" t="s">
        <v>190</v>
      </c>
      <c r="AU735" s="143" t="s">
        <v>88</v>
      </c>
      <c r="AV735" s="12" t="s">
        <v>90</v>
      </c>
      <c r="AW735" s="12" t="s">
        <v>41</v>
      </c>
      <c r="AX735" s="12" t="s">
        <v>80</v>
      </c>
      <c r="AY735" s="143" t="s">
        <v>184</v>
      </c>
    </row>
    <row r="736" spans="2:65" s="13" customFormat="1" ht="11.25">
      <c r="B736" s="149"/>
      <c r="D736" s="136" t="s">
        <v>190</v>
      </c>
      <c r="E736" s="150" t="s">
        <v>3</v>
      </c>
      <c r="F736" s="151" t="s">
        <v>202</v>
      </c>
      <c r="H736" s="152">
        <v>5</v>
      </c>
      <c r="I736" s="153"/>
      <c r="L736" s="149"/>
      <c r="M736" s="154"/>
      <c r="T736" s="155"/>
      <c r="AT736" s="150" t="s">
        <v>190</v>
      </c>
      <c r="AU736" s="150" t="s">
        <v>88</v>
      </c>
      <c r="AV736" s="13" t="s">
        <v>203</v>
      </c>
      <c r="AW736" s="13" t="s">
        <v>41</v>
      </c>
      <c r="AX736" s="13" t="s">
        <v>88</v>
      </c>
      <c r="AY736" s="150" t="s">
        <v>184</v>
      </c>
    </row>
    <row r="737" spans="2:65" s="1" customFormat="1" ht="49.15" customHeight="1">
      <c r="B737" s="121"/>
      <c r="C737" s="122" t="s">
        <v>512</v>
      </c>
      <c r="D737" s="122" t="s">
        <v>185</v>
      </c>
      <c r="E737" s="123" t="s">
        <v>1445</v>
      </c>
      <c r="F737" s="124" t="s">
        <v>1446</v>
      </c>
      <c r="G737" s="125" t="s">
        <v>213</v>
      </c>
      <c r="H737" s="126">
        <v>16</v>
      </c>
      <c r="I737" s="127"/>
      <c r="J737" s="128">
        <f>ROUND(I737*H737,2)</f>
        <v>0</v>
      </c>
      <c r="K737" s="124" t="s">
        <v>189</v>
      </c>
      <c r="L737" s="32"/>
      <c r="M737" s="129" t="s">
        <v>3</v>
      </c>
      <c r="N737" s="130" t="s">
        <v>51</v>
      </c>
      <c r="P737" s="131">
        <f>O737*H737</f>
        <v>0</v>
      </c>
      <c r="Q737" s="131">
        <v>0</v>
      </c>
      <c r="R737" s="131">
        <f>Q737*H737</f>
        <v>0</v>
      </c>
      <c r="S737" s="131">
        <v>0</v>
      </c>
      <c r="T737" s="132">
        <f>S737*H737</f>
        <v>0</v>
      </c>
      <c r="AR737" s="133" t="s">
        <v>88</v>
      </c>
      <c r="AT737" s="133" t="s">
        <v>185</v>
      </c>
      <c r="AU737" s="133" t="s">
        <v>88</v>
      </c>
      <c r="AY737" s="16" t="s">
        <v>184</v>
      </c>
      <c r="BE737" s="134">
        <f>IF(N737="základní",J737,0)</f>
        <v>0</v>
      </c>
      <c r="BF737" s="134">
        <f>IF(N737="snížená",J737,0)</f>
        <v>0</v>
      </c>
      <c r="BG737" s="134">
        <f>IF(N737="zákl. přenesená",J737,0)</f>
        <v>0</v>
      </c>
      <c r="BH737" s="134">
        <f>IF(N737="sníž. přenesená",J737,0)</f>
        <v>0</v>
      </c>
      <c r="BI737" s="134">
        <f>IF(N737="nulová",J737,0)</f>
        <v>0</v>
      </c>
      <c r="BJ737" s="16" t="s">
        <v>88</v>
      </c>
      <c r="BK737" s="134">
        <f>ROUND(I737*H737,2)</f>
        <v>0</v>
      </c>
      <c r="BL737" s="16" t="s">
        <v>88</v>
      </c>
      <c r="BM737" s="133" t="s">
        <v>2934</v>
      </c>
    </row>
    <row r="738" spans="2:65" s="11" customFormat="1" ht="11.25">
      <c r="B738" s="135"/>
      <c r="D738" s="136" t="s">
        <v>190</v>
      </c>
      <c r="E738" s="137" t="s">
        <v>3</v>
      </c>
      <c r="F738" s="138" t="s">
        <v>2931</v>
      </c>
      <c r="H738" s="137" t="s">
        <v>3</v>
      </c>
      <c r="I738" s="139"/>
      <c r="L738" s="135"/>
      <c r="M738" s="140"/>
      <c r="T738" s="141"/>
      <c r="AT738" s="137" t="s">
        <v>190</v>
      </c>
      <c r="AU738" s="137" t="s">
        <v>88</v>
      </c>
      <c r="AV738" s="11" t="s">
        <v>88</v>
      </c>
      <c r="AW738" s="11" t="s">
        <v>41</v>
      </c>
      <c r="AX738" s="11" t="s">
        <v>80</v>
      </c>
      <c r="AY738" s="137" t="s">
        <v>184</v>
      </c>
    </row>
    <row r="739" spans="2:65" s="11" customFormat="1" ht="22.5">
      <c r="B739" s="135"/>
      <c r="D739" s="136" t="s">
        <v>190</v>
      </c>
      <c r="E739" s="137" t="s">
        <v>3</v>
      </c>
      <c r="F739" s="138" t="s">
        <v>2935</v>
      </c>
      <c r="H739" s="137" t="s">
        <v>3</v>
      </c>
      <c r="I739" s="139"/>
      <c r="L739" s="135"/>
      <c r="M739" s="140"/>
      <c r="T739" s="141"/>
      <c r="AT739" s="137" t="s">
        <v>190</v>
      </c>
      <c r="AU739" s="137" t="s">
        <v>88</v>
      </c>
      <c r="AV739" s="11" t="s">
        <v>88</v>
      </c>
      <c r="AW739" s="11" t="s">
        <v>41</v>
      </c>
      <c r="AX739" s="11" t="s">
        <v>80</v>
      </c>
      <c r="AY739" s="137" t="s">
        <v>184</v>
      </c>
    </row>
    <row r="740" spans="2:65" s="12" customFormat="1" ht="11.25">
      <c r="B740" s="142"/>
      <c r="D740" s="136" t="s">
        <v>190</v>
      </c>
      <c r="E740" s="143" t="s">
        <v>3</v>
      </c>
      <c r="F740" s="144" t="s">
        <v>268</v>
      </c>
      <c r="H740" s="145">
        <v>16</v>
      </c>
      <c r="I740" s="146"/>
      <c r="L740" s="142"/>
      <c r="M740" s="147"/>
      <c r="T740" s="148"/>
      <c r="AT740" s="143" t="s">
        <v>190</v>
      </c>
      <c r="AU740" s="143" t="s">
        <v>88</v>
      </c>
      <c r="AV740" s="12" t="s">
        <v>90</v>
      </c>
      <c r="AW740" s="12" t="s">
        <v>41</v>
      </c>
      <c r="AX740" s="12" t="s">
        <v>80</v>
      </c>
      <c r="AY740" s="143" t="s">
        <v>184</v>
      </c>
    </row>
    <row r="741" spans="2:65" s="13" customFormat="1" ht="11.25">
      <c r="B741" s="149"/>
      <c r="D741" s="136" t="s">
        <v>190</v>
      </c>
      <c r="E741" s="150" t="s">
        <v>3</v>
      </c>
      <c r="F741" s="151" t="s">
        <v>202</v>
      </c>
      <c r="H741" s="152">
        <v>16</v>
      </c>
      <c r="I741" s="153"/>
      <c r="L741" s="149"/>
      <c r="M741" s="154"/>
      <c r="T741" s="155"/>
      <c r="AT741" s="150" t="s">
        <v>190</v>
      </c>
      <c r="AU741" s="150" t="s">
        <v>88</v>
      </c>
      <c r="AV741" s="13" t="s">
        <v>203</v>
      </c>
      <c r="AW741" s="13" t="s">
        <v>41</v>
      </c>
      <c r="AX741" s="13" t="s">
        <v>88</v>
      </c>
      <c r="AY741" s="150" t="s">
        <v>184</v>
      </c>
    </row>
    <row r="742" spans="2:65" s="1" customFormat="1" ht="33" customHeight="1">
      <c r="B742" s="121"/>
      <c r="C742" s="122" t="s">
        <v>699</v>
      </c>
      <c r="D742" s="122" t="s">
        <v>185</v>
      </c>
      <c r="E742" s="123" t="s">
        <v>1449</v>
      </c>
      <c r="F742" s="124" t="s">
        <v>1450</v>
      </c>
      <c r="G742" s="125" t="s">
        <v>213</v>
      </c>
      <c r="H742" s="126">
        <v>1</v>
      </c>
      <c r="I742" s="127"/>
      <c r="J742" s="128">
        <f>ROUND(I742*H742,2)</f>
        <v>0</v>
      </c>
      <c r="K742" s="124" t="s">
        <v>189</v>
      </c>
      <c r="L742" s="32"/>
      <c r="M742" s="129" t="s">
        <v>3</v>
      </c>
      <c r="N742" s="130" t="s">
        <v>51</v>
      </c>
      <c r="P742" s="131">
        <f>O742*H742</f>
        <v>0</v>
      </c>
      <c r="Q742" s="131">
        <v>0</v>
      </c>
      <c r="R742" s="131">
        <f>Q742*H742</f>
        <v>0</v>
      </c>
      <c r="S742" s="131">
        <v>0</v>
      </c>
      <c r="T742" s="132">
        <f>S742*H742</f>
        <v>0</v>
      </c>
      <c r="AR742" s="133" t="s">
        <v>88</v>
      </c>
      <c r="AT742" s="133" t="s">
        <v>185</v>
      </c>
      <c r="AU742" s="133" t="s">
        <v>88</v>
      </c>
      <c r="AY742" s="16" t="s">
        <v>184</v>
      </c>
      <c r="BE742" s="134">
        <f>IF(N742="základní",J742,0)</f>
        <v>0</v>
      </c>
      <c r="BF742" s="134">
        <f>IF(N742="snížená",J742,0)</f>
        <v>0</v>
      </c>
      <c r="BG742" s="134">
        <f>IF(N742="zákl. přenesená",J742,0)</f>
        <v>0</v>
      </c>
      <c r="BH742" s="134">
        <f>IF(N742="sníž. přenesená",J742,0)</f>
        <v>0</v>
      </c>
      <c r="BI742" s="134">
        <f>IF(N742="nulová",J742,0)</f>
        <v>0</v>
      </c>
      <c r="BJ742" s="16" t="s">
        <v>88</v>
      </c>
      <c r="BK742" s="134">
        <f>ROUND(I742*H742,2)</f>
        <v>0</v>
      </c>
      <c r="BL742" s="16" t="s">
        <v>88</v>
      </c>
      <c r="BM742" s="133" t="s">
        <v>2936</v>
      </c>
    </row>
    <row r="743" spans="2:65" s="11" customFormat="1" ht="11.25">
      <c r="B743" s="135"/>
      <c r="D743" s="136" t="s">
        <v>190</v>
      </c>
      <c r="E743" s="137" t="s">
        <v>3</v>
      </c>
      <c r="F743" s="138" t="s">
        <v>2789</v>
      </c>
      <c r="H743" s="137" t="s">
        <v>3</v>
      </c>
      <c r="I743" s="139"/>
      <c r="L743" s="135"/>
      <c r="M743" s="140"/>
      <c r="T743" s="141"/>
      <c r="AT743" s="137" t="s">
        <v>190</v>
      </c>
      <c r="AU743" s="137" t="s">
        <v>88</v>
      </c>
      <c r="AV743" s="11" t="s">
        <v>88</v>
      </c>
      <c r="AW743" s="11" t="s">
        <v>41</v>
      </c>
      <c r="AX743" s="11" t="s">
        <v>80</v>
      </c>
      <c r="AY743" s="137" t="s">
        <v>184</v>
      </c>
    </row>
    <row r="744" spans="2:65" s="11" customFormat="1" ht="11.25">
      <c r="B744" s="135"/>
      <c r="D744" s="136" t="s">
        <v>190</v>
      </c>
      <c r="E744" s="137" t="s">
        <v>3</v>
      </c>
      <c r="F744" s="138" t="s">
        <v>2937</v>
      </c>
      <c r="H744" s="137" t="s">
        <v>3</v>
      </c>
      <c r="I744" s="139"/>
      <c r="L744" s="135"/>
      <c r="M744" s="140"/>
      <c r="T744" s="141"/>
      <c r="AT744" s="137" t="s">
        <v>190</v>
      </c>
      <c r="AU744" s="137" t="s">
        <v>88</v>
      </c>
      <c r="AV744" s="11" t="s">
        <v>88</v>
      </c>
      <c r="AW744" s="11" t="s">
        <v>41</v>
      </c>
      <c r="AX744" s="11" t="s">
        <v>80</v>
      </c>
      <c r="AY744" s="137" t="s">
        <v>184</v>
      </c>
    </row>
    <row r="745" spans="2:65" s="12" customFormat="1" ht="11.25">
      <c r="B745" s="142"/>
      <c r="D745" s="136" t="s">
        <v>190</v>
      </c>
      <c r="E745" s="143" t="s">
        <v>3</v>
      </c>
      <c r="F745" s="144" t="s">
        <v>88</v>
      </c>
      <c r="H745" s="145">
        <v>1</v>
      </c>
      <c r="I745" s="146"/>
      <c r="L745" s="142"/>
      <c r="M745" s="147"/>
      <c r="T745" s="148"/>
      <c r="AT745" s="143" t="s">
        <v>190</v>
      </c>
      <c r="AU745" s="143" t="s">
        <v>88</v>
      </c>
      <c r="AV745" s="12" t="s">
        <v>90</v>
      </c>
      <c r="AW745" s="12" t="s">
        <v>41</v>
      </c>
      <c r="AX745" s="12" t="s">
        <v>80</v>
      </c>
      <c r="AY745" s="143" t="s">
        <v>184</v>
      </c>
    </row>
    <row r="746" spans="2:65" s="13" customFormat="1" ht="11.25">
      <c r="B746" s="149"/>
      <c r="D746" s="136" t="s">
        <v>190</v>
      </c>
      <c r="E746" s="150" t="s">
        <v>3</v>
      </c>
      <c r="F746" s="151" t="s">
        <v>202</v>
      </c>
      <c r="H746" s="152">
        <v>1</v>
      </c>
      <c r="I746" s="153"/>
      <c r="L746" s="149"/>
      <c r="M746" s="154"/>
      <c r="T746" s="155"/>
      <c r="AT746" s="150" t="s">
        <v>190</v>
      </c>
      <c r="AU746" s="150" t="s">
        <v>88</v>
      </c>
      <c r="AV746" s="13" t="s">
        <v>203</v>
      </c>
      <c r="AW746" s="13" t="s">
        <v>41</v>
      </c>
      <c r="AX746" s="13" t="s">
        <v>88</v>
      </c>
      <c r="AY746" s="150" t="s">
        <v>184</v>
      </c>
    </row>
    <row r="747" spans="2:65" s="1" customFormat="1" ht="37.9" customHeight="1">
      <c r="B747" s="121"/>
      <c r="C747" s="122" t="s">
        <v>519</v>
      </c>
      <c r="D747" s="122" t="s">
        <v>185</v>
      </c>
      <c r="E747" s="123" t="s">
        <v>2410</v>
      </c>
      <c r="F747" s="124" t="s">
        <v>2411</v>
      </c>
      <c r="G747" s="125" t="s">
        <v>213</v>
      </c>
      <c r="H747" s="126">
        <v>2</v>
      </c>
      <c r="I747" s="127"/>
      <c r="J747" s="128">
        <f>ROUND(I747*H747,2)</f>
        <v>0</v>
      </c>
      <c r="K747" s="124" t="s">
        <v>189</v>
      </c>
      <c r="L747" s="32"/>
      <c r="M747" s="129" t="s">
        <v>3</v>
      </c>
      <c r="N747" s="130" t="s">
        <v>51</v>
      </c>
      <c r="P747" s="131">
        <f>O747*H747</f>
        <v>0</v>
      </c>
      <c r="Q747" s="131">
        <v>0</v>
      </c>
      <c r="R747" s="131">
        <f>Q747*H747</f>
        <v>0</v>
      </c>
      <c r="S747" s="131">
        <v>0</v>
      </c>
      <c r="T747" s="132">
        <f>S747*H747</f>
        <v>0</v>
      </c>
      <c r="AR747" s="133" t="s">
        <v>88</v>
      </c>
      <c r="AT747" s="133" t="s">
        <v>185</v>
      </c>
      <c r="AU747" s="133" t="s">
        <v>88</v>
      </c>
      <c r="AY747" s="16" t="s">
        <v>184</v>
      </c>
      <c r="BE747" s="134">
        <f>IF(N747="základní",J747,0)</f>
        <v>0</v>
      </c>
      <c r="BF747" s="134">
        <f>IF(N747="snížená",J747,0)</f>
        <v>0</v>
      </c>
      <c r="BG747" s="134">
        <f>IF(N747="zákl. přenesená",J747,0)</f>
        <v>0</v>
      </c>
      <c r="BH747" s="134">
        <f>IF(N747="sníž. přenesená",J747,0)</f>
        <v>0</v>
      </c>
      <c r="BI747" s="134">
        <f>IF(N747="nulová",J747,0)</f>
        <v>0</v>
      </c>
      <c r="BJ747" s="16" t="s">
        <v>88</v>
      </c>
      <c r="BK747" s="134">
        <f>ROUND(I747*H747,2)</f>
        <v>0</v>
      </c>
      <c r="BL747" s="16" t="s">
        <v>88</v>
      </c>
      <c r="BM747" s="133" t="s">
        <v>2938</v>
      </c>
    </row>
    <row r="748" spans="2:65" s="11" customFormat="1" ht="11.25">
      <c r="B748" s="135"/>
      <c r="D748" s="136" t="s">
        <v>190</v>
      </c>
      <c r="E748" s="137" t="s">
        <v>3</v>
      </c>
      <c r="F748" s="138" t="s">
        <v>2789</v>
      </c>
      <c r="H748" s="137" t="s">
        <v>3</v>
      </c>
      <c r="I748" s="139"/>
      <c r="L748" s="135"/>
      <c r="M748" s="140"/>
      <c r="T748" s="141"/>
      <c r="AT748" s="137" t="s">
        <v>190</v>
      </c>
      <c r="AU748" s="137" t="s">
        <v>88</v>
      </c>
      <c r="AV748" s="11" t="s">
        <v>88</v>
      </c>
      <c r="AW748" s="11" t="s">
        <v>41</v>
      </c>
      <c r="AX748" s="11" t="s">
        <v>80</v>
      </c>
      <c r="AY748" s="137" t="s">
        <v>184</v>
      </c>
    </row>
    <row r="749" spans="2:65" s="11" customFormat="1" ht="11.25">
      <c r="B749" s="135"/>
      <c r="D749" s="136" t="s">
        <v>190</v>
      </c>
      <c r="E749" s="137" t="s">
        <v>3</v>
      </c>
      <c r="F749" s="138" t="s">
        <v>1943</v>
      </c>
      <c r="H749" s="137" t="s">
        <v>3</v>
      </c>
      <c r="I749" s="139"/>
      <c r="L749" s="135"/>
      <c r="M749" s="140"/>
      <c r="T749" s="141"/>
      <c r="AT749" s="137" t="s">
        <v>190</v>
      </c>
      <c r="AU749" s="137" t="s">
        <v>88</v>
      </c>
      <c r="AV749" s="11" t="s">
        <v>88</v>
      </c>
      <c r="AW749" s="11" t="s">
        <v>41</v>
      </c>
      <c r="AX749" s="11" t="s">
        <v>80</v>
      </c>
      <c r="AY749" s="137" t="s">
        <v>184</v>
      </c>
    </row>
    <row r="750" spans="2:65" s="12" customFormat="1" ht="11.25">
      <c r="B750" s="142"/>
      <c r="D750" s="136" t="s">
        <v>190</v>
      </c>
      <c r="E750" s="143" t="s">
        <v>3</v>
      </c>
      <c r="F750" s="144" t="s">
        <v>90</v>
      </c>
      <c r="H750" s="145">
        <v>2</v>
      </c>
      <c r="I750" s="146"/>
      <c r="L750" s="142"/>
      <c r="M750" s="147"/>
      <c r="T750" s="148"/>
      <c r="AT750" s="143" t="s">
        <v>190</v>
      </c>
      <c r="AU750" s="143" t="s">
        <v>88</v>
      </c>
      <c r="AV750" s="12" t="s">
        <v>90</v>
      </c>
      <c r="AW750" s="12" t="s">
        <v>41</v>
      </c>
      <c r="AX750" s="12" t="s">
        <v>80</v>
      </c>
      <c r="AY750" s="143" t="s">
        <v>184</v>
      </c>
    </row>
    <row r="751" spans="2:65" s="13" customFormat="1" ht="11.25">
      <c r="B751" s="149"/>
      <c r="D751" s="136" t="s">
        <v>190</v>
      </c>
      <c r="E751" s="150" t="s">
        <v>3</v>
      </c>
      <c r="F751" s="151" t="s">
        <v>202</v>
      </c>
      <c r="H751" s="152">
        <v>2</v>
      </c>
      <c r="I751" s="153"/>
      <c r="L751" s="149"/>
      <c r="M751" s="154"/>
      <c r="T751" s="155"/>
      <c r="AT751" s="150" t="s">
        <v>190</v>
      </c>
      <c r="AU751" s="150" t="s">
        <v>88</v>
      </c>
      <c r="AV751" s="13" t="s">
        <v>203</v>
      </c>
      <c r="AW751" s="13" t="s">
        <v>41</v>
      </c>
      <c r="AX751" s="13" t="s">
        <v>88</v>
      </c>
      <c r="AY751" s="150" t="s">
        <v>184</v>
      </c>
    </row>
    <row r="752" spans="2:65" s="1" customFormat="1" ht="37.9" customHeight="1">
      <c r="B752" s="121"/>
      <c r="C752" s="122" t="s">
        <v>711</v>
      </c>
      <c r="D752" s="122" t="s">
        <v>185</v>
      </c>
      <c r="E752" s="123" t="s">
        <v>1457</v>
      </c>
      <c r="F752" s="124" t="s">
        <v>1458</v>
      </c>
      <c r="G752" s="125" t="s">
        <v>213</v>
      </c>
      <c r="H752" s="126">
        <v>2</v>
      </c>
      <c r="I752" s="127"/>
      <c r="J752" s="128">
        <f>ROUND(I752*H752,2)</f>
        <v>0</v>
      </c>
      <c r="K752" s="124" t="s">
        <v>189</v>
      </c>
      <c r="L752" s="32"/>
      <c r="M752" s="129" t="s">
        <v>3</v>
      </c>
      <c r="N752" s="130" t="s">
        <v>51</v>
      </c>
      <c r="P752" s="131">
        <f>O752*H752</f>
        <v>0</v>
      </c>
      <c r="Q752" s="131">
        <v>0</v>
      </c>
      <c r="R752" s="131">
        <f>Q752*H752</f>
        <v>0</v>
      </c>
      <c r="S752" s="131">
        <v>0</v>
      </c>
      <c r="T752" s="132">
        <f>S752*H752</f>
        <v>0</v>
      </c>
      <c r="AR752" s="133" t="s">
        <v>88</v>
      </c>
      <c r="AT752" s="133" t="s">
        <v>185</v>
      </c>
      <c r="AU752" s="133" t="s">
        <v>88</v>
      </c>
      <c r="AY752" s="16" t="s">
        <v>184</v>
      </c>
      <c r="BE752" s="134">
        <f>IF(N752="základní",J752,0)</f>
        <v>0</v>
      </c>
      <c r="BF752" s="134">
        <f>IF(N752="snížená",J752,0)</f>
        <v>0</v>
      </c>
      <c r="BG752" s="134">
        <f>IF(N752="zákl. přenesená",J752,0)</f>
        <v>0</v>
      </c>
      <c r="BH752" s="134">
        <f>IF(N752="sníž. přenesená",J752,0)</f>
        <v>0</v>
      </c>
      <c r="BI752" s="134">
        <f>IF(N752="nulová",J752,0)</f>
        <v>0</v>
      </c>
      <c r="BJ752" s="16" t="s">
        <v>88</v>
      </c>
      <c r="BK752" s="134">
        <f>ROUND(I752*H752,2)</f>
        <v>0</v>
      </c>
      <c r="BL752" s="16" t="s">
        <v>88</v>
      </c>
      <c r="BM752" s="133" t="s">
        <v>2939</v>
      </c>
    </row>
    <row r="753" spans="2:65" s="11" customFormat="1" ht="11.25">
      <c r="B753" s="135"/>
      <c r="D753" s="136" t="s">
        <v>190</v>
      </c>
      <c r="E753" s="137" t="s">
        <v>3</v>
      </c>
      <c r="F753" s="138" t="s">
        <v>2789</v>
      </c>
      <c r="H753" s="137" t="s">
        <v>3</v>
      </c>
      <c r="I753" s="139"/>
      <c r="L753" s="135"/>
      <c r="M753" s="140"/>
      <c r="T753" s="141"/>
      <c r="AT753" s="137" t="s">
        <v>190</v>
      </c>
      <c r="AU753" s="137" t="s">
        <v>88</v>
      </c>
      <c r="AV753" s="11" t="s">
        <v>88</v>
      </c>
      <c r="AW753" s="11" t="s">
        <v>41</v>
      </c>
      <c r="AX753" s="11" t="s">
        <v>80</v>
      </c>
      <c r="AY753" s="137" t="s">
        <v>184</v>
      </c>
    </row>
    <row r="754" spans="2:65" s="11" customFormat="1" ht="11.25">
      <c r="B754" s="135"/>
      <c r="D754" s="136" t="s">
        <v>190</v>
      </c>
      <c r="E754" s="137" t="s">
        <v>3</v>
      </c>
      <c r="F754" s="138" t="s">
        <v>2940</v>
      </c>
      <c r="H754" s="137" t="s">
        <v>3</v>
      </c>
      <c r="I754" s="139"/>
      <c r="L754" s="135"/>
      <c r="M754" s="140"/>
      <c r="T754" s="141"/>
      <c r="AT754" s="137" t="s">
        <v>190</v>
      </c>
      <c r="AU754" s="137" t="s">
        <v>88</v>
      </c>
      <c r="AV754" s="11" t="s">
        <v>88</v>
      </c>
      <c r="AW754" s="11" t="s">
        <v>41</v>
      </c>
      <c r="AX754" s="11" t="s">
        <v>80</v>
      </c>
      <c r="AY754" s="137" t="s">
        <v>184</v>
      </c>
    </row>
    <row r="755" spans="2:65" s="12" customFormat="1" ht="11.25">
      <c r="B755" s="142"/>
      <c r="D755" s="136" t="s">
        <v>190</v>
      </c>
      <c r="E755" s="143" t="s">
        <v>3</v>
      </c>
      <c r="F755" s="144" t="s">
        <v>90</v>
      </c>
      <c r="H755" s="145">
        <v>2</v>
      </c>
      <c r="I755" s="146"/>
      <c r="L755" s="142"/>
      <c r="M755" s="147"/>
      <c r="T755" s="148"/>
      <c r="AT755" s="143" t="s">
        <v>190</v>
      </c>
      <c r="AU755" s="143" t="s">
        <v>88</v>
      </c>
      <c r="AV755" s="12" t="s">
        <v>90</v>
      </c>
      <c r="AW755" s="12" t="s">
        <v>41</v>
      </c>
      <c r="AX755" s="12" t="s">
        <v>80</v>
      </c>
      <c r="AY755" s="143" t="s">
        <v>184</v>
      </c>
    </row>
    <row r="756" spans="2:65" s="13" customFormat="1" ht="11.25">
      <c r="B756" s="149"/>
      <c r="D756" s="136" t="s">
        <v>190</v>
      </c>
      <c r="E756" s="150" t="s">
        <v>3</v>
      </c>
      <c r="F756" s="151" t="s">
        <v>202</v>
      </c>
      <c r="H756" s="152">
        <v>2</v>
      </c>
      <c r="I756" s="153"/>
      <c r="L756" s="149"/>
      <c r="M756" s="154"/>
      <c r="T756" s="155"/>
      <c r="AT756" s="150" t="s">
        <v>190</v>
      </c>
      <c r="AU756" s="150" t="s">
        <v>88</v>
      </c>
      <c r="AV756" s="13" t="s">
        <v>203</v>
      </c>
      <c r="AW756" s="13" t="s">
        <v>41</v>
      </c>
      <c r="AX756" s="13" t="s">
        <v>88</v>
      </c>
      <c r="AY756" s="150" t="s">
        <v>184</v>
      </c>
    </row>
    <row r="757" spans="2:65" s="1" customFormat="1" ht="49.15" customHeight="1">
      <c r="B757" s="121"/>
      <c r="C757" s="122" t="s">
        <v>364</v>
      </c>
      <c r="D757" s="122" t="s">
        <v>185</v>
      </c>
      <c r="E757" s="123" t="s">
        <v>1468</v>
      </c>
      <c r="F757" s="124" t="s">
        <v>1469</v>
      </c>
      <c r="G757" s="125" t="s">
        <v>213</v>
      </c>
      <c r="H757" s="126">
        <v>1</v>
      </c>
      <c r="I757" s="127"/>
      <c r="J757" s="128">
        <f>ROUND(I757*H757,2)</f>
        <v>0</v>
      </c>
      <c r="K757" s="124" t="s">
        <v>189</v>
      </c>
      <c r="L757" s="32"/>
      <c r="M757" s="129" t="s">
        <v>3</v>
      </c>
      <c r="N757" s="130" t="s">
        <v>51</v>
      </c>
      <c r="P757" s="131">
        <f>O757*H757</f>
        <v>0</v>
      </c>
      <c r="Q757" s="131">
        <v>0</v>
      </c>
      <c r="R757" s="131">
        <f>Q757*H757</f>
        <v>0</v>
      </c>
      <c r="S757" s="131">
        <v>0</v>
      </c>
      <c r="T757" s="132">
        <f>S757*H757</f>
        <v>0</v>
      </c>
      <c r="AR757" s="133" t="s">
        <v>88</v>
      </c>
      <c r="AT757" s="133" t="s">
        <v>185</v>
      </c>
      <c r="AU757" s="133" t="s">
        <v>88</v>
      </c>
      <c r="AY757" s="16" t="s">
        <v>184</v>
      </c>
      <c r="BE757" s="134">
        <f>IF(N757="základní",J757,0)</f>
        <v>0</v>
      </c>
      <c r="BF757" s="134">
        <f>IF(N757="snížená",J757,0)</f>
        <v>0</v>
      </c>
      <c r="BG757" s="134">
        <f>IF(N757="zákl. přenesená",J757,0)</f>
        <v>0</v>
      </c>
      <c r="BH757" s="134">
        <f>IF(N757="sníž. přenesená",J757,0)</f>
        <v>0</v>
      </c>
      <c r="BI757" s="134">
        <f>IF(N757="nulová",J757,0)</f>
        <v>0</v>
      </c>
      <c r="BJ757" s="16" t="s">
        <v>88</v>
      </c>
      <c r="BK757" s="134">
        <f>ROUND(I757*H757,2)</f>
        <v>0</v>
      </c>
      <c r="BL757" s="16" t="s">
        <v>88</v>
      </c>
      <c r="BM757" s="133" t="s">
        <v>2941</v>
      </c>
    </row>
    <row r="758" spans="2:65" s="11" customFormat="1" ht="11.25">
      <c r="B758" s="135"/>
      <c r="D758" s="136" t="s">
        <v>190</v>
      </c>
      <c r="E758" s="137" t="s">
        <v>3</v>
      </c>
      <c r="F758" s="138" t="s">
        <v>2931</v>
      </c>
      <c r="H758" s="137" t="s">
        <v>3</v>
      </c>
      <c r="I758" s="139"/>
      <c r="L758" s="135"/>
      <c r="M758" s="140"/>
      <c r="T758" s="141"/>
      <c r="AT758" s="137" t="s">
        <v>190</v>
      </c>
      <c r="AU758" s="137" t="s">
        <v>88</v>
      </c>
      <c r="AV758" s="11" t="s">
        <v>88</v>
      </c>
      <c r="AW758" s="11" t="s">
        <v>41</v>
      </c>
      <c r="AX758" s="11" t="s">
        <v>80</v>
      </c>
      <c r="AY758" s="137" t="s">
        <v>184</v>
      </c>
    </row>
    <row r="759" spans="2:65" s="11" customFormat="1" ht="11.25">
      <c r="B759" s="135"/>
      <c r="D759" s="136" t="s">
        <v>190</v>
      </c>
      <c r="E759" s="137" t="s">
        <v>3</v>
      </c>
      <c r="F759" s="138" t="s">
        <v>2942</v>
      </c>
      <c r="H759" s="137" t="s">
        <v>3</v>
      </c>
      <c r="I759" s="139"/>
      <c r="L759" s="135"/>
      <c r="M759" s="140"/>
      <c r="T759" s="141"/>
      <c r="AT759" s="137" t="s">
        <v>190</v>
      </c>
      <c r="AU759" s="137" t="s">
        <v>88</v>
      </c>
      <c r="AV759" s="11" t="s">
        <v>88</v>
      </c>
      <c r="AW759" s="11" t="s">
        <v>41</v>
      </c>
      <c r="AX759" s="11" t="s">
        <v>80</v>
      </c>
      <c r="AY759" s="137" t="s">
        <v>184</v>
      </c>
    </row>
    <row r="760" spans="2:65" s="12" customFormat="1" ht="11.25">
      <c r="B760" s="142"/>
      <c r="D760" s="136" t="s">
        <v>190</v>
      </c>
      <c r="E760" s="143" t="s">
        <v>3</v>
      </c>
      <c r="F760" s="144" t="s">
        <v>88</v>
      </c>
      <c r="H760" s="145">
        <v>1</v>
      </c>
      <c r="I760" s="146"/>
      <c r="L760" s="142"/>
      <c r="M760" s="147"/>
      <c r="T760" s="148"/>
      <c r="AT760" s="143" t="s">
        <v>190</v>
      </c>
      <c r="AU760" s="143" t="s">
        <v>88</v>
      </c>
      <c r="AV760" s="12" t="s">
        <v>90</v>
      </c>
      <c r="AW760" s="12" t="s">
        <v>41</v>
      </c>
      <c r="AX760" s="12" t="s">
        <v>80</v>
      </c>
      <c r="AY760" s="143" t="s">
        <v>184</v>
      </c>
    </row>
    <row r="761" spans="2:65" s="13" customFormat="1" ht="11.25">
      <c r="B761" s="149"/>
      <c r="D761" s="136" t="s">
        <v>190</v>
      </c>
      <c r="E761" s="150" t="s">
        <v>3</v>
      </c>
      <c r="F761" s="151" t="s">
        <v>202</v>
      </c>
      <c r="H761" s="152">
        <v>1</v>
      </c>
      <c r="I761" s="153"/>
      <c r="L761" s="149"/>
      <c r="M761" s="154"/>
      <c r="T761" s="155"/>
      <c r="AT761" s="150" t="s">
        <v>190</v>
      </c>
      <c r="AU761" s="150" t="s">
        <v>88</v>
      </c>
      <c r="AV761" s="13" t="s">
        <v>203</v>
      </c>
      <c r="AW761" s="13" t="s">
        <v>41</v>
      </c>
      <c r="AX761" s="13" t="s">
        <v>88</v>
      </c>
      <c r="AY761" s="150" t="s">
        <v>184</v>
      </c>
    </row>
    <row r="762" spans="2:65" s="1" customFormat="1" ht="49.15" customHeight="1">
      <c r="B762" s="121"/>
      <c r="C762" s="122" t="s">
        <v>720</v>
      </c>
      <c r="D762" s="122" t="s">
        <v>185</v>
      </c>
      <c r="E762" s="123" t="s">
        <v>1472</v>
      </c>
      <c r="F762" s="124" t="s">
        <v>1473</v>
      </c>
      <c r="G762" s="125" t="s">
        <v>213</v>
      </c>
      <c r="H762" s="126">
        <v>4</v>
      </c>
      <c r="I762" s="127"/>
      <c r="J762" s="128">
        <f>ROUND(I762*H762,2)</f>
        <v>0</v>
      </c>
      <c r="K762" s="124" t="s">
        <v>189</v>
      </c>
      <c r="L762" s="32"/>
      <c r="M762" s="129" t="s">
        <v>3</v>
      </c>
      <c r="N762" s="130" t="s">
        <v>51</v>
      </c>
      <c r="P762" s="131">
        <f>O762*H762</f>
        <v>0</v>
      </c>
      <c r="Q762" s="131">
        <v>0</v>
      </c>
      <c r="R762" s="131">
        <f>Q762*H762</f>
        <v>0</v>
      </c>
      <c r="S762" s="131">
        <v>0</v>
      </c>
      <c r="T762" s="132">
        <f>S762*H762</f>
        <v>0</v>
      </c>
      <c r="AR762" s="133" t="s">
        <v>88</v>
      </c>
      <c r="AT762" s="133" t="s">
        <v>185</v>
      </c>
      <c r="AU762" s="133" t="s">
        <v>88</v>
      </c>
      <c r="AY762" s="16" t="s">
        <v>184</v>
      </c>
      <c r="BE762" s="134">
        <f>IF(N762="základní",J762,0)</f>
        <v>0</v>
      </c>
      <c r="BF762" s="134">
        <f>IF(N762="snížená",J762,0)</f>
        <v>0</v>
      </c>
      <c r="BG762" s="134">
        <f>IF(N762="zákl. přenesená",J762,0)</f>
        <v>0</v>
      </c>
      <c r="BH762" s="134">
        <f>IF(N762="sníž. přenesená",J762,0)</f>
        <v>0</v>
      </c>
      <c r="BI762" s="134">
        <f>IF(N762="nulová",J762,0)</f>
        <v>0</v>
      </c>
      <c r="BJ762" s="16" t="s">
        <v>88</v>
      </c>
      <c r="BK762" s="134">
        <f>ROUND(I762*H762,2)</f>
        <v>0</v>
      </c>
      <c r="BL762" s="16" t="s">
        <v>88</v>
      </c>
      <c r="BM762" s="133" t="s">
        <v>2943</v>
      </c>
    </row>
    <row r="763" spans="2:65" s="11" customFormat="1" ht="11.25">
      <c r="B763" s="135"/>
      <c r="D763" s="136" t="s">
        <v>190</v>
      </c>
      <c r="E763" s="137" t="s">
        <v>3</v>
      </c>
      <c r="F763" s="138" t="s">
        <v>2931</v>
      </c>
      <c r="H763" s="137" t="s">
        <v>3</v>
      </c>
      <c r="I763" s="139"/>
      <c r="L763" s="135"/>
      <c r="M763" s="140"/>
      <c r="T763" s="141"/>
      <c r="AT763" s="137" t="s">
        <v>190</v>
      </c>
      <c r="AU763" s="137" t="s">
        <v>88</v>
      </c>
      <c r="AV763" s="11" t="s">
        <v>88</v>
      </c>
      <c r="AW763" s="11" t="s">
        <v>41</v>
      </c>
      <c r="AX763" s="11" t="s">
        <v>80</v>
      </c>
      <c r="AY763" s="137" t="s">
        <v>184</v>
      </c>
    </row>
    <row r="764" spans="2:65" s="11" customFormat="1" ht="22.5">
      <c r="B764" s="135"/>
      <c r="D764" s="136" t="s">
        <v>190</v>
      </c>
      <c r="E764" s="137" t="s">
        <v>3</v>
      </c>
      <c r="F764" s="138" t="s">
        <v>2944</v>
      </c>
      <c r="H764" s="137" t="s">
        <v>3</v>
      </c>
      <c r="I764" s="139"/>
      <c r="L764" s="135"/>
      <c r="M764" s="140"/>
      <c r="T764" s="141"/>
      <c r="AT764" s="137" t="s">
        <v>190</v>
      </c>
      <c r="AU764" s="137" t="s">
        <v>88</v>
      </c>
      <c r="AV764" s="11" t="s">
        <v>88</v>
      </c>
      <c r="AW764" s="11" t="s">
        <v>41</v>
      </c>
      <c r="AX764" s="11" t="s">
        <v>80</v>
      </c>
      <c r="AY764" s="137" t="s">
        <v>184</v>
      </c>
    </row>
    <row r="765" spans="2:65" s="12" customFormat="1" ht="11.25">
      <c r="B765" s="142"/>
      <c r="D765" s="136" t="s">
        <v>190</v>
      </c>
      <c r="E765" s="143" t="s">
        <v>3</v>
      </c>
      <c r="F765" s="144" t="s">
        <v>203</v>
      </c>
      <c r="H765" s="145">
        <v>4</v>
      </c>
      <c r="I765" s="146"/>
      <c r="L765" s="142"/>
      <c r="M765" s="147"/>
      <c r="T765" s="148"/>
      <c r="AT765" s="143" t="s">
        <v>190</v>
      </c>
      <c r="AU765" s="143" t="s">
        <v>88</v>
      </c>
      <c r="AV765" s="12" t="s">
        <v>90</v>
      </c>
      <c r="AW765" s="12" t="s">
        <v>41</v>
      </c>
      <c r="AX765" s="12" t="s">
        <v>80</v>
      </c>
      <c r="AY765" s="143" t="s">
        <v>184</v>
      </c>
    </row>
    <row r="766" spans="2:65" s="13" customFormat="1" ht="11.25">
      <c r="B766" s="149"/>
      <c r="D766" s="136" t="s">
        <v>190</v>
      </c>
      <c r="E766" s="150" t="s">
        <v>3</v>
      </c>
      <c r="F766" s="151" t="s">
        <v>202</v>
      </c>
      <c r="H766" s="152">
        <v>4</v>
      </c>
      <c r="I766" s="153"/>
      <c r="L766" s="149"/>
      <c r="M766" s="154"/>
      <c r="T766" s="155"/>
      <c r="AT766" s="150" t="s">
        <v>190</v>
      </c>
      <c r="AU766" s="150" t="s">
        <v>88</v>
      </c>
      <c r="AV766" s="13" t="s">
        <v>203</v>
      </c>
      <c r="AW766" s="13" t="s">
        <v>41</v>
      </c>
      <c r="AX766" s="13" t="s">
        <v>88</v>
      </c>
      <c r="AY766" s="150" t="s">
        <v>184</v>
      </c>
    </row>
    <row r="767" spans="2:65" s="1" customFormat="1" ht="37.9" customHeight="1">
      <c r="B767" s="121"/>
      <c r="C767" s="122" t="s">
        <v>530</v>
      </c>
      <c r="D767" s="122" t="s">
        <v>185</v>
      </c>
      <c r="E767" s="123" t="s">
        <v>1476</v>
      </c>
      <c r="F767" s="124" t="s">
        <v>1477</v>
      </c>
      <c r="G767" s="125" t="s">
        <v>213</v>
      </c>
      <c r="H767" s="126">
        <v>1</v>
      </c>
      <c r="I767" s="127"/>
      <c r="J767" s="128">
        <f>ROUND(I767*H767,2)</f>
        <v>0</v>
      </c>
      <c r="K767" s="124" t="s">
        <v>189</v>
      </c>
      <c r="L767" s="32"/>
      <c r="M767" s="129" t="s">
        <v>3</v>
      </c>
      <c r="N767" s="130" t="s">
        <v>51</v>
      </c>
      <c r="P767" s="131">
        <f>O767*H767</f>
        <v>0</v>
      </c>
      <c r="Q767" s="131">
        <v>0</v>
      </c>
      <c r="R767" s="131">
        <f>Q767*H767</f>
        <v>0</v>
      </c>
      <c r="S767" s="131">
        <v>0</v>
      </c>
      <c r="T767" s="132">
        <f>S767*H767</f>
        <v>0</v>
      </c>
      <c r="AR767" s="133" t="s">
        <v>88</v>
      </c>
      <c r="AT767" s="133" t="s">
        <v>185</v>
      </c>
      <c r="AU767" s="133" t="s">
        <v>88</v>
      </c>
      <c r="AY767" s="16" t="s">
        <v>184</v>
      </c>
      <c r="BE767" s="134">
        <f>IF(N767="základní",J767,0)</f>
        <v>0</v>
      </c>
      <c r="BF767" s="134">
        <f>IF(N767="snížená",J767,0)</f>
        <v>0</v>
      </c>
      <c r="BG767" s="134">
        <f>IF(N767="zákl. přenesená",J767,0)</f>
        <v>0</v>
      </c>
      <c r="BH767" s="134">
        <f>IF(N767="sníž. přenesená",J767,0)</f>
        <v>0</v>
      </c>
      <c r="BI767" s="134">
        <f>IF(N767="nulová",J767,0)</f>
        <v>0</v>
      </c>
      <c r="BJ767" s="16" t="s">
        <v>88</v>
      </c>
      <c r="BK767" s="134">
        <f>ROUND(I767*H767,2)</f>
        <v>0</v>
      </c>
      <c r="BL767" s="16" t="s">
        <v>88</v>
      </c>
      <c r="BM767" s="133" t="s">
        <v>2945</v>
      </c>
    </row>
    <row r="768" spans="2:65" s="11" customFormat="1" ht="11.25">
      <c r="B768" s="135"/>
      <c r="D768" s="136" t="s">
        <v>190</v>
      </c>
      <c r="E768" s="137" t="s">
        <v>3</v>
      </c>
      <c r="F768" s="138" t="s">
        <v>2789</v>
      </c>
      <c r="H768" s="137" t="s">
        <v>3</v>
      </c>
      <c r="I768" s="139"/>
      <c r="L768" s="135"/>
      <c r="M768" s="140"/>
      <c r="T768" s="141"/>
      <c r="AT768" s="137" t="s">
        <v>190</v>
      </c>
      <c r="AU768" s="137" t="s">
        <v>88</v>
      </c>
      <c r="AV768" s="11" t="s">
        <v>88</v>
      </c>
      <c r="AW768" s="11" t="s">
        <v>41</v>
      </c>
      <c r="AX768" s="11" t="s">
        <v>80</v>
      </c>
      <c r="AY768" s="137" t="s">
        <v>184</v>
      </c>
    </row>
    <row r="769" spans="2:65" s="11" customFormat="1" ht="11.25">
      <c r="B769" s="135"/>
      <c r="D769" s="136" t="s">
        <v>190</v>
      </c>
      <c r="E769" s="137" t="s">
        <v>3</v>
      </c>
      <c r="F769" s="138" t="s">
        <v>2929</v>
      </c>
      <c r="H769" s="137" t="s">
        <v>3</v>
      </c>
      <c r="I769" s="139"/>
      <c r="L769" s="135"/>
      <c r="M769" s="140"/>
      <c r="T769" s="141"/>
      <c r="AT769" s="137" t="s">
        <v>190</v>
      </c>
      <c r="AU769" s="137" t="s">
        <v>88</v>
      </c>
      <c r="AV769" s="11" t="s">
        <v>88</v>
      </c>
      <c r="AW769" s="11" t="s">
        <v>41</v>
      </c>
      <c r="AX769" s="11" t="s">
        <v>80</v>
      </c>
      <c r="AY769" s="137" t="s">
        <v>184</v>
      </c>
    </row>
    <row r="770" spans="2:65" s="12" customFormat="1" ht="11.25">
      <c r="B770" s="142"/>
      <c r="D770" s="136" t="s">
        <v>190</v>
      </c>
      <c r="E770" s="143" t="s">
        <v>3</v>
      </c>
      <c r="F770" s="144" t="s">
        <v>88</v>
      </c>
      <c r="H770" s="145">
        <v>1</v>
      </c>
      <c r="I770" s="146"/>
      <c r="L770" s="142"/>
      <c r="M770" s="147"/>
      <c r="T770" s="148"/>
      <c r="AT770" s="143" t="s">
        <v>190</v>
      </c>
      <c r="AU770" s="143" t="s">
        <v>88</v>
      </c>
      <c r="AV770" s="12" t="s">
        <v>90</v>
      </c>
      <c r="AW770" s="12" t="s">
        <v>41</v>
      </c>
      <c r="AX770" s="12" t="s">
        <v>80</v>
      </c>
      <c r="AY770" s="143" t="s">
        <v>184</v>
      </c>
    </row>
    <row r="771" spans="2:65" s="13" customFormat="1" ht="11.25">
      <c r="B771" s="149"/>
      <c r="D771" s="136" t="s">
        <v>190</v>
      </c>
      <c r="E771" s="150" t="s">
        <v>3</v>
      </c>
      <c r="F771" s="151" t="s">
        <v>202</v>
      </c>
      <c r="H771" s="152">
        <v>1</v>
      </c>
      <c r="I771" s="153"/>
      <c r="L771" s="149"/>
      <c r="M771" s="154"/>
      <c r="T771" s="155"/>
      <c r="AT771" s="150" t="s">
        <v>190</v>
      </c>
      <c r="AU771" s="150" t="s">
        <v>88</v>
      </c>
      <c r="AV771" s="13" t="s">
        <v>203</v>
      </c>
      <c r="AW771" s="13" t="s">
        <v>41</v>
      </c>
      <c r="AX771" s="13" t="s">
        <v>88</v>
      </c>
      <c r="AY771" s="150" t="s">
        <v>184</v>
      </c>
    </row>
    <row r="772" spans="2:65" s="1" customFormat="1" ht="37.9" customHeight="1">
      <c r="B772" s="121"/>
      <c r="C772" s="122" t="s">
        <v>730</v>
      </c>
      <c r="D772" s="122" t="s">
        <v>185</v>
      </c>
      <c r="E772" s="123" t="s">
        <v>1479</v>
      </c>
      <c r="F772" s="124" t="s">
        <v>1480</v>
      </c>
      <c r="G772" s="125" t="s">
        <v>213</v>
      </c>
      <c r="H772" s="126">
        <v>1</v>
      </c>
      <c r="I772" s="127"/>
      <c r="J772" s="128">
        <f>ROUND(I772*H772,2)</f>
        <v>0</v>
      </c>
      <c r="K772" s="124" t="s">
        <v>189</v>
      </c>
      <c r="L772" s="32"/>
      <c r="M772" s="129" t="s">
        <v>3</v>
      </c>
      <c r="N772" s="130" t="s">
        <v>51</v>
      </c>
      <c r="P772" s="131">
        <f>O772*H772</f>
        <v>0</v>
      </c>
      <c r="Q772" s="131">
        <v>0</v>
      </c>
      <c r="R772" s="131">
        <f>Q772*H772</f>
        <v>0</v>
      </c>
      <c r="S772" s="131">
        <v>0</v>
      </c>
      <c r="T772" s="132">
        <f>S772*H772</f>
        <v>0</v>
      </c>
      <c r="AR772" s="133" t="s">
        <v>88</v>
      </c>
      <c r="AT772" s="133" t="s">
        <v>185</v>
      </c>
      <c r="AU772" s="133" t="s">
        <v>88</v>
      </c>
      <c r="AY772" s="16" t="s">
        <v>184</v>
      </c>
      <c r="BE772" s="134">
        <f>IF(N772="základní",J772,0)</f>
        <v>0</v>
      </c>
      <c r="BF772" s="134">
        <f>IF(N772="snížená",J772,0)</f>
        <v>0</v>
      </c>
      <c r="BG772" s="134">
        <f>IF(N772="zákl. přenesená",J772,0)</f>
        <v>0</v>
      </c>
      <c r="BH772" s="134">
        <f>IF(N772="sníž. přenesená",J772,0)</f>
        <v>0</v>
      </c>
      <c r="BI772" s="134">
        <f>IF(N772="nulová",J772,0)</f>
        <v>0</v>
      </c>
      <c r="BJ772" s="16" t="s">
        <v>88</v>
      </c>
      <c r="BK772" s="134">
        <f>ROUND(I772*H772,2)</f>
        <v>0</v>
      </c>
      <c r="BL772" s="16" t="s">
        <v>88</v>
      </c>
      <c r="BM772" s="133" t="s">
        <v>2946</v>
      </c>
    </row>
    <row r="773" spans="2:65" s="11" customFormat="1" ht="11.25">
      <c r="B773" s="135"/>
      <c r="D773" s="136" t="s">
        <v>190</v>
      </c>
      <c r="E773" s="137" t="s">
        <v>3</v>
      </c>
      <c r="F773" s="138" t="s">
        <v>2789</v>
      </c>
      <c r="H773" s="137" t="s">
        <v>3</v>
      </c>
      <c r="I773" s="139"/>
      <c r="L773" s="135"/>
      <c r="M773" s="140"/>
      <c r="T773" s="141"/>
      <c r="AT773" s="137" t="s">
        <v>190</v>
      </c>
      <c r="AU773" s="137" t="s">
        <v>88</v>
      </c>
      <c r="AV773" s="11" t="s">
        <v>88</v>
      </c>
      <c r="AW773" s="11" t="s">
        <v>41</v>
      </c>
      <c r="AX773" s="11" t="s">
        <v>80</v>
      </c>
      <c r="AY773" s="137" t="s">
        <v>184</v>
      </c>
    </row>
    <row r="774" spans="2:65" s="11" customFormat="1" ht="11.25">
      <c r="B774" s="135"/>
      <c r="D774" s="136" t="s">
        <v>190</v>
      </c>
      <c r="E774" s="137" t="s">
        <v>3</v>
      </c>
      <c r="F774" s="138" t="s">
        <v>2929</v>
      </c>
      <c r="H774" s="137" t="s">
        <v>3</v>
      </c>
      <c r="I774" s="139"/>
      <c r="L774" s="135"/>
      <c r="M774" s="140"/>
      <c r="T774" s="141"/>
      <c r="AT774" s="137" t="s">
        <v>190</v>
      </c>
      <c r="AU774" s="137" t="s">
        <v>88</v>
      </c>
      <c r="AV774" s="11" t="s">
        <v>88</v>
      </c>
      <c r="AW774" s="11" t="s">
        <v>41</v>
      </c>
      <c r="AX774" s="11" t="s">
        <v>80</v>
      </c>
      <c r="AY774" s="137" t="s">
        <v>184</v>
      </c>
    </row>
    <row r="775" spans="2:65" s="12" customFormat="1" ht="11.25">
      <c r="B775" s="142"/>
      <c r="D775" s="136" t="s">
        <v>190</v>
      </c>
      <c r="E775" s="143" t="s">
        <v>3</v>
      </c>
      <c r="F775" s="144" t="s">
        <v>88</v>
      </c>
      <c r="H775" s="145">
        <v>1</v>
      </c>
      <c r="I775" s="146"/>
      <c r="L775" s="142"/>
      <c r="M775" s="147"/>
      <c r="T775" s="148"/>
      <c r="AT775" s="143" t="s">
        <v>190</v>
      </c>
      <c r="AU775" s="143" t="s">
        <v>88</v>
      </c>
      <c r="AV775" s="12" t="s">
        <v>90</v>
      </c>
      <c r="AW775" s="12" t="s">
        <v>41</v>
      </c>
      <c r="AX775" s="12" t="s">
        <v>80</v>
      </c>
      <c r="AY775" s="143" t="s">
        <v>184</v>
      </c>
    </row>
    <row r="776" spans="2:65" s="13" customFormat="1" ht="11.25">
      <c r="B776" s="149"/>
      <c r="D776" s="136" t="s">
        <v>190</v>
      </c>
      <c r="E776" s="150" t="s">
        <v>3</v>
      </c>
      <c r="F776" s="151" t="s">
        <v>202</v>
      </c>
      <c r="H776" s="152">
        <v>1</v>
      </c>
      <c r="I776" s="153"/>
      <c r="L776" s="149"/>
      <c r="M776" s="154"/>
      <c r="T776" s="155"/>
      <c r="AT776" s="150" t="s">
        <v>190</v>
      </c>
      <c r="AU776" s="150" t="s">
        <v>88</v>
      </c>
      <c r="AV776" s="13" t="s">
        <v>203</v>
      </c>
      <c r="AW776" s="13" t="s">
        <v>41</v>
      </c>
      <c r="AX776" s="13" t="s">
        <v>88</v>
      </c>
      <c r="AY776" s="150" t="s">
        <v>184</v>
      </c>
    </row>
    <row r="777" spans="2:65" s="1" customFormat="1" ht="44.25" customHeight="1">
      <c r="B777" s="121"/>
      <c r="C777" s="122" t="s">
        <v>534</v>
      </c>
      <c r="D777" s="122" t="s">
        <v>185</v>
      </c>
      <c r="E777" s="123" t="s">
        <v>1485</v>
      </c>
      <c r="F777" s="124" t="s">
        <v>1486</v>
      </c>
      <c r="G777" s="125" t="s">
        <v>213</v>
      </c>
      <c r="H777" s="126">
        <v>1</v>
      </c>
      <c r="I777" s="127"/>
      <c r="J777" s="128">
        <f>ROUND(I777*H777,2)</f>
        <v>0</v>
      </c>
      <c r="K777" s="124" t="s">
        <v>189</v>
      </c>
      <c r="L777" s="32"/>
      <c r="M777" s="129" t="s">
        <v>3</v>
      </c>
      <c r="N777" s="130" t="s">
        <v>51</v>
      </c>
      <c r="P777" s="131">
        <f>O777*H777</f>
        <v>0</v>
      </c>
      <c r="Q777" s="131">
        <v>0</v>
      </c>
      <c r="R777" s="131">
        <f>Q777*H777</f>
        <v>0</v>
      </c>
      <c r="S777" s="131">
        <v>0</v>
      </c>
      <c r="T777" s="132">
        <f>S777*H777</f>
        <v>0</v>
      </c>
      <c r="AR777" s="133" t="s">
        <v>88</v>
      </c>
      <c r="AT777" s="133" t="s">
        <v>185</v>
      </c>
      <c r="AU777" s="133" t="s">
        <v>88</v>
      </c>
      <c r="AY777" s="16" t="s">
        <v>184</v>
      </c>
      <c r="BE777" s="134">
        <f>IF(N777="základní",J777,0)</f>
        <v>0</v>
      </c>
      <c r="BF777" s="134">
        <f>IF(N777="snížená",J777,0)</f>
        <v>0</v>
      </c>
      <c r="BG777" s="134">
        <f>IF(N777="zákl. přenesená",J777,0)</f>
        <v>0</v>
      </c>
      <c r="BH777" s="134">
        <f>IF(N777="sníž. přenesená",J777,0)</f>
        <v>0</v>
      </c>
      <c r="BI777" s="134">
        <f>IF(N777="nulová",J777,0)</f>
        <v>0</v>
      </c>
      <c r="BJ777" s="16" t="s">
        <v>88</v>
      </c>
      <c r="BK777" s="134">
        <f>ROUND(I777*H777,2)</f>
        <v>0</v>
      </c>
      <c r="BL777" s="16" t="s">
        <v>88</v>
      </c>
      <c r="BM777" s="133" t="s">
        <v>2947</v>
      </c>
    </row>
    <row r="778" spans="2:65" s="11" customFormat="1" ht="11.25">
      <c r="B778" s="135"/>
      <c r="D778" s="136" t="s">
        <v>190</v>
      </c>
      <c r="E778" s="137" t="s">
        <v>3</v>
      </c>
      <c r="F778" s="138" t="s">
        <v>2789</v>
      </c>
      <c r="H778" s="137" t="s">
        <v>3</v>
      </c>
      <c r="I778" s="139"/>
      <c r="L778" s="135"/>
      <c r="M778" s="140"/>
      <c r="T778" s="141"/>
      <c r="AT778" s="137" t="s">
        <v>190</v>
      </c>
      <c r="AU778" s="137" t="s">
        <v>88</v>
      </c>
      <c r="AV778" s="11" t="s">
        <v>88</v>
      </c>
      <c r="AW778" s="11" t="s">
        <v>41</v>
      </c>
      <c r="AX778" s="11" t="s">
        <v>80</v>
      </c>
      <c r="AY778" s="137" t="s">
        <v>184</v>
      </c>
    </row>
    <row r="779" spans="2:65" s="11" customFormat="1" ht="11.25">
      <c r="B779" s="135"/>
      <c r="D779" s="136" t="s">
        <v>190</v>
      </c>
      <c r="E779" s="137" t="s">
        <v>3</v>
      </c>
      <c r="F779" s="138" t="s">
        <v>2929</v>
      </c>
      <c r="H779" s="137" t="s">
        <v>3</v>
      </c>
      <c r="I779" s="139"/>
      <c r="L779" s="135"/>
      <c r="M779" s="140"/>
      <c r="T779" s="141"/>
      <c r="AT779" s="137" t="s">
        <v>190</v>
      </c>
      <c r="AU779" s="137" t="s">
        <v>88</v>
      </c>
      <c r="AV779" s="11" t="s">
        <v>88</v>
      </c>
      <c r="AW779" s="11" t="s">
        <v>41</v>
      </c>
      <c r="AX779" s="11" t="s">
        <v>80</v>
      </c>
      <c r="AY779" s="137" t="s">
        <v>184</v>
      </c>
    </row>
    <row r="780" spans="2:65" s="12" customFormat="1" ht="11.25">
      <c r="B780" s="142"/>
      <c r="D780" s="136" t="s">
        <v>190</v>
      </c>
      <c r="E780" s="143" t="s">
        <v>3</v>
      </c>
      <c r="F780" s="144" t="s">
        <v>88</v>
      </c>
      <c r="H780" s="145">
        <v>1</v>
      </c>
      <c r="I780" s="146"/>
      <c r="L780" s="142"/>
      <c r="M780" s="147"/>
      <c r="T780" s="148"/>
      <c r="AT780" s="143" t="s">
        <v>190</v>
      </c>
      <c r="AU780" s="143" t="s">
        <v>88</v>
      </c>
      <c r="AV780" s="12" t="s">
        <v>90</v>
      </c>
      <c r="AW780" s="12" t="s">
        <v>41</v>
      </c>
      <c r="AX780" s="12" t="s">
        <v>80</v>
      </c>
      <c r="AY780" s="143" t="s">
        <v>184</v>
      </c>
    </row>
    <row r="781" spans="2:65" s="13" customFormat="1" ht="11.25">
      <c r="B781" s="149"/>
      <c r="D781" s="136" t="s">
        <v>190</v>
      </c>
      <c r="E781" s="150" t="s">
        <v>3</v>
      </c>
      <c r="F781" s="151" t="s">
        <v>202</v>
      </c>
      <c r="H781" s="152">
        <v>1</v>
      </c>
      <c r="I781" s="153"/>
      <c r="L781" s="149"/>
      <c r="M781" s="154"/>
      <c r="T781" s="155"/>
      <c r="AT781" s="150" t="s">
        <v>190</v>
      </c>
      <c r="AU781" s="150" t="s">
        <v>88</v>
      </c>
      <c r="AV781" s="13" t="s">
        <v>203</v>
      </c>
      <c r="AW781" s="13" t="s">
        <v>41</v>
      </c>
      <c r="AX781" s="13" t="s">
        <v>88</v>
      </c>
      <c r="AY781" s="150" t="s">
        <v>184</v>
      </c>
    </row>
    <row r="782" spans="2:65" s="1" customFormat="1" ht="33" customHeight="1">
      <c r="B782" s="121"/>
      <c r="C782" s="122" t="s">
        <v>738</v>
      </c>
      <c r="D782" s="122" t="s">
        <v>185</v>
      </c>
      <c r="E782" s="123" t="s">
        <v>1489</v>
      </c>
      <c r="F782" s="124" t="s">
        <v>1490</v>
      </c>
      <c r="G782" s="125" t="s">
        <v>213</v>
      </c>
      <c r="H782" s="126">
        <v>1</v>
      </c>
      <c r="I782" s="127"/>
      <c r="J782" s="128">
        <f>ROUND(I782*H782,2)</f>
        <v>0</v>
      </c>
      <c r="K782" s="124" t="s">
        <v>189</v>
      </c>
      <c r="L782" s="32"/>
      <c r="M782" s="129" t="s">
        <v>3</v>
      </c>
      <c r="N782" s="130" t="s">
        <v>51</v>
      </c>
      <c r="P782" s="131">
        <f>O782*H782</f>
        <v>0</v>
      </c>
      <c r="Q782" s="131">
        <v>0</v>
      </c>
      <c r="R782" s="131">
        <f>Q782*H782</f>
        <v>0</v>
      </c>
      <c r="S782" s="131">
        <v>0</v>
      </c>
      <c r="T782" s="132">
        <f>S782*H782</f>
        <v>0</v>
      </c>
      <c r="AR782" s="133" t="s">
        <v>88</v>
      </c>
      <c r="AT782" s="133" t="s">
        <v>185</v>
      </c>
      <c r="AU782" s="133" t="s">
        <v>88</v>
      </c>
      <c r="AY782" s="16" t="s">
        <v>184</v>
      </c>
      <c r="BE782" s="134">
        <f>IF(N782="základní",J782,0)</f>
        <v>0</v>
      </c>
      <c r="BF782" s="134">
        <f>IF(N782="snížená",J782,0)</f>
        <v>0</v>
      </c>
      <c r="BG782" s="134">
        <f>IF(N782="zákl. přenesená",J782,0)</f>
        <v>0</v>
      </c>
      <c r="BH782" s="134">
        <f>IF(N782="sníž. přenesená",J782,0)</f>
        <v>0</v>
      </c>
      <c r="BI782" s="134">
        <f>IF(N782="nulová",J782,0)</f>
        <v>0</v>
      </c>
      <c r="BJ782" s="16" t="s">
        <v>88</v>
      </c>
      <c r="BK782" s="134">
        <f>ROUND(I782*H782,2)</f>
        <v>0</v>
      </c>
      <c r="BL782" s="16" t="s">
        <v>88</v>
      </c>
      <c r="BM782" s="133" t="s">
        <v>2948</v>
      </c>
    </row>
    <row r="783" spans="2:65" s="11" customFormat="1" ht="11.25">
      <c r="B783" s="135"/>
      <c r="D783" s="136" t="s">
        <v>190</v>
      </c>
      <c r="E783" s="137" t="s">
        <v>3</v>
      </c>
      <c r="F783" s="138" t="s">
        <v>2789</v>
      </c>
      <c r="H783" s="137" t="s">
        <v>3</v>
      </c>
      <c r="I783" s="139"/>
      <c r="L783" s="135"/>
      <c r="M783" s="140"/>
      <c r="T783" s="141"/>
      <c r="AT783" s="137" t="s">
        <v>190</v>
      </c>
      <c r="AU783" s="137" t="s">
        <v>88</v>
      </c>
      <c r="AV783" s="11" t="s">
        <v>88</v>
      </c>
      <c r="AW783" s="11" t="s">
        <v>41</v>
      </c>
      <c r="AX783" s="11" t="s">
        <v>80</v>
      </c>
      <c r="AY783" s="137" t="s">
        <v>184</v>
      </c>
    </row>
    <row r="784" spans="2:65" s="11" customFormat="1" ht="11.25">
      <c r="B784" s="135"/>
      <c r="D784" s="136" t="s">
        <v>190</v>
      </c>
      <c r="E784" s="137" t="s">
        <v>3</v>
      </c>
      <c r="F784" s="138" t="s">
        <v>2929</v>
      </c>
      <c r="H784" s="137" t="s">
        <v>3</v>
      </c>
      <c r="I784" s="139"/>
      <c r="L784" s="135"/>
      <c r="M784" s="140"/>
      <c r="T784" s="141"/>
      <c r="AT784" s="137" t="s">
        <v>190</v>
      </c>
      <c r="AU784" s="137" t="s">
        <v>88</v>
      </c>
      <c r="AV784" s="11" t="s">
        <v>88</v>
      </c>
      <c r="AW784" s="11" t="s">
        <v>41</v>
      </c>
      <c r="AX784" s="11" t="s">
        <v>80</v>
      </c>
      <c r="AY784" s="137" t="s">
        <v>184</v>
      </c>
    </row>
    <row r="785" spans="2:65" s="12" customFormat="1" ht="11.25">
      <c r="B785" s="142"/>
      <c r="D785" s="136" t="s">
        <v>190</v>
      </c>
      <c r="E785" s="143" t="s">
        <v>3</v>
      </c>
      <c r="F785" s="144" t="s">
        <v>88</v>
      </c>
      <c r="H785" s="145">
        <v>1</v>
      </c>
      <c r="I785" s="146"/>
      <c r="L785" s="142"/>
      <c r="M785" s="147"/>
      <c r="T785" s="148"/>
      <c r="AT785" s="143" t="s">
        <v>190</v>
      </c>
      <c r="AU785" s="143" t="s">
        <v>88</v>
      </c>
      <c r="AV785" s="12" t="s">
        <v>90</v>
      </c>
      <c r="AW785" s="12" t="s">
        <v>41</v>
      </c>
      <c r="AX785" s="12" t="s">
        <v>80</v>
      </c>
      <c r="AY785" s="143" t="s">
        <v>184</v>
      </c>
    </row>
    <row r="786" spans="2:65" s="13" customFormat="1" ht="11.25">
      <c r="B786" s="149"/>
      <c r="D786" s="136" t="s">
        <v>190</v>
      </c>
      <c r="E786" s="150" t="s">
        <v>3</v>
      </c>
      <c r="F786" s="151" t="s">
        <v>202</v>
      </c>
      <c r="H786" s="152">
        <v>1</v>
      </c>
      <c r="I786" s="153"/>
      <c r="L786" s="149"/>
      <c r="M786" s="154"/>
      <c r="T786" s="155"/>
      <c r="AT786" s="150" t="s">
        <v>190</v>
      </c>
      <c r="AU786" s="150" t="s">
        <v>88</v>
      </c>
      <c r="AV786" s="13" t="s">
        <v>203</v>
      </c>
      <c r="AW786" s="13" t="s">
        <v>41</v>
      </c>
      <c r="AX786" s="13" t="s">
        <v>88</v>
      </c>
      <c r="AY786" s="150" t="s">
        <v>184</v>
      </c>
    </row>
    <row r="787" spans="2:65" s="1" customFormat="1" ht="55.5" customHeight="1">
      <c r="B787" s="121"/>
      <c r="C787" s="122" t="s">
        <v>537</v>
      </c>
      <c r="D787" s="122" t="s">
        <v>185</v>
      </c>
      <c r="E787" s="123" t="s">
        <v>2431</v>
      </c>
      <c r="F787" s="124" t="s">
        <v>2432</v>
      </c>
      <c r="G787" s="125" t="s">
        <v>213</v>
      </c>
      <c r="H787" s="126">
        <v>3</v>
      </c>
      <c r="I787" s="127"/>
      <c r="J787" s="128">
        <f>ROUND(I787*H787,2)</f>
        <v>0</v>
      </c>
      <c r="K787" s="124" t="s">
        <v>189</v>
      </c>
      <c r="L787" s="32"/>
      <c r="M787" s="129" t="s">
        <v>3</v>
      </c>
      <c r="N787" s="130" t="s">
        <v>51</v>
      </c>
      <c r="P787" s="131">
        <f>O787*H787</f>
        <v>0</v>
      </c>
      <c r="Q787" s="131">
        <v>0</v>
      </c>
      <c r="R787" s="131">
        <f>Q787*H787</f>
        <v>0</v>
      </c>
      <c r="S787" s="131">
        <v>0</v>
      </c>
      <c r="T787" s="132">
        <f>S787*H787</f>
        <v>0</v>
      </c>
      <c r="AR787" s="133" t="s">
        <v>88</v>
      </c>
      <c r="AT787" s="133" t="s">
        <v>185</v>
      </c>
      <c r="AU787" s="133" t="s">
        <v>88</v>
      </c>
      <c r="AY787" s="16" t="s">
        <v>184</v>
      </c>
      <c r="BE787" s="134">
        <f>IF(N787="základní",J787,0)</f>
        <v>0</v>
      </c>
      <c r="BF787" s="134">
        <f>IF(N787="snížená",J787,0)</f>
        <v>0</v>
      </c>
      <c r="BG787" s="134">
        <f>IF(N787="zákl. přenesená",J787,0)</f>
        <v>0</v>
      </c>
      <c r="BH787" s="134">
        <f>IF(N787="sníž. přenesená",J787,0)</f>
        <v>0</v>
      </c>
      <c r="BI787" s="134">
        <f>IF(N787="nulová",J787,0)</f>
        <v>0</v>
      </c>
      <c r="BJ787" s="16" t="s">
        <v>88</v>
      </c>
      <c r="BK787" s="134">
        <f>ROUND(I787*H787,2)</f>
        <v>0</v>
      </c>
      <c r="BL787" s="16" t="s">
        <v>88</v>
      </c>
      <c r="BM787" s="133" t="s">
        <v>2949</v>
      </c>
    </row>
    <row r="788" spans="2:65" s="11" customFormat="1" ht="11.25">
      <c r="B788" s="135"/>
      <c r="D788" s="136" t="s">
        <v>190</v>
      </c>
      <c r="E788" s="137" t="s">
        <v>3</v>
      </c>
      <c r="F788" s="138" t="s">
        <v>2786</v>
      </c>
      <c r="H788" s="137" t="s">
        <v>3</v>
      </c>
      <c r="I788" s="139"/>
      <c r="L788" s="135"/>
      <c r="M788" s="140"/>
      <c r="T788" s="141"/>
      <c r="AT788" s="137" t="s">
        <v>190</v>
      </c>
      <c r="AU788" s="137" t="s">
        <v>88</v>
      </c>
      <c r="AV788" s="11" t="s">
        <v>88</v>
      </c>
      <c r="AW788" s="11" t="s">
        <v>41</v>
      </c>
      <c r="AX788" s="11" t="s">
        <v>80</v>
      </c>
      <c r="AY788" s="137" t="s">
        <v>184</v>
      </c>
    </row>
    <row r="789" spans="2:65" s="11" customFormat="1" ht="11.25">
      <c r="B789" s="135"/>
      <c r="D789" s="136" t="s">
        <v>190</v>
      </c>
      <c r="E789" s="137" t="s">
        <v>3</v>
      </c>
      <c r="F789" s="138" t="s">
        <v>1299</v>
      </c>
      <c r="H789" s="137" t="s">
        <v>3</v>
      </c>
      <c r="I789" s="139"/>
      <c r="L789" s="135"/>
      <c r="M789" s="140"/>
      <c r="T789" s="141"/>
      <c r="AT789" s="137" t="s">
        <v>190</v>
      </c>
      <c r="AU789" s="137" t="s">
        <v>88</v>
      </c>
      <c r="AV789" s="11" t="s">
        <v>88</v>
      </c>
      <c r="AW789" s="11" t="s">
        <v>41</v>
      </c>
      <c r="AX789" s="11" t="s">
        <v>80</v>
      </c>
      <c r="AY789" s="137" t="s">
        <v>184</v>
      </c>
    </row>
    <row r="790" spans="2:65" s="12" customFormat="1" ht="11.25">
      <c r="B790" s="142"/>
      <c r="D790" s="136" t="s">
        <v>190</v>
      </c>
      <c r="E790" s="143" t="s">
        <v>3</v>
      </c>
      <c r="F790" s="144" t="s">
        <v>88</v>
      </c>
      <c r="H790" s="145">
        <v>1</v>
      </c>
      <c r="I790" s="146"/>
      <c r="L790" s="142"/>
      <c r="M790" s="147"/>
      <c r="T790" s="148"/>
      <c r="AT790" s="143" t="s">
        <v>190</v>
      </c>
      <c r="AU790" s="143" t="s">
        <v>88</v>
      </c>
      <c r="AV790" s="12" t="s">
        <v>90</v>
      </c>
      <c r="AW790" s="12" t="s">
        <v>41</v>
      </c>
      <c r="AX790" s="12" t="s">
        <v>80</v>
      </c>
      <c r="AY790" s="143" t="s">
        <v>184</v>
      </c>
    </row>
    <row r="791" spans="2:65" s="11" customFormat="1" ht="11.25">
      <c r="B791" s="135"/>
      <c r="D791" s="136" t="s">
        <v>190</v>
      </c>
      <c r="E791" s="137" t="s">
        <v>3</v>
      </c>
      <c r="F791" s="138" t="s">
        <v>1302</v>
      </c>
      <c r="H791" s="137" t="s">
        <v>3</v>
      </c>
      <c r="I791" s="139"/>
      <c r="L791" s="135"/>
      <c r="M791" s="140"/>
      <c r="T791" s="141"/>
      <c r="AT791" s="137" t="s">
        <v>190</v>
      </c>
      <c r="AU791" s="137" t="s">
        <v>88</v>
      </c>
      <c r="AV791" s="11" t="s">
        <v>88</v>
      </c>
      <c r="AW791" s="11" t="s">
        <v>41</v>
      </c>
      <c r="AX791" s="11" t="s">
        <v>80</v>
      </c>
      <c r="AY791" s="137" t="s">
        <v>184</v>
      </c>
    </row>
    <row r="792" spans="2:65" s="12" customFormat="1" ht="11.25">
      <c r="B792" s="142"/>
      <c r="D792" s="136" t="s">
        <v>190</v>
      </c>
      <c r="E792" s="143" t="s">
        <v>3</v>
      </c>
      <c r="F792" s="144" t="s">
        <v>88</v>
      </c>
      <c r="H792" s="145">
        <v>1</v>
      </c>
      <c r="I792" s="146"/>
      <c r="L792" s="142"/>
      <c r="M792" s="147"/>
      <c r="T792" s="148"/>
      <c r="AT792" s="143" t="s">
        <v>190</v>
      </c>
      <c r="AU792" s="143" t="s">
        <v>88</v>
      </c>
      <c r="AV792" s="12" t="s">
        <v>90</v>
      </c>
      <c r="AW792" s="12" t="s">
        <v>41</v>
      </c>
      <c r="AX792" s="12" t="s">
        <v>80</v>
      </c>
      <c r="AY792" s="143" t="s">
        <v>184</v>
      </c>
    </row>
    <row r="793" spans="2:65" s="11" customFormat="1" ht="11.25">
      <c r="B793" s="135"/>
      <c r="D793" s="136" t="s">
        <v>190</v>
      </c>
      <c r="E793" s="137" t="s">
        <v>3</v>
      </c>
      <c r="F793" s="138" t="s">
        <v>1640</v>
      </c>
      <c r="H793" s="137" t="s">
        <v>3</v>
      </c>
      <c r="I793" s="139"/>
      <c r="L793" s="135"/>
      <c r="M793" s="140"/>
      <c r="T793" s="141"/>
      <c r="AT793" s="137" t="s">
        <v>190</v>
      </c>
      <c r="AU793" s="137" t="s">
        <v>88</v>
      </c>
      <c r="AV793" s="11" t="s">
        <v>88</v>
      </c>
      <c r="AW793" s="11" t="s">
        <v>41</v>
      </c>
      <c r="AX793" s="11" t="s">
        <v>80</v>
      </c>
      <c r="AY793" s="137" t="s">
        <v>184</v>
      </c>
    </row>
    <row r="794" spans="2:65" s="12" customFormat="1" ht="11.25">
      <c r="B794" s="142"/>
      <c r="D794" s="136" t="s">
        <v>190</v>
      </c>
      <c r="E794" s="143" t="s">
        <v>3</v>
      </c>
      <c r="F794" s="144" t="s">
        <v>88</v>
      </c>
      <c r="H794" s="145">
        <v>1</v>
      </c>
      <c r="I794" s="146"/>
      <c r="L794" s="142"/>
      <c r="M794" s="147"/>
      <c r="T794" s="148"/>
      <c r="AT794" s="143" t="s">
        <v>190</v>
      </c>
      <c r="AU794" s="143" t="s">
        <v>88</v>
      </c>
      <c r="AV794" s="12" t="s">
        <v>90</v>
      </c>
      <c r="AW794" s="12" t="s">
        <v>41</v>
      </c>
      <c r="AX794" s="12" t="s">
        <v>80</v>
      </c>
      <c r="AY794" s="143" t="s">
        <v>184</v>
      </c>
    </row>
    <row r="795" spans="2:65" s="13" customFormat="1" ht="11.25">
      <c r="B795" s="149"/>
      <c r="D795" s="136" t="s">
        <v>190</v>
      </c>
      <c r="E795" s="150" t="s">
        <v>3</v>
      </c>
      <c r="F795" s="151" t="s">
        <v>202</v>
      </c>
      <c r="H795" s="152">
        <v>3</v>
      </c>
      <c r="I795" s="153"/>
      <c r="L795" s="149"/>
      <c r="M795" s="154"/>
      <c r="T795" s="155"/>
      <c r="AT795" s="150" t="s">
        <v>190</v>
      </c>
      <c r="AU795" s="150" t="s">
        <v>88</v>
      </c>
      <c r="AV795" s="13" t="s">
        <v>203</v>
      </c>
      <c r="AW795" s="13" t="s">
        <v>41</v>
      </c>
      <c r="AX795" s="13" t="s">
        <v>88</v>
      </c>
      <c r="AY795" s="150" t="s">
        <v>184</v>
      </c>
    </row>
    <row r="796" spans="2:65" s="1" customFormat="1" ht="62.65" customHeight="1">
      <c r="B796" s="121"/>
      <c r="C796" s="122" t="s">
        <v>1829</v>
      </c>
      <c r="D796" s="122" t="s">
        <v>185</v>
      </c>
      <c r="E796" s="123" t="s">
        <v>2434</v>
      </c>
      <c r="F796" s="124" t="s">
        <v>2435</v>
      </c>
      <c r="G796" s="125" t="s">
        <v>213</v>
      </c>
      <c r="H796" s="126">
        <v>3</v>
      </c>
      <c r="I796" s="127"/>
      <c r="J796" s="128">
        <f>ROUND(I796*H796,2)</f>
        <v>0</v>
      </c>
      <c r="K796" s="124" t="s">
        <v>189</v>
      </c>
      <c r="L796" s="32"/>
      <c r="M796" s="129" t="s">
        <v>3</v>
      </c>
      <c r="N796" s="130" t="s">
        <v>51</v>
      </c>
      <c r="P796" s="131">
        <f>O796*H796</f>
        <v>0</v>
      </c>
      <c r="Q796" s="131">
        <v>0</v>
      </c>
      <c r="R796" s="131">
        <f>Q796*H796</f>
        <v>0</v>
      </c>
      <c r="S796" s="131">
        <v>0</v>
      </c>
      <c r="T796" s="132">
        <f>S796*H796</f>
        <v>0</v>
      </c>
      <c r="AR796" s="133" t="s">
        <v>88</v>
      </c>
      <c r="AT796" s="133" t="s">
        <v>185</v>
      </c>
      <c r="AU796" s="133" t="s">
        <v>88</v>
      </c>
      <c r="AY796" s="16" t="s">
        <v>184</v>
      </c>
      <c r="BE796" s="134">
        <f>IF(N796="základní",J796,0)</f>
        <v>0</v>
      </c>
      <c r="BF796" s="134">
        <f>IF(N796="snížená",J796,0)</f>
        <v>0</v>
      </c>
      <c r="BG796" s="134">
        <f>IF(N796="zákl. přenesená",J796,0)</f>
        <v>0</v>
      </c>
      <c r="BH796" s="134">
        <f>IF(N796="sníž. přenesená",J796,0)</f>
        <v>0</v>
      </c>
      <c r="BI796" s="134">
        <f>IF(N796="nulová",J796,0)</f>
        <v>0</v>
      </c>
      <c r="BJ796" s="16" t="s">
        <v>88</v>
      </c>
      <c r="BK796" s="134">
        <f>ROUND(I796*H796,2)</f>
        <v>0</v>
      </c>
      <c r="BL796" s="16" t="s">
        <v>88</v>
      </c>
      <c r="BM796" s="133" t="s">
        <v>2950</v>
      </c>
    </row>
    <row r="797" spans="2:65" s="11" customFormat="1" ht="11.25">
      <c r="B797" s="135"/>
      <c r="D797" s="136" t="s">
        <v>190</v>
      </c>
      <c r="E797" s="137" t="s">
        <v>3</v>
      </c>
      <c r="F797" s="138" t="s">
        <v>2786</v>
      </c>
      <c r="H797" s="137" t="s">
        <v>3</v>
      </c>
      <c r="I797" s="139"/>
      <c r="L797" s="135"/>
      <c r="M797" s="140"/>
      <c r="T797" s="141"/>
      <c r="AT797" s="137" t="s">
        <v>190</v>
      </c>
      <c r="AU797" s="137" t="s">
        <v>88</v>
      </c>
      <c r="AV797" s="11" t="s">
        <v>88</v>
      </c>
      <c r="AW797" s="11" t="s">
        <v>41</v>
      </c>
      <c r="AX797" s="11" t="s">
        <v>80</v>
      </c>
      <c r="AY797" s="137" t="s">
        <v>184</v>
      </c>
    </row>
    <row r="798" spans="2:65" s="11" customFormat="1" ht="11.25">
      <c r="B798" s="135"/>
      <c r="D798" s="136" t="s">
        <v>190</v>
      </c>
      <c r="E798" s="137" t="s">
        <v>3</v>
      </c>
      <c r="F798" s="138" t="s">
        <v>1302</v>
      </c>
      <c r="H798" s="137" t="s">
        <v>3</v>
      </c>
      <c r="I798" s="139"/>
      <c r="L798" s="135"/>
      <c r="M798" s="140"/>
      <c r="T798" s="141"/>
      <c r="AT798" s="137" t="s">
        <v>190</v>
      </c>
      <c r="AU798" s="137" t="s">
        <v>88</v>
      </c>
      <c r="AV798" s="11" t="s">
        <v>88</v>
      </c>
      <c r="AW798" s="11" t="s">
        <v>41</v>
      </c>
      <c r="AX798" s="11" t="s">
        <v>80</v>
      </c>
      <c r="AY798" s="137" t="s">
        <v>184</v>
      </c>
    </row>
    <row r="799" spans="2:65" s="12" customFormat="1" ht="11.25">
      <c r="B799" s="142"/>
      <c r="D799" s="136" t="s">
        <v>190</v>
      </c>
      <c r="E799" s="143" t="s">
        <v>3</v>
      </c>
      <c r="F799" s="144" t="s">
        <v>88</v>
      </c>
      <c r="H799" s="145">
        <v>1</v>
      </c>
      <c r="I799" s="146"/>
      <c r="L799" s="142"/>
      <c r="M799" s="147"/>
      <c r="T799" s="148"/>
      <c r="AT799" s="143" t="s">
        <v>190</v>
      </c>
      <c r="AU799" s="143" t="s">
        <v>88</v>
      </c>
      <c r="AV799" s="12" t="s">
        <v>90</v>
      </c>
      <c r="AW799" s="12" t="s">
        <v>41</v>
      </c>
      <c r="AX799" s="12" t="s">
        <v>80</v>
      </c>
      <c r="AY799" s="143" t="s">
        <v>184</v>
      </c>
    </row>
    <row r="800" spans="2:65" s="11" customFormat="1" ht="11.25">
      <c r="B800" s="135"/>
      <c r="D800" s="136" t="s">
        <v>190</v>
      </c>
      <c r="E800" s="137" t="s">
        <v>3</v>
      </c>
      <c r="F800" s="138" t="s">
        <v>1640</v>
      </c>
      <c r="H800" s="137" t="s">
        <v>3</v>
      </c>
      <c r="I800" s="139"/>
      <c r="L800" s="135"/>
      <c r="M800" s="140"/>
      <c r="T800" s="141"/>
      <c r="AT800" s="137" t="s">
        <v>190</v>
      </c>
      <c r="AU800" s="137" t="s">
        <v>88</v>
      </c>
      <c r="AV800" s="11" t="s">
        <v>88</v>
      </c>
      <c r="AW800" s="11" t="s">
        <v>41</v>
      </c>
      <c r="AX800" s="11" t="s">
        <v>80</v>
      </c>
      <c r="AY800" s="137" t="s">
        <v>184</v>
      </c>
    </row>
    <row r="801" spans="2:65" s="12" customFormat="1" ht="11.25">
      <c r="B801" s="142"/>
      <c r="D801" s="136" t="s">
        <v>190</v>
      </c>
      <c r="E801" s="143" t="s">
        <v>3</v>
      </c>
      <c r="F801" s="144" t="s">
        <v>88</v>
      </c>
      <c r="H801" s="145">
        <v>1</v>
      </c>
      <c r="I801" s="146"/>
      <c r="L801" s="142"/>
      <c r="M801" s="147"/>
      <c r="T801" s="148"/>
      <c r="AT801" s="143" t="s">
        <v>190</v>
      </c>
      <c r="AU801" s="143" t="s">
        <v>88</v>
      </c>
      <c r="AV801" s="12" t="s">
        <v>90</v>
      </c>
      <c r="AW801" s="12" t="s">
        <v>41</v>
      </c>
      <c r="AX801" s="12" t="s">
        <v>80</v>
      </c>
      <c r="AY801" s="143" t="s">
        <v>184</v>
      </c>
    </row>
    <row r="802" spans="2:65" s="11" customFormat="1" ht="11.25">
      <c r="B802" s="135"/>
      <c r="D802" s="136" t="s">
        <v>190</v>
      </c>
      <c r="E802" s="137" t="s">
        <v>3</v>
      </c>
      <c r="F802" s="138" t="s">
        <v>2267</v>
      </c>
      <c r="H802" s="137" t="s">
        <v>3</v>
      </c>
      <c r="I802" s="139"/>
      <c r="L802" s="135"/>
      <c r="M802" s="140"/>
      <c r="T802" s="141"/>
      <c r="AT802" s="137" t="s">
        <v>190</v>
      </c>
      <c r="AU802" s="137" t="s">
        <v>88</v>
      </c>
      <c r="AV802" s="11" t="s">
        <v>88</v>
      </c>
      <c r="AW802" s="11" t="s">
        <v>41</v>
      </c>
      <c r="AX802" s="11" t="s">
        <v>80</v>
      </c>
      <c r="AY802" s="137" t="s">
        <v>184</v>
      </c>
    </row>
    <row r="803" spans="2:65" s="12" customFormat="1" ht="11.25">
      <c r="B803" s="142"/>
      <c r="D803" s="136" t="s">
        <v>190</v>
      </c>
      <c r="E803" s="143" t="s">
        <v>3</v>
      </c>
      <c r="F803" s="144" t="s">
        <v>88</v>
      </c>
      <c r="H803" s="145">
        <v>1</v>
      </c>
      <c r="I803" s="146"/>
      <c r="L803" s="142"/>
      <c r="M803" s="147"/>
      <c r="T803" s="148"/>
      <c r="AT803" s="143" t="s">
        <v>190</v>
      </c>
      <c r="AU803" s="143" t="s">
        <v>88</v>
      </c>
      <c r="AV803" s="12" t="s">
        <v>90</v>
      </c>
      <c r="AW803" s="12" t="s">
        <v>41</v>
      </c>
      <c r="AX803" s="12" t="s">
        <v>80</v>
      </c>
      <c r="AY803" s="143" t="s">
        <v>184</v>
      </c>
    </row>
    <row r="804" spans="2:65" s="13" customFormat="1" ht="11.25">
      <c r="B804" s="149"/>
      <c r="D804" s="136" t="s">
        <v>190</v>
      </c>
      <c r="E804" s="150" t="s">
        <v>3</v>
      </c>
      <c r="F804" s="151" t="s">
        <v>202</v>
      </c>
      <c r="H804" s="152">
        <v>3</v>
      </c>
      <c r="I804" s="153"/>
      <c r="L804" s="149"/>
      <c r="M804" s="154"/>
      <c r="T804" s="155"/>
      <c r="AT804" s="150" t="s">
        <v>190</v>
      </c>
      <c r="AU804" s="150" t="s">
        <v>88</v>
      </c>
      <c r="AV804" s="13" t="s">
        <v>203</v>
      </c>
      <c r="AW804" s="13" t="s">
        <v>41</v>
      </c>
      <c r="AX804" s="13" t="s">
        <v>88</v>
      </c>
      <c r="AY804" s="150" t="s">
        <v>184</v>
      </c>
    </row>
    <row r="805" spans="2:65" s="1" customFormat="1" ht="66.75" customHeight="1">
      <c r="B805" s="121"/>
      <c r="C805" s="122" t="s">
        <v>543</v>
      </c>
      <c r="D805" s="122" t="s">
        <v>185</v>
      </c>
      <c r="E805" s="123" t="s">
        <v>2437</v>
      </c>
      <c r="F805" s="124" t="s">
        <v>2438</v>
      </c>
      <c r="G805" s="125" t="s">
        <v>213</v>
      </c>
      <c r="H805" s="126">
        <v>4</v>
      </c>
      <c r="I805" s="127"/>
      <c r="J805" s="128">
        <f>ROUND(I805*H805,2)</f>
        <v>0</v>
      </c>
      <c r="K805" s="124" t="s">
        <v>189</v>
      </c>
      <c r="L805" s="32"/>
      <c r="M805" s="129" t="s">
        <v>3</v>
      </c>
      <c r="N805" s="130" t="s">
        <v>51</v>
      </c>
      <c r="P805" s="131">
        <f>O805*H805</f>
        <v>0</v>
      </c>
      <c r="Q805" s="131">
        <v>0</v>
      </c>
      <c r="R805" s="131">
        <f>Q805*H805</f>
        <v>0</v>
      </c>
      <c r="S805" s="131">
        <v>0</v>
      </c>
      <c r="T805" s="132">
        <f>S805*H805</f>
        <v>0</v>
      </c>
      <c r="AR805" s="133" t="s">
        <v>88</v>
      </c>
      <c r="AT805" s="133" t="s">
        <v>185</v>
      </c>
      <c r="AU805" s="133" t="s">
        <v>88</v>
      </c>
      <c r="AY805" s="16" t="s">
        <v>184</v>
      </c>
      <c r="BE805" s="134">
        <f>IF(N805="základní",J805,0)</f>
        <v>0</v>
      </c>
      <c r="BF805" s="134">
        <f>IF(N805="snížená",J805,0)</f>
        <v>0</v>
      </c>
      <c r="BG805" s="134">
        <f>IF(N805="zákl. přenesená",J805,0)</f>
        <v>0</v>
      </c>
      <c r="BH805" s="134">
        <f>IF(N805="sníž. přenesená",J805,0)</f>
        <v>0</v>
      </c>
      <c r="BI805" s="134">
        <f>IF(N805="nulová",J805,0)</f>
        <v>0</v>
      </c>
      <c r="BJ805" s="16" t="s">
        <v>88</v>
      </c>
      <c r="BK805" s="134">
        <f>ROUND(I805*H805,2)</f>
        <v>0</v>
      </c>
      <c r="BL805" s="16" t="s">
        <v>88</v>
      </c>
      <c r="BM805" s="133" t="s">
        <v>2951</v>
      </c>
    </row>
    <row r="806" spans="2:65" s="11" customFormat="1" ht="11.25">
      <c r="B806" s="135"/>
      <c r="D806" s="136" t="s">
        <v>190</v>
      </c>
      <c r="E806" s="137" t="s">
        <v>3</v>
      </c>
      <c r="F806" s="138" t="s">
        <v>2786</v>
      </c>
      <c r="H806" s="137" t="s">
        <v>3</v>
      </c>
      <c r="I806" s="139"/>
      <c r="L806" s="135"/>
      <c r="M806" s="140"/>
      <c r="T806" s="141"/>
      <c r="AT806" s="137" t="s">
        <v>190</v>
      </c>
      <c r="AU806" s="137" t="s">
        <v>88</v>
      </c>
      <c r="AV806" s="11" t="s">
        <v>88</v>
      </c>
      <c r="AW806" s="11" t="s">
        <v>41</v>
      </c>
      <c r="AX806" s="11" t="s">
        <v>80</v>
      </c>
      <c r="AY806" s="137" t="s">
        <v>184</v>
      </c>
    </row>
    <row r="807" spans="2:65" s="11" customFormat="1" ht="11.25">
      <c r="B807" s="135"/>
      <c r="D807" s="136" t="s">
        <v>190</v>
      </c>
      <c r="E807" s="137" t="s">
        <v>3</v>
      </c>
      <c r="F807" s="138" t="s">
        <v>1297</v>
      </c>
      <c r="H807" s="137" t="s">
        <v>3</v>
      </c>
      <c r="I807" s="139"/>
      <c r="L807" s="135"/>
      <c r="M807" s="140"/>
      <c r="T807" s="141"/>
      <c r="AT807" s="137" t="s">
        <v>190</v>
      </c>
      <c r="AU807" s="137" t="s">
        <v>88</v>
      </c>
      <c r="AV807" s="11" t="s">
        <v>88</v>
      </c>
      <c r="AW807" s="11" t="s">
        <v>41</v>
      </c>
      <c r="AX807" s="11" t="s">
        <v>80</v>
      </c>
      <c r="AY807" s="137" t="s">
        <v>184</v>
      </c>
    </row>
    <row r="808" spans="2:65" s="12" customFormat="1" ht="11.25">
      <c r="B808" s="142"/>
      <c r="D808" s="136" t="s">
        <v>190</v>
      </c>
      <c r="E808" s="143" t="s">
        <v>3</v>
      </c>
      <c r="F808" s="144" t="s">
        <v>88</v>
      </c>
      <c r="H808" s="145">
        <v>1</v>
      </c>
      <c r="I808" s="146"/>
      <c r="L808" s="142"/>
      <c r="M808" s="147"/>
      <c r="T808" s="148"/>
      <c r="AT808" s="143" t="s">
        <v>190</v>
      </c>
      <c r="AU808" s="143" t="s">
        <v>88</v>
      </c>
      <c r="AV808" s="12" t="s">
        <v>90</v>
      </c>
      <c r="AW808" s="12" t="s">
        <v>41</v>
      </c>
      <c r="AX808" s="12" t="s">
        <v>80</v>
      </c>
      <c r="AY808" s="143" t="s">
        <v>184</v>
      </c>
    </row>
    <row r="809" spans="2:65" s="11" customFormat="1" ht="11.25">
      <c r="B809" s="135"/>
      <c r="D809" s="136" t="s">
        <v>190</v>
      </c>
      <c r="E809" s="137" t="s">
        <v>3</v>
      </c>
      <c r="F809" s="138" t="s">
        <v>1300</v>
      </c>
      <c r="H809" s="137" t="s">
        <v>3</v>
      </c>
      <c r="I809" s="139"/>
      <c r="L809" s="135"/>
      <c r="M809" s="140"/>
      <c r="T809" s="141"/>
      <c r="AT809" s="137" t="s">
        <v>190</v>
      </c>
      <c r="AU809" s="137" t="s">
        <v>88</v>
      </c>
      <c r="AV809" s="11" t="s">
        <v>88</v>
      </c>
      <c r="AW809" s="11" t="s">
        <v>41</v>
      </c>
      <c r="AX809" s="11" t="s">
        <v>80</v>
      </c>
      <c r="AY809" s="137" t="s">
        <v>184</v>
      </c>
    </row>
    <row r="810" spans="2:65" s="12" customFormat="1" ht="11.25">
      <c r="B810" s="142"/>
      <c r="D810" s="136" t="s">
        <v>190</v>
      </c>
      <c r="E810" s="143" t="s">
        <v>3</v>
      </c>
      <c r="F810" s="144" t="s">
        <v>88</v>
      </c>
      <c r="H810" s="145">
        <v>1</v>
      </c>
      <c r="I810" s="146"/>
      <c r="L810" s="142"/>
      <c r="M810" s="147"/>
      <c r="T810" s="148"/>
      <c r="AT810" s="143" t="s">
        <v>190</v>
      </c>
      <c r="AU810" s="143" t="s">
        <v>88</v>
      </c>
      <c r="AV810" s="12" t="s">
        <v>90</v>
      </c>
      <c r="AW810" s="12" t="s">
        <v>41</v>
      </c>
      <c r="AX810" s="12" t="s">
        <v>80</v>
      </c>
      <c r="AY810" s="143" t="s">
        <v>184</v>
      </c>
    </row>
    <row r="811" spans="2:65" s="11" customFormat="1" ht="11.25">
      <c r="B811" s="135"/>
      <c r="D811" s="136" t="s">
        <v>190</v>
      </c>
      <c r="E811" s="137" t="s">
        <v>3</v>
      </c>
      <c r="F811" s="138" t="s">
        <v>1301</v>
      </c>
      <c r="H811" s="137" t="s">
        <v>3</v>
      </c>
      <c r="I811" s="139"/>
      <c r="L811" s="135"/>
      <c r="M811" s="140"/>
      <c r="T811" s="141"/>
      <c r="AT811" s="137" t="s">
        <v>190</v>
      </c>
      <c r="AU811" s="137" t="s">
        <v>88</v>
      </c>
      <c r="AV811" s="11" t="s">
        <v>88</v>
      </c>
      <c r="AW811" s="11" t="s">
        <v>41</v>
      </c>
      <c r="AX811" s="11" t="s">
        <v>80</v>
      </c>
      <c r="AY811" s="137" t="s">
        <v>184</v>
      </c>
    </row>
    <row r="812" spans="2:65" s="12" customFormat="1" ht="11.25">
      <c r="B812" s="142"/>
      <c r="D812" s="136" t="s">
        <v>190</v>
      </c>
      <c r="E812" s="143" t="s">
        <v>3</v>
      </c>
      <c r="F812" s="144" t="s">
        <v>88</v>
      </c>
      <c r="H812" s="145">
        <v>1</v>
      </c>
      <c r="I812" s="146"/>
      <c r="L812" s="142"/>
      <c r="M812" s="147"/>
      <c r="T812" s="148"/>
      <c r="AT812" s="143" t="s">
        <v>190</v>
      </c>
      <c r="AU812" s="143" t="s">
        <v>88</v>
      </c>
      <c r="AV812" s="12" t="s">
        <v>90</v>
      </c>
      <c r="AW812" s="12" t="s">
        <v>41</v>
      </c>
      <c r="AX812" s="12" t="s">
        <v>80</v>
      </c>
      <c r="AY812" s="143" t="s">
        <v>184</v>
      </c>
    </row>
    <row r="813" spans="2:65" s="11" customFormat="1" ht="11.25">
      <c r="B813" s="135"/>
      <c r="D813" s="136" t="s">
        <v>190</v>
      </c>
      <c r="E813" s="137" t="s">
        <v>3</v>
      </c>
      <c r="F813" s="138" t="s">
        <v>1641</v>
      </c>
      <c r="H813" s="137" t="s">
        <v>3</v>
      </c>
      <c r="I813" s="139"/>
      <c r="L813" s="135"/>
      <c r="M813" s="140"/>
      <c r="T813" s="141"/>
      <c r="AT813" s="137" t="s">
        <v>190</v>
      </c>
      <c r="AU813" s="137" t="s">
        <v>88</v>
      </c>
      <c r="AV813" s="11" t="s">
        <v>88</v>
      </c>
      <c r="AW813" s="11" t="s">
        <v>41</v>
      </c>
      <c r="AX813" s="11" t="s">
        <v>80</v>
      </c>
      <c r="AY813" s="137" t="s">
        <v>184</v>
      </c>
    </row>
    <row r="814" spans="2:65" s="12" customFormat="1" ht="11.25">
      <c r="B814" s="142"/>
      <c r="D814" s="136" t="s">
        <v>190</v>
      </c>
      <c r="E814" s="143" t="s">
        <v>3</v>
      </c>
      <c r="F814" s="144" t="s">
        <v>88</v>
      </c>
      <c r="H814" s="145">
        <v>1</v>
      </c>
      <c r="I814" s="146"/>
      <c r="L814" s="142"/>
      <c r="M814" s="147"/>
      <c r="T814" s="148"/>
      <c r="AT814" s="143" t="s">
        <v>190</v>
      </c>
      <c r="AU814" s="143" t="s">
        <v>88</v>
      </c>
      <c r="AV814" s="12" t="s">
        <v>90</v>
      </c>
      <c r="AW814" s="12" t="s">
        <v>41</v>
      </c>
      <c r="AX814" s="12" t="s">
        <v>80</v>
      </c>
      <c r="AY814" s="143" t="s">
        <v>184</v>
      </c>
    </row>
    <row r="815" spans="2:65" s="13" customFormat="1" ht="11.25">
      <c r="B815" s="149"/>
      <c r="D815" s="136" t="s">
        <v>190</v>
      </c>
      <c r="E815" s="150" t="s">
        <v>3</v>
      </c>
      <c r="F815" s="151" t="s">
        <v>202</v>
      </c>
      <c r="H815" s="152">
        <v>4</v>
      </c>
      <c r="I815" s="153"/>
      <c r="L815" s="149"/>
      <c r="M815" s="154"/>
      <c r="T815" s="155"/>
      <c r="AT815" s="150" t="s">
        <v>190</v>
      </c>
      <c r="AU815" s="150" t="s">
        <v>88</v>
      </c>
      <c r="AV815" s="13" t="s">
        <v>203</v>
      </c>
      <c r="AW815" s="13" t="s">
        <v>41</v>
      </c>
      <c r="AX815" s="13" t="s">
        <v>88</v>
      </c>
      <c r="AY815" s="150" t="s">
        <v>184</v>
      </c>
    </row>
    <row r="816" spans="2:65" s="1" customFormat="1" ht="55.5" customHeight="1">
      <c r="B816" s="121"/>
      <c r="C816" s="122" t="s">
        <v>1832</v>
      </c>
      <c r="D816" s="122" t="s">
        <v>185</v>
      </c>
      <c r="E816" s="123" t="s">
        <v>2440</v>
      </c>
      <c r="F816" s="124" t="s">
        <v>2441</v>
      </c>
      <c r="G816" s="125" t="s">
        <v>213</v>
      </c>
      <c r="H816" s="126">
        <v>8</v>
      </c>
      <c r="I816" s="127"/>
      <c r="J816" s="128">
        <f>ROUND(I816*H816,2)</f>
        <v>0</v>
      </c>
      <c r="K816" s="124" t="s">
        <v>189</v>
      </c>
      <c r="L816" s="32"/>
      <c r="M816" s="129" t="s">
        <v>3</v>
      </c>
      <c r="N816" s="130" t="s">
        <v>51</v>
      </c>
      <c r="P816" s="131">
        <f>O816*H816</f>
        <v>0</v>
      </c>
      <c r="Q816" s="131">
        <v>0</v>
      </c>
      <c r="R816" s="131">
        <f>Q816*H816</f>
        <v>0</v>
      </c>
      <c r="S816" s="131">
        <v>0</v>
      </c>
      <c r="T816" s="132">
        <f>S816*H816</f>
        <v>0</v>
      </c>
      <c r="AR816" s="133" t="s">
        <v>88</v>
      </c>
      <c r="AT816" s="133" t="s">
        <v>185</v>
      </c>
      <c r="AU816" s="133" t="s">
        <v>88</v>
      </c>
      <c r="AY816" s="16" t="s">
        <v>184</v>
      </c>
      <c r="BE816" s="134">
        <f>IF(N816="základní",J816,0)</f>
        <v>0</v>
      </c>
      <c r="BF816" s="134">
        <f>IF(N816="snížená",J816,0)</f>
        <v>0</v>
      </c>
      <c r="BG816" s="134">
        <f>IF(N816="zákl. přenesená",J816,0)</f>
        <v>0</v>
      </c>
      <c r="BH816" s="134">
        <f>IF(N816="sníž. přenesená",J816,0)</f>
        <v>0</v>
      </c>
      <c r="BI816" s="134">
        <f>IF(N816="nulová",J816,0)</f>
        <v>0</v>
      </c>
      <c r="BJ816" s="16" t="s">
        <v>88</v>
      </c>
      <c r="BK816" s="134">
        <f>ROUND(I816*H816,2)</f>
        <v>0</v>
      </c>
      <c r="BL816" s="16" t="s">
        <v>88</v>
      </c>
      <c r="BM816" s="133" t="s">
        <v>2952</v>
      </c>
    </row>
    <row r="817" spans="2:51" s="11" customFormat="1" ht="11.25">
      <c r="B817" s="135"/>
      <c r="D817" s="136" t="s">
        <v>190</v>
      </c>
      <c r="E817" s="137" t="s">
        <v>3</v>
      </c>
      <c r="F817" s="138" t="s">
        <v>2786</v>
      </c>
      <c r="H817" s="137" t="s">
        <v>3</v>
      </c>
      <c r="I817" s="139"/>
      <c r="L817" s="135"/>
      <c r="M817" s="140"/>
      <c r="T817" s="141"/>
      <c r="AT817" s="137" t="s">
        <v>190</v>
      </c>
      <c r="AU817" s="137" t="s">
        <v>88</v>
      </c>
      <c r="AV817" s="11" t="s">
        <v>88</v>
      </c>
      <c r="AW817" s="11" t="s">
        <v>41</v>
      </c>
      <c r="AX817" s="11" t="s">
        <v>80</v>
      </c>
      <c r="AY817" s="137" t="s">
        <v>184</v>
      </c>
    </row>
    <row r="818" spans="2:51" s="11" customFormat="1" ht="11.25">
      <c r="B818" s="135"/>
      <c r="D818" s="136" t="s">
        <v>190</v>
      </c>
      <c r="E818" s="137" t="s">
        <v>3</v>
      </c>
      <c r="F818" s="138" t="s">
        <v>1295</v>
      </c>
      <c r="H818" s="137" t="s">
        <v>3</v>
      </c>
      <c r="I818" s="139"/>
      <c r="L818" s="135"/>
      <c r="M818" s="140"/>
      <c r="T818" s="141"/>
      <c r="AT818" s="137" t="s">
        <v>190</v>
      </c>
      <c r="AU818" s="137" t="s">
        <v>88</v>
      </c>
      <c r="AV818" s="11" t="s">
        <v>88</v>
      </c>
      <c r="AW818" s="11" t="s">
        <v>41</v>
      </c>
      <c r="AX818" s="11" t="s">
        <v>80</v>
      </c>
      <c r="AY818" s="137" t="s">
        <v>184</v>
      </c>
    </row>
    <row r="819" spans="2:51" s="12" customFormat="1" ht="11.25">
      <c r="B819" s="142"/>
      <c r="D819" s="136" t="s">
        <v>190</v>
      </c>
      <c r="E819" s="143" t="s">
        <v>3</v>
      </c>
      <c r="F819" s="144" t="s">
        <v>88</v>
      </c>
      <c r="H819" s="145">
        <v>1</v>
      </c>
      <c r="I819" s="146"/>
      <c r="L819" s="142"/>
      <c r="M819" s="147"/>
      <c r="T819" s="148"/>
      <c r="AT819" s="143" t="s">
        <v>190</v>
      </c>
      <c r="AU819" s="143" t="s">
        <v>88</v>
      </c>
      <c r="AV819" s="12" t="s">
        <v>90</v>
      </c>
      <c r="AW819" s="12" t="s">
        <v>41</v>
      </c>
      <c r="AX819" s="12" t="s">
        <v>80</v>
      </c>
      <c r="AY819" s="143" t="s">
        <v>184</v>
      </c>
    </row>
    <row r="820" spans="2:51" s="11" customFormat="1" ht="11.25">
      <c r="B820" s="135"/>
      <c r="D820" s="136" t="s">
        <v>190</v>
      </c>
      <c r="E820" s="137" t="s">
        <v>3</v>
      </c>
      <c r="F820" s="138" t="s">
        <v>1297</v>
      </c>
      <c r="H820" s="137" t="s">
        <v>3</v>
      </c>
      <c r="I820" s="139"/>
      <c r="L820" s="135"/>
      <c r="M820" s="140"/>
      <c r="T820" s="141"/>
      <c r="AT820" s="137" t="s">
        <v>190</v>
      </c>
      <c r="AU820" s="137" t="s">
        <v>88</v>
      </c>
      <c r="AV820" s="11" t="s">
        <v>88</v>
      </c>
      <c r="AW820" s="11" t="s">
        <v>41</v>
      </c>
      <c r="AX820" s="11" t="s">
        <v>80</v>
      </c>
      <c r="AY820" s="137" t="s">
        <v>184</v>
      </c>
    </row>
    <row r="821" spans="2:51" s="12" customFormat="1" ht="11.25">
      <c r="B821" s="142"/>
      <c r="D821" s="136" t="s">
        <v>190</v>
      </c>
      <c r="E821" s="143" t="s">
        <v>3</v>
      </c>
      <c r="F821" s="144" t="s">
        <v>88</v>
      </c>
      <c r="H821" s="145">
        <v>1</v>
      </c>
      <c r="I821" s="146"/>
      <c r="L821" s="142"/>
      <c r="M821" s="147"/>
      <c r="T821" s="148"/>
      <c r="AT821" s="143" t="s">
        <v>190</v>
      </c>
      <c r="AU821" s="143" t="s">
        <v>88</v>
      </c>
      <c r="AV821" s="12" t="s">
        <v>90</v>
      </c>
      <c r="AW821" s="12" t="s">
        <v>41</v>
      </c>
      <c r="AX821" s="12" t="s">
        <v>80</v>
      </c>
      <c r="AY821" s="143" t="s">
        <v>184</v>
      </c>
    </row>
    <row r="822" spans="2:51" s="11" customFormat="1" ht="11.25">
      <c r="B822" s="135"/>
      <c r="D822" s="136" t="s">
        <v>190</v>
      </c>
      <c r="E822" s="137" t="s">
        <v>3</v>
      </c>
      <c r="F822" s="138" t="s">
        <v>1299</v>
      </c>
      <c r="H822" s="137" t="s">
        <v>3</v>
      </c>
      <c r="I822" s="139"/>
      <c r="L822" s="135"/>
      <c r="M822" s="140"/>
      <c r="T822" s="141"/>
      <c r="AT822" s="137" t="s">
        <v>190</v>
      </c>
      <c r="AU822" s="137" t="s">
        <v>88</v>
      </c>
      <c r="AV822" s="11" t="s">
        <v>88</v>
      </c>
      <c r="AW822" s="11" t="s">
        <v>41</v>
      </c>
      <c r="AX822" s="11" t="s">
        <v>80</v>
      </c>
      <c r="AY822" s="137" t="s">
        <v>184</v>
      </c>
    </row>
    <row r="823" spans="2:51" s="12" customFormat="1" ht="11.25">
      <c r="B823" s="142"/>
      <c r="D823" s="136" t="s">
        <v>190</v>
      </c>
      <c r="E823" s="143" t="s">
        <v>3</v>
      </c>
      <c r="F823" s="144" t="s">
        <v>88</v>
      </c>
      <c r="H823" s="145">
        <v>1</v>
      </c>
      <c r="I823" s="146"/>
      <c r="L823" s="142"/>
      <c r="M823" s="147"/>
      <c r="T823" s="148"/>
      <c r="AT823" s="143" t="s">
        <v>190</v>
      </c>
      <c r="AU823" s="143" t="s">
        <v>88</v>
      </c>
      <c r="AV823" s="12" t="s">
        <v>90</v>
      </c>
      <c r="AW823" s="12" t="s">
        <v>41</v>
      </c>
      <c r="AX823" s="12" t="s">
        <v>80</v>
      </c>
      <c r="AY823" s="143" t="s">
        <v>184</v>
      </c>
    </row>
    <row r="824" spans="2:51" s="11" customFormat="1" ht="11.25">
      <c r="B824" s="135"/>
      <c r="D824" s="136" t="s">
        <v>190</v>
      </c>
      <c r="E824" s="137" t="s">
        <v>3</v>
      </c>
      <c r="F824" s="138" t="s">
        <v>1300</v>
      </c>
      <c r="H824" s="137" t="s">
        <v>3</v>
      </c>
      <c r="I824" s="139"/>
      <c r="L824" s="135"/>
      <c r="M824" s="140"/>
      <c r="T824" s="141"/>
      <c r="AT824" s="137" t="s">
        <v>190</v>
      </c>
      <c r="AU824" s="137" t="s">
        <v>88</v>
      </c>
      <c r="AV824" s="11" t="s">
        <v>88</v>
      </c>
      <c r="AW824" s="11" t="s">
        <v>41</v>
      </c>
      <c r="AX824" s="11" t="s">
        <v>80</v>
      </c>
      <c r="AY824" s="137" t="s">
        <v>184</v>
      </c>
    </row>
    <row r="825" spans="2:51" s="12" customFormat="1" ht="11.25">
      <c r="B825" s="142"/>
      <c r="D825" s="136" t="s">
        <v>190</v>
      </c>
      <c r="E825" s="143" t="s">
        <v>3</v>
      </c>
      <c r="F825" s="144" t="s">
        <v>90</v>
      </c>
      <c r="H825" s="145">
        <v>2</v>
      </c>
      <c r="I825" s="146"/>
      <c r="L825" s="142"/>
      <c r="M825" s="147"/>
      <c r="T825" s="148"/>
      <c r="AT825" s="143" t="s">
        <v>190</v>
      </c>
      <c r="AU825" s="143" t="s">
        <v>88</v>
      </c>
      <c r="AV825" s="12" t="s">
        <v>90</v>
      </c>
      <c r="AW825" s="12" t="s">
        <v>41</v>
      </c>
      <c r="AX825" s="12" t="s">
        <v>80</v>
      </c>
      <c r="AY825" s="143" t="s">
        <v>184</v>
      </c>
    </row>
    <row r="826" spans="2:51" s="11" customFormat="1" ht="11.25">
      <c r="B826" s="135"/>
      <c r="D826" s="136" t="s">
        <v>190</v>
      </c>
      <c r="E826" s="137" t="s">
        <v>3</v>
      </c>
      <c r="F826" s="138" t="s">
        <v>1301</v>
      </c>
      <c r="H826" s="137" t="s">
        <v>3</v>
      </c>
      <c r="I826" s="139"/>
      <c r="L826" s="135"/>
      <c r="M826" s="140"/>
      <c r="T826" s="141"/>
      <c r="AT826" s="137" t="s">
        <v>190</v>
      </c>
      <c r="AU826" s="137" t="s">
        <v>88</v>
      </c>
      <c r="AV826" s="11" t="s">
        <v>88</v>
      </c>
      <c r="AW826" s="11" t="s">
        <v>41</v>
      </c>
      <c r="AX826" s="11" t="s">
        <v>80</v>
      </c>
      <c r="AY826" s="137" t="s">
        <v>184</v>
      </c>
    </row>
    <row r="827" spans="2:51" s="12" customFormat="1" ht="11.25">
      <c r="B827" s="142"/>
      <c r="D827" s="136" t="s">
        <v>190</v>
      </c>
      <c r="E827" s="143" t="s">
        <v>3</v>
      </c>
      <c r="F827" s="144" t="s">
        <v>88</v>
      </c>
      <c r="H827" s="145">
        <v>1</v>
      </c>
      <c r="I827" s="146"/>
      <c r="L827" s="142"/>
      <c r="M827" s="147"/>
      <c r="T827" s="148"/>
      <c r="AT827" s="143" t="s">
        <v>190</v>
      </c>
      <c r="AU827" s="143" t="s">
        <v>88</v>
      </c>
      <c r="AV827" s="12" t="s">
        <v>90</v>
      </c>
      <c r="AW827" s="12" t="s">
        <v>41</v>
      </c>
      <c r="AX827" s="12" t="s">
        <v>80</v>
      </c>
      <c r="AY827" s="143" t="s">
        <v>184</v>
      </c>
    </row>
    <row r="828" spans="2:51" s="11" customFormat="1" ht="11.25">
      <c r="B828" s="135"/>
      <c r="D828" s="136" t="s">
        <v>190</v>
      </c>
      <c r="E828" s="137" t="s">
        <v>3</v>
      </c>
      <c r="F828" s="138" t="s">
        <v>1640</v>
      </c>
      <c r="H828" s="137" t="s">
        <v>3</v>
      </c>
      <c r="I828" s="139"/>
      <c r="L828" s="135"/>
      <c r="M828" s="140"/>
      <c r="T828" s="141"/>
      <c r="AT828" s="137" t="s">
        <v>190</v>
      </c>
      <c r="AU828" s="137" t="s">
        <v>88</v>
      </c>
      <c r="AV828" s="11" t="s">
        <v>88</v>
      </c>
      <c r="AW828" s="11" t="s">
        <v>41</v>
      </c>
      <c r="AX828" s="11" t="s">
        <v>80</v>
      </c>
      <c r="AY828" s="137" t="s">
        <v>184</v>
      </c>
    </row>
    <row r="829" spans="2:51" s="12" customFormat="1" ht="11.25">
      <c r="B829" s="142"/>
      <c r="D829" s="136" t="s">
        <v>190</v>
      </c>
      <c r="E829" s="143" t="s">
        <v>3</v>
      </c>
      <c r="F829" s="144" t="s">
        <v>88</v>
      </c>
      <c r="H829" s="145">
        <v>1</v>
      </c>
      <c r="I829" s="146"/>
      <c r="L829" s="142"/>
      <c r="M829" s="147"/>
      <c r="T829" s="148"/>
      <c r="AT829" s="143" t="s">
        <v>190</v>
      </c>
      <c r="AU829" s="143" t="s">
        <v>88</v>
      </c>
      <c r="AV829" s="12" t="s">
        <v>90</v>
      </c>
      <c r="AW829" s="12" t="s">
        <v>41</v>
      </c>
      <c r="AX829" s="12" t="s">
        <v>80</v>
      </c>
      <c r="AY829" s="143" t="s">
        <v>184</v>
      </c>
    </row>
    <row r="830" spans="2:51" s="11" customFormat="1" ht="11.25">
      <c r="B830" s="135"/>
      <c r="D830" s="136" t="s">
        <v>190</v>
      </c>
      <c r="E830" s="137" t="s">
        <v>3</v>
      </c>
      <c r="F830" s="138" t="s">
        <v>1641</v>
      </c>
      <c r="H830" s="137" t="s">
        <v>3</v>
      </c>
      <c r="I830" s="139"/>
      <c r="L830" s="135"/>
      <c r="M830" s="140"/>
      <c r="T830" s="141"/>
      <c r="AT830" s="137" t="s">
        <v>190</v>
      </c>
      <c r="AU830" s="137" t="s">
        <v>88</v>
      </c>
      <c r="AV830" s="11" t="s">
        <v>88</v>
      </c>
      <c r="AW830" s="11" t="s">
        <v>41</v>
      </c>
      <c r="AX830" s="11" t="s">
        <v>80</v>
      </c>
      <c r="AY830" s="137" t="s">
        <v>184</v>
      </c>
    </row>
    <row r="831" spans="2:51" s="12" customFormat="1" ht="11.25">
      <c r="B831" s="142"/>
      <c r="D831" s="136" t="s">
        <v>190</v>
      </c>
      <c r="E831" s="143" t="s">
        <v>3</v>
      </c>
      <c r="F831" s="144" t="s">
        <v>88</v>
      </c>
      <c r="H831" s="145">
        <v>1</v>
      </c>
      <c r="I831" s="146"/>
      <c r="L831" s="142"/>
      <c r="M831" s="147"/>
      <c r="T831" s="148"/>
      <c r="AT831" s="143" t="s">
        <v>190</v>
      </c>
      <c r="AU831" s="143" t="s">
        <v>88</v>
      </c>
      <c r="AV831" s="12" t="s">
        <v>90</v>
      </c>
      <c r="AW831" s="12" t="s">
        <v>41</v>
      </c>
      <c r="AX831" s="12" t="s">
        <v>80</v>
      </c>
      <c r="AY831" s="143" t="s">
        <v>184</v>
      </c>
    </row>
    <row r="832" spans="2:51" s="13" customFormat="1" ht="11.25">
      <c r="B832" s="149"/>
      <c r="D832" s="136" t="s">
        <v>190</v>
      </c>
      <c r="E832" s="150" t="s">
        <v>3</v>
      </c>
      <c r="F832" s="151" t="s">
        <v>202</v>
      </c>
      <c r="H832" s="152">
        <v>8</v>
      </c>
      <c r="I832" s="153"/>
      <c r="L832" s="149"/>
      <c r="M832" s="154"/>
      <c r="T832" s="155"/>
      <c r="AT832" s="150" t="s">
        <v>190</v>
      </c>
      <c r="AU832" s="150" t="s">
        <v>88</v>
      </c>
      <c r="AV832" s="13" t="s">
        <v>203</v>
      </c>
      <c r="AW832" s="13" t="s">
        <v>41</v>
      </c>
      <c r="AX832" s="13" t="s">
        <v>88</v>
      </c>
      <c r="AY832" s="150" t="s">
        <v>184</v>
      </c>
    </row>
    <row r="833" spans="2:65" s="1" customFormat="1" ht="55.5" customHeight="1">
      <c r="B833" s="121"/>
      <c r="C833" s="122" t="s">
        <v>548</v>
      </c>
      <c r="D833" s="122" t="s">
        <v>185</v>
      </c>
      <c r="E833" s="123" t="s">
        <v>2443</v>
      </c>
      <c r="F833" s="124" t="s">
        <v>2444</v>
      </c>
      <c r="G833" s="125" t="s">
        <v>213</v>
      </c>
      <c r="H833" s="126">
        <v>6</v>
      </c>
      <c r="I833" s="127"/>
      <c r="J833" s="128">
        <f>ROUND(I833*H833,2)</f>
        <v>0</v>
      </c>
      <c r="K833" s="124" t="s">
        <v>189</v>
      </c>
      <c r="L833" s="32"/>
      <c r="M833" s="129" t="s">
        <v>3</v>
      </c>
      <c r="N833" s="130" t="s">
        <v>51</v>
      </c>
      <c r="P833" s="131">
        <f>O833*H833</f>
        <v>0</v>
      </c>
      <c r="Q833" s="131">
        <v>0</v>
      </c>
      <c r="R833" s="131">
        <f>Q833*H833</f>
        <v>0</v>
      </c>
      <c r="S833" s="131">
        <v>0</v>
      </c>
      <c r="T833" s="132">
        <f>S833*H833</f>
        <v>0</v>
      </c>
      <c r="AR833" s="133" t="s">
        <v>88</v>
      </c>
      <c r="AT833" s="133" t="s">
        <v>185</v>
      </c>
      <c r="AU833" s="133" t="s">
        <v>88</v>
      </c>
      <c r="AY833" s="16" t="s">
        <v>184</v>
      </c>
      <c r="BE833" s="134">
        <f>IF(N833="základní",J833,0)</f>
        <v>0</v>
      </c>
      <c r="BF833" s="134">
        <f>IF(N833="snížená",J833,0)</f>
        <v>0</v>
      </c>
      <c r="BG833" s="134">
        <f>IF(N833="zákl. přenesená",J833,0)</f>
        <v>0</v>
      </c>
      <c r="BH833" s="134">
        <f>IF(N833="sníž. přenesená",J833,0)</f>
        <v>0</v>
      </c>
      <c r="BI833" s="134">
        <f>IF(N833="nulová",J833,0)</f>
        <v>0</v>
      </c>
      <c r="BJ833" s="16" t="s">
        <v>88</v>
      </c>
      <c r="BK833" s="134">
        <f>ROUND(I833*H833,2)</f>
        <v>0</v>
      </c>
      <c r="BL833" s="16" t="s">
        <v>88</v>
      </c>
      <c r="BM833" s="133" t="s">
        <v>2953</v>
      </c>
    </row>
    <row r="834" spans="2:65" s="11" customFormat="1" ht="11.25">
      <c r="B834" s="135"/>
      <c r="D834" s="136" t="s">
        <v>190</v>
      </c>
      <c r="E834" s="137" t="s">
        <v>3</v>
      </c>
      <c r="F834" s="138" t="s">
        <v>2786</v>
      </c>
      <c r="H834" s="137" t="s">
        <v>3</v>
      </c>
      <c r="I834" s="139"/>
      <c r="L834" s="135"/>
      <c r="M834" s="140"/>
      <c r="T834" s="141"/>
      <c r="AT834" s="137" t="s">
        <v>190</v>
      </c>
      <c r="AU834" s="137" t="s">
        <v>88</v>
      </c>
      <c r="AV834" s="11" t="s">
        <v>88</v>
      </c>
      <c r="AW834" s="11" t="s">
        <v>41</v>
      </c>
      <c r="AX834" s="11" t="s">
        <v>80</v>
      </c>
      <c r="AY834" s="137" t="s">
        <v>184</v>
      </c>
    </row>
    <row r="835" spans="2:65" s="11" customFormat="1" ht="11.25">
      <c r="B835" s="135"/>
      <c r="D835" s="136" t="s">
        <v>190</v>
      </c>
      <c r="E835" s="137" t="s">
        <v>3</v>
      </c>
      <c r="F835" s="138" t="s">
        <v>1295</v>
      </c>
      <c r="H835" s="137" t="s">
        <v>3</v>
      </c>
      <c r="I835" s="139"/>
      <c r="L835" s="135"/>
      <c r="M835" s="140"/>
      <c r="T835" s="141"/>
      <c r="AT835" s="137" t="s">
        <v>190</v>
      </c>
      <c r="AU835" s="137" t="s">
        <v>88</v>
      </c>
      <c r="AV835" s="11" t="s">
        <v>88</v>
      </c>
      <c r="AW835" s="11" t="s">
        <v>41</v>
      </c>
      <c r="AX835" s="11" t="s">
        <v>80</v>
      </c>
      <c r="AY835" s="137" t="s">
        <v>184</v>
      </c>
    </row>
    <row r="836" spans="2:65" s="12" customFormat="1" ht="11.25">
      <c r="B836" s="142"/>
      <c r="D836" s="136" t="s">
        <v>190</v>
      </c>
      <c r="E836" s="143" t="s">
        <v>3</v>
      </c>
      <c r="F836" s="144" t="s">
        <v>88</v>
      </c>
      <c r="H836" s="145">
        <v>1</v>
      </c>
      <c r="I836" s="146"/>
      <c r="L836" s="142"/>
      <c r="M836" s="147"/>
      <c r="T836" s="148"/>
      <c r="AT836" s="143" t="s">
        <v>190</v>
      </c>
      <c r="AU836" s="143" t="s">
        <v>88</v>
      </c>
      <c r="AV836" s="12" t="s">
        <v>90</v>
      </c>
      <c r="AW836" s="12" t="s">
        <v>41</v>
      </c>
      <c r="AX836" s="12" t="s">
        <v>80</v>
      </c>
      <c r="AY836" s="143" t="s">
        <v>184</v>
      </c>
    </row>
    <row r="837" spans="2:65" s="11" customFormat="1" ht="11.25">
      <c r="B837" s="135"/>
      <c r="D837" s="136" t="s">
        <v>190</v>
      </c>
      <c r="E837" s="137" t="s">
        <v>3</v>
      </c>
      <c r="F837" s="138" t="s">
        <v>1299</v>
      </c>
      <c r="H837" s="137" t="s">
        <v>3</v>
      </c>
      <c r="I837" s="139"/>
      <c r="L837" s="135"/>
      <c r="M837" s="140"/>
      <c r="T837" s="141"/>
      <c r="AT837" s="137" t="s">
        <v>190</v>
      </c>
      <c r="AU837" s="137" t="s">
        <v>88</v>
      </c>
      <c r="AV837" s="11" t="s">
        <v>88</v>
      </c>
      <c r="AW837" s="11" t="s">
        <v>41</v>
      </c>
      <c r="AX837" s="11" t="s">
        <v>80</v>
      </c>
      <c r="AY837" s="137" t="s">
        <v>184</v>
      </c>
    </row>
    <row r="838" spans="2:65" s="12" customFormat="1" ht="11.25">
      <c r="B838" s="142"/>
      <c r="D838" s="136" t="s">
        <v>190</v>
      </c>
      <c r="E838" s="143" t="s">
        <v>3</v>
      </c>
      <c r="F838" s="144" t="s">
        <v>88</v>
      </c>
      <c r="H838" s="145">
        <v>1</v>
      </c>
      <c r="I838" s="146"/>
      <c r="L838" s="142"/>
      <c r="M838" s="147"/>
      <c r="T838" s="148"/>
      <c r="AT838" s="143" t="s">
        <v>190</v>
      </c>
      <c r="AU838" s="143" t="s">
        <v>88</v>
      </c>
      <c r="AV838" s="12" t="s">
        <v>90</v>
      </c>
      <c r="AW838" s="12" t="s">
        <v>41</v>
      </c>
      <c r="AX838" s="12" t="s">
        <v>80</v>
      </c>
      <c r="AY838" s="143" t="s">
        <v>184</v>
      </c>
    </row>
    <row r="839" spans="2:65" s="11" customFormat="1" ht="11.25">
      <c r="B839" s="135"/>
      <c r="D839" s="136" t="s">
        <v>190</v>
      </c>
      <c r="E839" s="137" t="s">
        <v>3</v>
      </c>
      <c r="F839" s="138" t="s">
        <v>1300</v>
      </c>
      <c r="H839" s="137" t="s">
        <v>3</v>
      </c>
      <c r="I839" s="139"/>
      <c r="L839" s="135"/>
      <c r="M839" s="140"/>
      <c r="T839" s="141"/>
      <c r="AT839" s="137" t="s">
        <v>190</v>
      </c>
      <c r="AU839" s="137" t="s">
        <v>88</v>
      </c>
      <c r="AV839" s="11" t="s">
        <v>88</v>
      </c>
      <c r="AW839" s="11" t="s">
        <v>41</v>
      </c>
      <c r="AX839" s="11" t="s">
        <v>80</v>
      </c>
      <c r="AY839" s="137" t="s">
        <v>184</v>
      </c>
    </row>
    <row r="840" spans="2:65" s="12" customFormat="1" ht="11.25">
      <c r="B840" s="142"/>
      <c r="D840" s="136" t="s">
        <v>190</v>
      </c>
      <c r="E840" s="143" t="s">
        <v>3</v>
      </c>
      <c r="F840" s="144" t="s">
        <v>88</v>
      </c>
      <c r="H840" s="145">
        <v>1</v>
      </c>
      <c r="I840" s="146"/>
      <c r="L840" s="142"/>
      <c r="M840" s="147"/>
      <c r="T840" s="148"/>
      <c r="AT840" s="143" t="s">
        <v>190</v>
      </c>
      <c r="AU840" s="143" t="s">
        <v>88</v>
      </c>
      <c r="AV840" s="12" t="s">
        <v>90</v>
      </c>
      <c r="AW840" s="12" t="s">
        <v>41</v>
      </c>
      <c r="AX840" s="12" t="s">
        <v>80</v>
      </c>
      <c r="AY840" s="143" t="s">
        <v>184</v>
      </c>
    </row>
    <row r="841" spans="2:65" s="11" customFormat="1" ht="11.25">
      <c r="B841" s="135"/>
      <c r="D841" s="136" t="s">
        <v>190</v>
      </c>
      <c r="E841" s="137" t="s">
        <v>3</v>
      </c>
      <c r="F841" s="138" t="s">
        <v>1302</v>
      </c>
      <c r="H841" s="137" t="s">
        <v>3</v>
      </c>
      <c r="I841" s="139"/>
      <c r="L841" s="135"/>
      <c r="M841" s="140"/>
      <c r="T841" s="141"/>
      <c r="AT841" s="137" t="s">
        <v>190</v>
      </c>
      <c r="AU841" s="137" t="s">
        <v>88</v>
      </c>
      <c r="AV841" s="11" t="s">
        <v>88</v>
      </c>
      <c r="AW841" s="11" t="s">
        <v>41</v>
      </c>
      <c r="AX841" s="11" t="s">
        <v>80</v>
      </c>
      <c r="AY841" s="137" t="s">
        <v>184</v>
      </c>
    </row>
    <row r="842" spans="2:65" s="12" customFormat="1" ht="11.25">
      <c r="B842" s="142"/>
      <c r="D842" s="136" t="s">
        <v>190</v>
      </c>
      <c r="E842" s="143" t="s">
        <v>3</v>
      </c>
      <c r="F842" s="144" t="s">
        <v>88</v>
      </c>
      <c r="H842" s="145">
        <v>1</v>
      </c>
      <c r="I842" s="146"/>
      <c r="L842" s="142"/>
      <c r="M842" s="147"/>
      <c r="T842" s="148"/>
      <c r="AT842" s="143" t="s">
        <v>190</v>
      </c>
      <c r="AU842" s="143" t="s">
        <v>88</v>
      </c>
      <c r="AV842" s="12" t="s">
        <v>90</v>
      </c>
      <c r="AW842" s="12" t="s">
        <v>41</v>
      </c>
      <c r="AX842" s="12" t="s">
        <v>80</v>
      </c>
      <c r="AY842" s="143" t="s">
        <v>184</v>
      </c>
    </row>
    <row r="843" spans="2:65" s="11" customFormat="1" ht="11.25">
      <c r="B843" s="135"/>
      <c r="D843" s="136" t="s">
        <v>190</v>
      </c>
      <c r="E843" s="137" t="s">
        <v>3</v>
      </c>
      <c r="F843" s="138" t="s">
        <v>1640</v>
      </c>
      <c r="H843" s="137" t="s">
        <v>3</v>
      </c>
      <c r="I843" s="139"/>
      <c r="L843" s="135"/>
      <c r="M843" s="140"/>
      <c r="T843" s="141"/>
      <c r="AT843" s="137" t="s">
        <v>190</v>
      </c>
      <c r="AU843" s="137" t="s">
        <v>88</v>
      </c>
      <c r="AV843" s="11" t="s">
        <v>88</v>
      </c>
      <c r="AW843" s="11" t="s">
        <v>41</v>
      </c>
      <c r="AX843" s="11" t="s">
        <v>80</v>
      </c>
      <c r="AY843" s="137" t="s">
        <v>184</v>
      </c>
    </row>
    <row r="844" spans="2:65" s="12" customFormat="1" ht="11.25">
      <c r="B844" s="142"/>
      <c r="D844" s="136" t="s">
        <v>190</v>
      </c>
      <c r="E844" s="143" t="s">
        <v>3</v>
      </c>
      <c r="F844" s="144" t="s">
        <v>88</v>
      </c>
      <c r="H844" s="145">
        <v>1</v>
      </c>
      <c r="I844" s="146"/>
      <c r="L844" s="142"/>
      <c r="M844" s="147"/>
      <c r="T844" s="148"/>
      <c r="AT844" s="143" t="s">
        <v>190</v>
      </c>
      <c r="AU844" s="143" t="s">
        <v>88</v>
      </c>
      <c r="AV844" s="12" t="s">
        <v>90</v>
      </c>
      <c r="AW844" s="12" t="s">
        <v>41</v>
      </c>
      <c r="AX844" s="12" t="s">
        <v>80</v>
      </c>
      <c r="AY844" s="143" t="s">
        <v>184</v>
      </c>
    </row>
    <row r="845" spans="2:65" s="11" customFormat="1" ht="11.25">
      <c r="B845" s="135"/>
      <c r="D845" s="136" t="s">
        <v>190</v>
      </c>
      <c r="E845" s="137" t="s">
        <v>3</v>
      </c>
      <c r="F845" s="138" t="s">
        <v>1641</v>
      </c>
      <c r="H845" s="137" t="s">
        <v>3</v>
      </c>
      <c r="I845" s="139"/>
      <c r="L845" s="135"/>
      <c r="M845" s="140"/>
      <c r="T845" s="141"/>
      <c r="AT845" s="137" t="s">
        <v>190</v>
      </c>
      <c r="AU845" s="137" t="s">
        <v>88</v>
      </c>
      <c r="AV845" s="11" t="s">
        <v>88</v>
      </c>
      <c r="AW845" s="11" t="s">
        <v>41</v>
      </c>
      <c r="AX845" s="11" t="s">
        <v>80</v>
      </c>
      <c r="AY845" s="137" t="s">
        <v>184</v>
      </c>
    </row>
    <row r="846" spans="2:65" s="12" customFormat="1" ht="11.25">
      <c r="B846" s="142"/>
      <c r="D846" s="136" t="s">
        <v>190</v>
      </c>
      <c r="E846" s="143" t="s">
        <v>3</v>
      </c>
      <c r="F846" s="144" t="s">
        <v>88</v>
      </c>
      <c r="H846" s="145">
        <v>1</v>
      </c>
      <c r="I846" s="146"/>
      <c r="L846" s="142"/>
      <c r="M846" s="147"/>
      <c r="T846" s="148"/>
      <c r="AT846" s="143" t="s">
        <v>190</v>
      </c>
      <c r="AU846" s="143" t="s">
        <v>88</v>
      </c>
      <c r="AV846" s="12" t="s">
        <v>90</v>
      </c>
      <c r="AW846" s="12" t="s">
        <v>41</v>
      </c>
      <c r="AX846" s="12" t="s">
        <v>80</v>
      </c>
      <c r="AY846" s="143" t="s">
        <v>184</v>
      </c>
    </row>
    <row r="847" spans="2:65" s="13" customFormat="1" ht="11.25">
      <c r="B847" s="149"/>
      <c r="D847" s="136" t="s">
        <v>190</v>
      </c>
      <c r="E847" s="150" t="s">
        <v>3</v>
      </c>
      <c r="F847" s="151" t="s">
        <v>202</v>
      </c>
      <c r="H847" s="152">
        <v>6</v>
      </c>
      <c r="I847" s="153"/>
      <c r="L847" s="149"/>
      <c r="M847" s="154"/>
      <c r="T847" s="155"/>
      <c r="AT847" s="150" t="s">
        <v>190</v>
      </c>
      <c r="AU847" s="150" t="s">
        <v>88</v>
      </c>
      <c r="AV847" s="13" t="s">
        <v>203</v>
      </c>
      <c r="AW847" s="13" t="s">
        <v>41</v>
      </c>
      <c r="AX847" s="13" t="s">
        <v>88</v>
      </c>
      <c r="AY847" s="150" t="s">
        <v>184</v>
      </c>
    </row>
    <row r="848" spans="2:65" s="1" customFormat="1" ht="66.75" customHeight="1">
      <c r="B848" s="121"/>
      <c r="C848" s="122" t="s">
        <v>1836</v>
      </c>
      <c r="D848" s="122" t="s">
        <v>185</v>
      </c>
      <c r="E848" s="123" t="s">
        <v>2446</v>
      </c>
      <c r="F848" s="124" t="s">
        <v>2447</v>
      </c>
      <c r="G848" s="125" t="s">
        <v>213</v>
      </c>
      <c r="H848" s="126">
        <v>5</v>
      </c>
      <c r="I848" s="127"/>
      <c r="J848" s="128">
        <f>ROUND(I848*H848,2)</f>
        <v>0</v>
      </c>
      <c r="K848" s="124" t="s">
        <v>189</v>
      </c>
      <c r="L848" s="32"/>
      <c r="M848" s="129" t="s">
        <v>3</v>
      </c>
      <c r="N848" s="130" t="s">
        <v>51</v>
      </c>
      <c r="P848" s="131">
        <f>O848*H848</f>
        <v>0</v>
      </c>
      <c r="Q848" s="131">
        <v>0</v>
      </c>
      <c r="R848" s="131">
        <f>Q848*H848</f>
        <v>0</v>
      </c>
      <c r="S848" s="131">
        <v>0</v>
      </c>
      <c r="T848" s="132">
        <f>S848*H848</f>
        <v>0</v>
      </c>
      <c r="AR848" s="133" t="s">
        <v>88</v>
      </c>
      <c r="AT848" s="133" t="s">
        <v>185</v>
      </c>
      <c r="AU848" s="133" t="s">
        <v>88</v>
      </c>
      <c r="AY848" s="16" t="s">
        <v>184</v>
      </c>
      <c r="BE848" s="134">
        <f>IF(N848="základní",J848,0)</f>
        <v>0</v>
      </c>
      <c r="BF848" s="134">
        <f>IF(N848="snížená",J848,0)</f>
        <v>0</v>
      </c>
      <c r="BG848" s="134">
        <f>IF(N848="zákl. přenesená",J848,0)</f>
        <v>0</v>
      </c>
      <c r="BH848" s="134">
        <f>IF(N848="sníž. přenesená",J848,0)</f>
        <v>0</v>
      </c>
      <c r="BI848" s="134">
        <f>IF(N848="nulová",J848,0)</f>
        <v>0</v>
      </c>
      <c r="BJ848" s="16" t="s">
        <v>88</v>
      </c>
      <c r="BK848" s="134">
        <f>ROUND(I848*H848,2)</f>
        <v>0</v>
      </c>
      <c r="BL848" s="16" t="s">
        <v>88</v>
      </c>
      <c r="BM848" s="133" t="s">
        <v>2954</v>
      </c>
    </row>
    <row r="849" spans="2:65" s="11" customFormat="1" ht="11.25">
      <c r="B849" s="135"/>
      <c r="D849" s="136" t="s">
        <v>190</v>
      </c>
      <c r="E849" s="137" t="s">
        <v>3</v>
      </c>
      <c r="F849" s="138" t="s">
        <v>2786</v>
      </c>
      <c r="H849" s="137" t="s">
        <v>3</v>
      </c>
      <c r="I849" s="139"/>
      <c r="L849" s="135"/>
      <c r="M849" s="140"/>
      <c r="T849" s="141"/>
      <c r="AT849" s="137" t="s">
        <v>190</v>
      </c>
      <c r="AU849" s="137" t="s">
        <v>88</v>
      </c>
      <c r="AV849" s="11" t="s">
        <v>88</v>
      </c>
      <c r="AW849" s="11" t="s">
        <v>41</v>
      </c>
      <c r="AX849" s="11" t="s">
        <v>80</v>
      </c>
      <c r="AY849" s="137" t="s">
        <v>184</v>
      </c>
    </row>
    <row r="850" spans="2:65" s="11" customFormat="1" ht="11.25">
      <c r="B850" s="135"/>
      <c r="D850" s="136" t="s">
        <v>190</v>
      </c>
      <c r="E850" s="137" t="s">
        <v>3</v>
      </c>
      <c r="F850" s="138" t="s">
        <v>1295</v>
      </c>
      <c r="H850" s="137" t="s">
        <v>3</v>
      </c>
      <c r="I850" s="139"/>
      <c r="L850" s="135"/>
      <c r="M850" s="140"/>
      <c r="T850" s="141"/>
      <c r="AT850" s="137" t="s">
        <v>190</v>
      </c>
      <c r="AU850" s="137" t="s">
        <v>88</v>
      </c>
      <c r="AV850" s="11" t="s">
        <v>88</v>
      </c>
      <c r="AW850" s="11" t="s">
        <v>41</v>
      </c>
      <c r="AX850" s="11" t="s">
        <v>80</v>
      </c>
      <c r="AY850" s="137" t="s">
        <v>184</v>
      </c>
    </row>
    <row r="851" spans="2:65" s="12" customFormat="1" ht="11.25">
      <c r="B851" s="142"/>
      <c r="D851" s="136" t="s">
        <v>190</v>
      </c>
      <c r="E851" s="143" t="s">
        <v>3</v>
      </c>
      <c r="F851" s="144" t="s">
        <v>88</v>
      </c>
      <c r="H851" s="145">
        <v>1</v>
      </c>
      <c r="I851" s="146"/>
      <c r="L851" s="142"/>
      <c r="M851" s="147"/>
      <c r="T851" s="148"/>
      <c r="AT851" s="143" t="s">
        <v>190</v>
      </c>
      <c r="AU851" s="143" t="s">
        <v>88</v>
      </c>
      <c r="AV851" s="12" t="s">
        <v>90</v>
      </c>
      <c r="AW851" s="12" t="s">
        <v>41</v>
      </c>
      <c r="AX851" s="12" t="s">
        <v>80</v>
      </c>
      <c r="AY851" s="143" t="s">
        <v>184</v>
      </c>
    </row>
    <row r="852" spans="2:65" s="11" customFormat="1" ht="11.25">
      <c r="B852" s="135"/>
      <c r="D852" s="136" t="s">
        <v>190</v>
      </c>
      <c r="E852" s="137" t="s">
        <v>3</v>
      </c>
      <c r="F852" s="138" t="s">
        <v>1299</v>
      </c>
      <c r="H852" s="137" t="s">
        <v>3</v>
      </c>
      <c r="I852" s="139"/>
      <c r="L852" s="135"/>
      <c r="M852" s="140"/>
      <c r="T852" s="141"/>
      <c r="AT852" s="137" t="s">
        <v>190</v>
      </c>
      <c r="AU852" s="137" t="s">
        <v>88</v>
      </c>
      <c r="AV852" s="11" t="s">
        <v>88</v>
      </c>
      <c r="AW852" s="11" t="s">
        <v>41</v>
      </c>
      <c r="AX852" s="11" t="s">
        <v>80</v>
      </c>
      <c r="AY852" s="137" t="s">
        <v>184</v>
      </c>
    </row>
    <row r="853" spans="2:65" s="12" customFormat="1" ht="11.25">
      <c r="B853" s="142"/>
      <c r="D853" s="136" t="s">
        <v>190</v>
      </c>
      <c r="E853" s="143" t="s">
        <v>3</v>
      </c>
      <c r="F853" s="144" t="s">
        <v>88</v>
      </c>
      <c r="H853" s="145">
        <v>1</v>
      </c>
      <c r="I853" s="146"/>
      <c r="L853" s="142"/>
      <c r="M853" s="147"/>
      <c r="T853" s="148"/>
      <c r="AT853" s="143" t="s">
        <v>190</v>
      </c>
      <c r="AU853" s="143" t="s">
        <v>88</v>
      </c>
      <c r="AV853" s="12" t="s">
        <v>90</v>
      </c>
      <c r="AW853" s="12" t="s">
        <v>41</v>
      </c>
      <c r="AX853" s="12" t="s">
        <v>80</v>
      </c>
      <c r="AY853" s="143" t="s">
        <v>184</v>
      </c>
    </row>
    <row r="854" spans="2:65" s="11" customFormat="1" ht="11.25">
      <c r="B854" s="135"/>
      <c r="D854" s="136" t="s">
        <v>190</v>
      </c>
      <c r="E854" s="137" t="s">
        <v>3</v>
      </c>
      <c r="F854" s="138" t="s">
        <v>1300</v>
      </c>
      <c r="H854" s="137" t="s">
        <v>3</v>
      </c>
      <c r="I854" s="139"/>
      <c r="L854" s="135"/>
      <c r="M854" s="140"/>
      <c r="T854" s="141"/>
      <c r="AT854" s="137" t="s">
        <v>190</v>
      </c>
      <c r="AU854" s="137" t="s">
        <v>88</v>
      </c>
      <c r="AV854" s="11" t="s">
        <v>88</v>
      </c>
      <c r="AW854" s="11" t="s">
        <v>41</v>
      </c>
      <c r="AX854" s="11" t="s">
        <v>80</v>
      </c>
      <c r="AY854" s="137" t="s">
        <v>184</v>
      </c>
    </row>
    <row r="855" spans="2:65" s="12" customFormat="1" ht="11.25">
      <c r="B855" s="142"/>
      <c r="D855" s="136" t="s">
        <v>190</v>
      </c>
      <c r="E855" s="143" t="s">
        <v>3</v>
      </c>
      <c r="F855" s="144" t="s">
        <v>88</v>
      </c>
      <c r="H855" s="145">
        <v>1</v>
      </c>
      <c r="I855" s="146"/>
      <c r="L855" s="142"/>
      <c r="M855" s="147"/>
      <c r="T855" s="148"/>
      <c r="AT855" s="143" t="s">
        <v>190</v>
      </c>
      <c r="AU855" s="143" t="s">
        <v>88</v>
      </c>
      <c r="AV855" s="12" t="s">
        <v>90</v>
      </c>
      <c r="AW855" s="12" t="s">
        <v>41</v>
      </c>
      <c r="AX855" s="12" t="s">
        <v>80</v>
      </c>
      <c r="AY855" s="143" t="s">
        <v>184</v>
      </c>
    </row>
    <row r="856" spans="2:65" s="11" customFormat="1" ht="11.25">
      <c r="B856" s="135"/>
      <c r="D856" s="136" t="s">
        <v>190</v>
      </c>
      <c r="E856" s="137" t="s">
        <v>3</v>
      </c>
      <c r="F856" s="138" t="s">
        <v>1302</v>
      </c>
      <c r="H856" s="137" t="s">
        <v>3</v>
      </c>
      <c r="I856" s="139"/>
      <c r="L856" s="135"/>
      <c r="M856" s="140"/>
      <c r="T856" s="141"/>
      <c r="AT856" s="137" t="s">
        <v>190</v>
      </c>
      <c r="AU856" s="137" t="s">
        <v>88</v>
      </c>
      <c r="AV856" s="11" t="s">
        <v>88</v>
      </c>
      <c r="AW856" s="11" t="s">
        <v>41</v>
      </c>
      <c r="AX856" s="11" t="s">
        <v>80</v>
      </c>
      <c r="AY856" s="137" t="s">
        <v>184</v>
      </c>
    </row>
    <row r="857" spans="2:65" s="12" customFormat="1" ht="11.25">
      <c r="B857" s="142"/>
      <c r="D857" s="136" t="s">
        <v>190</v>
      </c>
      <c r="E857" s="143" t="s">
        <v>3</v>
      </c>
      <c r="F857" s="144" t="s">
        <v>88</v>
      </c>
      <c r="H857" s="145">
        <v>1</v>
      </c>
      <c r="I857" s="146"/>
      <c r="L857" s="142"/>
      <c r="M857" s="147"/>
      <c r="T857" s="148"/>
      <c r="AT857" s="143" t="s">
        <v>190</v>
      </c>
      <c r="AU857" s="143" t="s">
        <v>88</v>
      </c>
      <c r="AV857" s="12" t="s">
        <v>90</v>
      </c>
      <c r="AW857" s="12" t="s">
        <v>41</v>
      </c>
      <c r="AX857" s="12" t="s">
        <v>80</v>
      </c>
      <c r="AY857" s="143" t="s">
        <v>184</v>
      </c>
    </row>
    <row r="858" spans="2:65" s="11" customFormat="1" ht="11.25">
      <c r="B858" s="135"/>
      <c r="D858" s="136" t="s">
        <v>190</v>
      </c>
      <c r="E858" s="137" t="s">
        <v>3</v>
      </c>
      <c r="F858" s="138" t="s">
        <v>1640</v>
      </c>
      <c r="H858" s="137" t="s">
        <v>3</v>
      </c>
      <c r="I858" s="139"/>
      <c r="L858" s="135"/>
      <c r="M858" s="140"/>
      <c r="T858" s="141"/>
      <c r="AT858" s="137" t="s">
        <v>190</v>
      </c>
      <c r="AU858" s="137" t="s">
        <v>88</v>
      </c>
      <c r="AV858" s="11" t="s">
        <v>88</v>
      </c>
      <c r="AW858" s="11" t="s">
        <v>41</v>
      </c>
      <c r="AX858" s="11" t="s">
        <v>80</v>
      </c>
      <c r="AY858" s="137" t="s">
        <v>184</v>
      </c>
    </row>
    <row r="859" spans="2:65" s="12" customFormat="1" ht="11.25">
      <c r="B859" s="142"/>
      <c r="D859" s="136" t="s">
        <v>190</v>
      </c>
      <c r="E859" s="143" t="s">
        <v>3</v>
      </c>
      <c r="F859" s="144" t="s">
        <v>88</v>
      </c>
      <c r="H859" s="145">
        <v>1</v>
      </c>
      <c r="I859" s="146"/>
      <c r="L859" s="142"/>
      <c r="M859" s="147"/>
      <c r="T859" s="148"/>
      <c r="AT859" s="143" t="s">
        <v>190</v>
      </c>
      <c r="AU859" s="143" t="s">
        <v>88</v>
      </c>
      <c r="AV859" s="12" t="s">
        <v>90</v>
      </c>
      <c r="AW859" s="12" t="s">
        <v>41</v>
      </c>
      <c r="AX859" s="12" t="s">
        <v>80</v>
      </c>
      <c r="AY859" s="143" t="s">
        <v>184</v>
      </c>
    </row>
    <row r="860" spans="2:65" s="13" customFormat="1" ht="11.25">
      <c r="B860" s="149"/>
      <c r="D860" s="136" t="s">
        <v>190</v>
      </c>
      <c r="E860" s="150" t="s">
        <v>3</v>
      </c>
      <c r="F860" s="151" t="s">
        <v>202</v>
      </c>
      <c r="H860" s="152">
        <v>5</v>
      </c>
      <c r="I860" s="153"/>
      <c r="L860" s="149"/>
      <c r="M860" s="154"/>
      <c r="T860" s="155"/>
      <c r="AT860" s="150" t="s">
        <v>190</v>
      </c>
      <c r="AU860" s="150" t="s">
        <v>88</v>
      </c>
      <c r="AV860" s="13" t="s">
        <v>203</v>
      </c>
      <c r="AW860" s="13" t="s">
        <v>41</v>
      </c>
      <c r="AX860" s="13" t="s">
        <v>88</v>
      </c>
      <c r="AY860" s="150" t="s">
        <v>184</v>
      </c>
    </row>
    <row r="861" spans="2:65" s="1" customFormat="1" ht="49.15" customHeight="1">
      <c r="B861" s="121"/>
      <c r="C861" s="122" t="s">
        <v>553</v>
      </c>
      <c r="D861" s="122" t="s">
        <v>185</v>
      </c>
      <c r="E861" s="123" t="s">
        <v>2449</v>
      </c>
      <c r="F861" s="124" t="s">
        <v>2450</v>
      </c>
      <c r="G861" s="125" t="s">
        <v>213</v>
      </c>
      <c r="H861" s="126">
        <v>2</v>
      </c>
      <c r="I861" s="127"/>
      <c r="J861" s="128">
        <f>ROUND(I861*H861,2)</f>
        <v>0</v>
      </c>
      <c r="K861" s="124" t="s">
        <v>189</v>
      </c>
      <c r="L861" s="32"/>
      <c r="M861" s="129" t="s">
        <v>3</v>
      </c>
      <c r="N861" s="130" t="s">
        <v>51</v>
      </c>
      <c r="P861" s="131">
        <f>O861*H861</f>
        <v>0</v>
      </c>
      <c r="Q861" s="131">
        <v>0</v>
      </c>
      <c r="R861" s="131">
        <f>Q861*H861</f>
        <v>0</v>
      </c>
      <c r="S861" s="131">
        <v>0</v>
      </c>
      <c r="T861" s="132">
        <f>S861*H861</f>
        <v>0</v>
      </c>
      <c r="AR861" s="133" t="s">
        <v>88</v>
      </c>
      <c r="AT861" s="133" t="s">
        <v>185</v>
      </c>
      <c r="AU861" s="133" t="s">
        <v>88</v>
      </c>
      <c r="AY861" s="16" t="s">
        <v>184</v>
      </c>
      <c r="BE861" s="134">
        <f>IF(N861="základní",J861,0)</f>
        <v>0</v>
      </c>
      <c r="BF861" s="134">
        <f>IF(N861="snížená",J861,0)</f>
        <v>0</v>
      </c>
      <c r="BG861" s="134">
        <f>IF(N861="zákl. přenesená",J861,0)</f>
        <v>0</v>
      </c>
      <c r="BH861" s="134">
        <f>IF(N861="sníž. přenesená",J861,0)</f>
        <v>0</v>
      </c>
      <c r="BI861" s="134">
        <f>IF(N861="nulová",J861,0)</f>
        <v>0</v>
      </c>
      <c r="BJ861" s="16" t="s">
        <v>88</v>
      </c>
      <c r="BK861" s="134">
        <f>ROUND(I861*H861,2)</f>
        <v>0</v>
      </c>
      <c r="BL861" s="16" t="s">
        <v>88</v>
      </c>
      <c r="BM861" s="133" t="s">
        <v>2955</v>
      </c>
    </row>
    <row r="862" spans="2:65" s="11" customFormat="1" ht="11.25">
      <c r="B862" s="135"/>
      <c r="D862" s="136" t="s">
        <v>190</v>
      </c>
      <c r="E862" s="137" t="s">
        <v>3</v>
      </c>
      <c r="F862" s="138" t="s">
        <v>2786</v>
      </c>
      <c r="H862" s="137" t="s">
        <v>3</v>
      </c>
      <c r="I862" s="139"/>
      <c r="L862" s="135"/>
      <c r="M862" s="140"/>
      <c r="T862" s="141"/>
      <c r="AT862" s="137" t="s">
        <v>190</v>
      </c>
      <c r="AU862" s="137" t="s">
        <v>88</v>
      </c>
      <c r="AV862" s="11" t="s">
        <v>88</v>
      </c>
      <c r="AW862" s="11" t="s">
        <v>41</v>
      </c>
      <c r="AX862" s="11" t="s">
        <v>80</v>
      </c>
      <c r="AY862" s="137" t="s">
        <v>184</v>
      </c>
    </row>
    <row r="863" spans="2:65" s="11" customFormat="1" ht="11.25">
      <c r="B863" s="135"/>
      <c r="D863" s="136" t="s">
        <v>190</v>
      </c>
      <c r="E863" s="137" t="s">
        <v>3</v>
      </c>
      <c r="F863" s="138" t="s">
        <v>1295</v>
      </c>
      <c r="H863" s="137" t="s">
        <v>3</v>
      </c>
      <c r="I863" s="139"/>
      <c r="L863" s="135"/>
      <c r="M863" s="140"/>
      <c r="T863" s="141"/>
      <c r="AT863" s="137" t="s">
        <v>190</v>
      </c>
      <c r="AU863" s="137" t="s">
        <v>88</v>
      </c>
      <c r="AV863" s="11" t="s">
        <v>88</v>
      </c>
      <c r="AW863" s="11" t="s">
        <v>41</v>
      </c>
      <c r="AX863" s="11" t="s">
        <v>80</v>
      </c>
      <c r="AY863" s="137" t="s">
        <v>184</v>
      </c>
    </row>
    <row r="864" spans="2:65" s="12" customFormat="1" ht="11.25">
      <c r="B864" s="142"/>
      <c r="D864" s="136" t="s">
        <v>190</v>
      </c>
      <c r="E864" s="143" t="s">
        <v>3</v>
      </c>
      <c r="F864" s="144" t="s">
        <v>88</v>
      </c>
      <c r="H864" s="145">
        <v>1</v>
      </c>
      <c r="I864" s="146"/>
      <c r="L864" s="142"/>
      <c r="M864" s="147"/>
      <c r="T864" s="148"/>
      <c r="AT864" s="143" t="s">
        <v>190</v>
      </c>
      <c r="AU864" s="143" t="s">
        <v>88</v>
      </c>
      <c r="AV864" s="12" t="s">
        <v>90</v>
      </c>
      <c r="AW864" s="12" t="s">
        <v>41</v>
      </c>
      <c r="AX864" s="12" t="s">
        <v>80</v>
      </c>
      <c r="AY864" s="143" t="s">
        <v>184</v>
      </c>
    </row>
    <row r="865" spans="2:65" s="11" customFormat="1" ht="11.25">
      <c r="B865" s="135"/>
      <c r="D865" s="136" t="s">
        <v>190</v>
      </c>
      <c r="E865" s="137" t="s">
        <v>3</v>
      </c>
      <c r="F865" s="138" t="s">
        <v>1302</v>
      </c>
      <c r="H865" s="137" t="s">
        <v>3</v>
      </c>
      <c r="I865" s="139"/>
      <c r="L865" s="135"/>
      <c r="M865" s="140"/>
      <c r="T865" s="141"/>
      <c r="AT865" s="137" t="s">
        <v>190</v>
      </c>
      <c r="AU865" s="137" t="s">
        <v>88</v>
      </c>
      <c r="AV865" s="11" t="s">
        <v>88</v>
      </c>
      <c r="AW865" s="11" t="s">
        <v>41</v>
      </c>
      <c r="AX865" s="11" t="s">
        <v>80</v>
      </c>
      <c r="AY865" s="137" t="s">
        <v>184</v>
      </c>
    </row>
    <row r="866" spans="2:65" s="12" customFormat="1" ht="11.25">
      <c r="B866" s="142"/>
      <c r="D866" s="136" t="s">
        <v>190</v>
      </c>
      <c r="E866" s="143" t="s">
        <v>3</v>
      </c>
      <c r="F866" s="144" t="s">
        <v>88</v>
      </c>
      <c r="H866" s="145">
        <v>1</v>
      </c>
      <c r="I866" s="146"/>
      <c r="L866" s="142"/>
      <c r="M866" s="147"/>
      <c r="T866" s="148"/>
      <c r="AT866" s="143" t="s">
        <v>190</v>
      </c>
      <c r="AU866" s="143" t="s">
        <v>88</v>
      </c>
      <c r="AV866" s="12" t="s">
        <v>90</v>
      </c>
      <c r="AW866" s="12" t="s">
        <v>41</v>
      </c>
      <c r="AX866" s="12" t="s">
        <v>80</v>
      </c>
      <c r="AY866" s="143" t="s">
        <v>184</v>
      </c>
    </row>
    <row r="867" spans="2:65" s="13" customFormat="1" ht="11.25">
      <c r="B867" s="149"/>
      <c r="D867" s="136" t="s">
        <v>190</v>
      </c>
      <c r="E867" s="150" t="s">
        <v>3</v>
      </c>
      <c r="F867" s="151" t="s">
        <v>202</v>
      </c>
      <c r="H867" s="152">
        <v>2</v>
      </c>
      <c r="I867" s="153"/>
      <c r="L867" s="149"/>
      <c r="M867" s="154"/>
      <c r="T867" s="155"/>
      <c r="AT867" s="150" t="s">
        <v>190</v>
      </c>
      <c r="AU867" s="150" t="s">
        <v>88</v>
      </c>
      <c r="AV867" s="13" t="s">
        <v>203</v>
      </c>
      <c r="AW867" s="13" t="s">
        <v>41</v>
      </c>
      <c r="AX867" s="13" t="s">
        <v>88</v>
      </c>
      <c r="AY867" s="150" t="s">
        <v>184</v>
      </c>
    </row>
    <row r="868" spans="2:65" s="1" customFormat="1" ht="62.65" customHeight="1">
      <c r="B868" s="121"/>
      <c r="C868" s="122" t="s">
        <v>1840</v>
      </c>
      <c r="D868" s="122" t="s">
        <v>185</v>
      </c>
      <c r="E868" s="123" t="s">
        <v>2956</v>
      </c>
      <c r="F868" s="124" t="s">
        <v>2957</v>
      </c>
      <c r="G868" s="125" t="s">
        <v>213</v>
      </c>
      <c r="H868" s="126">
        <v>2</v>
      </c>
      <c r="I868" s="127"/>
      <c r="J868" s="128">
        <f>ROUND(I868*H868,2)</f>
        <v>0</v>
      </c>
      <c r="K868" s="124" t="s">
        <v>189</v>
      </c>
      <c r="L868" s="32"/>
      <c r="M868" s="129" t="s">
        <v>3</v>
      </c>
      <c r="N868" s="130" t="s">
        <v>51</v>
      </c>
      <c r="P868" s="131">
        <f>O868*H868</f>
        <v>0</v>
      </c>
      <c r="Q868" s="131">
        <v>0</v>
      </c>
      <c r="R868" s="131">
        <f>Q868*H868</f>
        <v>0</v>
      </c>
      <c r="S868" s="131">
        <v>0</v>
      </c>
      <c r="T868" s="132">
        <f>S868*H868</f>
        <v>0</v>
      </c>
      <c r="AR868" s="133" t="s">
        <v>88</v>
      </c>
      <c r="AT868" s="133" t="s">
        <v>185</v>
      </c>
      <c r="AU868" s="133" t="s">
        <v>88</v>
      </c>
      <c r="AY868" s="16" t="s">
        <v>184</v>
      </c>
      <c r="BE868" s="134">
        <f>IF(N868="základní",J868,0)</f>
        <v>0</v>
      </c>
      <c r="BF868" s="134">
        <f>IF(N868="snížená",J868,0)</f>
        <v>0</v>
      </c>
      <c r="BG868" s="134">
        <f>IF(N868="zákl. přenesená",J868,0)</f>
        <v>0</v>
      </c>
      <c r="BH868" s="134">
        <f>IF(N868="sníž. přenesená",J868,0)</f>
        <v>0</v>
      </c>
      <c r="BI868" s="134">
        <f>IF(N868="nulová",J868,0)</f>
        <v>0</v>
      </c>
      <c r="BJ868" s="16" t="s">
        <v>88</v>
      </c>
      <c r="BK868" s="134">
        <f>ROUND(I868*H868,2)</f>
        <v>0</v>
      </c>
      <c r="BL868" s="16" t="s">
        <v>88</v>
      </c>
      <c r="BM868" s="133" t="s">
        <v>2958</v>
      </c>
    </row>
    <row r="869" spans="2:65" s="11" customFormat="1" ht="11.25">
      <c r="B869" s="135"/>
      <c r="D869" s="136" t="s">
        <v>190</v>
      </c>
      <c r="E869" s="137" t="s">
        <v>3</v>
      </c>
      <c r="F869" s="138" t="s">
        <v>2786</v>
      </c>
      <c r="H869" s="137" t="s">
        <v>3</v>
      </c>
      <c r="I869" s="139"/>
      <c r="L869" s="135"/>
      <c r="M869" s="140"/>
      <c r="T869" s="141"/>
      <c r="AT869" s="137" t="s">
        <v>190</v>
      </c>
      <c r="AU869" s="137" t="s">
        <v>88</v>
      </c>
      <c r="AV869" s="11" t="s">
        <v>88</v>
      </c>
      <c r="AW869" s="11" t="s">
        <v>41</v>
      </c>
      <c r="AX869" s="11" t="s">
        <v>80</v>
      </c>
      <c r="AY869" s="137" t="s">
        <v>184</v>
      </c>
    </row>
    <row r="870" spans="2:65" s="11" customFormat="1" ht="11.25">
      <c r="B870" s="135"/>
      <c r="D870" s="136" t="s">
        <v>190</v>
      </c>
      <c r="E870" s="137" t="s">
        <v>3</v>
      </c>
      <c r="F870" s="138" t="s">
        <v>1295</v>
      </c>
      <c r="H870" s="137" t="s">
        <v>3</v>
      </c>
      <c r="I870" s="139"/>
      <c r="L870" s="135"/>
      <c r="M870" s="140"/>
      <c r="T870" s="141"/>
      <c r="AT870" s="137" t="s">
        <v>190</v>
      </c>
      <c r="AU870" s="137" t="s">
        <v>88</v>
      </c>
      <c r="AV870" s="11" t="s">
        <v>88</v>
      </c>
      <c r="AW870" s="11" t="s">
        <v>41</v>
      </c>
      <c r="AX870" s="11" t="s">
        <v>80</v>
      </c>
      <c r="AY870" s="137" t="s">
        <v>184</v>
      </c>
    </row>
    <row r="871" spans="2:65" s="12" customFormat="1" ht="11.25">
      <c r="B871" s="142"/>
      <c r="D871" s="136" t="s">
        <v>190</v>
      </c>
      <c r="E871" s="143" t="s">
        <v>3</v>
      </c>
      <c r="F871" s="144" t="s">
        <v>88</v>
      </c>
      <c r="H871" s="145">
        <v>1</v>
      </c>
      <c r="I871" s="146"/>
      <c r="L871" s="142"/>
      <c r="M871" s="147"/>
      <c r="T871" s="148"/>
      <c r="AT871" s="143" t="s">
        <v>190</v>
      </c>
      <c r="AU871" s="143" t="s">
        <v>88</v>
      </c>
      <c r="AV871" s="12" t="s">
        <v>90</v>
      </c>
      <c r="AW871" s="12" t="s">
        <v>41</v>
      </c>
      <c r="AX871" s="12" t="s">
        <v>80</v>
      </c>
      <c r="AY871" s="143" t="s">
        <v>184</v>
      </c>
    </row>
    <row r="872" spans="2:65" s="11" customFormat="1" ht="11.25">
      <c r="B872" s="135"/>
      <c r="D872" s="136" t="s">
        <v>190</v>
      </c>
      <c r="E872" s="137" t="s">
        <v>3</v>
      </c>
      <c r="F872" s="138" t="s">
        <v>1302</v>
      </c>
      <c r="H872" s="137" t="s">
        <v>3</v>
      </c>
      <c r="I872" s="139"/>
      <c r="L872" s="135"/>
      <c r="M872" s="140"/>
      <c r="T872" s="141"/>
      <c r="AT872" s="137" t="s">
        <v>190</v>
      </c>
      <c r="AU872" s="137" t="s">
        <v>88</v>
      </c>
      <c r="AV872" s="11" t="s">
        <v>88</v>
      </c>
      <c r="AW872" s="11" t="s">
        <v>41</v>
      </c>
      <c r="AX872" s="11" t="s">
        <v>80</v>
      </c>
      <c r="AY872" s="137" t="s">
        <v>184</v>
      </c>
    </row>
    <row r="873" spans="2:65" s="12" customFormat="1" ht="11.25">
      <c r="B873" s="142"/>
      <c r="D873" s="136" t="s">
        <v>190</v>
      </c>
      <c r="E873" s="143" t="s">
        <v>3</v>
      </c>
      <c r="F873" s="144" t="s">
        <v>88</v>
      </c>
      <c r="H873" s="145">
        <v>1</v>
      </c>
      <c r="I873" s="146"/>
      <c r="L873" s="142"/>
      <c r="M873" s="147"/>
      <c r="T873" s="148"/>
      <c r="AT873" s="143" t="s">
        <v>190</v>
      </c>
      <c r="AU873" s="143" t="s">
        <v>88</v>
      </c>
      <c r="AV873" s="12" t="s">
        <v>90</v>
      </c>
      <c r="AW873" s="12" t="s">
        <v>41</v>
      </c>
      <c r="AX873" s="12" t="s">
        <v>80</v>
      </c>
      <c r="AY873" s="143" t="s">
        <v>184</v>
      </c>
    </row>
    <row r="874" spans="2:65" s="13" customFormat="1" ht="11.25">
      <c r="B874" s="149"/>
      <c r="D874" s="136" t="s">
        <v>190</v>
      </c>
      <c r="E874" s="150" t="s">
        <v>3</v>
      </c>
      <c r="F874" s="151" t="s">
        <v>202</v>
      </c>
      <c r="H874" s="152">
        <v>2</v>
      </c>
      <c r="I874" s="153"/>
      <c r="L874" s="149"/>
      <c r="M874" s="154"/>
      <c r="T874" s="155"/>
      <c r="AT874" s="150" t="s">
        <v>190</v>
      </c>
      <c r="AU874" s="150" t="s">
        <v>88</v>
      </c>
      <c r="AV874" s="13" t="s">
        <v>203</v>
      </c>
      <c r="AW874" s="13" t="s">
        <v>41</v>
      </c>
      <c r="AX874" s="13" t="s">
        <v>88</v>
      </c>
      <c r="AY874" s="150" t="s">
        <v>184</v>
      </c>
    </row>
    <row r="875" spans="2:65" s="1" customFormat="1" ht="24.2" customHeight="1">
      <c r="B875" s="121"/>
      <c r="C875" s="122" t="s">
        <v>557</v>
      </c>
      <c r="D875" s="122" t="s">
        <v>185</v>
      </c>
      <c r="E875" s="123" t="s">
        <v>1504</v>
      </c>
      <c r="F875" s="124" t="s">
        <v>1505</v>
      </c>
      <c r="G875" s="125" t="s">
        <v>213</v>
      </c>
      <c r="H875" s="126">
        <v>3</v>
      </c>
      <c r="I875" s="127"/>
      <c r="J875" s="128">
        <f>ROUND(I875*H875,2)</f>
        <v>0</v>
      </c>
      <c r="K875" s="124" t="s">
        <v>189</v>
      </c>
      <c r="L875" s="32"/>
      <c r="M875" s="129" t="s">
        <v>3</v>
      </c>
      <c r="N875" s="130" t="s">
        <v>51</v>
      </c>
      <c r="P875" s="131">
        <f>O875*H875</f>
        <v>0</v>
      </c>
      <c r="Q875" s="131">
        <v>0</v>
      </c>
      <c r="R875" s="131">
        <f>Q875*H875</f>
        <v>0</v>
      </c>
      <c r="S875" s="131">
        <v>0</v>
      </c>
      <c r="T875" s="132">
        <f>S875*H875</f>
        <v>0</v>
      </c>
      <c r="AR875" s="133" t="s">
        <v>88</v>
      </c>
      <c r="AT875" s="133" t="s">
        <v>185</v>
      </c>
      <c r="AU875" s="133" t="s">
        <v>88</v>
      </c>
      <c r="AY875" s="16" t="s">
        <v>184</v>
      </c>
      <c r="BE875" s="134">
        <f>IF(N875="základní",J875,0)</f>
        <v>0</v>
      </c>
      <c r="BF875" s="134">
        <f>IF(N875="snížená",J875,0)</f>
        <v>0</v>
      </c>
      <c r="BG875" s="134">
        <f>IF(N875="zákl. přenesená",J875,0)</f>
        <v>0</v>
      </c>
      <c r="BH875" s="134">
        <f>IF(N875="sníž. přenesená",J875,0)</f>
        <v>0</v>
      </c>
      <c r="BI875" s="134">
        <f>IF(N875="nulová",J875,0)</f>
        <v>0</v>
      </c>
      <c r="BJ875" s="16" t="s">
        <v>88</v>
      </c>
      <c r="BK875" s="134">
        <f>ROUND(I875*H875,2)</f>
        <v>0</v>
      </c>
      <c r="BL875" s="16" t="s">
        <v>88</v>
      </c>
      <c r="BM875" s="133" t="s">
        <v>2959</v>
      </c>
    </row>
    <row r="876" spans="2:65" s="11" customFormat="1" ht="11.25">
      <c r="B876" s="135"/>
      <c r="D876" s="136" t="s">
        <v>190</v>
      </c>
      <c r="E876" s="137" t="s">
        <v>3</v>
      </c>
      <c r="F876" s="138" t="s">
        <v>2789</v>
      </c>
      <c r="H876" s="137" t="s">
        <v>3</v>
      </c>
      <c r="I876" s="139"/>
      <c r="L876" s="135"/>
      <c r="M876" s="140"/>
      <c r="T876" s="141"/>
      <c r="AT876" s="137" t="s">
        <v>190</v>
      </c>
      <c r="AU876" s="137" t="s">
        <v>88</v>
      </c>
      <c r="AV876" s="11" t="s">
        <v>88</v>
      </c>
      <c r="AW876" s="11" t="s">
        <v>41</v>
      </c>
      <c r="AX876" s="11" t="s">
        <v>80</v>
      </c>
      <c r="AY876" s="137" t="s">
        <v>184</v>
      </c>
    </row>
    <row r="877" spans="2:65" s="11" customFormat="1" ht="11.25">
      <c r="B877" s="135"/>
      <c r="D877" s="136" t="s">
        <v>190</v>
      </c>
      <c r="E877" s="137" t="s">
        <v>3</v>
      </c>
      <c r="F877" s="138" t="s">
        <v>2960</v>
      </c>
      <c r="H877" s="137" t="s">
        <v>3</v>
      </c>
      <c r="I877" s="139"/>
      <c r="L877" s="135"/>
      <c r="M877" s="140"/>
      <c r="T877" s="141"/>
      <c r="AT877" s="137" t="s">
        <v>190</v>
      </c>
      <c r="AU877" s="137" t="s">
        <v>88</v>
      </c>
      <c r="AV877" s="11" t="s">
        <v>88</v>
      </c>
      <c r="AW877" s="11" t="s">
        <v>41</v>
      </c>
      <c r="AX877" s="11" t="s">
        <v>80</v>
      </c>
      <c r="AY877" s="137" t="s">
        <v>184</v>
      </c>
    </row>
    <row r="878" spans="2:65" s="12" customFormat="1" ht="11.25">
      <c r="B878" s="142"/>
      <c r="D878" s="136" t="s">
        <v>190</v>
      </c>
      <c r="E878" s="143" t="s">
        <v>3</v>
      </c>
      <c r="F878" s="144" t="s">
        <v>210</v>
      </c>
      <c r="H878" s="145">
        <v>3</v>
      </c>
      <c r="I878" s="146"/>
      <c r="L878" s="142"/>
      <c r="M878" s="147"/>
      <c r="T878" s="148"/>
      <c r="AT878" s="143" t="s">
        <v>190</v>
      </c>
      <c r="AU878" s="143" t="s">
        <v>88</v>
      </c>
      <c r="AV878" s="12" t="s">
        <v>90</v>
      </c>
      <c r="AW878" s="12" t="s">
        <v>41</v>
      </c>
      <c r="AX878" s="12" t="s">
        <v>80</v>
      </c>
      <c r="AY878" s="143" t="s">
        <v>184</v>
      </c>
    </row>
    <row r="879" spans="2:65" s="13" customFormat="1" ht="11.25">
      <c r="B879" s="149"/>
      <c r="D879" s="136" t="s">
        <v>190</v>
      </c>
      <c r="E879" s="150" t="s">
        <v>3</v>
      </c>
      <c r="F879" s="151" t="s">
        <v>202</v>
      </c>
      <c r="H879" s="152">
        <v>3</v>
      </c>
      <c r="I879" s="153"/>
      <c r="L879" s="149"/>
      <c r="M879" s="154"/>
      <c r="T879" s="155"/>
      <c r="AT879" s="150" t="s">
        <v>190</v>
      </c>
      <c r="AU879" s="150" t="s">
        <v>88</v>
      </c>
      <c r="AV879" s="13" t="s">
        <v>203</v>
      </c>
      <c r="AW879" s="13" t="s">
        <v>41</v>
      </c>
      <c r="AX879" s="13" t="s">
        <v>88</v>
      </c>
      <c r="AY879" s="150" t="s">
        <v>184</v>
      </c>
    </row>
    <row r="880" spans="2:65" s="1" customFormat="1" ht="24.2" customHeight="1">
      <c r="B880" s="121"/>
      <c r="C880" s="122" t="s">
        <v>376</v>
      </c>
      <c r="D880" s="122" t="s">
        <v>185</v>
      </c>
      <c r="E880" s="123" t="s">
        <v>1951</v>
      </c>
      <c r="F880" s="124" t="s">
        <v>1952</v>
      </c>
      <c r="G880" s="125" t="s">
        <v>213</v>
      </c>
      <c r="H880" s="126">
        <v>7</v>
      </c>
      <c r="I880" s="127"/>
      <c r="J880" s="128">
        <f>ROUND(I880*H880,2)</f>
        <v>0</v>
      </c>
      <c r="K880" s="124" t="s">
        <v>189</v>
      </c>
      <c r="L880" s="32"/>
      <c r="M880" s="129" t="s">
        <v>3</v>
      </c>
      <c r="N880" s="130" t="s">
        <v>51</v>
      </c>
      <c r="P880" s="131">
        <f>O880*H880</f>
        <v>0</v>
      </c>
      <c r="Q880" s="131">
        <v>0</v>
      </c>
      <c r="R880" s="131">
        <f>Q880*H880</f>
        <v>0</v>
      </c>
      <c r="S880" s="131">
        <v>0</v>
      </c>
      <c r="T880" s="132">
        <f>S880*H880</f>
        <v>0</v>
      </c>
      <c r="AR880" s="133" t="s">
        <v>88</v>
      </c>
      <c r="AT880" s="133" t="s">
        <v>185</v>
      </c>
      <c r="AU880" s="133" t="s">
        <v>88</v>
      </c>
      <c r="AY880" s="16" t="s">
        <v>184</v>
      </c>
      <c r="BE880" s="134">
        <f>IF(N880="základní",J880,0)</f>
        <v>0</v>
      </c>
      <c r="BF880" s="134">
        <f>IF(N880="snížená",J880,0)</f>
        <v>0</v>
      </c>
      <c r="BG880" s="134">
        <f>IF(N880="zákl. přenesená",J880,0)</f>
        <v>0</v>
      </c>
      <c r="BH880" s="134">
        <f>IF(N880="sníž. přenesená",J880,0)</f>
        <v>0</v>
      </c>
      <c r="BI880" s="134">
        <f>IF(N880="nulová",J880,0)</f>
        <v>0</v>
      </c>
      <c r="BJ880" s="16" t="s">
        <v>88</v>
      </c>
      <c r="BK880" s="134">
        <f>ROUND(I880*H880,2)</f>
        <v>0</v>
      </c>
      <c r="BL880" s="16" t="s">
        <v>88</v>
      </c>
      <c r="BM880" s="133" t="s">
        <v>2961</v>
      </c>
    </row>
    <row r="881" spans="2:65" s="11" customFormat="1" ht="11.25">
      <c r="B881" s="135"/>
      <c r="D881" s="136" t="s">
        <v>190</v>
      </c>
      <c r="E881" s="137" t="s">
        <v>3</v>
      </c>
      <c r="F881" s="138" t="s">
        <v>2789</v>
      </c>
      <c r="H881" s="137" t="s">
        <v>3</v>
      </c>
      <c r="I881" s="139"/>
      <c r="L881" s="135"/>
      <c r="M881" s="140"/>
      <c r="T881" s="141"/>
      <c r="AT881" s="137" t="s">
        <v>190</v>
      </c>
      <c r="AU881" s="137" t="s">
        <v>88</v>
      </c>
      <c r="AV881" s="11" t="s">
        <v>88</v>
      </c>
      <c r="AW881" s="11" t="s">
        <v>41</v>
      </c>
      <c r="AX881" s="11" t="s">
        <v>80</v>
      </c>
      <c r="AY881" s="137" t="s">
        <v>184</v>
      </c>
    </row>
    <row r="882" spans="2:65" s="11" customFormat="1" ht="11.25">
      <c r="B882" s="135"/>
      <c r="D882" s="136" t="s">
        <v>190</v>
      </c>
      <c r="E882" s="137" t="s">
        <v>3</v>
      </c>
      <c r="F882" s="138" t="s">
        <v>2962</v>
      </c>
      <c r="H882" s="137" t="s">
        <v>3</v>
      </c>
      <c r="I882" s="139"/>
      <c r="L882" s="135"/>
      <c r="M882" s="140"/>
      <c r="T882" s="141"/>
      <c r="AT882" s="137" t="s">
        <v>190</v>
      </c>
      <c r="AU882" s="137" t="s">
        <v>88</v>
      </c>
      <c r="AV882" s="11" t="s">
        <v>88</v>
      </c>
      <c r="AW882" s="11" t="s">
        <v>41</v>
      </c>
      <c r="AX882" s="11" t="s">
        <v>80</v>
      </c>
      <c r="AY882" s="137" t="s">
        <v>184</v>
      </c>
    </row>
    <row r="883" spans="2:65" s="12" customFormat="1" ht="11.25">
      <c r="B883" s="142"/>
      <c r="D883" s="136" t="s">
        <v>190</v>
      </c>
      <c r="E883" s="143" t="s">
        <v>3</v>
      </c>
      <c r="F883" s="144" t="s">
        <v>230</v>
      </c>
      <c r="H883" s="145">
        <v>7</v>
      </c>
      <c r="I883" s="146"/>
      <c r="L883" s="142"/>
      <c r="M883" s="147"/>
      <c r="T883" s="148"/>
      <c r="AT883" s="143" t="s">
        <v>190</v>
      </c>
      <c r="AU883" s="143" t="s">
        <v>88</v>
      </c>
      <c r="AV883" s="12" t="s">
        <v>90</v>
      </c>
      <c r="AW883" s="12" t="s">
        <v>41</v>
      </c>
      <c r="AX883" s="12" t="s">
        <v>80</v>
      </c>
      <c r="AY883" s="143" t="s">
        <v>184</v>
      </c>
    </row>
    <row r="884" spans="2:65" s="13" customFormat="1" ht="11.25">
      <c r="B884" s="149"/>
      <c r="D884" s="136" t="s">
        <v>190</v>
      </c>
      <c r="E884" s="150" t="s">
        <v>3</v>
      </c>
      <c r="F884" s="151" t="s">
        <v>202</v>
      </c>
      <c r="H884" s="152">
        <v>7</v>
      </c>
      <c r="I884" s="153"/>
      <c r="L884" s="149"/>
      <c r="M884" s="154"/>
      <c r="T884" s="155"/>
      <c r="AT884" s="150" t="s">
        <v>190</v>
      </c>
      <c r="AU884" s="150" t="s">
        <v>88</v>
      </c>
      <c r="AV884" s="13" t="s">
        <v>203</v>
      </c>
      <c r="AW884" s="13" t="s">
        <v>41</v>
      </c>
      <c r="AX884" s="13" t="s">
        <v>88</v>
      </c>
      <c r="AY884" s="150" t="s">
        <v>184</v>
      </c>
    </row>
    <row r="885" spans="2:65" s="1" customFormat="1" ht="24.2" customHeight="1">
      <c r="B885" s="121"/>
      <c r="C885" s="122" t="s">
        <v>562</v>
      </c>
      <c r="D885" s="122" t="s">
        <v>185</v>
      </c>
      <c r="E885" s="123" t="s">
        <v>1511</v>
      </c>
      <c r="F885" s="124" t="s">
        <v>1512</v>
      </c>
      <c r="G885" s="125" t="s">
        <v>213</v>
      </c>
      <c r="H885" s="126">
        <v>2</v>
      </c>
      <c r="I885" s="127"/>
      <c r="J885" s="128">
        <f>ROUND(I885*H885,2)</f>
        <v>0</v>
      </c>
      <c r="K885" s="124" t="s">
        <v>189</v>
      </c>
      <c r="L885" s="32"/>
      <c r="M885" s="129" t="s">
        <v>3</v>
      </c>
      <c r="N885" s="130" t="s">
        <v>51</v>
      </c>
      <c r="P885" s="131">
        <f>O885*H885</f>
        <v>0</v>
      </c>
      <c r="Q885" s="131">
        <v>0</v>
      </c>
      <c r="R885" s="131">
        <f>Q885*H885</f>
        <v>0</v>
      </c>
      <c r="S885" s="131">
        <v>0</v>
      </c>
      <c r="T885" s="132">
        <f>S885*H885</f>
        <v>0</v>
      </c>
      <c r="AR885" s="133" t="s">
        <v>88</v>
      </c>
      <c r="AT885" s="133" t="s">
        <v>185</v>
      </c>
      <c r="AU885" s="133" t="s">
        <v>88</v>
      </c>
      <c r="AY885" s="16" t="s">
        <v>184</v>
      </c>
      <c r="BE885" s="134">
        <f>IF(N885="základní",J885,0)</f>
        <v>0</v>
      </c>
      <c r="BF885" s="134">
        <f>IF(N885="snížená",J885,0)</f>
        <v>0</v>
      </c>
      <c r="BG885" s="134">
        <f>IF(N885="zákl. přenesená",J885,0)</f>
        <v>0</v>
      </c>
      <c r="BH885" s="134">
        <f>IF(N885="sníž. přenesená",J885,0)</f>
        <v>0</v>
      </c>
      <c r="BI885" s="134">
        <f>IF(N885="nulová",J885,0)</f>
        <v>0</v>
      </c>
      <c r="BJ885" s="16" t="s">
        <v>88</v>
      </c>
      <c r="BK885" s="134">
        <f>ROUND(I885*H885,2)</f>
        <v>0</v>
      </c>
      <c r="BL885" s="16" t="s">
        <v>88</v>
      </c>
      <c r="BM885" s="133" t="s">
        <v>2963</v>
      </c>
    </row>
    <row r="886" spans="2:65" s="11" customFormat="1" ht="11.25">
      <c r="B886" s="135"/>
      <c r="D886" s="136" t="s">
        <v>190</v>
      </c>
      <c r="E886" s="137" t="s">
        <v>3</v>
      </c>
      <c r="F886" s="138" t="s">
        <v>2789</v>
      </c>
      <c r="H886" s="137" t="s">
        <v>3</v>
      </c>
      <c r="I886" s="139"/>
      <c r="L886" s="135"/>
      <c r="M886" s="140"/>
      <c r="T886" s="141"/>
      <c r="AT886" s="137" t="s">
        <v>190</v>
      </c>
      <c r="AU886" s="137" t="s">
        <v>88</v>
      </c>
      <c r="AV886" s="11" t="s">
        <v>88</v>
      </c>
      <c r="AW886" s="11" t="s">
        <v>41</v>
      </c>
      <c r="AX886" s="11" t="s">
        <v>80</v>
      </c>
      <c r="AY886" s="137" t="s">
        <v>184</v>
      </c>
    </row>
    <row r="887" spans="2:65" s="11" customFormat="1" ht="22.5">
      <c r="B887" s="135"/>
      <c r="D887" s="136" t="s">
        <v>190</v>
      </c>
      <c r="E887" s="137" t="s">
        <v>3</v>
      </c>
      <c r="F887" s="138" t="s">
        <v>2964</v>
      </c>
      <c r="H887" s="137" t="s">
        <v>3</v>
      </c>
      <c r="I887" s="139"/>
      <c r="L887" s="135"/>
      <c r="M887" s="140"/>
      <c r="T887" s="141"/>
      <c r="AT887" s="137" t="s">
        <v>190</v>
      </c>
      <c r="AU887" s="137" t="s">
        <v>88</v>
      </c>
      <c r="AV887" s="11" t="s">
        <v>88</v>
      </c>
      <c r="AW887" s="11" t="s">
        <v>41</v>
      </c>
      <c r="AX887" s="11" t="s">
        <v>80</v>
      </c>
      <c r="AY887" s="137" t="s">
        <v>184</v>
      </c>
    </row>
    <row r="888" spans="2:65" s="12" customFormat="1" ht="11.25">
      <c r="B888" s="142"/>
      <c r="D888" s="136" t="s">
        <v>190</v>
      </c>
      <c r="E888" s="143" t="s">
        <v>3</v>
      </c>
      <c r="F888" s="144" t="s">
        <v>90</v>
      </c>
      <c r="H888" s="145">
        <v>2</v>
      </c>
      <c r="I888" s="146"/>
      <c r="L888" s="142"/>
      <c r="M888" s="147"/>
      <c r="T888" s="148"/>
      <c r="AT888" s="143" t="s">
        <v>190</v>
      </c>
      <c r="AU888" s="143" t="s">
        <v>88</v>
      </c>
      <c r="AV888" s="12" t="s">
        <v>90</v>
      </c>
      <c r="AW888" s="12" t="s">
        <v>41</v>
      </c>
      <c r="AX888" s="12" t="s">
        <v>80</v>
      </c>
      <c r="AY888" s="143" t="s">
        <v>184</v>
      </c>
    </row>
    <row r="889" spans="2:65" s="13" customFormat="1" ht="11.25">
      <c r="B889" s="149"/>
      <c r="D889" s="136" t="s">
        <v>190</v>
      </c>
      <c r="E889" s="150" t="s">
        <v>3</v>
      </c>
      <c r="F889" s="151" t="s">
        <v>202</v>
      </c>
      <c r="H889" s="152">
        <v>2</v>
      </c>
      <c r="I889" s="153"/>
      <c r="L889" s="149"/>
      <c r="M889" s="154"/>
      <c r="T889" s="155"/>
      <c r="AT889" s="150" t="s">
        <v>190</v>
      </c>
      <c r="AU889" s="150" t="s">
        <v>88</v>
      </c>
      <c r="AV889" s="13" t="s">
        <v>203</v>
      </c>
      <c r="AW889" s="13" t="s">
        <v>41</v>
      </c>
      <c r="AX889" s="13" t="s">
        <v>88</v>
      </c>
      <c r="AY889" s="150" t="s">
        <v>184</v>
      </c>
    </row>
    <row r="890" spans="2:65" s="1" customFormat="1" ht="24.2" customHeight="1">
      <c r="B890" s="121"/>
      <c r="C890" s="122" t="s">
        <v>1851</v>
      </c>
      <c r="D890" s="122" t="s">
        <v>185</v>
      </c>
      <c r="E890" s="123" t="s">
        <v>1515</v>
      </c>
      <c r="F890" s="124" t="s">
        <v>1516</v>
      </c>
      <c r="G890" s="125" t="s">
        <v>213</v>
      </c>
      <c r="H890" s="126">
        <v>6</v>
      </c>
      <c r="I890" s="127"/>
      <c r="J890" s="128">
        <f>ROUND(I890*H890,2)</f>
        <v>0</v>
      </c>
      <c r="K890" s="124" t="s">
        <v>189</v>
      </c>
      <c r="L890" s="32"/>
      <c r="M890" s="129" t="s">
        <v>3</v>
      </c>
      <c r="N890" s="130" t="s">
        <v>51</v>
      </c>
      <c r="P890" s="131">
        <f>O890*H890</f>
        <v>0</v>
      </c>
      <c r="Q890" s="131">
        <v>0</v>
      </c>
      <c r="R890" s="131">
        <f>Q890*H890</f>
        <v>0</v>
      </c>
      <c r="S890" s="131">
        <v>0</v>
      </c>
      <c r="T890" s="132">
        <f>S890*H890</f>
        <v>0</v>
      </c>
      <c r="AR890" s="133" t="s">
        <v>88</v>
      </c>
      <c r="AT890" s="133" t="s">
        <v>185</v>
      </c>
      <c r="AU890" s="133" t="s">
        <v>88</v>
      </c>
      <c r="AY890" s="16" t="s">
        <v>184</v>
      </c>
      <c r="BE890" s="134">
        <f>IF(N890="základní",J890,0)</f>
        <v>0</v>
      </c>
      <c r="BF890" s="134">
        <f>IF(N890="snížená",J890,0)</f>
        <v>0</v>
      </c>
      <c r="BG890" s="134">
        <f>IF(N890="zákl. přenesená",J890,0)</f>
        <v>0</v>
      </c>
      <c r="BH890" s="134">
        <f>IF(N890="sníž. přenesená",J890,0)</f>
        <v>0</v>
      </c>
      <c r="BI890" s="134">
        <f>IF(N890="nulová",J890,0)</f>
        <v>0</v>
      </c>
      <c r="BJ890" s="16" t="s">
        <v>88</v>
      </c>
      <c r="BK890" s="134">
        <f>ROUND(I890*H890,2)</f>
        <v>0</v>
      </c>
      <c r="BL890" s="16" t="s">
        <v>88</v>
      </c>
      <c r="BM890" s="133" t="s">
        <v>2965</v>
      </c>
    </row>
    <row r="891" spans="2:65" s="11" customFormat="1" ht="11.25">
      <c r="B891" s="135"/>
      <c r="D891" s="136" t="s">
        <v>190</v>
      </c>
      <c r="E891" s="137" t="s">
        <v>3</v>
      </c>
      <c r="F891" s="138" t="s">
        <v>2789</v>
      </c>
      <c r="H891" s="137" t="s">
        <v>3</v>
      </c>
      <c r="I891" s="139"/>
      <c r="L891" s="135"/>
      <c r="M891" s="140"/>
      <c r="T891" s="141"/>
      <c r="AT891" s="137" t="s">
        <v>190</v>
      </c>
      <c r="AU891" s="137" t="s">
        <v>88</v>
      </c>
      <c r="AV891" s="11" t="s">
        <v>88</v>
      </c>
      <c r="AW891" s="11" t="s">
        <v>41</v>
      </c>
      <c r="AX891" s="11" t="s">
        <v>80</v>
      </c>
      <c r="AY891" s="137" t="s">
        <v>184</v>
      </c>
    </row>
    <row r="892" spans="2:65" s="11" customFormat="1" ht="22.5">
      <c r="B892" s="135"/>
      <c r="D892" s="136" t="s">
        <v>190</v>
      </c>
      <c r="E892" s="137" t="s">
        <v>3</v>
      </c>
      <c r="F892" s="138" t="s">
        <v>2966</v>
      </c>
      <c r="H892" s="137" t="s">
        <v>3</v>
      </c>
      <c r="I892" s="139"/>
      <c r="L892" s="135"/>
      <c r="M892" s="140"/>
      <c r="T892" s="141"/>
      <c r="AT892" s="137" t="s">
        <v>190</v>
      </c>
      <c r="AU892" s="137" t="s">
        <v>88</v>
      </c>
      <c r="AV892" s="11" t="s">
        <v>88</v>
      </c>
      <c r="AW892" s="11" t="s">
        <v>41</v>
      </c>
      <c r="AX892" s="11" t="s">
        <v>80</v>
      </c>
      <c r="AY892" s="137" t="s">
        <v>184</v>
      </c>
    </row>
    <row r="893" spans="2:65" s="12" customFormat="1" ht="11.25">
      <c r="B893" s="142"/>
      <c r="D893" s="136" t="s">
        <v>190</v>
      </c>
      <c r="E893" s="143" t="s">
        <v>3</v>
      </c>
      <c r="F893" s="144" t="s">
        <v>224</v>
      </c>
      <c r="H893" s="145">
        <v>6</v>
      </c>
      <c r="I893" s="146"/>
      <c r="L893" s="142"/>
      <c r="M893" s="147"/>
      <c r="T893" s="148"/>
      <c r="AT893" s="143" t="s">
        <v>190</v>
      </c>
      <c r="AU893" s="143" t="s">
        <v>88</v>
      </c>
      <c r="AV893" s="12" t="s">
        <v>90</v>
      </c>
      <c r="AW893" s="12" t="s">
        <v>41</v>
      </c>
      <c r="AX893" s="12" t="s">
        <v>80</v>
      </c>
      <c r="AY893" s="143" t="s">
        <v>184</v>
      </c>
    </row>
    <row r="894" spans="2:65" s="13" customFormat="1" ht="11.25">
      <c r="B894" s="149"/>
      <c r="D894" s="136" t="s">
        <v>190</v>
      </c>
      <c r="E894" s="150" t="s">
        <v>3</v>
      </c>
      <c r="F894" s="151" t="s">
        <v>202</v>
      </c>
      <c r="H894" s="152">
        <v>6</v>
      </c>
      <c r="I894" s="153"/>
      <c r="L894" s="149"/>
      <c r="M894" s="154"/>
      <c r="T894" s="155"/>
      <c r="AT894" s="150" t="s">
        <v>190</v>
      </c>
      <c r="AU894" s="150" t="s">
        <v>88</v>
      </c>
      <c r="AV894" s="13" t="s">
        <v>203</v>
      </c>
      <c r="AW894" s="13" t="s">
        <v>41</v>
      </c>
      <c r="AX894" s="13" t="s">
        <v>88</v>
      </c>
      <c r="AY894" s="150" t="s">
        <v>184</v>
      </c>
    </row>
    <row r="895" spans="2:65" s="1" customFormat="1" ht="33" customHeight="1">
      <c r="B895" s="121"/>
      <c r="C895" s="122" t="s">
        <v>566</v>
      </c>
      <c r="D895" s="122" t="s">
        <v>185</v>
      </c>
      <c r="E895" s="123" t="s">
        <v>1518</v>
      </c>
      <c r="F895" s="124" t="s">
        <v>1519</v>
      </c>
      <c r="G895" s="125" t="s">
        <v>213</v>
      </c>
      <c r="H895" s="126">
        <v>4</v>
      </c>
      <c r="I895" s="127"/>
      <c r="J895" s="128">
        <f>ROUND(I895*H895,2)</f>
        <v>0</v>
      </c>
      <c r="K895" s="124" t="s">
        <v>189</v>
      </c>
      <c r="L895" s="32"/>
      <c r="M895" s="129" t="s">
        <v>3</v>
      </c>
      <c r="N895" s="130" t="s">
        <v>51</v>
      </c>
      <c r="P895" s="131">
        <f>O895*H895</f>
        <v>0</v>
      </c>
      <c r="Q895" s="131">
        <v>0</v>
      </c>
      <c r="R895" s="131">
        <f>Q895*H895</f>
        <v>0</v>
      </c>
      <c r="S895" s="131">
        <v>0</v>
      </c>
      <c r="T895" s="132">
        <f>S895*H895</f>
        <v>0</v>
      </c>
      <c r="AR895" s="133" t="s">
        <v>88</v>
      </c>
      <c r="AT895" s="133" t="s">
        <v>185</v>
      </c>
      <c r="AU895" s="133" t="s">
        <v>88</v>
      </c>
      <c r="AY895" s="16" t="s">
        <v>184</v>
      </c>
      <c r="BE895" s="134">
        <f>IF(N895="základní",J895,0)</f>
        <v>0</v>
      </c>
      <c r="BF895" s="134">
        <f>IF(N895="snížená",J895,0)</f>
        <v>0</v>
      </c>
      <c r="BG895" s="134">
        <f>IF(N895="zákl. přenesená",J895,0)</f>
        <v>0</v>
      </c>
      <c r="BH895" s="134">
        <f>IF(N895="sníž. přenesená",J895,0)</f>
        <v>0</v>
      </c>
      <c r="BI895" s="134">
        <f>IF(N895="nulová",J895,0)</f>
        <v>0</v>
      </c>
      <c r="BJ895" s="16" t="s">
        <v>88</v>
      </c>
      <c r="BK895" s="134">
        <f>ROUND(I895*H895,2)</f>
        <v>0</v>
      </c>
      <c r="BL895" s="16" t="s">
        <v>88</v>
      </c>
      <c r="BM895" s="133" t="s">
        <v>2967</v>
      </c>
    </row>
    <row r="896" spans="2:65" s="11" customFormat="1" ht="11.25">
      <c r="B896" s="135"/>
      <c r="D896" s="136" t="s">
        <v>190</v>
      </c>
      <c r="E896" s="137" t="s">
        <v>3</v>
      </c>
      <c r="F896" s="138" t="s">
        <v>2789</v>
      </c>
      <c r="H896" s="137" t="s">
        <v>3</v>
      </c>
      <c r="I896" s="139"/>
      <c r="L896" s="135"/>
      <c r="M896" s="140"/>
      <c r="T896" s="141"/>
      <c r="AT896" s="137" t="s">
        <v>190</v>
      </c>
      <c r="AU896" s="137" t="s">
        <v>88</v>
      </c>
      <c r="AV896" s="11" t="s">
        <v>88</v>
      </c>
      <c r="AW896" s="11" t="s">
        <v>41</v>
      </c>
      <c r="AX896" s="11" t="s">
        <v>80</v>
      </c>
      <c r="AY896" s="137" t="s">
        <v>184</v>
      </c>
    </row>
    <row r="897" spans="2:65" s="11" customFormat="1" ht="22.5">
      <c r="B897" s="135"/>
      <c r="D897" s="136" t="s">
        <v>190</v>
      </c>
      <c r="E897" s="137" t="s">
        <v>3</v>
      </c>
      <c r="F897" s="138" t="s">
        <v>2968</v>
      </c>
      <c r="H897" s="137" t="s">
        <v>3</v>
      </c>
      <c r="I897" s="139"/>
      <c r="L897" s="135"/>
      <c r="M897" s="140"/>
      <c r="T897" s="141"/>
      <c r="AT897" s="137" t="s">
        <v>190</v>
      </c>
      <c r="AU897" s="137" t="s">
        <v>88</v>
      </c>
      <c r="AV897" s="11" t="s">
        <v>88</v>
      </c>
      <c r="AW897" s="11" t="s">
        <v>41</v>
      </c>
      <c r="AX897" s="11" t="s">
        <v>80</v>
      </c>
      <c r="AY897" s="137" t="s">
        <v>184</v>
      </c>
    </row>
    <row r="898" spans="2:65" s="12" customFormat="1" ht="11.25">
      <c r="B898" s="142"/>
      <c r="D898" s="136" t="s">
        <v>190</v>
      </c>
      <c r="E898" s="143" t="s">
        <v>3</v>
      </c>
      <c r="F898" s="144" t="s">
        <v>203</v>
      </c>
      <c r="H898" s="145">
        <v>4</v>
      </c>
      <c r="I898" s="146"/>
      <c r="L898" s="142"/>
      <c r="M898" s="147"/>
      <c r="T898" s="148"/>
      <c r="AT898" s="143" t="s">
        <v>190</v>
      </c>
      <c r="AU898" s="143" t="s">
        <v>88</v>
      </c>
      <c r="AV898" s="12" t="s">
        <v>90</v>
      </c>
      <c r="AW898" s="12" t="s">
        <v>41</v>
      </c>
      <c r="AX898" s="12" t="s">
        <v>80</v>
      </c>
      <c r="AY898" s="143" t="s">
        <v>184</v>
      </c>
    </row>
    <row r="899" spans="2:65" s="13" customFormat="1" ht="11.25">
      <c r="B899" s="149"/>
      <c r="D899" s="136" t="s">
        <v>190</v>
      </c>
      <c r="E899" s="150" t="s">
        <v>3</v>
      </c>
      <c r="F899" s="151" t="s">
        <v>202</v>
      </c>
      <c r="H899" s="152">
        <v>4</v>
      </c>
      <c r="I899" s="153"/>
      <c r="L899" s="149"/>
      <c r="M899" s="154"/>
      <c r="T899" s="155"/>
      <c r="AT899" s="150" t="s">
        <v>190</v>
      </c>
      <c r="AU899" s="150" t="s">
        <v>88</v>
      </c>
      <c r="AV899" s="13" t="s">
        <v>203</v>
      </c>
      <c r="AW899" s="13" t="s">
        <v>41</v>
      </c>
      <c r="AX899" s="13" t="s">
        <v>88</v>
      </c>
      <c r="AY899" s="150" t="s">
        <v>184</v>
      </c>
    </row>
    <row r="900" spans="2:65" s="1" customFormat="1" ht="33" customHeight="1">
      <c r="B900" s="121"/>
      <c r="C900" s="122" t="s">
        <v>1859</v>
      </c>
      <c r="D900" s="122" t="s">
        <v>185</v>
      </c>
      <c r="E900" s="123" t="s">
        <v>1521</v>
      </c>
      <c r="F900" s="124" t="s">
        <v>1522</v>
      </c>
      <c r="G900" s="125" t="s">
        <v>213</v>
      </c>
      <c r="H900" s="126">
        <v>4</v>
      </c>
      <c r="I900" s="127"/>
      <c r="J900" s="128">
        <f>ROUND(I900*H900,2)</f>
        <v>0</v>
      </c>
      <c r="K900" s="124" t="s">
        <v>189</v>
      </c>
      <c r="L900" s="32"/>
      <c r="M900" s="129" t="s">
        <v>3</v>
      </c>
      <c r="N900" s="130" t="s">
        <v>51</v>
      </c>
      <c r="P900" s="131">
        <f>O900*H900</f>
        <v>0</v>
      </c>
      <c r="Q900" s="131">
        <v>0</v>
      </c>
      <c r="R900" s="131">
        <f>Q900*H900</f>
        <v>0</v>
      </c>
      <c r="S900" s="131">
        <v>0</v>
      </c>
      <c r="T900" s="132">
        <f>S900*H900</f>
        <v>0</v>
      </c>
      <c r="AR900" s="133" t="s">
        <v>88</v>
      </c>
      <c r="AT900" s="133" t="s">
        <v>185</v>
      </c>
      <c r="AU900" s="133" t="s">
        <v>88</v>
      </c>
      <c r="AY900" s="16" t="s">
        <v>184</v>
      </c>
      <c r="BE900" s="134">
        <f>IF(N900="základní",J900,0)</f>
        <v>0</v>
      </c>
      <c r="BF900" s="134">
        <f>IF(N900="snížená",J900,0)</f>
        <v>0</v>
      </c>
      <c r="BG900" s="134">
        <f>IF(N900="zákl. přenesená",J900,0)</f>
        <v>0</v>
      </c>
      <c r="BH900" s="134">
        <f>IF(N900="sníž. přenesená",J900,0)</f>
        <v>0</v>
      </c>
      <c r="BI900" s="134">
        <f>IF(N900="nulová",J900,0)</f>
        <v>0</v>
      </c>
      <c r="BJ900" s="16" t="s">
        <v>88</v>
      </c>
      <c r="BK900" s="134">
        <f>ROUND(I900*H900,2)</f>
        <v>0</v>
      </c>
      <c r="BL900" s="16" t="s">
        <v>88</v>
      </c>
      <c r="BM900" s="133" t="s">
        <v>2969</v>
      </c>
    </row>
    <row r="901" spans="2:65" s="11" customFormat="1" ht="11.25">
      <c r="B901" s="135"/>
      <c r="D901" s="136" t="s">
        <v>190</v>
      </c>
      <c r="E901" s="137" t="s">
        <v>3</v>
      </c>
      <c r="F901" s="138" t="s">
        <v>2789</v>
      </c>
      <c r="H901" s="137" t="s">
        <v>3</v>
      </c>
      <c r="I901" s="139"/>
      <c r="L901" s="135"/>
      <c r="M901" s="140"/>
      <c r="T901" s="141"/>
      <c r="AT901" s="137" t="s">
        <v>190</v>
      </c>
      <c r="AU901" s="137" t="s">
        <v>88</v>
      </c>
      <c r="AV901" s="11" t="s">
        <v>88</v>
      </c>
      <c r="AW901" s="11" t="s">
        <v>41</v>
      </c>
      <c r="AX901" s="11" t="s">
        <v>80</v>
      </c>
      <c r="AY901" s="137" t="s">
        <v>184</v>
      </c>
    </row>
    <row r="902" spans="2:65" s="11" customFormat="1" ht="22.5">
      <c r="B902" s="135"/>
      <c r="D902" s="136" t="s">
        <v>190</v>
      </c>
      <c r="E902" s="137" t="s">
        <v>3</v>
      </c>
      <c r="F902" s="138" t="s">
        <v>2970</v>
      </c>
      <c r="H902" s="137" t="s">
        <v>3</v>
      </c>
      <c r="I902" s="139"/>
      <c r="L902" s="135"/>
      <c r="M902" s="140"/>
      <c r="T902" s="141"/>
      <c r="AT902" s="137" t="s">
        <v>190</v>
      </c>
      <c r="AU902" s="137" t="s">
        <v>88</v>
      </c>
      <c r="AV902" s="11" t="s">
        <v>88</v>
      </c>
      <c r="AW902" s="11" t="s">
        <v>41</v>
      </c>
      <c r="AX902" s="11" t="s">
        <v>80</v>
      </c>
      <c r="AY902" s="137" t="s">
        <v>184</v>
      </c>
    </row>
    <row r="903" spans="2:65" s="12" customFormat="1" ht="11.25">
      <c r="B903" s="142"/>
      <c r="D903" s="136" t="s">
        <v>190</v>
      </c>
      <c r="E903" s="143" t="s">
        <v>3</v>
      </c>
      <c r="F903" s="144" t="s">
        <v>203</v>
      </c>
      <c r="H903" s="145">
        <v>4</v>
      </c>
      <c r="I903" s="146"/>
      <c r="L903" s="142"/>
      <c r="M903" s="147"/>
      <c r="T903" s="148"/>
      <c r="AT903" s="143" t="s">
        <v>190</v>
      </c>
      <c r="AU903" s="143" t="s">
        <v>88</v>
      </c>
      <c r="AV903" s="12" t="s">
        <v>90</v>
      </c>
      <c r="AW903" s="12" t="s">
        <v>41</v>
      </c>
      <c r="AX903" s="12" t="s">
        <v>80</v>
      </c>
      <c r="AY903" s="143" t="s">
        <v>184</v>
      </c>
    </row>
    <row r="904" spans="2:65" s="13" customFormat="1" ht="11.25">
      <c r="B904" s="149"/>
      <c r="D904" s="136" t="s">
        <v>190</v>
      </c>
      <c r="E904" s="150" t="s">
        <v>3</v>
      </c>
      <c r="F904" s="151" t="s">
        <v>202</v>
      </c>
      <c r="H904" s="152">
        <v>4</v>
      </c>
      <c r="I904" s="153"/>
      <c r="L904" s="149"/>
      <c r="M904" s="154"/>
      <c r="T904" s="155"/>
      <c r="AT904" s="150" t="s">
        <v>190</v>
      </c>
      <c r="AU904" s="150" t="s">
        <v>88</v>
      </c>
      <c r="AV904" s="13" t="s">
        <v>203</v>
      </c>
      <c r="AW904" s="13" t="s">
        <v>41</v>
      </c>
      <c r="AX904" s="13" t="s">
        <v>88</v>
      </c>
      <c r="AY904" s="150" t="s">
        <v>184</v>
      </c>
    </row>
    <row r="905" spans="2:65" s="1" customFormat="1" ht="24.2" customHeight="1">
      <c r="B905" s="121"/>
      <c r="C905" s="122" t="s">
        <v>571</v>
      </c>
      <c r="D905" s="122" t="s">
        <v>185</v>
      </c>
      <c r="E905" s="123" t="s">
        <v>1528</v>
      </c>
      <c r="F905" s="124" t="s">
        <v>1529</v>
      </c>
      <c r="G905" s="125" t="s">
        <v>213</v>
      </c>
      <c r="H905" s="126">
        <v>6</v>
      </c>
      <c r="I905" s="127"/>
      <c r="J905" s="128">
        <f>ROUND(I905*H905,2)</f>
        <v>0</v>
      </c>
      <c r="K905" s="124" t="s">
        <v>189</v>
      </c>
      <c r="L905" s="32"/>
      <c r="M905" s="129" t="s">
        <v>3</v>
      </c>
      <c r="N905" s="130" t="s">
        <v>51</v>
      </c>
      <c r="P905" s="131">
        <f>O905*H905</f>
        <v>0</v>
      </c>
      <c r="Q905" s="131">
        <v>0</v>
      </c>
      <c r="R905" s="131">
        <f>Q905*H905</f>
        <v>0</v>
      </c>
      <c r="S905" s="131">
        <v>0</v>
      </c>
      <c r="T905" s="132">
        <f>S905*H905</f>
        <v>0</v>
      </c>
      <c r="AR905" s="133" t="s">
        <v>88</v>
      </c>
      <c r="AT905" s="133" t="s">
        <v>185</v>
      </c>
      <c r="AU905" s="133" t="s">
        <v>88</v>
      </c>
      <c r="AY905" s="16" t="s">
        <v>184</v>
      </c>
      <c r="BE905" s="134">
        <f>IF(N905="základní",J905,0)</f>
        <v>0</v>
      </c>
      <c r="BF905" s="134">
        <f>IF(N905="snížená",J905,0)</f>
        <v>0</v>
      </c>
      <c r="BG905" s="134">
        <f>IF(N905="zákl. přenesená",J905,0)</f>
        <v>0</v>
      </c>
      <c r="BH905" s="134">
        <f>IF(N905="sníž. přenesená",J905,0)</f>
        <v>0</v>
      </c>
      <c r="BI905" s="134">
        <f>IF(N905="nulová",J905,0)</f>
        <v>0</v>
      </c>
      <c r="BJ905" s="16" t="s">
        <v>88</v>
      </c>
      <c r="BK905" s="134">
        <f>ROUND(I905*H905,2)</f>
        <v>0</v>
      </c>
      <c r="BL905" s="16" t="s">
        <v>88</v>
      </c>
      <c r="BM905" s="133" t="s">
        <v>2971</v>
      </c>
    </row>
    <row r="906" spans="2:65" s="11" customFormat="1" ht="11.25">
      <c r="B906" s="135"/>
      <c r="D906" s="136" t="s">
        <v>190</v>
      </c>
      <c r="E906" s="137" t="s">
        <v>3</v>
      </c>
      <c r="F906" s="138" t="s">
        <v>2789</v>
      </c>
      <c r="H906" s="137" t="s">
        <v>3</v>
      </c>
      <c r="I906" s="139"/>
      <c r="L906" s="135"/>
      <c r="M906" s="140"/>
      <c r="T906" s="141"/>
      <c r="AT906" s="137" t="s">
        <v>190</v>
      </c>
      <c r="AU906" s="137" t="s">
        <v>88</v>
      </c>
      <c r="AV906" s="11" t="s">
        <v>88</v>
      </c>
      <c r="AW906" s="11" t="s">
        <v>41</v>
      </c>
      <c r="AX906" s="11" t="s">
        <v>80</v>
      </c>
      <c r="AY906" s="137" t="s">
        <v>184</v>
      </c>
    </row>
    <row r="907" spans="2:65" s="11" customFormat="1" ht="33.75">
      <c r="B907" s="135"/>
      <c r="D907" s="136" t="s">
        <v>190</v>
      </c>
      <c r="E907" s="137" t="s">
        <v>3</v>
      </c>
      <c r="F907" s="138" t="s">
        <v>2972</v>
      </c>
      <c r="H907" s="137" t="s">
        <v>3</v>
      </c>
      <c r="I907" s="139"/>
      <c r="L907" s="135"/>
      <c r="M907" s="140"/>
      <c r="T907" s="141"/>
      <c r="AT907" s="137" t="s">
        <v>190</v>
      </c>
      <c r="AU907" s="137" t="s">
        <v>88</v>
      </c>
      <c r="AV907" s="11" t="s">
        <v>88</v>
      </c>
      <c r="AW907" s="11" t="s">
        <v>41</v>
      </c>
      <c r="AX907" s="11" t="s">
        <v>80</v>
      </c>
      <c r="AY907" s="137" t="s">
        <v>184</v>
      </c>
    </row>
    <row r="908" spans="2:65" s="12" customFormat="1" ht="11.25">
      <c r="B908" s="142"/>
      <c r="D908" s="136" t="s">
        <v>190</v>
      </c>
      <c r="E908" s="143" t="s">
        <v>3</v>
      </c>
      <c r="F908" s="144" t="s">
        <v>224</v>
      </c>
      <c r="H908" s="145">
        <v>6</v>
      </c>
      <c r="I908" s="146"/>
      <c r="L908" s="142"/>
      <c r="M908" s="147"/>
      <c r="T908" s="148"/>
      <c r="AT908" s="143" t="s">
        <v>190</v>
      </c>
      <c r="AU908" s="143" t="s">
        <v>88</v>
      </c>
      <c r="AV908" s="12" t="s">
        <v>90</v>
      </c>
      <c r="AW908" s="12" t="s">
        <v>41</v>
      </c>
      <c r="AX908" s="12" t="s">
        <v>80</v>
      </c>
      <c r="AY908" s="143" t="s">
        <v>184</v>
      </c>
    </row>
    <row r="909" spans="2:65" s="13" customFormat="1" ht="11.25">
      <c r="B909" s="149"/>
      <c r="D909" s="136" t="s">
        <v>190</v>
      </c>
      <c r="E909" s="150" t="s">
        <v>3</v>
      </c>
      <c r="F909" s="151" t="s">
        <v>202</v>
      </c>
      <c r="H909" s="152">
        <v>6</v>
      </c>
      <c r="I909" s="153"/>
      <c r="L909" s="149"/>
      <c r="M909" s="154"/>
      <c r="T909" s="155"/>
      <c r="AT909" s="150" t="s">
        <v>190</v>
      </c>
      <c r="AU909" s="150" t="s">
        <v>88</v>
      </c>
      <c r="AV909" s="13" t="s">
        <v>203</v>
      </c>
      <c r="AW909" s="13" t="s">
        <v>41</v>
      </c>
      <c r="AX909" s="13" t="s">
        <v>88</v>
      </c>
      <c r="AY909" s="150" t="s">
        <v>184</v>
      </c>
    </row>
    <row r="910" spans="2:65" s="1" customFormat="1" ht="33" customHeight="1">
      <c r="B910" s="121"/>
      <c r="C910" s="122" t="s">
        <v>1868</v>
      </c>
      <c r="D910" s="122" t="s">
        <v>185</v>
      </c>
      <c r="E910" s="123" t="s">
        <v>1532</v>
      </c>
      <c r="F910" s="124" t="s">
        <v>1533</v>
      </c>
      <c r="G910" s="125" t="s">
        <v>213</v>
      </c>
      <c r="H910" s="126">
        <v>1</v>
      </c>
      <c r="I910" s="127"/>
      <c r="J910" s="128">
        <f>ROUND(I910*H910,2)</f>
        <v>0</v>
      </c>
      <c r="K910" s="124" t="s">
        <v>189</v>
      </c>
      <c r="L910" s="32"/>
      <c r="M910" s="129" t="s">
        <v>3</v>
      </c>
      <c r="N910" s="130" t="s">
        <v>51</v>
      </c>
      <c r="P910" s="131">
        <f>O910*H910</f>
        <v>0</v>
      </c>
      <c r="Q910" s="131">
        <v>0</v>
      </c>
      <c r="R910" s="131">
        <f>Q910*H910</f>
        <v>0</v>
      </c>
      <c r="S910" s="131">
        <v>0</v>
      </c>
      <c r="T910" s="132">
        <f>S910*H910</f>
        <v>0</v>
      </c>
      <c r="AR910" s="133" t="s">
        <v>88</v>
      </c>
      <c r="AT910" s="133" t="s">
        <v>185</v>
      </c>
      <c r="AU910" s="133" t="s">
        <v>88</v>
      </c>
      <c r="AY910" s="16" t="s">
        <v>184</v>
      </c>
      <c r="BE910" s="134">
        <f>IF(N910="základní",J910,0)</f>
        <v>0</v>
      </c>
      <c r="BF910" s="134">
        <f>IF(N910="snížená",J910,0)</f>
        <v>0</v>
      </c>
      <c r="BG910" s="134">
        <f>IF(N910="zákl. přenesená",J910,0)</f>
        <v>0</v>
      </c>
      <c r="BH910" s="134">
        <f>IF(N910="sníž. přenesená",J910,0)</f>
        <v>0</v>
      </c>
      <c r="BI910" s="134">
        <f>IF(N910="nulová",J910,0)</f>
        <v>0</v>
      </c>
      <c r="BJ910" s="16" t="s">
        <v>88</v>
      </c>
      <c r="BK910" s="134">
        <f>ROUND(I910*H910,2)</f>
        <v>0</v>
      </c>
      <c r="BL910" s="16" t="s">
        <v>88</v>
      </c>
      <c r="BM910" s="133" t="s">
        <v>2973</v>
      </c>
    </row>
    <row r="911" spans="2:65" s="11" customFormat="1" ht="11.25">
      <c r="B911" s="135"/>
      <c r="D911" s="136" t="s">
        <v>190</v>
      </c>
      <c r="E911" s="137" t="s">
        <v>3</v>
      </c>
      <c r="F911" s="138" t="s">
        <v>2789</v>
      </c>
      <c r="H911" s="137" t="s">
        <v>3</v>
      </c>
      <c r="I911" s="139"/>
      <c r="L911" s="135"/>
      <c r="M911" s="140"/>
      <c r="T911" s="141"/>
      <c r="AT911" s="137" t="s">
        <v>190</v>
      </c>
      <c r="AU911" s="137" t="s">
        <v>88</v>
      </c>
      <c r="AV911" s="11" t="s">
        <v>88</v>
      </c>
      <c r="AW911" s="11" t="s">
        <v>41</v>
      </c>
      <c r="AX911" s="11" t="s">
        <v>80</v>
      </c>
      <c r="AY911" s="137" t="s">
        <v>184</v>
      </c>
    </row>
    <row r="912" spans="2:65" s="11" customFormat="1" ht="33.75">
      <c r="B912" s="135"/>
      <c r="D912" s="136" t="s">
        <v>190</v>
      </c>
      <c r="E912" s="137" t="s">
        <v>3</v>
      </c>
      <c r="F912" s="138" t="s">
        <v>2974</v>
      </c>
      <c r="H912" s="137" t="s">
        <v>3</v>
      </c>
      <c r="I912" s="139"/>
      <c r="L912" s="135"/>
      <c r="M912" s="140"/>
      <c r="T912" s="141"/>
      <c r="AT912" s="137" t="s">
        <v>190</v>
      </c>
      <c r="AU912" s="137" t="s">
        <v>88</v>
      </c>
      <c r="AV912" s="11" t="s">
        <v>88</v>
      </c>
      <c r="AW912" s="11" t="s">
        <v>41</v>
      </c>
      <c r="AX912" s="11" t="s">
        <v>80</v>
      </c>
      <c r="AY912" s="137" t="s">
        <v>184</v>
      </c>
    </row>
    <row r="913" spans="2:65" s="12" customFormat="1" ht="11.25">
      <c r="B913" s="142"/>
      <c r="D913" s="136" t="s">
        <v>190</v>
      </c>
      <c r="E913" s="143" t="s">
        <v>3</v>
      </c>
      <c r="F913" s="144" t="s">
        <v>88</v>
      </c>
      <c r="H913" s="145">
        <v>1</v>
      </c>
      <c r="I913" s="146"/>
      <c r="L913" s="142"/>
      <c r="M913" s="147"/>
      <c r="T913" s="148"/>
      <c r="AT913" s="143" t="s">
        <v>190</v>
      </c>
      <c r="AU913" s="143" t="s">
        <v>88</v>
      </c>
      <c r="AV913" s="12" t="s">
        <v>90</v>
      </c>
      <c r="AW913" s="12" t="s">
        <v>41</v>
      </c>
      <c r="AX913" s="12" t="s">
        <v>80</v>
      </c>
      <c r="AY913" s="143" t="s">
        <v>184</v>
      </c>
    </row>
    <row r="914" spans="2:65" s="13" customFormat="1" ht="11.25">
      <c r="B914" s="149"/>
      <c r="D914" s="136" t="s">
        <v>190</v>
      </c>
      <c r="E914" s="150" t="s">
        <v>3</v>
      </c>
      <c r="F914" s="151" t="s">
        <v>202</v>
      </c>
      <c r="H914" s="152">
        <v>1</v>
      </c>
      <c r="I914" s="153"/>
      <c r="L914" s="149"/>
      <c r="M914" s="154"/>
      <c r="T914" s="155"/>
      <c r="AT914" s="150" t="s">
        <v>190</v>
      </c>
      <c r="AU914" s="150" t="s">
        <v>88</v>
      </c>
      <c r="AV914" s="13" t="s">
        <v>203</v>
      </c>
      <c r="AW914" s="13" t="s">
        <v>41</v>
      </c>
      <c r="AX914" s="13" t="s">
        <v>88</v>
      </c>
      <c r="AY914" s="150" t="s">
        <v>184</v>
      </c>
    </row>
    <row r="915" spans="2:65" s="1" customFormat="1" ht="24.2" customHeight="1">
      <c r="B915" s="121"/>
      <c r="C915" s="122" t="s">
        <v>575</v>
      </c>
      <c r="D915" s="122" t="s">
        <v>185</v>
      </c>
      <c r="E915" s="123" t="s">
        <v>1882</v>
      </c>
      <c r="F915" s="124" t="s">
        <v>1883</v>
      </c>
      <c r="G915" s="125" t="s">
        <v>213</v>
      </c>
      <c r="H915" s="126">
        <v>4</v>
      </c>
      <c r="I915" s="127"/>
      <c r="J915" s="128">
        <f>ROUND(I915*H915,2)</f>
        <v>0</v>
      </c>
      <c r="K915" s="124" t="s">
        <v>189</v>
      </c>
      <c r="L915" s="32"/>
      <c r="M915" s="129" t="s">
        <v>3</v>
      </c>
      <c r="N915" s="130" t="s">
        <v>51</v>
      </c>
      <c r="P915" s="131">
        <f>O915*H915</f>
        <v>0</v>
      </c>
      <c r="Q915" s="131">
        <v>0</v>
      </c>
      <c r="R915" s="131">
        <f>Q915*H915</f>
        <v>0</v>
      </c>
      <c r="S915" s="131">
        <v>0</v>
      </c>
      <c r="T915" s="132">
        <f>S915*H915</f>
        <v>0</v>
      </c>
      <c r="AR915" s="133" t="s">
        <v>88</v>
      </c>
      <c r="AT915" s="133" t="s">
        <v>185</v>
      </c>
      <c r="AU915" s="133" t="s">
        <v>88</v>
      </c>
      <c r="AY915" s="16" t="s">
        <v>184</v>
      </c>
      <c r="BE915" s="134">
        <f>IF(N915="základní",J915,0)</f>
        <v>0</v>
      </c>
      <c r="BF915" s="134">
        <f>IF(N915="snížená",J915,0)</f>
        <v>0</v>
      </c>
      <c r="BG915" s="134">
        <f>IF(N915="zákl. přenesená",J915,0)</f>
        <v>0</v>
      </c>
      <c r="BH915" s="134">
        <f>IF(N915="sníž. přenesená",J915,0)</f>
        <v>0</v>
      </c>
      <c r="BI915" s="134">
        <f>IF(N915="nulová",J915,0)</f>
        <v>0</v>
      </c>
      <c r="BJ915" s="16" t="s">
        <v>88</v>
      </c>
      <c r="BK915" s="134">
        <f>ROUND(I915*H915,2)</f>
        <v>0</v>
      </c>
      <c r="BL915" s="16" t="s">
        <v>88</v>
      </c>
      <c r="BM915" s="133" t="s">
        <v>2975</v>
      </c>
    </row>
    <row r="916" spans="2:65" s="11" customFormat="1" ht="11.25">
      <c r="B916" s="135"/>
      <c r="D916" s="136" t="s">
        <v>190</v>
      </c>
      <c r="E916" s="137" t="s">
        <v>3</v>
      </c>
      <c r="F916" s="138" t="s">
        <v>2789</v>
      </c>
      <c r="H916" s="137" t="s">
        <v>3</v>
      </c>
      <c r="I916" s="139"/>
      <c r="L916" s="135"/>
      <c r="M916" s="140"/>
      <c r="T916" s="141"/>
      <c r="AT916" s="137" t="s">
        <v>190</v>
      </c>
      <c r="AU916" s="137" t="s">
        <v>88</v>
      </c>
      <c r="AV916" s="11" t="s">
        <v>88</v>
      </c>
      <c r="AW916" s="11" t="s">
        <v>41</v>
      </c>
      <c r="AX916" s="11" t="s">
        <v>80</v>
      </c>
      <c r="AY916" s="137" t="s">
        <v>184</v>
      </c>
    </row>
    <row r="917" spans="2:65" s="11" customFormat="1" ht="22.5">
      <c r="B917" s="135"/>
      <c r="D917" s="136" t="s">
        <v>190</v>
      </c>
      <c r="E917" s="137" t="s">
        <v>3</v>
      </c>
      <c r="F917" s="138" t="s">
        <v>2976</v>
      </c>
      <c r="H917" s="137" t="s">
        <v>3</v>
      </c>
      <c r="I917" s="139"/>
      <c r="L917" s="135"/>
      <c r="M917" s="140"/>
      <c r="T917" s="141"/>
      <c r="AT917" s="137" t="s">
        <v>190</v>
      </c>
      <c r="AU917" s="137" t="s">
        <v>88</v>
      </c>
      <c r="AV917" s="11" t="s">
        <v>88</v>
      </c>
      <c r="AW917" s="11" t="s">
        <v>41</v>
      </c>
      <c r="AX917" s="11" t="s">
        <v>80</v>
      </c>
      <c r="AY917" s="137" t="s">
        <v>184</v>
      </c>
    </row>
    <row r="918" spans="2:65" s="12" customFormat="1" ht="11.25">
      <c r="B918" s="142"/>
      <c r="D918" s="136" t="s">
        <v>190</v>
      </c>
      <c r="E918" s="143" t="s">
        <v>3</v>
      </c>
      <c r="F918" s="144" t="s">
        <v>203</v>
      </c>
      <c r="H918" s="145">
        <v>4</v>
      </c>
      <c r="I918" s="146"/>
      <c r="L918" s="142"/>
      <c r="M918" s="147"/>
      <c r="T918" s="148"/>
      <c r="AT918" s="143" t="s">
        <v>190</v>
      </c>
      <c r="AU918" s="143" t="s">
        <v>88</v>
      </c>
      <c r="AV918" s="12" t="s">
        <v>90</v>
      </c>
      <c r="AW918" s="12" t="s">
        <v>41</v>
      </c>
      <c r="AX918" s="12" t="s">
        <v>80</v>
      </c>
      <c r="AY918" s="143" t="s">
        <v>184</v>
      </c>
    </row>
    <row r="919" spans="2:65" s="13" customFormat="1" ht="11.25">
      <c r="B919" s="149"/>
      <c r="D919" s="136" t="s">
        <v>190</v>
      </c>
      <c r="E919" s="150" t="s">
        <v>3</v>
      </c>
      <c r="F919" s="151" t="s">
        <v>202</v>
      </c>
      <c r="H919" s="152">
        <v>4</v>
      </c>
      <c r="I919" s="153"/>
      <c r="L919" s="149"/>
      <c r="M919" s="154"/>
      <c r="T919" s="155"/>
      <c r="AT919" s="150" t="s">
        <v>190</v>
      </c>
      <c r="AU919" s="150" t="s">
        <v>88</v>
      </c>
      <c r="AV919" s="13" t="s">
        <v>203</v>
      </c>
      <c r="AW919" s="13" t="s">
        <v>41</v>
      </c>
      <c r="AX919" s="13" t="s">
        <v>88</v>
      </c>
      <c r="AY919" s="150" t="s">
        <v>184</v>
      </c>
    </row>
    <row r="920" spans="2:65" s="1" customFormat="1" ht="24.2" customHeight="1">
      <c r="B920" s="121"/>
      <c r="C920" s="122" t="s">
        <v>1876</v>
      </c>
      <c r="D920" s="122" t="s">
        <v>185</v>
      </c>
      <c r="E920" s="123" t="s">
        <v>1888</v>
      </c>
      <c r="F920" s="124" t="s">
        <v>1889</v>
      </c>
      <c r="G920" s="125" t="s">
        <v>213</v>
      </c>
      <c r="H920" s="126">
        <v>2</v>
      </c>
      <c r="I920" s="127"/>
      <c r="J920" s="128">
        <f>ROUND(I920*H920,2)</f>
        <v>0</v>
      </c>
      <c r="K920" s="124" t="s">
        <v>189</v>
      </c>
      <c r="L920" s="32"/>
      <c r="M920" s="129" t="s">
        <v>3</v>
      </c>
      <c r="N920" s="130" t="s">
        <v>51</v>
      </c>
      <c r="P920" s="131">
        <f>O920*H920</f>
        <v>0</v>
      </c>
      <c r="Q920" s="131">
        <v>0</v>
      </c>
      <c r="R920" s="131">
        <f>Q920*H920</f>
        <v>0</v>
      </c>
      <c r="S920" s="131">
        <v>0</v>
      </c>
      <c r="T920" s="132">
        <f>S920*H920</f>
        <v>0</v>
      </c>
      <c r="AR920" s="133" t="s">
        <v>88</v>
      </c>
      <c r="AT920" s="133" t="s">
        <v>185</v>
      </c>
      <c r="AU920" s="133" t="s">
        <v>88</v>
      </c>
      <c r="AY920" s="16" t="s">
        <v>184</v>
      </c>
      <c r="BE920" s="134">
        <f>IF(N920="základní",J920,0)</f>
        <v>0</v>
      </c>
      <c r="BF920" s="134">
        <f>IF(N920="snížená",J920,0)</f>
        <v>0</v>
      </c>
      <c r="BG920" s="134">
        <f>IF(N920="zákl. přenesená",J920,0)</f>
        <v>0</v>
      </c>
      <c r="BH920" s="134">
        <f>IF(N920="sníž. přenesená",J920,0)</f>
        <v>0</v>
      </c>
      <c r="BI920" s="134">
        <f>IF(N920="nulová",J920,0)</f>
        <v>0</v>
      </c>
      <c r="BJ920" s="16" t="s">
        <v>88</v>
      </c>
      <c r="BK920" s="134">
        <f>ROUND(I920*H920,2)</f>
        <v>0</v>
      </c>
      <c r="BL920" s="16" t="s">
        <v>88</v>
      </c>
      <c r="BM920" s="133" t="s">
        <v>2977</v>
      </c>
    </row>
    <row r="921" spans="2:65" s="11" customFormat="1" ht="11.25">
      <c r="B921" s="135"/>
      <c r="D921" s="136" t="s">
        <v>190</v>
      </c>
      <c r="E921" s="137" t="s">
        <v>3</v>
      </c>
      <c r="F921" s="138" t="s">
        <v>2789</v>
      </c>
      <c r="H921" s="137" t="s">
        <v>3</v>
      </c>
      <c r="I921" s="139"/>
      <c r="L921" s="135"/>
      <c r="M921" s="140"/>
      <c r="T921" s="141"/>
      <c r="AT921" s="137" t="s">
        <v>190</v>
      </c>
      <c r="AU921" s="137" t="s">
        <v>88</v>
      </c>
      <c r="AV921" s="11" t="s">
        <v>88</v>
      </c>
      <c r="AW921" s="11" t="s">
        <v>41</v>
      </c>
      <c r="AX921" s="11" t="s">
        <v>80</v>
      </c>
      <c r="AY921" s="137" t="s">
        <v>184</v>
      </c>
    </row>
    <row r="922" spans="2:65" s="11" customFormat="1" ht="22.5">
      <c r="B922" s="135"/>
      <c r="D922" s="136" t="s">
        <v>190</v>
      </c>
      <c r="E922" s="137" t="s">
        <v>3</v>
      </c>
      <c r="F922" s="138" t="s">
        <v>2978</v>
      </c>
      <c r="H922" s="137" t="s">
        <v>3</v>
      </c>
      <c r="I922" s="139"/>
      <c r="L922" s="135"/>
      <c r="M922" s="140"/>
      <c r="T922" s="141"/>
      <c r="AT922" s="137" t="s">
        <v>190</v>
      </c>
      <c r="AU922" s="137" t="s">
        <v>88</v>
      </c>
      <c r="AV922" s="11" t="s">
        <v>88</v>
      </c>
      <c r="AW922" s="11" t="s">
        <v>41</v>
      </c>
      <c r="AX922" s="11" t="s">
        <v>80</v>
      </c>
      <c r="AY922" s="137" t="s">
        <v>184</v>
      </c>
    </row>
    <row r="923" spans="2:65" s="12" customFormat="1" ht="11.25">
      <c r="B923" s="142"/>
      <c r="D923" s="136" t="s">
        <v>190</v>
      </c>
      <c r="E923" s="143" t="s">
        <v>3</v>
      </c>
      <c r="F923" s="144" t="s">
        <v>90</v>
      </c>
      <c r="H923" s="145">
        <v>2</v>
      </c>
      <c r="I923" s="146"/>
      <c r="L923" s="142"/>
      <c r="M923" s="147"/>
      <c r="T923" s="148"/>
      <c r="AT923" s="143" t="s">
        <v>190</v>
      </c>
      <c r="AU923" s="143" t="s">
        <v>88</v>
      </c>
      <c r="AV923" s="12" t="s">
        <v>90</v>
      </c>
      <c r="AW923" s="12" t="s">
        <v>41</v>
      </c>
      <c r="AX923" s="12" t="s">
        <v>80</v>
      </c>
      <c r="AY923" s="143" t="s">
        <v>184</v>
      </c>
    </row>
    <row r="924" spans="2:65" s="13" customFormat="1" ht="11.25">
      <c r="B924" s="149"/>
      <c r="D924" s="136" t="s">
        <v>190</v>
      </c>
      <c r="E924" s="150" t="s">
        <v>3</v>
      </c>
      <c r="F924" s="151" t="s">
        <v>202</v>
      </c>
      <c r="H924" s="152">
        <v>2</v>
      </c>
      <c r="I924" s="153"/>
      <c r="L924" s="149"/>
      <c r="M924" s="154"/>
      <c r="T924" s="155"/>
      <c r="AT924" s="150" t="s">
        <v>190</v>
      </c>
      <c r="AU924" s="150" t="s">
        <v>88</v>
      </c>
      <c r="AV924" s="13" t="s">
        <v>203</v>
      </c>
      <c r="AW924" s="13" t="s">
        <v>41</v>
      </c>
      <c r="AX924" s="13" t="s">
        <v>88</v>
      </c>
      <c r="AY924" s="150" t="s">
        <v>184</v>
      </c>
    </row>
    <row r="925" spans="2:65" s="1" customFormat="1" ht="24.2" customHeight="1">
      <c r="B925" s="121"/>
      <c r="C925" s="122" t="s">
        <v>580</v>
      </c>
      <c r="D925" s="122" t="s">
        <v>185</v>
      </c>
      <c r="E925" s="123" t="s">
        <v>1536</v>
      </c>
      <c r="F925" s="124" t="s">
        <v>1537</v>
      </c>
      <c r="G925" s="125" t="s">
        <v>213</v>
      </c>
      <c r="H925" s="126">
        <v>1</v>
      </c>
      <c r="I925" s="127"/>
      <c r="J925" s="128">
        <f>ROUND(I925*H925,2)</f>
        <v>0</v>
      </c>
      <c r="K925" s="124" t="s">
        <v>189</v>
      </c>
      <c r="L925" s="32"/>
      <c r="M925" s="129" t="s">
        <v>3</v>
      </c>
      <c r="N925" s="130" t="s">
        <v>51</v>
      </c>
      <c r="P925" s="131">
        <f>O925*H925</f>
        <v>0</v>
      </c>
      <c r="Q925" s="131">
        <v>0</v>
      </c>
      <c r="R925" s="131">
        <f>Q925*H925</f>
        <v>0</v>
      </c>
      <c r="S925" s="131">
        <v>0</v>
      </c>
      <c r="T925" s="132">
        <f>S925*H925</f>
        <v>0</v>
      </c>
      <c r="AR925" s="133" t="s">
        <v>88</v>
      </c>
      <c r="AT925" s="133" t="s">
        <v>185</v>
      </c>
      <c r="AU925" s="133" t="s">
        <v>88</v>
      </c>
      <c r="AY925" s="16" t="s">
        <v>184</v>
      </c>
      <c r="BE925" s="134">
        <f>IF(N925="základní",J925,0)</f>
        <v>0</v>
      </c>
      <c r="BF925" s="134">
        <f>IF(N925="snížená",J925,0)</f>
        <v>0</v>
      </c>
      <c r="BG925" s="134">
        <f>IF(N925="zákl. přenesená",J925,0)</f>
        <v>0</v>
      </c>
      <c r="BH925" s="134">
        <f>IF(N925="sníž. přenesená",J925,0)</f>
        <v>0</v>
      </c>
      <c r="BI925" s="134">
        <f>IF(N925="nulová",J925,0)</f>
        <v>0</v>
      </c>
      <c r="BJ925" s="16" t="s">
        <v>88</v>
      </c>
      <c r="BK925" s="134">
        <f>ROUND(I925*H925,2)</f>
        <v>0</v>
      </c>
      <c r="BL925" s="16" t="s">
        <v>88</v>
      </c>
      <c r="BM925" s="133" t="s">
        <v>2979</v>
      </c>
    </row>
    <row r="926" spans="2:65" s="11" customFormat="1" ht="11.25">
      <c r="B926" s="135"/>
      <c r="D926" s="136" t="s">
        <v>190</v>
      </c>
      <c r="E926" s="137" t="s">
        <v>3</v>
      </c>
      <c r="F926" s="138" t="s">
        <v>2789</v>
      </c>
      <c r="H926" s="137" t="s">
        <v>3</v>
      </c>
      <c r="I926" s="139"/>
      <c r="L926" s="135"/>
      <c r="M926" s="140"/>
      <c r="T926" s="141"/>
      <c r="AT926" s="137" t="s">
        <v>190</v>
      </c>
      <c r="AU926" s="137" t="s">
        <v>88</v>
      </c>
      <c r="AV926" s="11" t="s">
        <v>88</v>
      </c>
      <c r="AW926" s="11" t="s">
        <v>41</v>
      </c>
      <c r="AX926" s="11" t="s">
        <v>80</v>
      </c>
      <c r="AY926" s="137" t="s">
        <v>184</v>
      </c>
    </row>
    <row r="927" spans="2:65" s="11" customFormat="1" ht="11.25">
      <c r="B927" s="135"/>
      <c r="D927" s="136" t="s">
        <v>190</v>
      </c>
      <c r="E927" s="137" t="s">
        <v>3</v>
      </c>
      <c r="F927" s="138" t="s">
        <v>2980</v>
      </c>
      <c r="H927" s="137" t="s">
        <v>3</v>
      </c>
      <c r="I927" s="139"/>
      <c r="L927" s="135"/>
      <c r="M927" s="140"/>
      <c r="T927" s="141"/>
      <c r="AT927" s="137" t="s">
        <v>190</v>
      </c>
      <c r="AU927" s="137" t="s">
        <v>88</v>
      </c>
      <c r="AV927" s="11" t="s">
        <v>88</v>
      </c>
      <c r="AW927" s="11" t="s">
        <v>41</v>
      </c>
      <c r="AX927" s="11" t="s">
        <v>80</v>
      </c>
      <c r="AY927" s="137" t="s">
        <v>184</v>
      </c>
    </row>
    <row r="928" spans="2:65" s="12" customFormat="1" ht="11.25">
      <c r="B928" s="142"/>
      <c r="D928" s="136" t="s">
        <v>190</v>
      </c>
      <c r="E928" s="143" t="s">
        <v>3</v>
      </c>
      <c r="F928" s="144" t="s">
        <v>88</v>
      </c>
      <c r="H928" s="145">
        <v>1</v>
      </c>
      <c r="I928" s="146"/>
      <c r="L928" s="142"/>
      <c r="M928" s="147"/>
      <c r="T928" s="148"/>
      <c r="AT928" s="143" t="s">
        <v>190</v>
      </c>
      <c r="AU928" s="143" t="s">
        <v>88</v>
      </c>
      <c r="AV928" s="12" t="s">
        <v>90</v>
      </c>
      <c r="AW928" s="12" t="s">
        <v>41</v>
      </c>
      <c r="AX928" s="12" t="s">
        <v>80</v>
      </c>
      <c r="AY928" s="143" t="s">
        <v>184</v>
      </c>
    </row>
    <row r="929" spans="2:65" s="13" customFormat="1" ht="11.25">
      <c r="B929" s="149"/>
      <c r="D929" s="136" t="s">
        <v>190</v>
      </c>
      <c r="E929" s="150" t="s">
        <v>3</v>
      </c>
      <c r="F929" s="151" t="s">
        <v>202</v>
      </c>
      <c r="H929" s="152">
        <v>1</v>
      </c>
      <c r="I929" s="153"/>
      <c r="L929" s="149"/>
      <c r="M929" s="154"/>
      <c r="T929" s="155"/>
      <c r="AT929" s="150" t="s">
        <v>190</v>
      </c>
      <c r="AU929" s="150" t="s">
        <v>88</v>
      </c>
      <c r="AV929" s="13" t="s">
        <v>203</v>
      </c>
      <c r="AW929" s="13" t="s">
        <v>41</v>
      </c>
      <c r="AX929" s="13" t="s">
        <v>88</v>
      </c>
      <c r="AY929" s="150" t="s">
        <v>184</v>
      </c>
    </row>
    <row r="930" spans="2:65" s="1" customFormat="1" ht="37.9" customHeight="1">
      <c r="B930" s="121"/>
      <c r="C930" s="122" t="s">
        <v>1691</v>
      </c>
      <c r="D930" s="122" t="s">
        <v>185</v>
      </c>
      <c r="E930" s="123" t="s">
        <v>2481</v>
      </c>
      <c r="F930" s="124" t="s">
        <v>2482</v>
      </c>
      <c r="G930" s="125" t="s">
        <v>213</v>
      </c>
      <c r="H930" s="126">
        <v>4</v>
      </c>
      <c r="I930" s="127"/>
      <c r="J930" s="128">
        <f>ROUND(I930*H930,2)</f>
        <v>0</v>
      </c>
      <c r="K930" s="124" t="s">
        <v>189</v>
      </c>
      <c r="L930" s="32"/>
      <c r="M930" s="129" t="s">
        <v>3</v>
      </c>
      <c r="N930" s="130" t="s">
        <v>51</v>
      </c>
      <c r="P930" s="131">
        <f>O930*H930</f>
        <v>0</v>
      </c>
      <c r="Q930" s="131">
        <v>0</v>
      </c>
      <c r="R930" s="131">
        <f>Q930*H930</f>
        <v>0</v>
      </c>
      <c r="S930" s="131">
        <v>0</v>
      </c>
      <c r="T930" s="132">
        <f>S930*H930</f>
        <v>0</v>
      </c>
      <c r="AR930" s="133" t="s">
        <v>88</v>
      </c>
      <c r="AT930" s="133" t="s">
        <v>185</v>
      </c>
      <c r="AU930" s="133" t="s">
        <v>88</v>
      </c>
      <c r="AY930" s="16" t="s">
        <v>184</v>
      </c>
      <c r="BE930" s="134">
        <f>IF(N930="základní",J930,0)</f>
        <v>0</v>
      </c>
      <c r="BF930" s="134">
        <f>IF(N930="snížená",J930,0)</f>
        <v>0</v>
      </c>
      <c r="BG930" s="134">
        <f>IF(N930="zákl. přenesená",J930,0)</f>
        <v>0</v>
      </c>
      <c r="BH930" s="134">
        <f>IF(N930="sníž. přenesená",J930,0)</f>
        <v>0</v>
      </c>
      <c r="BI930" s="134">
        <f>IF(N930="nulová",J930,0)</f>
        <v>0</v>
      </c>
      <c r="BJ930" s="16" t="s">
        <v>88</v>
      </c>
      <c r="BK930" s="134">
        <f>ROUND(I930*H930,2)</f>
        <v>0</v>
      </c>
      <c r="BL930" s="16" t="s">
        <v>88</v>
      </c>
      <c r="BM930" s="133" t="s">
        <v>2981</v>
      </c>
    </row>
    <row r="931" spans="2:65" s="11" customFormat="1" ht="11.25">
      <c r="B931" s="135"/>
      <c r="D931" s="136" t="s">
        <v>190</v>
      </c>
      <c r="E931" s="137" t="s">
        <v>3</v>
      </c>
      <c r="F931" s="138" t="s">
        <v>2789</v>
      </c>
      <c r="H931" s="137" t="s">
        <v>3</v>
      </c>
      <c r="I931" s="139"/>
      <c r="L931" s="135"/>
      <c r="M931" s="140"/>
      <c r="T931" s="141"/>
      <c r="AT931" s="137" t="s">
        <v>190</v>
      </c>
      <c r="AU931" s="137" t="s">
        <v>88</v>
      </c>
      <c r="AV931" s="11" t="s">
        <v>88</v>
      </c>
      <c r="AW931" s="11" t="s">
        <v>41</v>
      </c>
      <c r="AX931" s="11" t="s">
        <v>80</v>
      </c>
      <c r="AY931" s="137" t="s">
        <v>184</v>
      </c>
    </row>
    <row r="932" spans="2:65" s="11" customFormat="1" ht="11.25">
      <c r="B932" s="135"/>
      <c r="D932" s="136" t="s">
        <v>190</v>
      </c>
      <c r="E932" s="137" t="s">
        <v>3</v>
      </c>
      <c r="F932" s="138" t="s">
        <v>2982</v>
      </c>
      <c r="H932" s="137" t="s">
        <v>3</v>
      </c>
      <c r="I932" s="139"/>
      <c r="L932" s="135"/>
      <c r="M932" s="140"/>
      <c r="T932" s="141"/>
      <c r="AT932" s="137" t="s">
        <v>190</v>
      </c>
      <c r="AU932" s="137" t="s">
        <v>88</v>
      </c>
      <c r="AV932" s="11" t="s">
        <v>88</v>
      </c>
      <c r="AW932" s="11" t="s">
        <v>41</v>
      </c>
      <c r="AX932" s="11" t="s">
        <v>80</v>
      </c>
      <c r="AY932" s="137" t="s">
        <v>184</v>
      </c>
    </row>
    <row r="933" spans="2:65" s="12" customFormat="1" ht="11.25">
      <c r="B933" s="142"/>
      <c r="D933" s="136" t="s">
        <v>190</v>
      </c>
      <c r="E933" s="143" t="s">
        <v>3</v>
      </c>
      <c r="F933" s="144" t="s">
        <v>203</v>
      </c>
      <c r="H933" s="145">
        <v>4</v>
      </c>
      <c r="I933" s="146"/>
      <c r="L933" s="142"/>
      <c r="M933" s="147"/>
      <c r="T933" s="148"/>
      <c r="AT933" s="143" t="s">
        <v>190</v>
      </c>
      <c r="AU933" s="143" t="s">
        <v>88</v>
      </c>
      <c r="AV933" s="12" t="s">
        <v>90</v>
      </c>
      <c r="AW933" s="12" t="s">
        <v>41</v>
      </c>
      <c r="AX933" s="12" t="s">
        <v>80</v>
      </c>
      <c r="AY933" s="143" t="s">
        <v>184</v>
      </c>
    </row>
    <row r="934" spans="2:65" s="13" customFormat="1" ht="11.25">
      <c r="B934" s="149"/>
      <c r="D934" s="136" t="s">
        <v>190</v>
      </c>
      <c r="E934" s="150" t="s">
        <v>3</v>
      </c>
      <c r="F934" s="151" t="s">
        <v>202</v>
      </c>
      <c r="H934" s="152">
        <v>4</v>
      </c>
      <c r="I934" s="153"/>
      <c r="L934" s="149"/>
      <c r="M934" s="154"/>
      <c r="T934" s="155"/>
      <c r="AT934" s="150" t="s">
        <v>190</v>
      </c>
      <c r="AU934" s="150" t="s">
        <v>88</v>
      </c>
      <c r="AV934" s="13" t="s">
        <v>203</v>
      </c>
      <c r="AW934" s="13" t="s">
        <v>41</v>
      </c>
      <c r="AX934" s="13" t="s">
        <v>88</v>
      </c>
      <c r="AY934" s="150" t="s">
        <v>184</v>
      </c>
    </row>
    <row r="935" spans="2:65" s="1" customFormat="1" ht="24.2" customHeight="1">
      <c r="B935" s="121"/>
      <c r="C935" s="122" t="s">
        <v>583</v>
      </c>
      <c r="D935" s="122" t="s">
        <v>185</v>
      </c>
      <c r="E935" s="123" t="s">
        <v>2486</v>
      </c>
      <c r="F935" s="124" t="s">
        <v>2487</v>
      </c>
      <c r="G935" s="125" t="s">
        <v>348</v>
      </c>
      <c r="H935" s="126">
        <v>3</v>
      </c>
      <c r="I935" s="127"/>
      <c r="J935" s="128">
        <f>ROUND(I935*H935,2)</f>
        <v>0</v>
      </c>
      <c r="K935" s="124" t="s">
        <v>189</v>
      </c>
      <c r="L935" s="32"/>
      <c r="M935" s="129" t="s">
        <v>3</v>
      </c>
      <c r="N935" s="130" t="s">
        <v>51</v>
      </c>
      <c r="P935" s="131">
        <f>O935*H935</f>
        <v>0</v>
      </c>
      <c r="Q935" s="131">
        <v>0</v>
      </c>
      <c r="R935" s="131">
        <f>Q935*H935</f>
        <v>0</v>
      </c>
      <c r="S935" s="131">
        <v>0</v>
      </c>
      <c r="T935" s="132">
        <f>S935*H935</f>
        <v>0</v>
      </c>
      <c r="AR935" s="133" t="s">
        <v>88</v>
      </c>
      <c r="AT935" s="133" t="s">
        <v>185</v>
      </c>
      <c r="AU935" s="133" t="s">
        <v>88</v>
      </c>
      <c r="AY935" s="16" t="s">
        <v>184</v>
      </c>
      <c r="BE935" s="134">
        <f>IF(N935="základní",J935,0)</f>
        <v>0</v>
      </c>
      <c r="BF935" s="134">
        <f>IF(N935="snížená",J935,0)</f>
        <v>0</v>
      </c>
      <c r="BG935" s="134">
        <f>IF(N935="zákl. přenesená",J935,0)</f>
        <v>0</v>
      </c>
      <c r="BH935" s="134">
        <f>IF(N935="sníž. přenesená",J935,0)</f>
        <v>0</v>
      </c>
      <c r="BI935" s="134">
        <f>IF(N935="nulová",J935,0)</f>
        <v>0</v>
      </c>
      <c r="BJ935" s="16" t="s">
        <v>88</v>
      </c>
      <c r="BK935" s="134">
        <f>ROUND(I935*H935,2)</f>
        <v>0</v>
      </c>
      <c r="BL935" s="16" t="s">
        <v>88</v>
      </c>
      <c r="BM935" s="133" t="s">
        <v>2983</v>
      </c>
    </row>
    <row r="936" spans="2:65" s="11" customFormat="1" ht="11.25">
      <c r="B936" s="135"/>
      <c r="D936" s="136" t="s">
        <v>190</v>
      </c>
      <c r="E936" s="137" t="s">
        <v>3</v>
      </c>
      <c r="F936" s="138" t="s">
        <v>2789</v>
      </c>
      <c r="H936" s="137" t="s">
        <v>3</v>
      </c>
      <c r="I936" s="139"/>
      <c r="L936" s="135"/>
      <c r="M936" s="140"/>
      <c r="T936" s="141"/>
      <c r="AT936" s="137" t="s">
        <v>190</v>
      </c>
      <c r="AU936" s="137" t="s">
        <v>88</v>
      </c>
      <c r="AV936" s="11" t="s">
        <v>88</v>
      </c>
      <c r="AW936" s="11" t="s">
        <v>41</v>
      </c>
      <c r="AX936" s="11" t="s">
        <v>80</v>
      </c>
      <c r="AY936" s="137" t="s">
        <v>184</v>
      </c>
    </row>
    <row r="937" spans="2:65" s="11" customFormat="1" ht="22.5">
      <c r="B937" s="135"/>
      <c r="D937" s="136" t="s">
        <v>190</v>
      </c>
      <c r="E937" s="137" t="s">
        <v>3</v>
      </c>
      <c r="F937" s="138" t="s">
        <v>2984</v>
      </c>
      <c r="H937" s="137" t="s">
        <v>3</v>
      </c>
      <c r="I937" s="139"/>
      <c r="L937" s="135"/>
      <c r="M937" s="140"/>
      <c r="T937" s="141"/>
      <c r="AT937" s="137" t="s">
        <v>190</v>
      </c>
      <c r="AU937" s="137" t="s">
        <v>88</v>
      </c>
      <c r="AV937" s="11" t="s">
        <v>88</v>
      </c>
      <c r="AW937" s="11" t="s">
        <v>41</v>
      </c>
      <c r="AX937" s="11" t="s">
        <v>80</v>
      </c>
      <c r="AY937" s="137" t="s">
        <v>184</v>
      </c>
    </row>
    <row r="938" spans="2:65" s="12" customFormat="1" ht="11.25">
      <c r="B938" s="142"/>
      <c r="D938" s="136" t="s">
        <v>190</v>
      </c>
      <c r="E938" s="143" t="s">
        <v>3</v>
      </c>
      <c r="F938" s="144" t="s">
        <v>210</v>
      </c>
      <c r="H938" s="145">
        <v>3</v>
      </c>
      <c r="I938" s="146"/>
      <c r="L938" s="142"/>
      <c r="M938" s="147"/>
      <c r="T938" s="148"/>
      <c r="AT938" s="143" t="s">
        <v>190</v>
      </c>
      <c r="AU938" s="143" t="s">
        <v>88</v>
      </c>
      <c r="AV938" s="12" t="s">
        <v>90</v>
      </c>
      <c r="AW938" s="12" t="s">
        <v>41</v>
      </c>
      <c r="AX938" s="12" t="s">
        <v>80</v>
      </c>
      <c r="AY938" s="143" t="s">
        <v>184</v>
      </c>
    </row>
    <row r="939" spans="2:65" s="13" customFormat="1" ht="11.25">
      <c r="B939" s="149"/>
      <c r="D939" s="136" t="s">
        <v>190</v>
      </c>
      <c r="E939" s="150" t="s">
        <v>3</v>
      </c>
      <c r="F939" s="151" t="s">
        <v>202</v>
      </c>
      <c r="H939" s="152">
        <v>3</v>
      </c>
      <c r="I939" s="153"/>
      <c r="L939" s="149"/>
      <c r="M939" s="154"/>
      <c r="T939" s="155"/>
      <c r="AT939" s="150" t="s">
        <v>190</v>
      </c>
      <c r="AU939" s="150" t="s">
        <v>88</v>
      </c>
      <c r="AV939" s="13" t="s">
        <v>203</v>
      </c>
      <c r="AW939" s="13" t="s">
        <v>41</v>
      </c>
      <c r="AX939" s="13" t="s">
        <v>88</v>
      </c>
      <c r="AY939" s="150" t="s">
        <v>184</v>
      </c>
    </row>
    <row r="940" spans="2:65" s="1" customFormat="1" ht="37.9" customHeight="1">
      <c r="B940" s="121"/>
      <c r="C940" s="122" t="s">
        <v>1897</v>
      </c>
      <c r="D940" s="122" t="s">
        <v>185</v>
      </c>
      <c r="E940" s="123" t="s">
        <v>2490</v>
      </c>
      <c r="F940" s="124" t="s">
        <v>2491</v>
      </c>
      <c r="G940" s="125" t="s">
        <v>348</v>
      </c>
      <c r="H940" s="126">
        <v>4</v>
      </c>
      <c r="I940" s="127"/>
      <c r="J940" s="128">
        <f>ROUND(I940*H940,2)</f>
        <v>0</v>
      </c>
      <c r="K940" s="124" t="s">
        <v>189</v>
      </c>
      <c r="L940" s="32"/>
      <c r="M940" s="129" t="s">
        <v>3</v>
      </c>
      <c r="N940" s="130" t="s">
        <v>51</v>
      </c>
      <c r="P940" s="131">
        <f>O940*H940</f>
        <v>0</v>
      </c>
      <c r="Q940" s="131">
        <v>0</v>
      </c>
      <c r="R940" s="131">
        <f>Q940*H940</f>
        <v>0</v>
      </c>
      <c r="S940" s="131">
        <v>0</v>
      </c>
      <c r="T940" s="132">
        <f>S940*H940</f>
        <v>0</v>
      </c>
      <c r="AR940" s="133" t="s">
        <v>88</v>
      </c>
      <c r="AT940" s="133" t="s">
        <v>185</v>
      </c>
      <c r="AU940" s="133" t="s">
        <v>88</v>
      </c>
      <c r="AY940" s="16" t="s">
        <v>184</v>
      </c>
      <c r="BE940" s="134">
        <f>IF(N940="základní",J940,0)</f>
        <v>0</v>
      </c>
      <c r="BF940" s="134">
        <f>IF(N940="snížená",J940,0)</f>
        <v>0</v>
      </c>
      <c r="BG940" s="134">
        <f>IF(N940="zákl. přenesená",J940,0)</f>
        <v>0</v>
      </c>
      <c r="BH940" s="134">
        <f>IF(N940="sníž. přenesená",J940,0)</f>
        <v>0</v>
      </c>
      <c r="BI940" s="134">
        <f>IF(N940="nulová",J940,0)</f>
        <v>0</v>
      </c>
      <c r="BJ940" s="16" t="s">
        <v>88</v>
      </c>
      <c r="BK940" s="134">
        <f>ROUND(I940*H940,2)</f>
        <v>0</v>
      </c>
      <c r="BL940" s="16" t="s">
        <v>88</v>
      </c>
      <c r="BM940" s="133" t="s">
        <v>2985</v>
      </c>
    </row>
    <row r="941" spans="2:65" s="11" customFormat="1" ht="11.25">
      <c r="B941" s="135"/>
      <c r="D941" s="136" t="s">
        <v>190</v>
      </c>
      <c r="E941" s="137" t="s">
        <v>3</v>
      </c>
      <c r="F941" s="138" t="s">
        <v>2789</v>
      </c>
      <c r="H941" s="137" t="s">
        <v>3</v>
      </c>
      <c r="I941" s="139"/>
      <c r="L941" s="135"/>
      <c r="M941" s="140"/>
      <c r="T941" s="141"/>
      <c r="AT941" s="137" t="s">
        <v>190</v>
      </c>
      <c r="AU941" s="137" t="s">
        <v>88</v>
      </c>
      <c r="AV941" s="11" t="s">
        <v>88</v>
      </c>
      <c r="AW941" s="11" t="s">
        <v>41</v>
      </c>
      <c r="AX941" s="11" t="s">
        <v>80</v>
      </c>
      <c r="AY941" s="137" t="s">
        <v>184</v>
      </c>
    </row>
    <row r="942" spans="2:65" s="11" customFormat="1" ht="22.5">
      <c r="B942" s="135"/>
      <c r="D942" s="136" t="s">
        <v>190</v>
      </c>
      <c r="E942" s="137" t="s">
        <v>3</v>
      </c>
      <c r="F942" s="138" t="s">
        <v>2986</v>
      </c>
      <c r="H942" s="137" t="s">
        <v>3</v>
      </c>
      <c r="I942" s="139"/>
      <c r="L942" s="135"/>
      <c r="M942" s="140"/>
      <c r="T942" s="141"/>
      <c r="AT942" s="137" t="s">
        <v>190</v>
      </c>
      <c r="AU942" s="137" t="s">
        <v>88</v>
      </c>
      <c r="AV942" s="11" t="s">
        <v>88</v>
      </c>
      <c r="AW942" s="11" t="s">
        <v>41</v>
      </c>
      <c r="AX942" s="11" t="s">
        <v>80</v>
      </c>
      <c r="AY942" s="137" t="s">
        <v>184</v>
      </c>
    </row>
    <row r="943" spans="2:65" s="12" customFormat="1" ht="11.25">
      <c r="B943" s="142"/>
      <c r="D943" s="136" t="s">
        <v>190</v>
      </c>
      <c r="E943" s="143" t="s">
        <v>3</v>
      </c>
      <c r="F943" s="144" t="s">
        <v>203</v>
      </c>
      <c r="H943" s="145">
        <v>4</v>
      </c>
      <c r="I943" s="146"/>
      <c r="L943" s="142"/>
      <c r="M943" s="147"/>
      <c r="T943" s="148"/>
      <c r="AT943" s="143" t="s">
        <v>190</v>
      </c>
      <c r="AU943" s="143" t="s">
        <v>88</v>
      </c>
      <c r="AV943" s="12" t="s">
        <v>90</v>
      </c>
      <c r="AW943" s="12" t="s">
        <v>41</v>
      </c>
      <c r="AX943" s="12" t="s">
        <v>80</v>
      </c>
      <c r="AY943" s="143" t="s">
        <v>184</v>
      </c>
    </row>
    <row r="944" spans="2:65" s="13" customFormat="1" ht="11.25">
      <c r="B944" s="149"/>
      <c r="D944" s="136" t="s">
        <v>190</v>
      </c>
      <c r="E944" s="150" t="s">
        <v>3</v>
      </c>
      <c r="F944" s="151" t="s">
        <v>202</v>
      </c>
      <c r="H944" s="152">
        <v>4</v>
      </c>
      <c r="I944" s="153"/>
      <c r="L944" s="149"/>
      <c r="M944" s="154"/>
      <c r="T944" s="155"/>
      <c r="AT944" s="150" t="s">
        <v>190</v>
      </c>
      <c r="AU944" s="150" t="s">
        <v>88</v>
      </c>
      <c r="AV944" s="13" t="s">
        <v>203</v>
      </c>
      <c r="AW944" s="13" t="s">
        <v>41</v>
      </c>
      <c r="AX944" s="13" t="s">
        <v>88</v>
      </c>
      <c r="AY944" s="150" t="s">
        <v>184</v>
      </c>
    </row>
    <row r="945" spans="2:65" s="1" customFormat="1" ht="24.2" customHeight="1">
      <c r="B945" s="121"/>
      <c r="C945" s="122" t="s">
        <v>587</v>
      </c>
      <c r="D945" s="122" t="s">
        <v>185</v>
      </c>
      <c r="E945" s="123" t="s">
        <v>1960</v>
      </c>
      <c r="F945" s="124" t="s">
        <v>1961</v>
      </c>
      <c r="G945" s="125" t="s">
        <v>213</v>
      </c>
      <c r="H945" s="126">
        <v>1</v>
      </c>
      <c r="I945" s="127"/>
      <c r="J945" s="128">
        <f>ROUND(I945*H945,2)</f>
        <v>0</v>
      </c>
      <c r="K945" s="124" t="s">
        <v>189</v>
      </c>
      <c r="L945" s="32"/>
      <c r="M945" s="129" t="s">
        <v>3</v>
      </c>
      <c r="N945" s="130" t="s">
        <v>51</v>
      </c>
      <c r="P945" s="131">
        <f>O945*H945</f>
        <v>0</v>
      </c>
      <c r="Q945" s="131">
        <v>0</v>
      </c>
      <c r="R945" s="131">
        <f>Q945*H945</f>
        <v>0</v>
      </c>
      <c r="S945" s="131">
        <v>0</v>
      </c>
      <c r="T945" s="132">
        <f>S945*H945</f>
        <v>0</v>
      </c>
      <c r="AR945" s="133" t="s">
        <v>88</v>
      </c>
      <c r="AT945" s="133" t="s">
        <v>185</v>
      </c>
      <c r="AU945" s="133" t="s">
        <v>88</v>
      </c>
      <c r="AY945" s="16" t="s">
        <v>184</v>
      </c>
      <c r="BE945" s="134">
        <f>IF(N945="základní",J945,0)</f>
        <v>0</v>
      </c>
      <c r="BF945" s="134">
        <f>IF(N945="snížená",J945,0)</f>
        <v>0</v>
      </c>
      <c r="BG945" s="134">
        <f>IF(N945="zákl. přenesená",J945,0)</f>
        <v>0</v>
      </c>
      <c r="BH945" s="134">
        <f>IF(N945="sníž. přenesená",J945,0)</f>
        <v>0</v>
      </c>
      <c r="BI945" s="134">
        <f>IF(N945="nulová",J945,0)</f>
        <v>0</v>
      </c>
      <c r="BJ945" s="16" t="s">
        <v>88</v>
      </c>
      <c r="BK945" s="134">
        <f>ROUND(I945*H945,2)</f>
        <v>0</v>
      </c>
      <c r="BL945" s="16" t="s">
        <v>88</v>
      </c>
      <c r="BM945" s="133" t="s">
        <v>2987</v>
      </c>
    </row>
    <row r="946" spans="2:65" s="11" customFormat="1" ht="11.25">
      <c r="B946" s="135"/>
      <c r="D946" s="136" t="s">
        <v>190</v>
      </c>
      <c r="E946" s="137" t="s">
        <v>3</v>
      </c>
      <c r="F946" s="138" t="s">
        <v>2789</v>
      </c>
      <c r="H946" s="137" t="s">
        <v>3</v>
      </c>
      <c r="I946" s="139"/>
      <c r="L946" s="135"/>
      <c r="M946" s="140"/>
      <c r="T946" s="141"/>
      <c r="AT946" s="137" t="s">
        <v>190</v>
      </c>
      <c r="AU946" s="137" t="s">
        <v>88</v>
      </c>
      <c r="AV946" s="11" t="s">
        <v>88</v>
      </c>
      <c r="AW946" s="11" t="s">
        <v>41</v>
      </c>
      <c r="AX946" s="11" t="s">
        <v>80</v>
      </c>
      <c r="AY946" s="137" t="s">
        <v>184</v>
      </c>
    </row>
    <row r="947" spans="2:65" s="11" customFormat="1" ht="11.25">
      <c r="B947" s="135"/>
      <c r="D947" s="136" t="s">
        <v>190</v>
      </c>
      <c r="E947" s="137" t="s">
        <v>3</v>
      </c>
      <c r="F947" s="138" t="s">
        <v>2988</v>
      </c>
      <c r="H947" s="137" t="s">
        <v>3</v>
      </c>
      <c r="I947" s="139"/>
      <c r="L947" s="135"/>
      <c r="M947" s="140"/>
      <c r="T947" s="141"/>
      <c r="AT947" s="137" t="s">
        <v>190</v>
      </c>
      <c r="AU947" s="137" t="s">
        <v>88</v>
      </c>
      <c r="AV947" s="11" t="s">
        <v>88</v>
      </c>
      <c r="AW947" s="11" t="s">
        <v>41</v>
      </c>
      <c r="AX947" s="11" t="s">
        <v>80</v>
      </c>
      <c r="AY947" s="137" t="s">
        <v>184</v>
      </c>
    </row>
    <row r="948" spans="2:65" s="12" customFormat="1" ht="11.25">
      <c r="B948" s="142"/>
      <c r="D948" s="136" t="s">
        <v>190</v>
      </c>
      <c r="E948" s="143" t="s">
        <v>3</v>
      </c>
      <c r="F948" s="144" t="s">
        <v>88</v>
      </c>
      <c r="H948" s="145">
        <v>1</v>
      </c>
      <c r="I948" s="146"/>
      <c r="L948" s="142"/>
      <c r="M948" s="147"/>
      <c r="T948" s="148"/>
      <c r="AT948" s="143" t="s">
        <v>190</v>
      </c>
      <c r="AU948" s="143" t="s">
        <v>88</v>
      </c>
      <c r="AV948" s="12" t="s">
        <v>90</v>
      </c>
      <c r="AW948" s="12" t="s">
        <v>41</v>
      </c>
      <c r="AX948" s="12" t="s">
        <v>80</v>
      </c>
      <c r="AY948" s="143" t="s">
        <v>184</v>
      </c>
    </row>
    <row r="949" spans="2:65" s="13" customFormat="1" ht="11.25">
      <c r="B949" s="149"/>
      <c r="D949" s="136" t="s">
        <v>190</v>
      </c>
      <c r="E949" s="150" t="s">
        <v>3</v>
      </c>
      <c r="F949" s="151" t="s">
        <v>202</v>
      </c>
      <c r="H949" s="152">
        <v>1</v>
      </c>
      <c r="I949" s="153"/>
      <c r="L949" s="149"/>
      <c r="M949" s="154"/>
      <c r="T949" s="155"/>
      <c r="AT949" s="150" t="s">
        <v>190</v>
      </c>
      <c r="AU949" s="150" t="s">
        <v>88</v>
      </c>
      <c r="AV949" s="13" t="s">
        <v>203</v>
      </c>
      <c r="AW949" s="13" t="s">
        <v>41</v>
      </c>
      <c r="AX949" s="13" t="s">
        <v>88</v>
      </c>
      <c r="AY949" s="150" t="s">
        <v>184</v>
      </c>
    </row>
    <row r="950" spans="2:65" s="10" customFormat="1" ht="25.9" customHeight="1">
      <c r="B950" s="111"/>
      <c r="D950" s="112" t="s">
        <v>79</v>
      </c>
      <c r="E950" s="113" t="s">
        <v>228</v>
      </c>
      <c r="F950" s="113" t="s">
        <v>729</v>
      </c>
      <c r="I950" s="114"/>
      <c r="J950" s="115">
        <f>BK950</f>
        <v>0</v>
      </c>
      <c r="L950" s="111"/>
      <c r="M950" s="116"/>
      <c r="P950" s="117">
        <f>SUM(P951:P969)</f>
        <v>0</v>
      </c>
      <c r="R950" s="117">
        <f>SUM(R951:R969)</f>
        <v>0</v>
      </c>
      <c r="T950" s="118">
        <f>SUM(T951:T969)</f>
        <v>0</v>
      </c>
      <c r="AR950" s="112" t="s">
        <v>88</v>
      </c>
      <c r="AT950" s="119" t="s">
        <v>79</v>
      </c>
      <c r="AU950" s="119" t="s">
        <v>80</v>
      </c>
      <c r="AY950" s="112" t="s">
        <v>184</v>
      </c>
      <c r="BK950" s="120">
        <f>SUM(BK951:BK969)</f>
        <v>0</v>
      </c>
    </row>
    <row r="951" spans="2:65" s="1" customFormat="1" ht="16.5" customHeight="1">
      <c r="B951" s="121"/>
      <c r="C951" s="122" t="s">
        <v>1912</v>
      </c>
      <c r="D951" s="122" t="s">
        <v>185</v>
      </c>
      <c r="E951" s="123" t="s">
        <v>1907</v>
      </c>
      <c r="F951" s="124" t="s">
        <v>1908</v>
      </c>
      <c r="G951" s="125" t="s">
        <v>324</v>
      </c>
      <c r="H951" s="126">
        <v>7.5</v>
      </c>
      <c r="I951" s="127"/>
      <c r="J951" s="128">
        <f>ROUND(I951*H951,2)</f>
        <v>0</v>
      </c>
      <c r="K951" s="124" t="s">
        <v>189</v>
      </c>
      <c r="L951" s="32"/>
      <c r="M951" s="129" t="s">
        <v>3</v>
      </c>
      <c r="N951" s="130" t="s">
        <v>51</v>
      </c>
      <c r="P951" s="131">
        <f>O951*H951</f>
        <v>0</v>
      </c>
      <c r="Q951" s="131">
        <v>0</v>
      </c>
      <c r="R951" s="131">
        <f>Q951*H951</f>
        <v>0</v>
      </c>
      <c r="S951" s="131">
        <v>0</v>
      </c>
      <c r="T951" s="132">
        <f>S951*H951</f>
        <v>0</v>
      </c>
      <c r="AR951" s="133" t="s">
        <v>88</v>
      </c>
      <c r="AT951" s="133" t="s">
        <v>185</v>
      </c>
      <c r="AU951" s="133" t="s">
        <v>88</v>
      </c>
      <c r="AY951" s="16" t="s">
        <v>184</v>
      </c>
      <c r="BE951" s="134">
        <f>IF(N951="základní",J951,0)</f>
        <v>0</v>
      </c>
      <c r="BF951" s="134">
        <f>IF(N951="snížená",J951,0)</f>
        <v>0</v>
      </c>
      <c r="BG951" s="134">
        <f>IF(N951="zákl. přenesená",J951,0)</f>
        <v>0</v>
      </c>
      <c r="BH951" s="134">
        <f>IF(N951="sníž. přenesená",J951,0)</f>
        <v>0</v>
      </c>
      <c r="BI951" s="134">
        <f>IF(N951="nulová",J951,0)</f>
        <v>0</v>
      </c>
      <c r="BJ951" s="16" t="s">
        <v>88</v>
      </c>
      <c r="BK951" s="134">
        <f>ROUND(I951*H951,2)</f>
        <v>0</v>
      </c>
      <c r="BL951" s="16" t="s">
        <v>88</v>
      </c>
      <c r="BM951" s="133" t="s">
        <v>2989</v>
      </c>
    </row>
    <row r="952" spans="2:65" s="11" customFormat="1" ht="11.25">
      <c r="B952" s="135"/>
      <c r="D952" s="136" t="s">
        <v>190</v>
      </c>
      <c r="E952" s="137" t="s">
        <v>3</v>
      </c>
      <c r="F952" s="138" t="s">
        <v>2786</v>
      </c>
      <c r="H952" s="137" t="s">
        <v>3</v>
      </c>
      <c r="I952" s="139"/>
      <c r="L952" s="135"/>
      <c r="M952" s="140"/>
      <c r="T952" s="141"/>
      <c r="AT952" s="137" t="s">
        <v>190</v>
      </c>
      <c r="AU952" s="137" t="s">
        <v>88</v>
      </c>
      <c r="AV952" s="11" t="s">
        <v>88</v>
      </c>
      <c r="AW952" s="11" t="s">
        <v>41</v>
      </c>
      <c r="AX952" s="11" t="s">
        <v>80</v>
      </c>
      <c r="AY952" s="137" t="s">
        <v>184</v>
      </c>
    </row>
    <row r="953" spans="2:65" s="11" customFormat="1" ht="11.25">
      <c r="B953" s="135"/>
      <c r="D953" s="136" t="s">
        <v>190</v>
      </c>
      <c r="E953" s="137" t="s">
        <v>3</v>
      </c>
      <c r="F953" s="138" t="s">
        <v>1910</v>
      </c>
      <c r="H953" s="137" t="s">
        <v>3</v>
      </c>
      <c r="I953" s="139"/>
      <c r="L953" s="135"/>
      <c r="M953" s="140"/>
      <c r="T953" s="141"/>
      <c r="AT953" s="137" t="s">
        <v>190</v>
      </c>
      <c r="AU953" s="137" t="s">
        <v>88</v>
      </c>
      <c r="AV953" s="11" t="s">
        <v>88</v>
      </c>
      <c r="AW953" s="11" t="s">
        <v>41</v>
      </c>
      <c r="AX953" s="11" t="s">
        <v>80</v>
      </c>
      <c r="AY953" s="137" t="s">
        <v>184</v>
      </c>
    </row>
    <row r="954" spans="2:65" s="11" customFormat="1" ht="11.25">
      <c r="B954" s="135"/>
      <c r="D954" s="136" t="s">
        <v>190</v>
      </c>
      <c r="E954" s="137" t="s">
        <v>3</v>
      </c>
      <c r="F954" s="138" t="s">
        <v>1295</v>
      </c>
      <c r="H954" s="137" t="s">
        <v>3</v>
      </c>
      <c r="I954" s="139"/>
      <c r="L954" s="135"/>
      <c r="M954" s="140"/>
      <c r="T954" s="141"/>
      <c r="AT954" s="137" t="s">
        <v>190</v>
      </c>
      <c r="AU954" s="137" t="s">
        <v>88</v>
      </c>
      <c r="AV954" s="11" t="s">
        <v>88</v>
      </c>
      <c r="AW954" s="11" t="s">
        <v>41</v>
      </c>
      <c r="AX954" s="11" t="s">
        <v>80</v>
      </c>
      <c r="AY954" s="137" t="s">
        <v>184</v>
      </c>
    </row>
    <row r="955" spans="2:65" s="12" customFormat="1" ht="11.25">
      <c r="B955" s="142"/>
      <c r="D955" s="136" t="s">
        <v>190</v>
      </c>
      <c r="E955" s="143" t="s">
        <v>3</v>
      </c>
      <c r="F955" s="144" t="s">
        <v>1911</v>
      </c>
      <c r="H955" s="145">
        <v>1.5</v>
      </c>
      <c r="I955" s="146"/>
      <c r="L955" s="142"/>
      <c r="M955" s="147"/>
      <c r="T955" s="148"/>
      <c r="AT955" s="143" t="s">
        <v>190</v>
      </c>
      <c r="AU955" s="143" t="s">
        <v>88</v>
      </c>
      <c r="AV955" s="12" t="s">
        <v>90</v>
      </c>
      <c r="AW955" s="12" t="s">
        <v>41</v>
      </c>
      <c r="AX955" s="12" t="s">
        <v>80</v>
      </c>
      <c r="AY955" s="143" t="s">
        <v>184</v>
      </c>
    </row>
    <row r="956" spans="2:65" s="11" customFormat="1" ht="11.25">
      <c r="B956" s="135"/>
      <c r="D956" s="136" t="s">
        <v>190</v>
      </c>
      <c r="E956" s="137" t="s">
        <v>3</v>
      </c>
      <c r="F956" s="138" t="s">
        <v>1299</v>
      </c>
      <c r="H956" s="137" t="s">
        <v>3</v>
      </c>
      <c r="I956" s="139"/>
      <c r="L956" s="135"/>
      <c r="M956" s="140"/>
      <c r="T956" s="141"/>
      <c r="AT956" s="137" t="s">
        <v>190</v>
      </c>
      <c r="AU956" s="137" t="s">
        <v>88</v>
      </c>
      <c r="AV956" s="11" t="s">
        <v>88</v>
      </c>
      <c r="AW956" s="11" t="s">
        <v>41</v>
      </c>
      <c r="AX956" s="11" t="s">
        <v>80</v>
      </c>
      <c r="AY956" s="137" t="s">
        <v>184</v>
      </c>
    </row>
    <row r="957" spans="2:65" s="12" customFormat="1" ht="11.25">
      <c r="B957" s="142"/>
      <c r="D957" s="136" t="s">
        <v>190</v>
      </c>
      <c r="E957" s="143" t="s">
        <v>3</v>
      </c>
      <c r="F957" s="144" t="s">
        <v>1911</v>
      </c>
      <c r="H957" s="145">
        <v>1.5</v>
      </c>
      <c r="I957" s="146"/>
      <c r="L957" s="142"/>
      <c r="M957" s="147"/>
      <c r="T957" s="148"/>
      <c r="AT957" s="143" t="s">
        <v>190</v>
      </c>
      <c r="AU957" s="143" t="s">
        <v>88</v>
      </c>
      <c r="AV957" s="12" t="s">
        <v>90</v>
      </c>
      <c r="AW957" s="12" t="s">
        <v>41</v>
      </c>
      <c r="AX957" s="12" t="s">
        <v>80</v>
      </c>
      <c r="AY957" s="143" t="s">
        <v>184</v>
      </c>
    </row>
    <row r="958" spans="2:65" s="11" customFormat="1" ht="11.25">
      <c r="B958" s="135"/>
      <c r="D958" s="136" t="s">
        <v>190</v>
      </c>
      <c r="E958" s="137" t="s">
        <v>3</v>
      </c>
      <c r="F958" s="138" t="s">
        <v>1300</v>
      </c>
      <c r="H958" s="137" t="s">
        <v>3</v>
      </c>
      <c r="I958" s="139"/>
      <c r="L958" s="135"/>
      <c r="M958" s="140"/>
      <c r="T958" s="141"/>
      <c r="AT958" s="137" t="s">
        <v>190</v>
      </c>
      <c r="AU958" s="137" t="s">
        <v>88</v>
      </c>
      <c r="AV958" s="11" t="s">
        <v>88</v>
      </c>
      <c r="AW958" s="11" t="s">
        <v>41</v>
      </c>
      <c r="AX958" s="11" t="s">
        <v>80</v>
      </c>
      <c r="AY958" s="137" t="s">
        <v>184</v>
      </c>
    </row>
    <row r="959" spans="2:65" s="12" customFormat="1" ht="11.25">
      <c r="B959" s="142"/>
      <c r="D959" s="136" t="s">
        <v>190</v>
      </c>
      <c r="E959" s="143" t="s">
        <v>3</v>
      </c>
      <c r="F959" s="144" t="s">
        <v>1911</v>
      </c>
      <c r="H959" s="145">
        <v>1.5</v>
      </c>
      <c r="I959" s="146"/>
      <c r="L959" s="142"/>
      <c r="M959" s="147"/>
      <c r="T959" s="148"/>
      <c r="AT959" s="143" t="s">
        <v>190</v>
      </c>
      <c r="AU959" s="143" t="s">
        <v>88</v>
      </c>
      <c r="AV959" s="12" t="s">
        <v>90</v>
      </c>
      <c r="AW959" s="12" t="s">
        <v>41</v>
      </c>
      <c r="AX959" s="12" t="s">
        <v>80</v>
      </c>
      <c r="AY959" s="143" t="s">
        <v>184</v>
      </c>
    </row>
    <row r="960" spans="2:65" s="11" customFormat="1" ht="11.25">
      <c r="B960" s="135"/>
      <c r="D960" s="136" t="s">
        <v>190</v>
      </c>
      <c r="E960" s="137" t="s">
        <v>3</v>
      </c>
      <c r="F960" s="138" t="s">
        <v>1302</v>
      </c>
      <c r="H960" s="137" t="s">
        <v>3</v>
      </c>
      <c r="I960" s="139"/>
      <c r="L960" s="135"/>
      <c r="M960" s="140"/>
      <c r="T960" s="141"/>
      <c r="AT960" s="137" t="s">
        <v>190</v>
      </c>
      <c r="AU960" s="137" t="s">
        <v>88</v>
      </c>
      <c r="AV960" s="11" t="s">
        <v>88</v>
      </c>
      <c r="AW960" s="11" t="s">
        <v>41</v>
      </c>
      <c r="AX960" s="11" t="s">
        <v>80</v>
      </c>
      <c r="AY960" s="137" t="s">
        <v>184</v>
      </c>
    </row>
    <row r="961" spans="2:65" s="12" customFormat="1" ht="11.25">
      <c r="B961" s="142"/>
      <c r="D961" s="136" t="s">
        <v>190</v>
      </c>
      <c r="E961" s="143" t="s">
        <v>3</v>
      </c>
      <c r="F961" s="144" t="s">
        <v>1911</v>
      </c>
      <c r="H961" s="145">
        <v>1.5</v>
      </c>
      <c r="I961" s="146"/>
      <c r="L961" s="142"/>
      <c r="M961" s="147"/>
      <c r="T961" s="148"/>
      <c r="AT961" s="143" t="s">
        <v>190</v>
      </c>
      <c r="AU961" s="143" t="s">
        <v>88</v>
      </c>
      <c r="AV961" s="12" t="s">
        <v>90</v>
      </c>
      <c r="AW961" s="12" t="s">
        <v>41</v>
      </c>
      <c r="AX961" s="12" t="s">
        <v>80</v>
      </c>
      <c r="AY961" s="143" t="s">
        <v>184</v>
      </c>
    </row>
    <row r="962" spans="2:65" s="11" customFormat="1" ht="11.25">
      <c r="B962" s="135"/>
      <c r="D962" s="136" t="s">
        <v>190</v>
      </c>
      <c r="E962" s="137" t="s">
        <v>3</v>
      </c>
      <c r="F962" s="138" t="s">
        <v>1640</v>
      </c>
      <c r="H962" s="137" t="s">
        <v>3</v>
      </c>
      <c r="I962" s="139"/>
      <c r="L962" s="135"/>
      <c r="M962" s="140"/>
      <c r="T962" s="141"/>
      <c r="AT962" s="137" t="s">
        <v>190</v>
      </c>
      <c r="AU962" s="137" t="s">
        <v>88</v>
      </c>
      <c r="AV962" s="11" t="s">
        <v>88</v>
      </c>
      <c r="AW962" s="11" t="s">
        <v>41</v>
      </c>
      <c r="AX962" s="11" t="s">
        <v>80</v>
      </c>
      <c r="AY962" s="137" t="s">
        <v>184</v>
      </c>
    </row>
    <row r="963" spans="2:65" s="12" customFormat="1" ht="11.25">
      <c r="B963" s="142"/>
      <c r="D963" s="136" t="s">
        <v>190</v>
      </c>
      <c r="E963" s="143" t="s">
        <v>3</v>
      </c>
      <c r="F963" s="144" t="s">
        <v>1911</v>
      </c>
      <c r="H963" s="145">
        <v>1.5</v>
      </c>
      <c r="I963" s="146"/>
      <c r="L963" s="142"/>
      <c r="M963" s="147"/>
      <c r="T963" s="148"/>
      <c r="AT963" s="143" t="s">
        <v>190</v>
      </c>
      <c r="AU963" s="143" t="s">
        <v>88</v>
      </c>
      <c r="AV963" s="12" t="s">
        <v>90</v>
      </c>
      <c r="AW963" s="12" t="s">
        <v>41</v>
      </c>
      <c r="AX963" s="12" t="s">
        <v>80</v>
      </c>
      <c r="AY963" s="143" t="s">
        <v>184</v>
      </c>
    </row>
    <row r="964" spans="2:65" s="13" customFormat="1" ht="11.25">
      <c r="B964" s="149"/>
      <c r="D964" s="136" t="s">
        <v>190</v>
      </c>
      <c r="E964" s="150" t="s">
        <v>3</v>
      </c>
      <c r="F964" s="151" t="s">
        <v>202</v>
      </c>
      <c r="H964" s="152">
        <v>7.5</v>
      </c>
      <c r="I964" s="153"/>
      <c r="L964" s="149"/>
      <c r="M964" s="154"/>
      <c r="T964" s="155"/>
      <c r="AT964" s="150" t="s">
        <v>190</v>
      </c>
      <c r="AU964" s="150" t="s">
        <v>88</v>
      </c>
      <c r="AV964" s="13" t="s">
        <v>203</v>
      </c>
      <c r="AW964" s="13" t="s">
        <v>41</v>
      </c>
      <c r="AX964" s="13" t="s">
        <v>88</v>
      </c>
      <c r="AY964" s="150" t="s">
        <v>184</v>
      </c>
    </row>
    <row r="965" spans="2:65" s="1" customFormat="1" ht="24.2" customHeight="1">
      <c r="B965" s="121"/>
      <c r="C965" s="122" t="s">
        <v>590</v>
      </c>
      <c r="D965" s="122" t="s">
        <v>185</v>
      </c>
      <c r="E965" s="123" t="s">
        <v>2502</v>
      </c>
      <c r="F965" s="124" t="s">
        <v>2503</v>
      </c>
      <c r="G965" s="125" t="s">
        <v>348</v>
      </c>
      <c r="H965" s="126">
        <v>9</v>
      </c>
      <c r="I965" s="127"/>
      <c r="J965" s="128">
        <f>ROUND(I965*H965,2)</f>
        <v>0</v>
      </c>
      <c r="K965" s="124" t="s">
        <v>189</v>
      </c>
      <c r="L965" s="32"/>
      <c r="M965" s="129" t="s">
        <v>3</v>
      </c>
      <c r="N965" s="130" t="s">
        <v>51</v>
      </c>
      <c r="P965" s="131">
        <f>O965*H965</f>
        <v>0</v>
      </c>
      <c r="Q965" s="131">
        <v>0</v>
      </c>
      <c r="R965" s="131">
        <f>Q965*H965</f>
        <v>0</v>
      </c>
      <c r="S965" s="131">
        <v>0</v>
      </c>
      <c r="T965" s="132">
        <f>S965*H965</f>
        <v>0</v>
      </c>
      <c r="AR965" s="133" t="s">
        <v>88</v>
      </c>
      <c r="AT965" s="133" t="s">
        <v>185</v>
      </c>
      <c r="AU965" s="133" t="s">
        <v>88</v>
      </c>
      <c r="AY965" s="16" t="s">
        <v>184</v>
      </c>
      <c r="BE965" s="134">
        <f>IF(N965="základní",J965,0)</f>
        <v>0</v>
      </c>
      <c r="BF965" s="134">
        <f>IF(N965="snížená",J965,0)</f>
        <v>0</v>
      </c>
      <c r="BG965" s="134">
        <f>IF(N965="zákl. přenesená",J965,0)</f>
        <v>0</v>
      </c>
      <c r="BH965" s="134">
        <f>IF(N965="sníž. přenesená",J965,0)</f>
        <v>0</v>
      </c>
      <c r="BI965" s="134">
        <f>IF(N965="nulová",J965,0)</f>
        <v>0</v>
      </c>
      <c r="BJ965" s="16" t="s">
        <v>88</v>
      </c>
      <c r="BK965" s="134">
        <f>ROUND(I965*H965,2)</f>
        <v>0</v>
      </c>
      <c r="BL965" s="16" t="s">
        <v>88</v>
      </c>
      <c r="BM965" s="133" t="s">
        <v>2990</v>
      </c>
    </row>
    <row r="966" spans="2:65" s="11" customFormat="1" ht="11.25">
      <c r="B966" s="135"/>
      <c r="D966" s="136" t="s">
        <v>190</v>
      </c>
      <c r="E966" s="137" t="s">
        <v>3</v>
      </c>
      <c r="F966" s="138" t="s">
        <v>2931</v>
      </c>
      <c r="H966" s="137" t="s">
        <v>3</v>
      </c>
      <c r="I966" s="139"/>
      <c r="L966" s="135"/>
      <c r="M966" s="140"/>
      <c r="T966" s="141"/>
      <c r="AT966" s="137" t="s">
        <v>190</v>
      </c>
      <c r="AU966" s="137" t="s">
        <v>88</v>
      </c>
      <c r="AV966" s="11" t="s">
        <v>88</v>
      </c>
      <c r="AW966" s="11" t="s">
        <v>41</v>
      </c>
      <c r="AX966" s="11" t="s">
        <v>80</v>
      </c>
      <c r="AY966" s="137" t="s">
        <v>184</v>
      </c>
    </row>
    <row r="967" spans="2:65" s="11" customFormat="1" ht="11.25">
      <c r="B967" s="135"/>
      <c r="D967" s="136" t="s">
        <v>190</v>
      </c>
      <c r="E967" s="137" t="s">
        <v>3</v>
      </c>
      <c r="F967" s="138" t="s">
        <v>2991</v>
      </c>
      <c r="H967" s="137" t="s">
        <v>3</v>
      </c>
      <c r="I967" s="139"/>
      <c r="L967" s="135"/>
      <c r="M967" s="140"/>
      <c r="T967" s="141"/>
      <c r="AT967" s="137" t="s">
        <v>190</v>
      </c>
      <c r="AU967" s="137" t="s">
        <v>88</v>
      </c>
      <c r="AV967" s="11" t="s">
        <v>88</v>
      </c>
      <c r="AW967" s="11" t="s">
        <v>41</v>
      </c>
      <c r="AX967" s="11" t="s">
        <v>80</v>
      </c>
      <c r="AY967" s="137" t="s">
        <v>184</v>
      </c>
    </row>
    <row r="968" spans="2:65" s="12" customFormat="1" ht="11.25">
      <c r="B968" s="142"/>
      <c r="D968" s="136" t="s">
        <v>190</v>
      </c>
      <c r="E968" s="143" t="s">
        <v>3</v>
      </c>
      <c r="F968" s="144" t="s">
        <v>241</v>
      </c>
      <c r="H968" s="145">
        <v>9</v>
      </c>
      <c r="I968" s="146"/>
      <c r="L968" s="142"/>
      <c r="M968" s="147"/>
      <c r="T968" s="148"/>
      <c r="AT968" s="143" t="s">
        <v>190</v>
      </c>
      <c r="AU968" s="143" t="s">
        <v>88</v>
      </c>
      <c r="AV968" s="12" t="s">
        <v>90</v>
      </c>
      <c r="AW968" s="12" t="s">
        <v>41</v>
      </c>
      <c r="AX968" s="12" t="s">
        <v>80</v>
      </c>
      <c r="AY968" s="143" t="s">
        <v>184</v>
      </c>
    </row>
    <row r="969" spans="2:65" s="13" customFormat="1" ht="11.25">
      <c r="B969" s="149"/>
      <c r="D969" s="136" t="s">
        <v>190</v>
      </c>
      <c r="E969" s="150" t="s">
        <v>3</v>
      </c>
      <c r="F969" s="151" t="s">
        <v>202</v>
      </c>
      <c r="H969" s="152">
        <v>9</v>
      </c>
      <c r="I969" s="153"/>
      <c r="L969" s="149"/>
      <c r="M969" s="154"/>
      <c r="T969" s="155"/>
      <c r="AT969" s="150" t="s">
        <v>190</v>
      </c>
      <c r="AU969" s="150" t="s">
        <v>88</v>
      </c>
      <c r="AV969" s="13" t="s">
        <v>203</v>
      </c>
      <c r="AW969" s="13" t="s">
        <v>41</v>
      </c>
      <c r="AX969" s="13" t="s">
        <v>88</v>
      </c>
      <c r="AY969" s="150" t="s">
        <v>184</v>
      </c>
    </row>
    <row r="970" spans="2:65" s="10" customFormat="1" ht="25.9" customHeight="1">
      <c r="B970" s="111"/>
      <c r="D970" s="112" t="s">
        <v>79</v>
      </c>
      <c r="E970" s="113" t="s">
        <v>241</v>
      </c>
      <c r="F970" s="113" t="s">
        <v>2509</v>
      </c>
      <c r="I970" s="114"/>
      <c r="J970" s="115">
        <f>BK970</f>
        <v>0</v>
      </c>
      <c r="L970" s="111"/>
      <c r="M970" s="116"/>
      <c r="P970" s="117">
        <f>SUM(P971:P975)</f>
        <v>0</v>
      </c>
      <c r="R970" s="117">
        <f>SUM(R971:R975)</f>
        <v>0</v>
      </c>
      <c r="T970" s="118">
        <f>SUM(T971:T975)</f>
        <v>0</v>
      </c>
      <c r="AR970" s="112" t="s">
        <v>88</v>
      </c>
      <c r="AT970" s="119" t="s">
        <v>79</v>
      </c>
      <c r="AU970" s="119" t="s">
        <v>80</v>
      </c>
      <c r="AY970" s="112" t="s">
        <v>184</v>
      </c>
      <c r="BK970" s="120">
        <f>SUM(BK971:BK975)</f>
        <v>0</v>
      </c>
    </row>
    <row r="971" spans="2:65" s="1" customFormat="1" ht="24.2" customHeight="1">
      <c r="B971" s="121"/>
      <c r="C971" s="122" t="s">
        <v>2469</v>
      </c>
      <c r="D971" s="122" t="s">
        <v>185</v>
      </c>
      <c r="E971" s="123" t="s">
        <v>2510</v>
      </c>
      <c r="F971" s="124" t="s">
        <v>2511</v>
      </c>
      <c r="G971" s="125" t="s">
        <v>324</v>
      </c>
      <c r="H971" s="126">
        <v>136</v>
      </c>
      <c r="I971" s="127"/>
      <c r="J971" s="128">
        <f>ROUND(I971*H971,2)</f>
        <v>0</v>
      </c>
      <c r="K971" s="124" t="s">
        <v>189</v>
      </c>
      <c r="L971" s="32"/>
      <c r="M971" s="129" t="s">
        <v>3</v>
      </c>
      <c r="N971" s="130" t="s">
        <v>51</v>
      </c>
      <c r="P971" s="131">
        <f>O971*H971</f>
        <v>0</v>
      </c>
      <c r="Q971" s="131">
        <v>0</v>
      </c>
      <c r="R971" s="131">
        <f>Q971*H971</f>
        <v>0</v>
      </c>
      <c r="S971" s="131">
        <v>0</v>
      </c>
      <c r="T971" s="132">
        <f>S971*H971</f>
        <v>0</v>
      </c>
      <c r="AR971" s="133" t="s">
        <v>88</v>
      </c>
      <c r="AT971" s="133" t="s">
        <v>185</v>
      </c>
      <c r="AU971" s="133" t="s">
        <v>88</v>
      </c>
      <c r="AY971" s="16" t="s">
        <v>184</v>
      </c>
      <c r="BE971" s="134">
        <f>IF(N971="základní",J971,0)</f>
        <v>0</v>
      </c>
      <c r="BF971" s="134">
        <f>IF(N971="snížená",J971,0)</f>
        <v>0</v>
      </c>
      <c r="BG971" s="134">
        <f>IF(N971="zákl. přenesená",J971,0)</f>
        <v>0</v>
      </c>
      <c r="BH971" s="134">
        <f>IF(N971="sníž. přenesená",J971,0)</f>
        <v>0</v>
      </c>
      <c r="BI971" s="134">
        <f>IF(N971="nulová",J971,0)</f>
        <v>0</v>
      </c>
      <c r="BJ971" s="16" t="s">
        <v>88</v>
      </c>
      <c r="BK971" s="134">
        <f>ROUND(I971*H971,2)</f>
        <v>0</v>
      </c>
      <c r="BL971" s="16" t="s">
        <v>88</v>
      </c>
      <c r="BM971" s="133" t="s">
        <v>2992</v>
      </c>
    </row>
    <row r="972" spans="2:65" s="11" customFormat="1" ht="11.25">
      <c r="B972" s="135"/>
      <c r="D972" s="136" t="s">
        <v>190</v>
      </c>
      <c r="E972" s="137" t="s">
        <v>3</v>
      </c>
      <c r="F972" s="138" t="s">
        <v>2931</v>
      </c>
      <c r="H972" s="137" t="s">
        <v>3</v>
      </c>
      <c r="I972" s="139"/>
      <c r="L972" s="135"/>
      <c r="M972" s="140"/>
      <c r="T972" s="141"/>
      <c r="AT972" s="137" t="s">
        <v>190</v>
      </c>
      <c r="AU972" s="137" t="s">
        <v>88</v>
      </c>
      <c r="AV972" s="11" t="s">
        <v>88</v>
      </c>
      <c r="AW972" s="11" t="s">
        <v>41</v>
      </c>
      <c r="AX972" s="11" t="s">
        <v>80</v>
      </c>
      <c r="AY972" s="137" t="s">
        <v>184</v>
      </c>
    </row>
    <row r="973" spans="2:65" s="11" customFormat="1" ht="22.5">
      <c r="B973" s="135"/>
      <c r="D973" s="136" t="s">
        <v>190</v>
      </c>
      <c r="E973" s="137" t="s">
        <v>3</v>
      </c>
      <c r="F973" s="138" t="s">
        <v>2513</v>
      </c>
      <c r="H973" s="137" t="s">
        <v>3</v>
      </c>
      <c r="I973" s="139"/>
      <c r="L973" s="135"/>
      <c r="M973" s="140"/>
      <c r="T973" s="141"/>
      <c r="AT973" s="137" t="s">
        <v>190</v>
      </c>
      <c r="AU973" s="137" t="s">
        <v>88</v>
      </c>
      <c r="AV973" s="11" t="s">
        <v>88</v>
      </c>
      <c r="AW973" s="11" t="s">
        <v>41</v>
      </c>
      <c r="AX973" s="11" t="s">
        <v>80</v>
      </c>
      <c r="AY973" s="137" t="s">
        <v>184</v>
      </c>
    </row>
    <row r="974" spans="2:65" s="12" customFormat="1" ht="11.25">
      <c r="B974" s="142"/>
      <c r="D974" s="136" t="s">
        <v>190</v>
      </c>
      <c r="E974" s="143" t="s">
        <v>3</v>
      </c>
      <c r="F974" s="144" t="s">
        <v>2808</v>
      </c>
      <c r="H974" s="145">
        <v>136</v>
      </c>
      <c r="I974" s="146"/>
      <c r="L974" s="142"/>
      <c r="M974" s="147"/>
      <c r="T974" s="148"/>
      <c r="AT974" s="143" t="s">
        <v>190</v>
      </c>
      <c r="AU974" s="143" t="s">
        <v>88</v>
      </c>
      <c r="AV974" s="12" t="s">
        <v>90</v>
      </c>
      <c r="AW974" s="12" t="s">
        <v>41</v>
      </c>
      <c r="AX974" s="12" t="s">
        <v>80</v>
      </c>
      <c r="AY974" s="143" t="s">
        <v>184</v>
      </c>
    </row>
    <row r="975" spans="2:65" s="13" customFormat="1" ht="11.25">
      <c r="B975" s="149"/>
      <c r="D975" s="136" t="s">
        <v>190</v>
      </c>
      <c r="E975" s="150" t="s">
        <v>3</v>
      </c>
      <c r="F975" s="151" t="s">
        <v>202</v>
      </c>
      <c r="H975" s="152">
        <v>136</v>
      </c>
      <c r="I975" s="153"/>
      <c r="L975" s="149"/>
      <c r="M975" s="156"/>
      <c r="N975" s="157"/>
      <c r="O975" s="157"/>
      <c r="P975" s="157"/>
      <c r="Q975" s="157"/>
      <c r="R975" s="157"/>
      <c r="S975" s="157"/>
      <c r="T975" s="158"/>
      <c r="AT975" s="150" t="s">
        <v>190</v>
      </c>
      <c r="AU975" s="150" t="s">
        <v>88</v>
      </c>
      <c r="AV975" s="13" t="s">
        <v>203</v>
      </c>
      <c r="AW975" s="13" t="s">
        <v>41</v>
      </c>
      <c r="AX975" s="13" t="s">
        <v>88</v>
      </c>
      <c r="AY975" s="150" t="s">
        <v>184</v>
      </c>
    </row>
    <row r="976" spans="2:65" s="1" customFormat="1" ht="6.95" customHeight="1">
      <c r="B976" s="41"/>
      <c r="C976" s="42"/>
      <c r="D976" s="42"/>
      <c r="E976" s="42"/>
      <c r="F976" s="42"/>
      <c r="G976" s="42"/>
      <c r="H976" s="42"/>
      <c r="I976" s="42"/>
      <c r="J976" s="42"/>
      <c r="K976" s="42"/>
      <c r="L976" s="32"/>
    </row>
  </sheetData>
  <autoFilter ref="C84:K975" xr:uid="{00000000-0009-0000-0000-00000D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129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2993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ROUND((SUM(BE88:BE330)),  2)</f>
        <v>0</v>
      </c>
      <c r="I33" s="89">
        <v>0.21</v>
      </c>
      <c r="J33" s="88">
        <f>ROUND(((SUM(BE88:BE330))*I33),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ROUND((SUM(BF88:BF330)),  2)</f>
        <v>0</v>
      </c>
      <c r="I34" s="89">
        <v>0.15</v>
      </c>
      <c r="J34" s="88">
        <f>ROUND(((SUM(BF88:BF330))*I34),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ROUND((SUM(BG88:BG330)),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ROUND((SUM(BH88:BH330)),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ROUND((SUM(BI88:BI330)),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PS476.1 - Kamerový dohled SSZ 5.22 Cacovická - Tomkovo náměstí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J88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2515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14" customFormat="1" ht="19.899999999999999" customHeight="1">
      <c r="B61" s="159"/>
      <c r="D61" s="160" t="s">
        <v>2516</v>
      </c>
      <c r="E61" s="161"/>
      <c r="F61" s="161"/>
      <c r="G61" s="161"/>
      <c r="H61" s="161"/>
      <c r="I61" s="161"/>
      <c r="J61" s="162">
        <f>J90</f>
        <v>0</v>
      </c>
      <c r="L61" s="159"/>
    </row>
    <row r="62" spans="2:47" s="14" customFormat="1" ht="19.899999999999999" customHeight="1">
      <c r="B62" s="159"/>
      <c r="D62" s="160" t="s">
        <v>2517</v>
      </c>
      <c r="E62" s="161"/>
      <c r="F62" s="161"/>
      <c r="G62" s="161"/>
      <c r="H62" s="161"/>
      <c r="I62" s="161"/>
      <c r="J62" s="162">
        <f>J101</f>
        <v>0</v>
      </c>
      <c r="L62" s="159"/>
    </row>
    <row r="63" spans="2:47" s="14" customFormat="1" ht="19.899999999999999" customHeight="1">
      <c r="B63" s="159"/>
      <c r="D63" s="160" t="s">
        <v>2519</v>
      </c>
      <c r="E63" s="161"/>
      <c r="F63" s="161"/>
      <c r="G63" s="161"/>
      <c r="H63" s="161"/>
      <c r="I63" s="161"/>
      <c r="J63" s="162">
        <f>J154</f>
        <v>0</v>
      </c>
      <c r="L63" s="159"/>
    </row>
    <row r="64" spans="2:47" s="14" customFormat="1" ht="19.899999999999999" customHeight="1">
      <c r="B64" s="159"/>
      <c r="D64" s="160" t="s">
        <v>2520</v>
      </c>
      <c r="E64" s="161"/>
      <c r="F64" s="161"/>
      <c r="G64" s="161"/>
      <c r="H64" s="161"/>
      <c r="I64" s="161"/>
      <c r="J64" s="162">
        <f>J296</f>
        <v>0</v>
      </c>
      <c r="L64" s="159"/>
    </row>
    <row r="65" spans="2:12" s="8" customFormat="1" ht="24.95" customHeight="1">
      <c r="B65" s="99"/>
      <c r="D65" s="100" t="s">
        <v>2521</v>
      </c>
      <c r="E65" s="101"/>
      <c r="F65" s="101"/>
      <c r="G65" s="101"/>
      <c r="H65" s="101"/>
      <c r="I65" s="101"/>
      <c r="J65" s="102">
        <f>J305</f>
        <v>0</v>
      </c>
      <c r="L65" s="99"/>
    </row>
    <row r="66" spans="2:12" s="14" customFormat="1" ht="19.899999999999999" customHeight="1">
      <c r="B66" s="159"/>
      <c r="D66" s="160" t="s">
        <v>2522</v>
      </c>
      <c r="E66" s="161"/>
      <c r="F66" s="161"/>
      <c r="G66" s="161"/>
      <c r="H66" s="161"/>
      <c r="I66" s="161"/>
      <c r="J66" s="162">
        <f>J306</f>
        <v>0</v>
      </c>
      <c r="L66" s="159"/>
    </row>
    <row r="67" spans="2:12" s="14" customFormat="1" ht="19.899999999999999" customHeight="1">
      <c r="B67" s="159"/>
      <c r="D67" s="160" t="s">
        <v>2523</v>
      </c>
      <c r="E67" s="161"/>
      <c r="F67" s="161"/>
      <c r="G67" s="161"/>
      <c r="H67" s="161"/>
      <c r="I67" s="161"/>
      <c r="J67" s="162">
        <f>J312</f>
        <v>0</v>
      </c>
      <c r="L67" s="159"/>
    </row>
    <row r="68" spans="2:12" s="14" customFormat="1" ht="19.899999999999999" customHeight="1">
      <c r="B68" s="159"/>
      <c r="D68" s="160" t="s">
        <v>2524</v>
      </c>
      <c r="E68" s="161"/>
      <c r="F68" s="161"/>
      <c r="G68" s="161"/>
      <c r="H68" s="161"/>
      <c r="I68" s="161"/>
      <c r="J68" s="162">
        <f>J318</f>
        <v>0</v>
      </c>
      <c r="L68" s="159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0" t="s">
        <v>170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6" t="s">
        <v>17</v>
      </c>
      <c r="L77" s="32"/>
    </row>
    <row r="78" spans="2:12" s="1" customFormat="1" ht="16.5" customHeight="1">
      <c r="B78" s="32"/>
      <c r="E78" s="221" t="str">
        <f>E7</f>
        <v>I/42 VMO Tomkovo náměstí, I/42 VMO Rokytova - sloučení</v>
      </c>
      <c r="F78" s="222"/>
      <c r="G78" s="222"/>
      <c r="H78" s="222"/>
      <c r="L78" s="32"/>
    </row>
    <row r="79" spans="2:12" s="1" customFormat="1" ht="12" customHeight="1">
      <c r="B79" s="32"/>
      <c r="C79" s="26" t="s">
        <v>158</v>
      </c>
      <c r="L79" s="32"/>
    </row>
    <row r="80" spans="2:12" s="1" customFormat="1" ht="30" customHeight="1">
      <c r="B80" s="32"/>
      <c r="E80" s="209" t="str">
        <f>E9</f>
        <v>PS476.1 - Kamerový dohled SSZ 5.22 Cacovická - Tomkovo náměstí</v>
      </c>
      <c r="F80" s="223"/>
      <c r="G80" s="223"/>
      <c r="H80" s="223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6" t="s">
        <v>23</v>
      </c>
      <c r="F82" s="24" t="str">
        <f>F12</f>
        <v>Brno - Husovice</v>
      </c>
      <c r="I82" s="26" t="s">
        <v>25</v>
      </c>
      <c r="J82" s="49" t="str">
        <f>IF(J12="","",J12)</f>
        <v>14. 8. 2023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6" t="s">
        <v>31</v>
      </c>
      <c r="F84" s="24" t="str">
        <f>E15</f>
        <v>Statutární město Brno</v>
      </c>
      <c r="I84" s="26" t="s">
        <v>39</v>
      </c>
      <c r="J84" s="30" t="str">
        <f>E21</f>
        <v>Sdružení společností „MoNaP‟</v>
      </c>
      <c r="L84" s="32"/>
    </row>
    <row r="85" spans="2:65" s="1" customFormat="1" ht="15.2" customHeight="1">
      <c r="B85" s="32"/>
      <c r="C85" s="26" t="s">
        <v>37</v>
      </c>
      <c r="F85" s="24" t="str">
        <f>IF(E18="","",E18)</f>
        <v>Vyplň údaj</v>
      </c>
      <c r="I85" s="26" t="s">
        <v>42</v>
      </c>
      <c r="J85" s="30" t="str">
        <f>E24</f>
        <v>Ing. Luděk Obrdlík</v>
      </c>
      <c r="L85" s="32"/>
    </row>
    <row r="86" spans="2:65" s="1" customFormat="1" ht="10.35" customHeight="1">
      <c r="B86" s="32"/>
      <c r="L86" s="32"/>
    </row>
    <row r="87" spans="2:65" s="9" customFormat="1" ht="29.25" customHeight="1">
      <c r="B87" s="103"/>
      <c r="C87" s="104" t="s">
        <v>171</v>
      </c>
      <c r="D87" s="105" t="s">
        <v>65</v>
      </c>
      <c r="E87" s="105" t="s">
        <v>61</v>
      </c>
      <c r="F87" s="105" t="s">
        <v>62</v>
      </c>
      <c r="G87" s="105" t="s">
        <v>172</v>
      </c>
      <c r="H87" s="105" t="s">
        <v>173</v>
      </c>
      <c r="I87" s="105" t="s">
        <v>174</v>
      </c>
      <c r="J87" s="105" t="s">
        <v>162</v>
      </c>
      <c r="K87" s="106" t="s">
        <v>175</v>
      </c>
      <c r="L87" s="103"/>
      <c r="M87" s="56" t="s">
        <v>3</v>
      </c>
      <c r="N87" s="57" t="s">
        <v>50</v>
      </c>
      <c r="O87" s="57" t="s">
        <v>176</v>
      </c>
      <c r="P87" s="57" t="s">
        <v>177</v>
      </c>
      <c r="Q87" s="57" t="s">
        <v>178</v>
      </c>
      <c r="R87" s="57" t="s">
        <v>179</v>
      </c>
      <c r="S87" s="57" t="s">
        <v>180</v>
      </c>
      <c r="T87" s="58" t="s">
        <v>181</v>
      </c>
    </row>
    <row r="88" spans="2:65" s="1" customFormat="1" ht="22.9" customHeight="1">
      <c r="B88" s="32"/>
      <c r="C88" s="61" t="s">
        <v>182</v>
      </c>
      <c r="J88" s="107">
        <f>BK88</f>
        <v>0</v>
      </c>
      <c r="L88" s="32"/>
      <c r="M88" s="59"/>
      <c r="N88" s="50"/>
      <c r="O88" s="50"/>
      <c r="P88" s="108">
        <f>P89+P305</f>
        <v>0</v>
      </c>
      <c r="Q88" s="50"/>
      <c r="R88" s="108">
        <f>R89+R305</f>
        <v>0.15983750000000002</v>
      </c>
      <c r="S88" s="50"/>
      <c r="T88" s="109">
        <f>T89+T305</f>
        <v>0</v>
      </c>
      <c r="AT88" s="16" t="s">
        <v>79</v>
      </c>
      <c r="AU88" s="16" t="s">
        <v>163</v>
      </c>
      <c r="BK88" s="110">
        <f>BK89+BK305</f>
        <v>0</v>
      </c>
    </row>
    <row r="89" spans="2:65" s="10" customFormat="1" ht="25.9" customHeight="1">
      <c r="B89" s="111"/>
      <c r="D89" s="112" t="s">
        <v>79</v>
      </c>
      <c r="E89" s="113" t="s">
        <v>2525</v>
      </c>
      <c r="F89" s="113" t="s">
        <v>2526</v>
      </c>
      <c r="I89" s="114"/>
      <c r="J89" s="115">
        <f>BK89</f>
        <v>0</v>
      </c>
      <c r="L89" s="111"/>
      <c r="M89" s="116"/>
      <c r="P89" s="117">
        <f>P90+P101+P154+P296</f>
        <v>0</v>
      </c>
      <c r="R89" s="117">
        <f>R90+R101+R154+R296</f>
        <v>0.15983750000000002</v>
      </c>
      <c r="T89" s="118">
        <f>T90+T101+T154+T296</f>
        <v>0</v>
      </c>
      <c r="AR89" s="112" t="s">
        <v>210</v>
      </c>
      <c r="AT89" s="119" t="s">
        <v>79</v>
      </c>
      <c r="AU89" s="119" t="s">
        <v>80</v>
      </c>
      <c r="AY89" s="112" t="s">
        <v>184</v>
      </c>
      <c r="BK89" s="120">
        <f>BK90+BK101+BK154+BK296</f>
        <v>0</v>
      </c>
    </row>
    <row r="90" spans="2:65" s="10" customFormat="1" ht="22.9" customHeight="1">
      <c r="B90" s="111"/>
      <c r="D90" s="112" t="s">
        <v>79</v>
      </c>
      <c r="E90" s="163" t="s">
        <v>2527</v>
      </c>
      <c r="F90" s="163" t="s">
        <v>2528</v>
      </c>
      <c r="I90" s="114"/>
      <c r="J90" s="164">
        <f>BK90</f>
        <v>0</v>
      </c>
      <c r="L90" s="111"/>
      <c r="M90" s="116"/>
      <c r="P90" s="117">
        <f>SUM(P91:P100)</f>
        <v>0</v>
      </c>
      <c r="R90" s="117">
        <f>SUM(R91:R100)</f>
        <v>0.15975750000000002</v>
      </c>
      <c r="T90" s="118">
        <f>SUM(T91:T100)</f>
        <v>0</v>
      </c>
      <c r="AR90" s="112" t="s">
        <v>210</v>
      </c>
      <c r="AT90" s="119" t="s">
        <v>79</v>
      </c>
      <c r="AU90" s="119" t="s">
        <v>88</v>
      </c>
      <c r="AY90" s="112" t="s">
        <v>184</v>
      </c>
      <c r="BK90" s="120">
        <f>SUM(BK91:BK100)</f>
        <v>0</v>
      </c>
    </row>
    <row r="91" spans="2:65" s="1" customFormat="1" ht="49.15" customHeight="1">
      <c r="B91" s="121"/>
      <c r="C91" s="122" t="s">
        <v>88</v>
      </c>
      <c r="D91" s="122" t="s">
        <v>185</v>
      </c>
      <c r="E91" s="123" t="s">
        <v>2529</v>
      </c>
      <c r="F91" s="124" t="s">
        <v>2530</v>
      </c>
      <c r="G91" s="125" t="s">
        <v>324</v>
      </c>
      <c r="H91" s="126">
        <v>895</v>
      </c>
      <c r="I91" s="127"/>
      <c r="J91" s="128">
        <f>ROUND(I91*H91,2)</f>
        <v>0</v>
      </c>
      <c r="K91" s="124" t="s">
        <v>2531</v>
      </c>
      <c r="L91" s="32"/>
      <c r="M91" s="129" t="s">
        <v>3</v>
      </c>
      <c r="N91" s="130" t="s">
        <v>51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88</v>
      </c>
      <c r="AT91" s="133" t="s">
        <v>185</v>
      </c>
      <c r="AU91" s="133" t="s">
        <v>90</v>
      </c>
      <c r="AY91" s="16" t="s">
        <v>184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88</v>
      </c>
      <c r="BK91" s="134">
        <f>ROUND(I91*H91,2)</f>
        <v>0</v>
      </c>
      <c r="BL91" s="16" t="s">
        <v>88</v>
      </c>
      <c r="BM91" s="133" t="s">
        <v>2994</v>
      </c>
    </row>
    <row r="92" spans="2:65" s="1" customFormat="1" ht="11.25">
      <c r="B92" s="32"/>
      <c r="D92" s="165" t="s">
        <v>2533</v>
      </c>
      <c r="F92" s="166" t="s">
        <v>2534</v>
      </c>
      <c r="I92" s="167"/>
      <c r="L92" s="32"/>
      <c r="M92" s="168"/>
      <c r="T92" s="53"/>
      <c r="AT92" s="16" t="s">
        <v>2533</v>
      </c>
      <c r="AU92" s="16" t="s">
        <v>90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2995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90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2536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90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2" customFormat="1" ht="11.25">
      <c r="B95" s="142"/>
      <c r="D95" s="136" t="s">
        <v>190</v>
      </c>
      <c r="E95" s="143" t="s">
        <v>3</v>
      </c>
      <c r="F95" s="144" t="s">
        <v>2996</v>
      </c>
      <c r="H95" s="145">
        <v>895</v>
      </c>
      <c r="I95" s="146"/>
      <c r="L95" s="142"/>
      <c r="M95" s="147"/>
      <c r="T95" s="148"/>
      <c r="AT95" s="143" t="s">
        <v>190</v>
      </c>
      <c r="AU95" s="143" t="s">
        <v>90</v>
      </c>
      <c r="AV95" s="12" t="s">
        <v>90</v>
      </c>
      <c r="AW95" s="12" t="s">
        <v>41</v>
      </c>
      <c r="AX95" s="12" t="s">
        <v>88</v>
      </c>
      <c r="AY95" s="143" t="s">
        <v>184</v>
      </c>
    </row>
    <row r="96" spans="2:65" s="1" customFormat="1" ht="16.5" customHeight="1">
      <c r="B96" s="121"/>
      <c r="C96" s="169" t="s">
        <v>90</v>
      </c>
      <c r="D96" s="169" t="s">
        <v>2525</v>
      </c>
      <c r="E96" s="170" t="s">
        <v>2538</v>
      </c>
      <c r="F96" s="171" t="s">
        <v>2539</v>
      </c>
      <c r="G96" s="172" t="s">
        <v>324</v>
      </c>
      <c r="H96" s="173">
        <v>939.75</v>
      </c>
      <c r="I96" s="174"/>
      <c r="J96" s="175">
        <f>ROUND(I96*H96,2)</f>
        <v>0</v>
      </c>
      <c r="K96" s="171" t="s">
        <v>901</v>
      </c>
      <c r="L96" s="176"/>
      <c r="M96" s="177" t="s">
        <v>3</v>
      </c>
      <c r="N96" s="178" t="s">
        <v>51</v>
      </c>
      <c r="P96" s="131">
        <f>O96*H96</f>
        <v>0</v>
      </c>
      <c r="Q96" s="131">
        <v>1.7000000000000001E-4</v>
      </c>
      <c r="R96" s="131">
        <f>Q96*H96</f>
        <v>0.15975750000000002</v>
      </c>
      <c r="S96" s="131">
        <v>0</v>
      </c>
      <c r="T96" s="132">
        <f>S96*H96</f>
        <v>0</v>
      </c>
      <c r="AR96" s="133" t="s">
        <v>90</v>
      </c>
      <c r="AT96" s="133" t="s">
        <v>2525</v>
      </c>
      <c r="AU96" s="133" t="s">
        <v>90</v>
      </c>
      <c r="AY96" s="16" t="s">
        <v>184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6" t="s">
        <v>88</v>
      </c>
      <c r="BK96" s="134">
        <f>ROUND(I96*H96,2)</f>
        <v>0</v>
      </c>
      <c r="BL96" s="16" t="s">
        <v>88</v>
      </c>
      <c r="BM96" s="133" t="s">
        <v>2997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2995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90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2541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90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2542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90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2" customFormat="1" ht="11.25">
      <c r="B100" s="142"/>
      <c r="D100" s="136" t="s">
        <v>190</v>
      </c>
      <c r="E100" s="143" t="s">
        <v>3</v>
      </c>
      <c r="F100" s="144" t="s">
        <v>2998</v>
      </c>
      <c r="H100" s="145">
        <v>939.75</v>
      </c>
      <c r="I100" s="146"/>
      <c r="L100" s="142"/>
      <c r="M100" s="147"/>
      <c r="T100" s="148"/>
      <c r="AT100" s="143" t="s">
        <v>190</v>
      </c>
      <c r="AU100" s="143" t="s">
        <v>90</v>
      </c>
      <c r="AV100" s="12" t="s">
        <v>90</v>
      </c>
      <c r="AW100" s="12" t="s">
        <v>41</v>
      </c>
      <c r="AX100" s="12" t="s">
        <v>88</v>
      </c>
      <c r="AY100" s="143" t="s">
        <v>184</v>
      </c>
    </row>
    <row r="101" spans="2:65" s="10" customFormat="1" ht="22.9" customHeight="1">
      <c r="B101" s="111"/>
      <c r="D101" s="112" t="s">
        <v>79</v>
      </c>
      <c r="E101" s="163" t="s">
        <v>2544</v>
      </c>
      <c r="F101" s="163" t="s">
        <v>2545</v>
      </c>
      <c r="I101" s="114"/>
      <c r="J101" s="164">
        <f>BK101</f>
        <v>0</v>
      </c>
      <c r="L101" s="111"/>
      <c r="M101" s="116"/>
      <c r="P101" s="117">
        <f>SUM(P102:P153)</f>
        <v>0</v>
      </c>
      <c r="R101" s="117">
        <f>SUM(R102:R153)</f>
        <v>8.0000000000000007E-5</v>
      </c>
      <c r="T101" s="118">
        <f>SUM(T102:T153)</f>
        <v>0</v>
      </c>
      <c r="AR101" s="112" t="s">
        <v>210</v>
      </c>
      <c r="AT101" s="119" t="s">
        <v>79</v>
      </c>
      <c r="AU101" s="119" t="s">
        <v>88</v>
      </c>
      <c r="AY101" s="112" t="s">
        <v>184</v>
      </c>
      <c r="BK101" s="120">
        <f>SUM(BK102:BK153)</f>
        <v>0</v>
      </c>
    </row>
    <row r="102" spans="2:65" s="1" customFormat="1" ht="37.9" customHeight="1">
      <c r="B102" s="121"/>
      <c r="C102" s="122" t="s">
        <v>210</v>
      </c>
      <c r="D102" s="122" t="s">
        <v>185</v>
      </c>
      <c r="E102" s="123" t="s">
        <v>2546</v>
      </c>
      <c r="F102" s="124" t="s">
        <v>2547</v>
      </c>
      <c r="G102" s="125" t="s">
        <v>348</v>
      </c>
      <c r="H102" s="126">
        <v>20</v>
      </c>
      <c r="I102" s="127"/>
      <c r="J102" s="128">
        <f>ROUND(I102*H102,2)</f>
        <v>0</v>
      </c>
      <c r="K102" s="124" t="s">
        <v>2531</v>
      </c>
      <c r="L102" s="32"/>
      <c r="M102" s="129" t="s">
        <v>3</v>
      </c>
      <c r="N102" s="130" t="s">
        <v>51</v>
      </c>
      <c r="P102" s="131">
        <f>O102*H102</f>
        <v>0</v>
      </c>
      <c r="Q102" s="131">
        <v>0</v>
      </c>
      <c r="R102" s="131">
        <f>Q102*H102</f>
        <v>0</v>
      </c>
      <c r="S102" s="131">
        <v>0</v>
      </c>
      <c r="T102" s="132">
        <f>S102*H102</f>
        <v>0</v>
      </c>
      <c r="AR102" s="133" t="s">
        <v>88</v>
      </c>
      <c r="AT102" s="133" t="s">
        <v>185</v>
      </c>
      <c r="AU102" s="133" t="s">
        <v>90</v>
      </c>
      <c r="AY102" s="16" t="s">
        <v>184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6" t="s">
        <v>88</v>
      </c>
      <c r="BK102" s="134">
        <f>ROUND(I102*H102,2)</f>
        <v>0</v>
      </c>
      <c r="BL102" s="16" t="s">
        <v>88</v>
      </c>
      <c r="BM102" s="133" t="s">
        <v>2999</v>
      </c>
    </row>
    <row r="103" spans="2:65" s="1" customFormat="1" ht="11.25">
      <c r="B103" s="32"/>
      <c r="D103" s="165" t="s">
        <v>2533</v>
      </c>
      <c r="F103" s="166" t="s">
        <v>2549</v>
      </c>
      <c r="I103" s="167"/>
      <c r="L103" s="32"/>
      <c r="M103" s="168"/>
      <c r="T103" s="53"/>
      <c r="AT103" s="16" t="s">
        <v>2533</v>
      </c>
      <c r="AU103" s="16" t="s">
        <v>90</v>
      </c>
    </row>
    <row r="104" spans="2:65" s="11" customFormat="1" ht="11.25">
      <c r="B104" s="135"/>
      <c r="D104" s="136" t="s">
        <v>190</v>
      </c>
      <c r="E104" s="137" t="s">
        <v>3</v>
      </c>
      <c r="F104" s="138" t="s">
        <v>2995</v>
      </c>
      <c r="H104" s="137" t="s">
        <v>3</v>
      </c>
      <c r="I104" s="139"/>
      <c r="L104" s="135"/>
      <c r="M104" s="140"/>
      <c r="T104" s="141"/>
      <c r="AT104" s="137" t="s">
        <v>190</v>
      </c>
      <c r="AU104" s="137" t="s">
        <v>90</v>
      </c>
      <c r="AV104" s="11" t="s">
        <v>88</v>
      </c>
      <c r="AW104" s="11" t="s">
        <v>41</v>
      </c>
      <c r="AX104" s="11" t="s">
        <v>80</v>
      </c>
      <c r="AY104" s="137" t="s">
        <v>184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2550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90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2" customFormat="1" ht="11.25">
      <c r="B106" s="142"/>
      <c r="D106" s="136" t="s">
        <v>190</v>
      </c>
      <c r="E106" s="143" t="s">
        <v>3</v>
      </c>
      <c r="F106" s="144" t="s">
        <v>2551</v>
      </c>
      <c r="H106" s="145">
        <v>20</v>
      </c>
      <c r="I106" s="146"/>
      <c r="L106" s="142"/>
      <c r="M106" s="147"/>
      <c r="T106" s="148"/>
      <c r="AT106" s="143" t="s">
        <v>190</v>
      </c>
      <c r="AU106" s="143" t="s">
        <v>90</v>
      </c>
      <c r="AV106" s="12" t="s">
        <v>90</v>
      </c>
      <c r="AW106" s="12" t="s">
        <v>41</v>
      </c>
      <c r="AX106" s="12" t="s">
        <v>88</v>
      </c>
      <c r="AY106" s="143" t="s">
        <v>184</v>
      </c>
    </row>
    <row r="107" spans="2:65" s="1" customFormat="1" ht="16.5" customHeight="1">
      <c r="B107" s="121"/>
      <c r="C107" s="169" t="s">
        <v>203</v>
      </c>
      <c r="D107" s="169" t="s">
        <v>2525</v>
      </c>
      <c r="E107" s="170" t="s">
        <v>2552</v>
      </c>
      <c r="F107" s="171" t="s">
        <v>2553</v>
      </c>
      <c r="G107" s="172" t="s">
        <v>348</v>
      </c>
      <c r="H107" s="173">
        <v>20</v>
      </c>
      <c r="I107" s="174"/>
      <c r="J107" s="175">
        <f>ROUND(I107*H107,2)</f>
        <v>0</v>
      </c>
      <c r="K107" s="171" t="s">
        <v>901</v>
      </c>
      <c r="L107" s="176"/>
      <c r="M107" s="177" t="s">
        <v>3</v>
      </c>
      <c r="N107" s="178" t="s">
        <v>51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90</v>
      </c>
      <c r="AT107" s="133" t="s">
        <v>2525</v>
      </c>
      <c r="AU107" s="133" t="s">
        <v>90</v>
      </c>
      <c r="AY107" s="16" t="s">
        <v>184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6" t="s">
        <v>88</v>
      </c>
      <c r="BK107" s="134">
        <f>ROUND(I107*H107,2)</f>
        <v>0</v>
      </c>
      <c r="BL107" s="16" t="s">
        <v>88</v>
      </c>
      <c r="BM107" s="133" t="s">
        <v>3000</v>
      </c>
    </row>
    <row r="108" spans="2:65" s="11" customFormat="1" ht="11.25">
      <c r="B108" s="135"/>
      <c r="D108" s="136" t="s">
        <v>190</v>
      </c>
      <c r="E108" s="137" t="s">
        <v>3</v>
      </c>
      <c r="F108" s="138" t="s">
        <v>2995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90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2550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90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2" customFormat="1" ht="11.25">
      <c r="B110" s="142"/>
      <c r="D110" s="136" t="s">
        <v>190</v>
      </c>
      <c r="E110" s="143" t="s">
        <v>3</v>
      </c>
      <c r="F110" s="144" t="s">
        <v>2551</v>
      </c>
      <c r="H110" s="145">
        <v>20</v>
      </c>
      <c r="I110" s="146"/>
      <c r="L110" s="142"/>
      <c r="M110" s="147"/>
      <c r="T110" s="148"/>
      <c r="AT110" s="143" t="s">
        <v>190</v>
      </c>
      <c r="AU110" s="143" t="s">
        <v>90</v>
      </c>
      <c r="AV110" s="12" t="s">
        <v>90</v>
      </c>
      <c r="AW110" s="12" t="s">
        <v>41</v>
      </c>
      <c r="AX110" s="12" t="s">
        <v>88</v>
      </c>
      <c r="AY110" s="143" t="s">
        <v>184</v>
      </c>
    </row>
    <row r="111" spans="2:65" s="1" customFormat="1" ht="16.5" customHeight="1">
      <c r="B111" s="121"/>
      <c r="C111" s="122" t="s">
        <v>221</v>
      </c>
      <c r="D111" s="122" t="s">
        <v>185</v>
      </c>
      <c r="E111" s="123" t="s">
        <v>2555</v>
      </c>
      <c r="F111" s="124" t="s">
        <v>2556</v>
      </c>
      <c r="G111" s="125" t="s">
        <v>324</v>
      </c>
      <c r="H111" s="126">
        <v>1040</v>
      </c>
      <c r="I111" s="127"/>
      <c r="J111" s="128">
        <f>ROUND(I111*H111,2)</f>
        <v>0</v>
      </c>
      <c r="K111" s="124" t="s">
        <v>2531</v>
      </c>
      <c r="L111" s="32"/>
      <c r="M111" s="129" t="s">
        <v>3</v>
      </c>
      <c r="N111" s="130" t="s">
        <v>51</v>
      </c>
      <c r="P111" s="131">
        <f>O111*H111</f>
        <v>0</v>
      </c>
      <c r="Q111" s="131">
        <v>0</v>
      </c>
      <c r="R111" s="131">
        <f>Q111*H111</f>
        <v>0</v>
      </c>
      <c r="S111" s="131">
        <v>0</v>
      </c>
      <c r="T111" s="132">
        <f>S111*H111</f>
        <v>0</v>
      </c>
      <c r="AR111" s="133" t="s">
        <v>88</v>
      </c>
      <c r="AT111" s="133" t="s">
        <v>185</v>
      </c>
      <c r="AU111" s="133" t="s">
        <v>90</v>
      </c>
      <c r="AY111" s="16" t="s">
        <v>184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6" t="s">
        <v>88</v>
      </c>
      <c r="BK111" s="134">
        <f>ROUND(I111*H111,2)</f>
        <v>0</v>
      </c>
      <c r="BL111" s="16" t="s">
        <v>88</v>
      </c>
      <c r="BM111" s="133" t="s">
        <v>3001</v>
      </c>
    </row>
    <row r="112" spans="2:65" s="1" customFormat="1" ht="11.25">
      <c r="B112" s="32"/>
      <c r="D112" s="165" t="s">
        <v>2533</v>
      </c>
      <c r="F112" s="166" t="s">
        <v>2558</v>
      </c>
      <c r="I112" s="167"/>
      <c r="L112" s="32"/>
      <c r="M112" s="168"/>
      <c r="T112" s="53"/>
      <c r="AT112" s="16" t="s">
        <v>2533</v>
      </c>
      <c r="AU112" s="16" t="s">
        <v>90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2995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90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1" customFormat="1" ht="22.5">
      <c r="B114" s="135"/>
      <c r="D114" s="136" t="s">
        <v>190</v>
      </c>
      <c r="E114" s="137" t="s">
        <v>3</v>
      </c>
      <c r="F114" s="138" t="s">
        <v>2559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90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2" customFormat="1" ht="11.25">
      <c r="B115" s="142"/>
      <c r="D115" s="136" t="s">
        <v>190</v>
      </c>
      <c r="E115" s="143" t="s">
        <v>3</v>
      </c>
      <c r="F115" s="144" t="s">
        <v>3002</v>
      </c>
      <c r="H115" s="145">
        <v>1040</v>
      </c>
      <c r="I115" s="146"/>
      <c r="L115" s="142"/>
      <c r="M115" s="147"/>
      <c r="T115" s="148"/>
      <c r="AT115" s="143" t="s">
        <v>190</v>
      </c>
      <c r="AU115" s="143" t="s">
        <v>90</v>
      </c>
      <c r="AV115" s="12" t="s">
        <v>90</v>
      </c>
      <c r="AW115" s="12" t="s">
        <v>41</v>
      </c>
      <c r="AX115" s="12" t="s">
        <v>88</v>
      </c>
      <c r="AY115" s="143" t="s">
        <v>184</v>
      </c>
    </row>
    <row r="116" spans="2:65" s="1" customFormat="1" ht="16.5" customHeight="1">
      <c r="B116" s="121"/>
      <c r="C116" s="169" t="s">
        <v>224</v>
      </c>
      <c r="D116" s="169" t="s">
        <v>2525</v>
      </c>
      <c r="E116" s="170" t="s">
        <v>2560</v>
      </c>
      <c r="F116" s="171" t="s">
        <v>2561</v>
      </c>
      <c r="G116" s="172" t="s">
        <v>324</v>
      </c>
      <c r="H116" s="173">
        <v>1040</v>
      </c>
      <c r="I116" s="174"/>
      <c r="J116" s="175">
        <f>ROUND(I116*H116,2)</f>
        <v>0</v>
      </c>
      <c r="K116" s="171" t="s">
        <v>901</v>
      </c>
      <c r="L116" s="176"/>
      <c r="M116" s="177" t="s">
        <v>3</v>
      </c>
      <c r="N116" s="178" t="s">
        <v>51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90</v>
      </c>
      <c r="AT116" s="133" t="s">
        <v>2525</v>
      </c>
      <c r="AU116" s="133" t="s">
        <v>90</v>
      </c>
      <c r="AY116" s="16" t="s">
        <v>184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6" t="s">
        <v>88</v>
      </c>
      <c r="BK116" s="134">
        <f>ROUND(I116*H116,2)</f>
        <v>0</v>
      </c>
      <c r="BL116" s="16" t="s">
        <v>88</v>
      </c>
      <c r="BM116" s="133" t="s">
        <v>3003</v>
      </c>
    </row>
    <row r="117" spans="2:65" s="11" customFormat="1" ht="11.25">
      <c r="B117" s="135"/>
      <c r="D117" s="136" t="s">
        <v>190</v>
      </c>
      <c r="E117" s="137" t="s">
        <v>3</v>
      </c>
      <c r="F117" s="138" t="s">
        <v>2995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90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1" customFormat="1" ht="22.5">
      <c r="B118" s="135"/>
      <c r="D118" s="136" t="s">
        <v>190</v>
      </c>
      <c r="E118" s="137" t="s">
        <v>3</v>
      </c>
      <c r="F118" s="138" t="s">
        <v>2559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90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2" customFormat="1" ht="11.25">
      <c r="B119" s="142"/>
      <c r="D119" s="136" t="s">
        <v>190</v>
      </c>
      <c r="E119" s="143" t="s">
        <v>3</v>
      </c>
      <c r="F119" s="144" t="s">
        <v>3002</v>
      </c>
      <c r="H119" s="145">
        <v>1040</v>
      </c>
      <c r="I119" s="146"/>
      <c r="L119" s="142"/>
      <c r="M119" s="147"/>
      <c r="T119" s="148"/>
      <c r="AT119" s="143" t="s">
        <v>190</v>
      </c>
      <c r="AU119" s="143" t="s">
        <v>90</v>
      </c>
      <c r="AV119" s="12" t="s">
        <v>90</v>
      </c>
      <c r="AW119" s="12" t="s">
        <v>41</v>
      </c>
      <c r="AX119" s="12" t="s">
        <v>88</v>
      </c>
      <c r="AY119" s="143" t="s">
        <v>184</v>
      </c>
    </row>
    <row r="120" spans="2:65" s="1" customFormat="1" ht="33" customHeight="1">
      <c r="B120" s="121"/>
      <c r="C120" s="122" t="s">
        <v>230</v>
      </c>
      <c r="D120" s="122" t="s">
        <v>185</v>
      </c>
      <c r="E120" s="123" t="s">
        <v>2563</v>
      </c>
      <c r="F120" s="124" t="s">
        <v>2564</v>
      </c>
      <c r="G120" s="125" t="s">
        <v>348</v>
      </c>
      <c r="H120" s="126">
        <v>12</v>
      </c>
      <c r="I120" s="127"/>
      <c r="J120" s="128">
        <f>ROUND(I120*H120,2)</f>
        <v>0</v>
      </c>
      <c r="K120" s="124" t="s">
        <v>2531</v>
      </c>
      <c r="L120" s="32"/>
      <c r="M120" s="129" t="s">
        <v>3</v>
      </c>
      <c r="N120" s="130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88</v>
      </c>
      <c r="AT120" s="133" t="s">
        <v>185</v>
      </c>
      <c r="AU120" s="133" t="s">
        <v>90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3004</v>
      </c>
    </row>
    <row r="121" spans="2:65" s="1" customFormat="1" ht="11.25">
      <c r="B121" s="32"/>
      <c r="D121" s="165" t="s">
        <v>2533</v>
      </c>
      <c r="F121" s="166" t="s">
        <v>2566</v>
      </c>
      <c r="I121" s="167"/>
      <c r="L121" s="32"/>
      <c r="M121" s="168"/>
      <c r="T121" s="53"/>
      <c r="AT121" s="16" t="s">
        <v>2533</v>
      </c>
      <c r="AU121" s="16" t="s">
        <v>90</v>
      </c>
    </row>
    <row r="122" spans="2:65" s="11" customFormat="1" ht="11.25">
      <c r="B122" s="135"/>
      <c r="D122" s="136" t="s">
        <v>190</v>
      </c>
      <c r="E122" s="137" t="s">
        <v>3</v>
      </c>
      <c r="F122" s="138" t="s">
        <v>2995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90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1" customFormat="1" ht="22.5">
      <c r="B123" s="135"/>
      <c r="D123" s="136" t="s">
        <v>190</v>
      </c>
      <c r="E123" s="137" t="s">
        <v>3</v>
      </c>
      <c r="F123" s="138" t="s">
        <v>3005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90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2" customFormat="1" ht="11.25">
      <c r="B124" s="142"/>
      <c r="D124" s="136" t="s">
        <v>190</v>
      </c>
      <c r="E124" s="143" t="s">
        <v>3</v>
      </c>
      <c r="F124" s="144" t="s">
        <v>3006</v>
      </c>
      <c r="H124" s="145">
        <v>12</v>
      </c>
      <c r="I124" s="146"/>
      <c r="L124" s="142"/>
      <c r="M124" s="147"/>
      <c r="T124" s="148"/>
      <c r="AT124" s="143" t="s">
        <v>190</v>
      </c>
      <c r="AU124" s="143" t="s">
        <v>90</v>
      </c>
      <c r="AV124" s="12" t="s">
        <v>90</v>
      </c>
      <c r="AW124" s="12" t="s">
        <v>41</v>
      </c>
      <c r="AX124" s="12" t="s">
        <v>88</v>
      </c>
      <c r="AY124" s="143" t="s">
        <v>184</v>
      </c>
    </row>
    <row r="125" spans="2:65" s="1" customFormat="1" ht="24.2" customHeight="1">
      <c r="B125" s="121"/>
      <c r="C125" s="122" t="s">
        <v>228</v>
      </c>
      <c r="D125" s="122" t="s">
        <v>185</v>
      </c>
      <c r="E125" s="123" t="s">
        <v>2567</v>
      </c>
      <c r="F125" s="124" t="s">
        <v>2568</v>
      </c>
      <c r="G125" s="125" t="s">
        <v>348</v>
      </c>
      <c r="H125" s="126">
        <v>6</v>
      </c>
      <c r="I125" s="127"/>
      <c r="J125" s="128">
        <f>ROUND(I125*H125,2)</f>
        <v>0</v>
      </c>
      <c r="K125" s="124" t="s">
        <v>2531</v>
      </c>
      <c r="L125" s="32"/>
      <c r="M125" s="129" t="s">
        <v>3</v>
      </c>
      <c r="N125" s="130" t="s">
        <v>51</v>
      </c>
      <c r="P125" s="131">
        <f>O125*H125</f>
        <v>0</v>
      </c>
      <c r="Q125" s="131">
        <v>0</v>
      </c>
      <c r="R125" s="131">
        <f>Q125*H125</f>
        <v>0</v>
      </c>
      <c r="S125" s="131">
        <v>0</v>
      </c>
      <c r="T125" s="132">
        <f>S125*H125</f>
        <v>0</v>
      </c>
      <c r="AR125" s="133" t="s">
        <v>88</v>
      </c>
      <c r="AT125" s="133" t="s">
        <v>185</v>
      </c>
      <c r="AU125" s="133" t="s">
        <v>90</v>
      </c>
      <c r="AY125" s="16" t="s">
        <v>184</v>
      </c>
      <c r="BE125" s="134">
        <f>IF(N125="základní",J125,0)</f>
        <v>0</v>
      </c>
      <c r="BF125" s="134">
        <f>IF(N125="snížená",J125,0)</f>
        <v>0</v>
      </c>
      <c r="BG125" s="134">
        <f>IF(N125="zákl. přenesená",J125,0)</f>
        <v>0</v>
      </c>
      <c r="BH125" s="134">
        <f>IF(N125="sníž. přenesená",J125,0)</f>
        <v>0</v>
      </c>
      <c r="BI125" s="134">
        <f>IF(N125="nulová",J125,0)</f>
        <v>0</v>
      </c>
      <c r="BJ125" s="16" t="s">
        <v>88</v>
      </c>
      <c r="BK125" s="134">
        <f>ROUND(I125*H125,2)</f>
        <v>0</v>
      </c>
      <c r="BL125" s="16" t="s">
        <v>88</v>
      </c>
      <c r="BM125" s="133" t="s">
        <v>3007</v>
      </c>
    </row>
    <row r="126" spans="2:65" s="1" customFormat="1" ht="11.25">
      <c r="B126" s="32"/>
      <c r="D126" s="165" t="s">
        <v>2533</v>
      </c>
      <c r="F126" s="166" t="s">
        <v>2570</v>
      </c>
      <c r="I126" s="167"/>
      <c r="L126" s="32"/>
      <c r="M126" s="168"/>
      <c r="T126" s="53"/>
      <c r="AT126" s="16" t="s">
        <v>2533</v>
      </c>
      <c r="AU126" s="16" t="s">
        <v>90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2995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90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22.5">
      <c r="B128" s="135"/>
      <c r="D128" s="136" t="s">
        <v>190</v>
      </c>
      <c r="E128" s="137" t="s">
        <v>3</v>
      </c>
      <c r="F128" s="138" t="s">
        <v>3005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90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2" customFormat="1" ht="11.25">
      <c r="B129" s="142"/>
      <c r="D129" s="136" t="s">
        <v>190</v>
      </c>
      <c r="E129" s="143" t="s">
        <v>3</v>
      </c>
      <c r="F129" s="144" t="s">
        <v>3008</v>
      </c>
      <c r="H129" s="145">
        <v>6</v>
      </c>
      <c r="I129" s="146"/>
      <c r="L129" s="142"/>
      <c r="M129" s="147"/>
      <c r="T129" s="148"/>
      <c r="AT129" s="143" t="s">
        <v>190</v>
      </c>
      <c r="AU129" s="143" t="s">
        <v>90</v>
      </c>
      <c r="AV129" s="12" t="s">
        <v>90</v>
      </c>
      <c r="AW129" s="12" t="s">
        <v>41</v>
      </c>
      <c r="AX129" s="12" t="s">
        <v>88</v>
      </c>
      <c r="AY129" s="143" t="s">
        <v>184</v>
      </c>
    </row>
    <row r="130" spans="2:65" s="1" customFormat="1" ht="24.2" customHeight="1">
      <c r="B130" s="121"/>
      <c r="C130" s="122" t="s">
        <v>241</v>
      </c>
      <c r="D130" s="122" t="s">
        <v>185</v>
      </c>
      <c r="E130" s="123" t="s">
        <v>2572</v>
      </c>
      <c r="F130" s="124" t="s">
        <v>2573</v>
      </c>
      <c r="G130" s="125" t="s">
        <v>348</v>
      </c>
      <c r="H130" s="126">
        <v>12</v>
      </c>
      <c r="I130" s="127"/>
      <c r="J130" s="128">
        <f>ROUND(I130*H130,2)</f>
        <v>0</v>
      </c>
      <c r="K130" s="124" t="s">
        <v>2531</v>
      </c>
      <c r="L130" s="32"/>
      <c r="M130" s="129" t="s">
        <v>3</v>
      </c>
      <c r="N130" s="130" t="s">
        <v>51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88</v>
      </c>
      <c r="AT130" s="133" t="s">
        <v>185</v>
      </c>
      <c r="AU130" s="133" t="s">
        <v>90</v>
      </c>
      <c r="AY130" s="16" t="s">
        <v>184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88</v>
      </c>
      <c r="BK130" s="134">
        <f>ROUND(I130*H130,2)</f>
        <v>0</v>
      </c>
      <c r="BL130" s="16" t="s">
        <v>88</v>
      </c>
      <c r="BM130" s="133" t="s">
        <v>3009</v>
      </c>
    </row>
    <row r="131" spans="2:65" s="1" customFormat="1" ht="11.25">
      <c r="B131" s="32"/>
      <c r="D131" s="165" t="s">
        <v>2533</v>
      </c>
      <c r="F131" s="166" t="s">
        <v>2575</v>
      </c>
      <c r="I131" s="167"/>
      <c r="L131" s="32"/>
      <c r="M131" s="168"/>
      <c r="T131" s="53"/>
      <c r="AT131" s="16" t="s">
        <v>2533</v>
      </c>
      <c r="AU131" s="16" t="s">
        <v>90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2995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90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1" customFormat="1" ht="22.5">
      <c r="B133" s="135"/>
      <c r="D133" s="136" t="s">
        <v>190</v>
      </c>
      <c r="E133" s="137" t="s">
        <v>3</v>
      </c>
      <c r="F133" s="138" t="s">
        <v>3005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90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2" customFormat="1" ht="11.25">
      <c r="B134" s="142"/>
      <c r="D134" s="136" t="s">
        <v>190</v>
      </c>
      <c r="E134" s="143" t="s">
        <v>3</v>
      </c>
      <c r="F134" s="144" t="s">
        <v>3006</v>
      </c>
      <c r="H134" s="145">
        <v>12</v>
      </c>
      <c r="I134" s="146"/>
      <c r="L134" s="142"/>
      <c r="M134" s="147"/>
      <c r="T134" s="148"/>
      <c r="AT134" s="143" t="s">
        <v>190</v>
      </c>
      <c r="AU134" s="143" t="s">
        <v>90</v>
      </c>
      <c r="AV134" s="12" t="s">
        <v>90</v>
      </c>
      <c r="AW134" s="12" t="s">
        <v>41</v>
      </c>
      <c r="AX134" s="12" t="s">
        <v>88</v>
      </c>
      <c r="AY134" s="143" t="s">
        <v>184</v>
      </c>
    </row>
    <row r="135" spans="2:65" s="1" customFormat="1" ht="37.9" customHeight="1">
      <c r="B135" s="121"/>
      <c r="C135" s="122" t="s">
        <v>247</v>
      </c>
      <c r="D135" s="122" t="s">
        <v>185</v>
      </c>
      <c r="E135" s="123" t="s">
        <v>2576</v>
      </c>
      <c r="F135" s="124" t="s">
        <v>2577</v>
      </c>
      <c r="G135" s="125" t="s">
        <v>348</v>
      </c>
      <c r="H135" s="126">
        <v>6</v>
      </c>
      <c r="I135" s="127"/>
      <c r="J135" s="128">
        <f>ROUND(I135*H135,2)</f>
        <v>0</v>
      </c>
      <c r="K135" s="124" t="s">
        <v>2531</v>
      </c>
      <c r="L135" s="32"/>
      <c r="M135" s="129" t="s">
        <v>3</v>
      </c>
      <c r="N135" s="130" t="s">
        <v>51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88</v>
      </c>
      <c r="AT135" s="133" t="s">
        <v>185</v>
      </c>
      <c r="AU135" s="133" t="s">
        <v>90</v>
      </c>
      <c r="AY135" s="16" t="s">
        <v>184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88</v>
      </c>
      <c r="BK135" s="134">
        <f>ROUND(I135*H135,2)</f>
        <v>0</v>
      </c>
      <c r="BL135" s="16" t="s">
        <v>88</v>
      </c>
      <c r="BM135" s="133" t="s">
        <v>3010</v>
      </c>
    </row>
    <row r="136" spans="2:65" s="1" customFormat="1" ht="11.25">
      <c r="B136" s="32"/>
      <c r="D136" s="165" t="s">
        <v>2533</v>
      </c>
      <c r="F136" s="166" t="s">
        <v>2579</v>
      </c>
      <c r="I136" s="167"/>
      <c r="L136" s="32"/>
      <c r="M136" s="168"/>
      <c r="T136" s="53"/>
      <c r="AT136" s="16" t="s">
        <v>2533</v>
      </c>
      <c r="AU136" s="16" t="s">
        <v>90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2995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90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1" customFormat="1" ht="22.5">
      <c r="B138" s="135"/>
      <c r="D138" s="136" t="s">
        <v>190</v>
      </c>
      <c r="E138" s="137" t="s">
        <v>3</v>
      </c>
      <c r="F138" s="138" t="s">
        <v>3005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90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2" customFormat="1" ht="11.25">
      <c r="B139" s="142"/>
      <c r="D139" s="136" t="s">
        <v>190</v>
      </c>
      <c r="E139" s="143" t="s">
        <v>3</v>
      </c>
      <c r="F139" s="144" t="s">
        <v>3008</v>
      </c>
      <c r="H139" s="145">
        <v>6</v>
      </c>
      <c r="I139" s="146"/>
      <c r="L139" s="142"/>
      <c r="M139" s="147"/>
      <c r="T139" s="148"/>
      <c r="AT139" s="143" t="s">
        <v>190</v>
      </c>
      <c r="AU139" s="143" t="s">
        <v>90</v>
      </c>
      <c r="AV139" s="12" t="s">
        <v>90</v>
      </c>
      <c r="AW139" s="12" t="s">
        <v>41</v>
      </c>
      <c r="AX139" s="12" t="s">
        <v>88</v>
      </c>
      <c r="AY139" s="143" t="s">
        <v>184</v>
      </c>
    </row>
    <row r="140" spans="2:65" s="1" customFormat="1" ht="66.75" customHeight="1">
      <c r="B140" s="121"/>
      <c r="C140" s="122" t="s">
        <v>253</v>
      </c>
      <c r="D140" s="122" t="s">
        <v>185</v>
      </c>
      <c r="E140" s="123" t="s">
        <v>2580</v>
      </c>
      <c r="F140" s="124" t="s">
        <v>2581</v>
      </c>
      <c r="G140" s="125" t="s">
        <v>348</v>
      </c>
      <c r="H140" s="126">
        <v>10</v>
      </c>
      <c r="I140" s="127"/>
      <c r="J140" s="128">
        <f>ROUND(I140*H140,2)</f>
        <v>0</v>
      </c>
      <c r="K140" s="124" t="s">
        <v>2531</v>
      </c>
      <c r="L140" s="32"/>
      <c r="M140" s="129" t="s">
        <v>3</v>
      </c>
      <c r="N140" s="130" t="s">
        <v>51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88</v>
      </c>
      <c r="AT140" s="133" t="s">
        <v>185</v>
      </c>
      <c r="AU140" s="133" t="s">
        <v>90</v>
      </c>
      <c r="AY140" s="16" t="s">
        <v>184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88</v>
      </c>
      <c r="BK140" s="134">
        <f>ROUND(I140*H140,2)</f>
        <v>0</v>
      </c>
      <c r="BL140" s="16" t="s">
        <v>88</v>
      </c>
      <c r="BM140" s="133" t="s">
        <v>3011</v>
      </c>
    </row>
    <row r="141" spans="2:65" s="1" customFormat="1" ht="11.25">
      <c r="B141" s="32"/>
      <c r="D141" s="165" t="s">
        <v>2533</v>
      </c>
      <c r="F141" s="166" t="s">
        <v>2583</v>
      </c>
      <c r="I141" s="167"/>
      <c r="L141" s="32"/>
      <c r="M141" s="168"/>
      <c r="T141" s="53"/>
      <c r="AT141" s="16" t="s">
        <v>2533</v>
      </c>
      <c r="AU141" s="16" t="s">
        <v>90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2995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90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2584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90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2" customFormat="1" ht="11.25">
      <c r="B144" s="142"/>
      <c r="D144" s="136" t="s">
        <v>190</v>
      </c>
      <c r="E144" s="143" t="s">
        <v>3</v>
      </c>
      <c r="F144" s="144" t="s">
        <v>1278</v>
      </c>
      <c r="H144" s="145">
        <v>10</v>
      </c>
      <c r="I144" s="146"/>
      <c r="L144" s="142"/>
      <c r="M144" s="147"/>
      <c r="T144" s="148"/>
      <c r="AT144" s="143" t="s">
        <v>190</v>
      </c>
      <c r="AU144" s="143" t="s">
        <v>90</v>
      </c>
      <c r="AV144" s="12" t="s">
        <v>90</v>
      </c>
      <c r="AW144" s="12" t="s">
        <v>41</v>
      </c>
      <c r="AX144" s="12" t="s">
        <v>88</v>
      </c>
      <c r="AY144" s="143" t="s">
        <v>184</v>
      </c>
    </row>
    <row r="145" spans="2:65" s="1" customFormat="1" ht="37.9" customHeight="1">
      <c r="B145" s="121"/>
      <c r="C145" s="122" t="s">
        <v>265</v>
      </c>
      <c r="D145" s="122" t="s">
        <v>185</v>
      </c>
      <c r="E145" s="123" t="s">
        <v>2585</v>
      </c>
      <c r="F145" s="124" t="s">
        <v>2586</v>
      </c>
      <c r="G145" s="125" t="s">
        <v>348</v>
      </c>
      <c r="H145" s="126">
        <v>10</v>
      </c>
      <c r="I145" s="127"/>
      <c r="J145" s="128">
        <f>ROUND(I145*H145,2)</f>
        <v>0</v>
      </c>
      <c r="K145" s="124" t="s">
        <v>2531</v>
      </c>
      <c r="L145" s="32"/>
      <c r="M145" s="129" t="s">
        <v>3</v>
      </c>
      <c r="N145" s="130" t="s">
        <v>51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88</v>
      </c>
      <c r="AT145" s="133" t="s">
        <v>185</v>
      </c>
      <c r="AU145" s="133" t="s">
        <v>90</v>
      </c>
      <c r="AY145" s="16" t="s">
        <v>184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6" t="s">
        <v>88</v>
      </c>
      <c r="BK145" s="134">
        <f>ROUND(I145*H145,2)</f>
        <v>0</v>
      </c>
      <c r="BL145" s="16" t="s">
        <v>88</v>
      </c>
      <c r="BM145" s="133" t="s">
        <v>3012</v>
      </c>
    </row>
    <row r="146" spans="2:65" s="1" customFormat="1" ht="11.25">
      <c r="B146" s="32"/>
      <c r="D146" s="165" t="s">
        <v>2533</v>
      </c>
      <c r="F146" s="166" t="s">
        <v>2588</v>
      </c>
      <c r="I146" s="167"/>
      <c r="L146" s="32"/>
      <c r="M146" s="168"/>
      <c r="T146" s="53"/>
      <c r="AT146" s="16" t="s">
        <v>2533</v>
      </c>
      <c r="AU146" s="16" t="s">
        <v>90</v>
      </c>
    </row>
    <row r="147" spans="2:65" s="11" customFormat="1" ht="11.25">
      <c r="B147" s="135"/>
      <c r="D147" s="136" t="s">
        <v>190</v>
      </c>
      <c r="E147" s="137" t="s">
        <v>3</v>
      </c>
      <c r="F147" s="138" t="s">
        <v>2995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90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2584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90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2" customFormat="1" ht="11.25">
      <c r="B149" s="142"/>
      <c r="D149" s="136" t="s">
        <v>190</v>
      </c>
      <c r="E149" s="143" t="s">
        <v>3</v>
      </c>
      <c r="F149" s="144" t="s">
        <v>1278</v>
      </c>
      <c r="H149" s="145">
        <v>10</v>
      </c>
      <c r="I149" s="146"/>
      <c r="L149" s="142"/>
      <c r="M149" s="147"/>
      <c r="T149" s="148"/>
      <c r="AT149" s="143" t="s">
        <v>190</v>
      </c>
      <c r="AU149" s="143" t="s">
        <v>90</v>
      </c>
      <c r="AV149" s="12" t="s">
        <v>90</v>
      </c>
      <c r="AW149" s="12" t="s">
        <v>41</v>
      </c>
      <c r="AX149" s="12" t="s">
        <v>88</v>
      </c>
      <c r="AY149" s="143" t="s">
        <v>184</v>
      </c>
    </row>
    <row r="150" spans="2:65" s="1" customFormat="1" ht="24.2" customHeight="1">
      <c r="B150" s="121"/>
      <c r="C150" s="169" t="s">
        <v>274</v>
      </c>
      <c r="D150" s="169" t="s">
        <v>2525</v>
      </c>
      <c r="E150" s="170" t="s">
        <v>2589</v>
      </c>
      <c r="F150" s="171" t="s">
        <v>2590</v>
      </c>
      <c r="G150" s="172" t="s">
        <v>324</v>
      </c>
      <c r="H150" s="173">
        <v>1</v>
      </c>
      <c r="I150" s="174"/>
      <c r="J150" s="175">
        <f>ROUND(I150*H150,2)</f>
        <v>0</v>
      </c>
      <c r="K150" s="171" t="s">
        <v>2531</v>
      </c>
      <c r="L150" s="176"/>
      <c r="M150" s="177" t="s">
        <v>3</v>
      </c>
      <c r="N150" s="178" t="s">
        <v>51</v>
      </c>
      <c r="P150" s="131">
        <f>O150*H150</f>
        <v>0</v>
      </c>
      <c r="Q150" s="131">
        <v>8.0000000000000007E-5</v>
      </c>
      <c r="R150" s="131">
        <f>Q150*H150</f>
        <v>8.0000000000000007E-5</v>
      </c>
      <c r="S150" s="131">
        <v>0</v>
      </c>
      <c r="T150" s="132">
        <f>S150*H150</f>
        <v>0</v>
      </c>
      <c r="AR150" s="133" t="s">
        <v>90</v>
      </c>
      <c r="AT150" s="133" t="s">
        <v>2525</v>
      </c>
      <c r="AU150" s="133" t="s">
        <v>90</v>
      </c>
      <c r="AY150" s="16" t="s">
        <v>184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88</v>
      </c>
      <c r="BK150" s="134">
        <f>ROUND(I150*H150,2)</f>
        <v>0</v>
      </c>
      <c r="BL150" s="16" t="s">
        <v>88</v>
      </c>
      <c r="BM150" s="133" t="s">
        <v>3013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2995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90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2584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90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2" customFormat="1" ht="11.25">
      <c r="B153" s="142"/>
      <c r="D153" s="136" t="s">
        <v>190</v>
      </c>
      <c r="E153" s="143" t="s">
        <v>3</v>
      </c>
      <c r="F153" s="144" t="s">
        <v>2592</v>
      </c>
      <c r="H153" s="145">
        <v>1</v>
      </c>
      <c r="I153" s="146"/>
      <c r="L153" s="142"/>
      <c r="M153" s="147"/>
      <c r="T153" s="148"/>
      <c r="AT153" s="143" t="s">
        <v>190</v>
      </c>
      <c r="AU153" s="143" t="s">
        <v>90</v>
      </c>
      <c r="AV153" s="12" t="s">
        <v>90</v>
      </c>
      <c r="AW153" s="12" t="s">
        <v>41</v>
      </c>
      <c r="AX153" s="12" t="s">
        <v>88</v>
      </c>
      <c r="AY153" s="143" t="s">
        <v>184</v>
      </c>
    </row>
    <row r="154" spans="2:65" s="10" customFormat="1" ht="22.9" customHeight="1">
      <c r="B154" s="111"/>
      <c r="D154" s="112" t="s">
        <v>79</v>
      </c>
      <c r="E154" s="163" t="s">
        <v>2634</v>
      </c>
      <c r="F154" s="163" t="s">
        <v>2635</v>
      </c>
      <c r="I154" s="114"/>
      <c r="J154" s="164">
        <f>BK154</f>
        <v>0</v>
      </c>
      <c r="L154" s="111"/>
      <c r="M154" s="116"/>
      <c r="P154" s="117">
        <f>SUM(P155:P295)</f>
        <v>0</v>
      </c>
      <c r="R154" s="117">
        <f>SUM(R155:R295)</f>
        <v>0</v>
      </c>
      <c r="T154" s="118">
        <f>SUM(T155:T295)</f>
        <v>0</v>
      </c>
      <c r="AR154" s="112" t="s">
        <v>210</v>
      </c>
      <c r="AT154" s="119" t="s">
        <v>79</v>
      </c>
      <c r="AU154" s="119" t="s">
        <v>88</v>
      </c>
      <c r="AY154" s="112" t="s">
        <v>184</v>
      </c>
      <c r="BK154" s="120">
        <f>SUM(BK155:BK295)</f>
        <v>0</v>
      </c>
    </row>
    <row r="155" spans="2:65" s="1" customFormat="1" ht="55.5" customHeight="1">
      <c r="B155" s="121"/>
      <c r="C155" s="122" t="s">
        <v>256</v>
      </c>
      <c r="D155" s="122" t="s">
        <v>185</v>
      </c>
      <c r="E155" s="123" t="s">
        <v>2636</v>
      </c>
      <c r="F155" s="124" t="s">
        <v>2637</v>
      </c>
      <c r="G155" s="125" t="s">
        <v>348</v>
      </c>
      <c r="H155" s="126">
        <v>5</v>
      </c>
      <c r="I155" s="127"/>
      <c r="J155" s="128">
        <f>ROUND(I155*H155,2)</f>
        <v>0</v>
      </c>
      <c r="K155" s="124" t="s">
        <v>2531</v>
      </c>
      <c r="L155" s="32"/>
      <c r="M155" s="129" t="s">
        <v>3</v>
      </c>
      <c r="N155" s="130" t="s">
        <v>51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88</v>
      </c>
      <c r="AT155" s="133" t="s">
        <v>185</v>
      </c>
      <c r="AU155" s="133" t="s">
        <v>90</v>
      </c>
      <c r="AY155" s="16" t="s">
        <v>184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88</v>
      </c>
      <c r="BK155" s="134">
        <f>ROUND(I155*H155,2)</f>
        <v>0</v>
      </c>
      <c r="BL155" s="16" t="s">
        <v>88</v>
      </c>
      <c r="BM155" s="133" t="s">
        <v>3014</v>
      </c>
    </row>
    <row r="156" spans="2:65" s="1" customFormat="1" ht="11.25">
      <c r="B156" s="32"/>
      <c r="D156" s="165" t="s">
        <v>2533</v>
      </c>
      <c r="F156" s="166" t="s">
        <v>2639</v>
      </c>
      <c r="I156" s="167"/>
      <c r="L156" s="32"/>
      <c r="M156" s="168"/>
      <c r="T156" s="53"/>
      <c r="AT156" s="16" t="s">
        <v>2533</v>
      </c>
      <c r="AU156" s="16" t="s">
        <v>90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3015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90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3016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90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1" customFormat="1" ht="11.25">
      <c r="B159" s="135"/>
      <c r="D159" s="136" t="s">
        <v>190</v>
      </c>
      <c r="E159" s="137" t="s">
        <v>3</v>
      </c>
      <c r="F159" s="138" t="s">
        <v>2641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90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2" customFormat="1" ht="11.25">
      <c r="B160" s="142"/>
      <c r="D160" s="136" t="s">
        <v>190</v>
      </c>
      <c r="E160" s="143" t="s">
        <v>3</v>
      </c>
      <c r="F160" s="144" t="s">
        <v>2642</v>
      </c>
      <c r="H160" s="145">
        <v>5</v>
      </c>
      <c r="I160" s="146"/>
      <c r="L160" s="142"/>
      <c r="M160" s="147"/>
      <c r="T160" s="148"/>
      <c r="AT160" s="143" t="s">
        <v>190</v>
      </c>
      <c r="AU160" s="143" t="s">
        <v>90</v>
      </c>
      <c r="AV160" s="12" t="s">
        <v>90</v>
      </c>
      <c r="AW160" s="12" t="s">
        <v>41</v>
      </c>
      <c r="AX160" s="12" t="s">
        <v>88</v>
      </c>
      <c r="AY160" s="143" t="s">
        <v>184</v>
      </c>
    </row>
    <row r="161" spans="2:65" s="1" customFormat="1" ht="24.2" customHeight="1">
      <c r="B161" s="121"/>
      <c r="C161" s="169" t="s">
        <v>9</v>
      </c>
      <c r="D161" s="169" t="s">
        <v>2525</v>
      </c>
      <c r="E161" s="170" t="s">
        <v>2643</v>
      </c>
      <c r="F161" s="171" t="s">
        <v>2644</v>
      </c>
      <c r="G161" s="172" t="s">
        <v>348</v>
      </c>
      <c r="H161" s="173">
        <v>1</v>
      </c>
      <c r="I161" s="174"/>
      <c r="J161" s="175">
        <f>ROUND(I161*H161,2)</f>
        <v>0</v>
      </c>
      <c r="K161" s="171" t="s">
        <v>901</v>
      </c>
      <c r="L161" s="176"/>
      <c r="M161" s="177" t="s">
        <v>3</v>
      </c>
      <c r="N161" s="178" t="s">
        <v>51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90</v>
      </c>
      <c r="AT161" s="133" t="s">
        <v>2525</v>
      </c>
      <c r="AU161" s="133" t="s">
        <v>90</v>
      </c>
      <c r="AY161" s="16" t="s">
        <v>184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88</v>
      </c>
      <c r="BK161" s="134">
        <f>ROUND(I161*H161,2)</f>
        <v>0</v>
      </c>
      <c r="BL161" s="16" t="s">
        <v>88</v>
      </c>
      <c r="BM161" s="133" t="s">
        <v>3017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3015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90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3016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90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2646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90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88</v>
      </c>
      <c r="H165" s="145">
        <v>1</v>
      </c>
      <c r="I165" s="146"/>
      <c r="L165" s="142"/>
      <c r="M165" s="147"/>
      <c r="T165" s="148"/>
      <c r="AT165" s="143" t="s">
        <v>190</v>
      </c>
      <c r="AU165" s="143" t="s">
        <v>90</v>
      </c>
      <c r="AV165" s="12" t="s">
        <v>90</v>
      </c>
      <c r="AW165" s="12" t="s">
        <v>41</v>
      </c>
      <c r="AX165" s="12" t="s">
        <v>88</v>
      </c>
      <c r="AY165" s="143" t="s">
        <v>184</v>
      </c>
    </row>
    <row r="166" spans="2:65" s="1" customFormat="1" ht="24.2" customHeight="1">
      <c r="B166" s="121"/>
      <c r="C166" s="169" t="s">
        <v>268</v>
      </c>
      <c r="D166" s="169" t="s">
        <v>2525</v>
      </c>
      <c r="E166" s="170" t="s">
        <v>2647</v>
      </c>
      <c r="F166" s="171" t="s">
        <v>2648</v>
      </c>
      <c r="G166" s="172" t="s">
        <v>348</v>
      </c>
      <c r="H166" s="173">
        <v>4</v>
      </c>
      <c r="I166" s="174"/>
      <c r="J166" s="175">
        <f>ROUND(I166*H166,2)</f>
        <v>0</v>
      </c>
      <c r="K166" s="171" t="s">
        <v>901</v>
      </c>
      <c r="L166" s="176"/>
      <c r="M166" s="177" t="s">
        <v>3</v>
      </c>
      <c r="N166" s="178" t="s">
        <v>51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90</v>
      </c>
      <c r="AT166" s="133" t="s">
        <v>2525</v>
      </c>
      <c r="AU166" s="133" t="s">
        <v>90</v>
      </c>
      <c r="AY166" s="16" t="s">
        <v>184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88</v>
      </c>
      <c r="BK166" s="134">
        <f>ROUND(I166*H166,2)</f>
        <v>0</v>
      </c>
      <c r="BL166" s="16" t="s">
        <v>88</v>
      </c>
      <c r="BM166" s="133" t="s">
        <v>3018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3015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90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3016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90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2650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90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203</v>
      </c>
      <c r="H170" s="145">
        <v>4</v>
      </c>
      <c r="I170" s="146"/>
      <c r="L170" s="142"/>
      <c r="M170" s="147"/>
      <c r="T170" s="148"/>
      <c r="AT170" s="143" t="s">
        <v>190</v>
      </c>
      <c r="AU170" s="143" t="s">
        <v>90</v>
      </c>
      <c r="AV170" s="12" t="s">
        <v>90</v>
      </c>
      <c r="AW170" s="12" t="s">
        <v>41</v>
      </c>
      <c r="AX170" s="12" t="s">
        <v>88</v>
      </c>
      <c r="AY170" s="143" t="s">
        <v>184</v>
      </c>
    </row>
    <row r="171" spans="2:65" s="1" customFormat="1" ht="55.5" customHeight="1">
      <c r="B171" s="121"/>
      <c r="C171" s="122" t="s">
        <v>293</v>
      </c>
      <c r="D171" s="122" t="s">
        <v>185</v>
      </c>
      <c r="E171" s="123" t="s">
        <v>2651</v>
      </c>
      <c r="F171" s="124" t="s">
        <v>2652</v>
      </c>
      <c r="G171" s="125" t="s">
        <v>348</v>
      </c>
      <c r="H171" s="126">
        <v>5</v>
      </c>
      <c r="I171" s="127"/>
      <c r="J171" s="128">
        <f>ROUND(I171*H171,2)</f>
        <v>0</v>
      </c>
      <c r="K171" s="124" t="s">
        <v>2531</v>
      </c>
      <c r="L171" s="32"/>
      <c r="M171" s="129" t="s">
        <v>3</v>
      </c>
      <c r="N171" s="130" t="s">
        <v>51</v>
      </c>
      <c r="P171" s="131">
        <f>O171*H171</f>
        <v>0</v>
      </c>
      <c r="Q171" s="131">
        <v>0</v>
      </c>
      <c r="R171" s="131">
        <f>Q171*H171</f>
        <v>0</v>
      </c>
      <c r="S171" s="131">
        <v>0</v>
      </c>
      <c r="T171" s="132">
        <f>S171*H171</f>
        <v>0</v>
      </c>
      <c r="AR171" s="133" t="s">
        <v>88</v>
      </c>
      <c r="AT171" s="133" t="s">
        <v>185</v>
      </c>
      <c r="AU171" s="133" t="s">
        <v>90</v>
      </c>
      <c r="AY171" s="16" t="s">
        <v>184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6" t="s">
        <v>88</v>
      </c>
      <c r="BK171" s="134">
        <f>ROUND(I171*H171,2)</f>
        <v>0</v>
      </c>
      <c r="BL171" s="16" t="s">
        <v>88</v>
      </c>
      <c r="BM171" s="133" t="s">
        <v>3019</v>
      </c>
    </row>
    <row r="172" spans="2:65" s="1" customFormat="1" ht="11.25">
      <c r="B172" s="32"/>
      <c r="D172" s="165" t="s">
        <v>2533</v>
      </c>
      <c r="F172" s="166" t="s">
        <v>2654</v>
      </c>
      <c r="I172" s="167"/>
      <c r="L172" s="32"/>
      <c r="M172" s="168"/>
      <c r="T172" s="53"/>
      <c r="AT172" s="16" t="s">
        <v>2533</v>
      </c>
      <c r="AU172" s="16" t="s">
        <v>90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3015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90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3016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90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2641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90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2" customFormat="1" ht="11.25">
      <c r="B176" s="142"/>
      <c r="D176" s="136" t="s">
        <v>190</v>
      </c>
      <c r="E176" s="143" t="s">
        <v>3</v>
      </c>
      <c r="F176" s="144" t="s">
        <v>2642</v>
      </c>
      <c r="H176" s="145">
        <v>5</v>
      </c>
      <c r="I176" s="146"/>
      <c r="L176" s="142"/>
      <c r="M176" s="147"/>
      <c r="T176" s="148"/>
      <c r="AT176" s="143" t="s">
        <v>190</v>
      </c>
      <c r="AU176" s="143" t="s">
        <v>90</v>
      </c>
      <c r="AV176" s="12" t="s">
        <v>90</v>
      </c>
      <c r="AW176" s="12" t="s">
        <v>41</v>
      </c>
      <c r="AX176" s="12" t="s">
        <v>88</v>
      </c>
      <c r="AY176" s="143" t="s">
        <v>184</v>
      </c>
    </row>
    <row r="177" spans="2:65" s="1" customFormat="1" ht="78" customHeight="1">
      <c r="B177" s="121"/>
      <c r="C177" s="122" t="s">
        <v>300</v>
      </c>
      <c r="D177" s="122" t="s">
        <v>185</v>
      </c>
      <c r="E177" s="123" t="s">
        <v>2655</v>
      </c>
      <c r="F177" s="124" t="s">
        <v>2656</v>
      </c>
      <c r="G177" s="125" t="s">
        <v>348</v>
      </c>
      <c r="H177" s="126">
        <v>5</v>
      </c>
      <c r="I177" s="127"/>
      <c r="J177" s="128">
        <f>ROUND(I177*H177,2)</f>
        <v>0</v>
      </c>
      <c r="K177" s="124" t="s">
        <v>2531</v>
      </c>
      <c r="L177" s="32"/>
      <c r="M177" s="129" t="s">
        <v>3</v>
      </c>
      <c r="N177" s="130" t="s">
        <v>51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88</v>
      </c>
      <c r="AT177" s="133" t="s">
        <v>185</v>
      </c>
      <c r="AU177" s="133" t="s">
        <v>90</v>
      </c>
      <c r="AY177" s="16" t="s">
        <v>184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88</v>
      </c>
      <c r="BK177" s="134">
        <f>ROUND(I177*H177,2)</f>
        <v>0</v>
      </c>
      <c r="BL177" s="16" t="s">
        <v>88</v>
      </c>
      <c r="BM177" s="133" t="s">
        <v>3020</v>
      </c>
    </row>
    <row r="178" spans="2:65" s="1" customFormat="1" ht="11.25">
      <c r="B178" s="32"/>
      <c r="D178" s="165" t="s">
        <v>2533</v>
      </c>
      <c r="F178" s="166" t="s">
        <v>2658</v>
      </c>
      <c r="I178" s="167"/>
      <c r="L178" s="32"/>
      <c r="M178" s="168"/>
      <c r="T178" s="53"/>
      <c r="AT178" s="16" t="s">
        <v>2533</v>
      </c>
      <c r="AU178" s="16" t="s">
        <v>90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3015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90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3016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90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2641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90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2642</v>
      </c>
      <c r="H182" s="145">
        <v>5</v>
      </c>
      <c r="I182" s="146"/>
      <c r="L182" s="142"/>
      <c r="M182" s="147"/>
      <c r="T182" s="148"/>
      <c r="AT182" s="143" t="s">
        <v>190</v>
      </c>
      <c r="AU182" s="143" t="s">
        <v>90</v>
      </c>
      <c r="AV182" s="12" t="s">
        <v>90</v>
      </c>
      <c r="AW182" s="12" t="s">
        <v>41</v>
      </c>
      <c r="AX182" s="12" t="s">
        <v>88</v>
      </c>
      <c r="AY182" s="143" t="s">
        <v>184</v>
      </c>
    </row>
    <row r="183" spans="2:65" s="1" customFormat="1" ht="78" customHeight="1">
      <c r="B183" s="121"/>
      <c r="C183" s="122" t="s">
        <v>314</v>
      </c>
      <c r="D183" s="122" t="s">
        <v>185</v>
      </c>
      <c r="E183" s="123" t="s">
        <v>2659</v>
      </c>
      <c r="F183" s="124" t="s">
        <v>2660</v>
      </c>
      <c r="G183" s="125" t="s">
        <v>348</v>
      </c>
      <c r="H183" s="126">
        <v>5</v>
      </c>
      <c r="I183" s="127"/>
      <c r="J183" s="128">
        <f>ROUND(I183*H183,2)</f>
        <v>0</v>
      </c>
      <c r="K183" s="124" t="s">
        <v>2531</v>
      </c>
      <c r="L183" s="32"/>
      <c r="M183" s="129" t="s">
        <v>3</v>
      </c>
      <c r="N183" s="130" t="s">
        <v>51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88</v>
      </c>
      <c r="AT183" s="133" t="s">
        <v>185</v>
      </c>
      <c r="AU183" s="133" t="s">
        <v>90</v>
      </c>
      <c r="AY183" s="16" t="s">
        <v>184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88</v>
      </c>
      <c r="BK183" s="134">
        <f>ROUND(I183*H183,2)</f>
        <v>0</v>
      </c>
      <c r="BL183" s="16" t="s">
        <v>88</v>
      </c>
      <c r="BM183" s="133" t="s">
        <v>3021</v>
      </c>
    </row>
    <row r="184" spans="2:65" s="1" customFormat="1" ht="11.25">
      <c r="B184" s="32"/>
      <c r="D184" s="165" t="s">
        <v>2533</v>
      </c>
      <c r="F184" s="166" t="s">
        <v>2662</v>
      </c>
      <c r="I184" s="167"/>
      <c r="L184" s="32"/>
      <c r="M184" s="168"/>
      <c r="T184" s="53"/>
      <c r="AT184" s="16" t="s">
        <v>2533</v>
      </c>
      <c r="AU184" s="16" t="s">
        <v>90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3015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90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3016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90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2641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90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2642</v>
      </c>
      <c r="H188" s="145">
        <v>5</v>
      </c>
      <c r="I188" s="146"/>
      <c r="L188" s="142"/>
      <c r="M188" s="147"/>
      <c r="T188" s="148"/>
      <c r="AT188" s="143" t="s">
        <v>190</v>
      </c>
      <c r="AU188" s="143" t="s">
        <v>90</v>
      </c>
      <c r="AV188" s="12" t="s">
        <v>90</v>
      </c>
      <c r="AW188" s="12" t="s">
        <v>41</v>
      </c>
      <c r="AX188" s="12" t="s">
        <v>88</v>
      </c>
      <c r="AY188" s="143" t="s">
        <v>184</v>
      </c>
    </row>
    <row r="189" spans="2:65" s="1" customFormat="1" ht="33" customHeight="1">
      <c r="B189" s="121"/>
      <c r="C189" s="169" t="s">
        <v>321</v>
      </c>
      <c r="D189" s="169" t="s">
        <v>2525</v>
      </c>
      <c r="E189" s="170" t="s">
        <v>2663</v>
      </c>
      <c r="F189" s="171" t="s">
        <v>2664</v>
      </c>
      <c r="G189" s="172" t="s">
        <v>348</v>
      </c>
      <c r="H189" s="173">
        <v>1</v>
      </c>
      <c r="I189" s="174"/>
      <c r="J189" s="175">
        <f>ROUND(I189*H189,2)</f>
        <v>0</v>
      </c>
      <c r="K189" s="171" t="s">
        <v>901</v>
      </c>
      <c r="L189" s="176"/>
      <c r="M189" s="177" t="s">
        <v>3</v>
      </c>
      <c r="N189" s="178" t="s">
        <v>51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90</v>
      </c>
      <c r="AT189" s="133" t="s">
        <v>2525</v>
      </c>
      <c r="AU189" s="133" t="s">
        <v>90</v>
      </c>
      <c r="AY189" s="16" t="s">
        <v>184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88</v>
      </c>
      <c r="BK189" s="134">
        <f>ROUND(I189*H189,2)</f>
        <v>0</v>
      </c>
      <c r="BL189" s="16" t="s">
        <v>88</v>
      </c>
      <c r="BM189" s="133" t="s">
        <v>3022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3015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90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3016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90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2666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90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88</v>
      </c>
      <c r="H193" s="145">
        <v>1</v>
      </c>
      <c r="I193" s="146"/>
      <c r="L193" s="142"/>
      <c r="M193" s="147"/>
      <c r="T193" s="148"/>
      <c r="AT193" s="143" t="s">
        <v>190</v>
      </c>
      <c r="AU193" s="143" t="s">
        <v>90</v>
      </c>
      <c r="AV193" s="12" t="s">
        <v>90</v>
      </c>
      <c r="AW193" s="12" t="s">
        <v>41</v>
      </c>
      <c r="AX193" s="12" t="s">
        <v>88</v>
      </c>
      <c r="AY193" s="143" t="s">
        <v>184</v>
      </c>
    </row>
    <row r="194" spans="2:65" s="1" customFormat="1" ht="33" customHeight="1">
      <c r="B194" s="121"/>
      <c r="C194" s="169" t="s">
        <v>8</v>
      </c>
      <c r="D194" s="169" t="s">
        <v>2525</v>
      </c>
      <c r="E194" s="170" t="s">
        <v>2667</v>
      </c>
      <c r="F194" s="171" t="s">
        <v>2668</v>
      </c>
      <c r="G194" s="172" t="s">
        <v>348</v>
      </c>
      <c r="H194" s="173">
        <v>4</v>
      </c>
      <c r="I194" s="174"/>
      <c r="J194" s="175">
        <f>ROUND(I194*H194,2)</f>
        <v>0</v>
      </c>
      <c r="K194" s="171" t="s">
        <v>901</v>
      </c>
      <c r="L194" s="176"/>
      <c r="M194" s="177" t="s">
        <v>3</v>
      </c>
      <c r="N194" s="178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90</v>
      </c>
      <c r="AT194" s="133" t="s">
        <v>2525</v>
      </c>
      <c r="AU194" s="133" t="s">
        <v>90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3023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3015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90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3016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90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2670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90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2" customFormat="1" ht="11.25">
      <c r="B198" s="142"/>
      <c r="D198" s="136" t="s">
        <v>190</v>
      </c>
      <c r="E198" s="143" t="s">
        <v>3</v>
      </c>
      <c r="F198" s="144" t="s">
        <v>203</v>
      </c>
      <c r="H198" s="145">
        <v>4</v>
      </c>
      <c r="I198" s="146"/>
      <c r="L198" s="142"/>
      <c r="M198" s="147"/>
      <c r="T198" s="148"/>
      <c r="AT198" s="143" t="s">
        <v>190</v>
      </c>
      <c r="AU198" s="143" t="s">
        <v>90</v>
      </c>
      <c r="AV198" s="12" t="s">
        <v>90</v>
      </c>
      <c r="AW198" s="12" t="s">
        <v>41</v>
      </c>
      <c r="AX198" s="12" t="s">
        <v>88</v>
      </c>
      <c r="AY198" s="143" t="s">
        <v>184</v>
      </c>
    </row>
    <row r="199" spans="2:65" s="1" customFormat="1" ht="16.5" customHeight="1">
      <c r="B199" s="121"/>
      <c r="C199" s="169" t="s">
        <v>339</v>
      </c>
      <c r="D199" s="169" t="s">
        <v>2525</v>
      </c>
      <c r="E199" s="170" t="s">
        <v>2671</v>
      </c>
      <c r="F199" s="171" t="s">
        <v>2672</v>
      </c>
      <c r="G199" s="172" t="s">
        <v>348</v>
      </c>
      <c r="H199" s="173">
        <v>5</v>
      </c>
      <c r="I199" s="174"/>
      <c r="J199" s="175">
        <f>ROUND(I199*H199,2)</f>
        <v>0</v>
      </c>
      <c r="K199" s="171" t="s">
        <v>901</v>
      </c>
      <c r="L199" s="176"/>
      <c r="M199" s="177" t="s">
        <v>3</v>
      </c>
      <c r="N199" s="178" t="s">
        <v>51</v>
      </c>
      <c r="P199" s="131">
        <f>O199*H199</f>
        <v>0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90</v>
      </c>
      <c r="AT199" s="133" t="s">
        <v>2525</v>
      </c>
      <c r="AU199" s="133" t="s">
        <v>90</v>
      </c>
      <c r="AY199" s="16" t="s">
        <v>184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88</v>
      </c>
      <c r="BK199" s="134">
        <f>ROUND(I199*H199,2)</f>
        <v>0</v>
      </c>
      <c r="BL199" s="16" t="s">
        <v>88</v>
      </c>
      <c r="BM199" s="133" t="s">
        <v>3024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3015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90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3016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90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11.25">
      <c r="B202" s="135"/>
      <c r="D202" s="136" t="s">
        <v>190</v>
      </c>
      <c r="E202" s="137" t="s">
        <v>3</v>
      </c>
      <c r="F202" s="138" t="s">
        <v>2641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90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2" customFormat="1" ht="11.25">
      <c r="B203" s="142"/>
      <c r="D203" s="136" t="s">
        <v>190</v>
      </c>
      <c r="E203" s="143" t="s">
        <v>3</v>
      </c>
      <c r="F203" s="144" t="s">
        <v>2642</v>
      </c>
      <c r="H203" s="145">
        <v>5</v>
      </c>
      <c r="I203" s="146"/>
      <c r="L203" s="142"/>
      <c r="M203" s="147"/>
      <c r="T203" s="148"/>
      <c r="AT203" s="143" t="s">
        <v>190</v>
      </c>
      <c r="AU203" s="143" t="s">
        <v>90</v>
      </c>
      <c r="AV203" s="12" t="s">
        <v>90</v>
      </c>
      <c r="AW203" s="12" t="s">
        <v>41</v>
      </c>
      <c r="AX203" s="12" t="s">
        <v>88</v>
      </c>
      <c r="AY203" s="143" t="s">
        <v>184</v>
      </c>
    </row>
    <row r="204" spans="2:65" s="1" customFormat="1" ht="24.2" customHeight="1">
      <c r="B204" s="121"/>
      <c r="C204" s="122" t="s">
        <v>345</v>
      </c>
      <c r="D204" s="122" t="s">
        <v>185</v>
      </c>
      <c r="E204" s="123" t="s">
        <v>2674</v>
      </c>
      <c r="F204" s="124" t="s">
        <v>2675</v>
      </c>
      <c r="G204" s="125" t="s">
        <v>348</v>
      </c>
      <c r="H204" s="126">
        <v>5</v>
      </c>
      <c r="I204" s="127"/>
      <c r="J204" s="128">
        <f>ROUND(I204*H204,2)</f>
        <v>0</v>
      </c>
      <c r="K204" s="124" t="s">
        <v>901</v>
      </c>
      <c r="L204" s="32"/>
      <c r="M204" s="129" t="s">
        <v>3</v>
      </c>
      <c r="N204" s="130" t="s">
        <v>51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88</v>
      </c>
      <c r="AT204" s="133" t="s">
        <v>185</v>
      </c>
      <c r="AU204" s="133" t="s">
        <v>90</v>
      </c>
      <c r="AY204" s="16" t="s">
        <v>184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88</v>
      </c>
      <c r="BK204" s="134">
        <f>ROUND(I204*H204,2)</f>
        <v>0</v>
      </c>
      <c r="BL204" s="16" t="s">
        <v>88</v>
      </c>
      <c r="BM204" s="133" t="s">
        <v>3025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3015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90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3016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90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2677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90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2" customFormat="1" ht="11.25">
      <c r="B208" s="142"/>
      <c r="D208" s="136" t="s">
        <v>190</v>
      </c>
      <c r="E208" s="143" t="s">
        <v>3</v>
      </c>
      <c r="F208" s="144" t="s">
        <v>2642</v>
      </c>
      <c r="H208" s="145">
        <v>5</v>
      </c>
      <c r="I208" s="146"/>
      <c r="L208" s="142"/>
      <c r="M208" s="147"/>
      <c r="T208" s="148"/>
      <c r="AT208" s="143" t="s">
        <v>190</v>
      </c>
      <c r="AU208" s="143" t="s">
        <v>90</v>
      </c>
      <c r="AV208" s="12" t="s">
        <v>90</v>
      </c>
      <c r="AW208" s="12" t="s">
        <v>41</v>
      </c>
      <c r="AX208" s="12" t="s">
        <v>88</v>
      </c>
      <c r="AY208" s="143" t="s">
        <v>184</v>
      </c>
    </row>
    <row r="209" spans="2:65" s="1" customFormat="1" ht="21.75" customHeight="1">
      <c r="B209" s="121"/>
      <c r="C209" s="122" t="s">
        <v>350</v>
      </c>
      <c r="D209" s="122" t="s">
        <v>185</v>
      </c>
      <c r="E209" s="123" t="s">
        <v>2678</v>
      </c>
      <c r="F209" s="124" t="s">
        <v>2679</v>
      </c>
      <c r="G209" s="125" t="s">
        <v>348</v>
      </c>
      <c r="H209" s="126">
        <v>5</v>
      </c>
      <c r="I209" s="127"/>
      <c r="J209" s="128">
        <f>ROUND(I209*H209,2)</f>
        <v>0</v>
      </c>
      <c r="K209" s="124" t="s">
        <v>2531</v>
      </c>
      <c r="L209" s="32"/>
      <c r="M209" s="129" t="s">
        <v>3</v>
      </c>
      <c r="N209" s="130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88</v>
      </c>
      <c r="AT209" s="133" t="s">
        <v>185</v>
      </c>
      <c r="AU209" s="133" t="s">
        <v>90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3026</v>
      </c>
    </row>
    <row r="210" spans="2:65" s="1" customFormat="1" ht="11.25">
      <c r="B210" s="32"/>
      <c r="D210" s="165" t="s">
        <v>2533</v>
      </c>
      <c r="F210" s="166" t="s">
        <v>2681</v>
      </c>
      <c r="I210" s="167"/>
      <c r="L210" s="32"/>
      <c r="M210" s="168"/>
      <c r="T210" s="53"/>
      <c r="AT210" s="16" t="s">
        <v>2533</v>
      </c>
      <c r="AU210" s="16" t="s">
        <v>90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3015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90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3016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90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1" customFormat="1" ht="11.25">
      <c r="B213" s="135"/>
      <c r="D213" s="136" t="s">
        <v>190</v>
      </c>
      <c r="E213" s="137" t="s">
        <v>3</v>
      </c>
      <c r="F213" s="138" t="s">
        <v>2641</v>
      </c>
      <c r="H213" s="137" t="s">
        <v>3</v>
      </c>
      <c r="I213" s="139"/>
      <c r="L213" s="135"/>
      <c r="M213" s="140"/>
      <c r="T213" s="141"/>
      <c r="AT213" s="137" t="s">
        <v>190</v>
      </c>
      <c r="AU213" s="137" t="s">
        <v>90</v>
      </c>
      <c r="AV213" s="11" t="s">
        <v>88</v>
      </c>
      <c r="AW213" s="11" t="s">
        <v>41</v>
      </c>
      <c r="AX213" s="11" t="s">
        <v>80</v>
      </c>
      <c r="AY213" s="137" t="s">
        <v>184</v>
      </c>
    </row>
    <row r="214" spans="2:65" s="12" customFormat="1" ht="11.25">
      <c r="B214" s="142"/>
      <c r="D214" s="136" t="s">
        <v>190</v>
      </c>
      <c r="E214" s="143" t="s">
        <v>3</v>
      </c>
      <c r="F214" s="144" t="s">
        <v>2642</v>
      </c>
      <c r="H214" s="145">
        <v>5</v>
      </c>
      <c r="I214" s="146"/>
      <c r="L214" s="142"/>
      <c r="M214" s="147"/>
      <c r="T214" s="148"/>
      <c r="AT214" s="143" t="s">
        <v>190</v>
      </c>
      <c r="AU214" s="143" t="s">
        <v>90</v>
      </c>
      <c r="AV214" s="12" t="s">
        <v>90</v>
      </c>
      <c r="AW214" s="12" t="s">
        <v>41</v>
      </c>
      <c r="AX214" s="12" t="s">
        <v>88</v>
      </c>
      <c r="AY214" s="143" t="s">
        <v>184</v>
      </c>
    </row>
    <row r="215" spans="2:65" s="1" customFormat="1" ht="16.5" customHeight="1">
      <c r="B215" s="121"/>
      <c r="C215" s="169" t="s">
        <v>332</v>
      </c>
      <c r="D215" s="169" t="s">
        <v>2525</v>
      </c>
      <c r="E215" s="170" t="s">
        <v>2682</v>
      </c>
      <c r="F215" s="171" t="s">
        <v>2683</v>
      </c>
      <c r="G215" s="172" t="s">
        <v>348</v>
      </c>
      <c r="H215" s="173">
        <v>5</v>
      </c>
      <c r="I215" s="174"/>
      <c r="J215" s="175">
        <f>ROUND(I215*H215,2)</f>
        <v>0</v>
      </c>
      <c r="K215" s="171" t="s">
        <v>901</v>
      </c>
      <c r="L215" s="176"/>
      <c r="M215" s="177" t="s">
        <v>3</v>
      </c>
      <c r="N215" s="178" t="s">
        <v>51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90</v>
      </c>
      <c r="AT215" s="133" t="s">
        <v>2525</v>
      </c>
      <c r="AU215" s="133" t="s">
        <v>90</v>
      </c>
      <c r="AY215" s="16" t="s">
        <v>184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6" t="s">
        <v>88</v>
      </c>
      <c r="BK215" s="134">
        <f>ROUND(I215*H215,2)</f>
        <v>0</v>
      </c>
      <c r="BL215" s="16" t="s">
        <v>88</v>
      </c>
      <c r="BM215" s="133" t="s">
        <v>3027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3015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90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2685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90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2642</v>
      </c>
      <c r="H218" s="145">
        <v>5</v>
      </c>
      <c r="I218" s="146"/>
      <c r="L218" s="142"/>
      <c r="M218" s="147"/>
      <c r="T218" s="148"/>
      <c r="AT218" s="143" t="s">
        <v>190</v>
      </c>
      <c r="AU218" s="143" t="s">
        <v>90</v>
      </c>
      <c r="AV218" s="12" t="s">
        <v>90</v>
      </c>
      <c r="AW218" s="12" t="s">
        <v>41</v>
      </c>
      <c r="AX218" s="12" t="s">
        <v>88</v>
      </c>
      <c r="AY218" s="143" t="s">
        <v>184</v>
      </c>
    </row>
    <row r="219" spans="2:65" s="1" customFormat="1" ht="21.75" customHeight="1">
      <c r="B219" s="121"/>
      <c r="C219" s="169" t="s">
        <v>365</v>
      </c>
      <c r="D219" s="169" t="s">
        <v>2525</v>
      </c>
      <c r="E219" s="170" t="s">
        <v>2686</v>
      </c>
      <c r="F219" s="171" t="s">
        <v>2687</v>
      </c>
      <c r="G219" s="172" t="s">
        <v>348</v>
      </c>
      <c r="H219" s="173">
        <v>5</v>
      </c>
      <c r="I219" s="174"/>
      <c r="J219" s="175">
        <f>ROUND(I219*H219,2)</f>
        <v>0</v>
      </c>
      <c r="K219" s="171" t="s">
        <v>901</v>
      </c>
      <c r="L219" s="176"/>
      <c r="M219" s="177" t="s">
        <v>3</v>
      </c>
      <c r="N219" s="178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90</v>
      </c>
      <c r="AT219" s="133" t="s">
        <v>2525</v>
      </c>
      <c r="AU219" s="133" t="s">
        <v>90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3028</v>
      </c>
    </row>
    <row r="220" spans="2:65" s="11" customFormat="1" ht="11.25">
      <c r="B220" s="135"/>
      <c r="D220" s="136" t="s">
        <v>190</v>
      </c>
      <c r="E220" s="137" t="s">
        <v>3</v>
      </c>
      <c r="F220" s="138" t="s">
        <v>3015</v>
      </c>
      <c r="H220" s="137" t="s">
        <v>3</v>
      </c>
      <c r="I220" s="139"/>
      <c r="L220" s="135"/>
      <c r="M220" s="140"/>
      <c r="T220" s="141"/>
      <c r="AT220" s="137" t="s">
        <v>190</v>
      </c>
      <c r="AU220" s="137" t="s">
        <v>90</v>
      </c>
      <c r="AV220" s="11" t="s">
        <v>88</v>
      </c>
      <c r="AW220" s="11" t="s">
        <v>41</v>
      </c>
      <c r="AX220" s="11" t="s">
        <v>80</v>
      </c>
      <c r="AY220" s="137" t="s">
        <v>184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2685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90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2642</v>
      </c>
      <c r="H222" s="145">
        <v>5</v>
      </c>
      <c r="I222" s="146"/>
      <c r="L222" s="142"/>
      <c r="M222" s="147"/>
      <c r="T222" s="148"/>
      <c r="AT222" s="143" t="s">
        <v>190</v>
      </c>
      <c r="AU222" s="143" t="s">
        <v>90</v>
      </c>
      <c r="AV222" s="12" t="s">
        <v>90</v>
      </c>
      <c r="AW222" s="12" t="s">
        <v>41</v>
      </c>
      <c r="AX222" s="12" t="s">
        <v>88</v>
      </c>
      <c r="AY222" s="143" t="s">
        <v>184</v>
      </c>
    </row>
    <row r="223" spans="2:65" s="1" customFormat="1" ht="24.2" customHeight="1">
      <c r="B223" s="121"/>
      <c r="C223" s="169" t="s">
        <v>370</v>
      </c>
      <c r="D223" s="169" t="s">
        <v>2525</v>
      </c>
      <c r="E223" s="170" t="s">
        <v>2689</v>
      </c>
      <c r="F223" s="171" t="s">
        <v>2690</v>
      </c>
      <c r="G223" s="172" t="s">
        <v>348</v>
      </c>
      <c r="H223" s="173">
        <v>5</v>
      </c>
      <c r="I223" s="174"/>
      <c r="J223" s="175">
        <f>ROUND(I223*H223,2)</f>
        <v>0</v>
      </c>
      <c r="K223" s="171" t="s">
        <v>901</v>
      </c>
      <c r="L223" s="176"/>
      <c r="M223" s="177" t="s">
        <v>3</v>
      </c>
      <c r="N223" s="178" t="s">
        <v>51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90</v>
      </c>
      <c r="AT223" s="133" t="s">
        <v>2525</v>
      </c>
      <c r="AU223" s="133" t="s">
        <v>90</v>
      </c>
      <c r="AY223" s="16" t="s">
        <v>184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6" t="s">
        <v>88</v>
      </c>
      <c r="BK223" s="134">
        <f>ROUND(I223*H223,2)</f>
        <v>0</v>
      </c>
      <c r="BL223" s="16" t="s">
        <v>88</v>
      </c>
      <c r="BM223" s="133" t="s">
        <v>3029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3015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90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1" customFormat="1" ht="11.25">
      <c r="B225" s="135"/>
      <c r="D225" s="136" t="s">
        <v>190</v>
      </c>
      <c r="E225" s="137" t="s">
        <v>3</v>
      </c>
      <c r="F225" s="138" t="s">
        <v>2685</v>
      </c>
      <c r="H225" s="137" t="s">
        <v>3</v>
      </c>
      <c r="I225" s="139"/>
      <c r="L225" s="135"/>
      <c r="M225" s="140"/>
      <c r="T225" s="141"/>
      <c r="AT225" s="137" t="s">
        <v>190</v>
      </c>
      <c r="AU225" s="137" t="s">
        <v>90</v>
      </c>
      <c r="AV225" s="11" t="s">
        <v>88</v>
      </c>
      <c r="AW225" s="11" t="s">
        <v>41</v>
      </c>
      <c r="AX225" s="11" t="s">
        <v>80</v>
      </c>
      <c r="AY225" s="137" t="s">
        <v>184</v>
      </c>
    </row>
    <row r="226" spans="2:65" s="12" customFormat="1" ht="11.25">
      <c r="B226" s="142"/>
      <c r="D226" s="136" t="s">
        <v>190</v>
      </c>
      <c r="E226" s="143" t="s">
        <v>3</v>
      </c>
      <c r="F226" s="144" t="s">
        <v>2642</v>
      </c>
      <c r="H226" s="145">
        <v>5</v>
      </c>
      <c r="I226" s="146"/>
      <c r="L226" s="142"/>
      <c r="M226" s="147"/>
      <c r="T226" s="148"/>
      <c r="AT226" s="143" t="s">
        <v>190</v>
      </c>
      <c r="AU226" s="143" t="s">
        <v>90</v>
      </c>
      <c r="AV226" s="12" t="s">
        <v>90</v>
      </c>
      <c r="AW226" s="12" t="s">
        <v>41</v>
      </c>
      <c r="AX226" s="12" t="s">
        <v>88</v>
      </c>
      <c r="AY226" s="143" t="s">
        <v>184</v>
      </c>
    </row>
    <row r="227" spans="2:65" s="1" customFormat="1" ht="16.5" customHeight="1">
      <c r="B227" s="121"/>
      <c r="C227" s="169" t="s">
        <v>303</v>
      </c>
      <c r="D227" s="169" t="s">
        <v>2525</v>
      </c>
      <c r="E227" s="170" t="s">
        <v>2692</v>
      </c>
      <c r="F227" s="171" t="s">
        <v>2693</v>
      </c>
      <c r="G227" s="172" t="s">
        <v>348</v>
      </c>
      <c r="H227" s="173">
        <v>5</v>
      </c>
      <c r="I227" s="174"/>
      <c r="J227" s="175">
        <f>ROUND(I227*H227,2)</f>
        <v>0</v>
      </c>
      <c r="K227" s="171" t="s">
        <v>901</v>
      </c>
      <c r="L227" s="176"/>
      <c r="M227" s="177" t="s">
        <v>3</v>
      </c>
      <c r="N227" s="178" t="s">
        <v>51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90</v>
      </c>
      <c r="AT227" s="133" t="s">
        <v>2525</v>
      </c>
      <c r="AU227" s="133" t="s">
        <v>90</v>
      </c>
      <c r="AY227" s="16" t="s">
        <v>184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88</v>
      </c>
      <c r="BK227" s="134">
        <f>ROUND(I227*H227,2)</f>
        <v>0</v>
      </c>
      <c r="BL227" s="16" t="s">
        <v>88</v>
      </c>
      <c r="BM227" s="133" t="s">
        <v>3030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3015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90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2685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90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2642</v>
      </c>
      <c r="H230" s="145">
        <v>5</v>
      </c>
      <c r="I230" s="146"/>
      <c r="L230" s="142"/>
      <c r="M230" s="147"/>
      <c r="T230" s="148"/>
      <c r="AT230" s="143" t="s">
        <v>190</v>
      </c>
      <c r="AU230" s="143" t="s">
        <v>90</v>
      </c>
      <c r="AV230" s="12" t="s">
        <v>90</v>
      </c>
      <c r="AW230" s="12" t="s">
        <v>41</v>
      </c>
      <c r="AX230" s="12" t="s">
        <v>88</v>
      </c>
      <c r="AY230" s="143" t="s">
        <v>184</v>
      </c>
    </row>
    <row r="231" spans="2:65" s="1" customFormat="1" ht="24.2" customHeight="1">
      <c r="B231" s="121"/>
      <c r="C231" s="122" t="s">
        <v>383</v>
      </c>
      <c r="D231" s="122" t="s">
        <v>185</v>
      </c>
      <c r="E231" s="123" t="s">
        <v>2695</v>
      </c>
      <c r="F231" s="124" t="s">
        <v>2696</v>
      </c>
      <c r="G231" s="125" t="s">
        <v>348</v>
      </c>
      <c r="H231" s="126">
        <v>5</v>
      </c>
      <c r="I231" s="127"/>
      <c r="J231" s="128">
        <f>ROUND(I231*H231,2)</f>
        <v>0</v>
      </c>
      <c r="K231" s="124" t="s">
        <v>901</v>
      </c>
      <c r="L231" s="32"/>
      <c r="M231" s="129" t="s">
        <v>3</v>
      </c>
      <c r="N231" s="130" t="s">
        <v>51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88</v>
      </c>
      <c r="AT231" s="133" t="s">
        <v>185</v>
      </c>
      <c r="AU231" s="133" t="s">
        <v>90</v>
      </c>
      <c r="AY231" s="16" t="s">
        <v>184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88</v>
      </c>
      <c r="BK231" s="134">
        <f>ROUND(I231*H231,2)</f>
        <v>0</v>
      </c>
      <c r="BL231" s="16" t="s">
        <v>88</v>
      </c>
      <c r="BM231" s="133" t="s">
        <v>3031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3015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90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3016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90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2698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90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2" customFormat="1" ht="11.25">
      <c r="B235" s="142"/>
      <c r="D235" s="136" t="s">
        <v>190</v>
      </c>
      <c r="E235" s="143" t="s">
        <v>3</v>
      </c>
      <c r="F235" s="144" t="s">
        <v>221</v>
      </c>
      <c r="H235" s="145">
        <v>5</v>
      </c>
      <c r="I235" s="146"/>
      <c r="L235" s="142"/>
      <c r="M235" s="147"/>
      <c r="T235" s="148"/>
      <c r="AT235" s="143" t="s">
        <v>190</v>
      </c>
      <c r="AU235" s="143" t="s">
        <v>90</v>
      </c>
      <c r="AV235" s="12" t="s">
        <v>90</v>
      </c>
      <c r="AW235" s="12" t="s">
        <v>41</v>
      </c>
      <c r="AX235" s="12" t="s">
        <v>88</v>
      </c>
      <c r="AY235" s="143" t="s">
        <v>184</v>
      </c>
    </row>
    <row r="236" spans="2:65" s="1" customFormat="1" ht="24.2" customHeight="1">
      <c r="B236" s="121"/>
      <c r="C236" s="169" t="s">
        <v>387</v>
      </c>
      <c r="D236" s="169" t="s">
        <v>2525</v>
      </c>
      <c r="E236" s="170" t="s">
        <v>2699</v>
      </c>
      <c r="F236" s="171" t="s">
        <v>2700</v>
      </c>
      <c r="G236" s="172" t="s">
        <v>348</v>
      </c>
      <c r="H236" s="173">
        <v>5</v>
      </c>
      <c r="I236" s="174"/>
      <c r="J236" s="175">
        <f>ROUND(I236*H236,2)</f>
        <v>0</v>
      </c>
      <c r="K236" s="171" t="s">
        <v>901</v>
      </c>
      <c r="L236" s="176"/>
      <c r="M236" s="177" t="s">
        <v>3</v>
      </c>
      <c r="N236" s="178" t="s">
        <v>51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90</v>
      </c>
      <c r="AT236" s="133" t="s">
        <v>2525</v>
      </c>
      <c r="AU236" s="133" t="s">
        <v>90</v>
      </c>
      <c r="AY236" s="16" t="s">
        <v>184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6" t="s">
        <v>88</v>
      </c>
      <c r="BK236" s="134">
        <f>ROUND(I236*H236,2)</f>
        <v>0</v>
      </c>
      <c r="BL236" s="16" t="s">
        <v>88</v>
      </c>
      <c r="BM236" s="133" t="s">
        <v>3032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3015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90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1" customFormat="1" ht="11.25">
      <c r="B238" s="135"/>
      <c r="D238" s="136" t="s">
        <v>190</v>
      </c>
      <c r="E238" s="137" t="s">
        <v>3</v>
      </c>
      <c r="F238" s="138" t="s">
        <v>3016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90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2698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90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2" customFormat="1" ht="11.25">
      <c r="B240" s="142"/>
      <c r="D240" s="136" t="s">
        <v>190</v>
      </c>
      <c r="E240" s="143" t="s">
        <v>3</v>
      </c>
      <c r="F240" s="144" t="s">
        <v>221</v>
      </c>
      <c r="H240" s="145">
        <v>5</v>
      </c>
      <c r="I240" s="146"/>
      <c r="L240" s="142"/>
      <c r="M240" s="147"/>
      <c r="T240" s="148"/>
      <c r="AT240" s="143" t="s">
        <v>190</v>
      </c>
      <c r="AU240" s="143" t="s">
        <v>90</v>
      </c>
      <c r="AV240" s="12" t="s">
        <v>90</v>
      </c>
      <c r="AW240" s="12" t="s">
        <v>41</v>
      </c>
      <c r="AX240" s="12" t="s">
        <v>88</v>
      </c>
      <c r="AY240" s="143" t="s">
        <v>184</v>
      </c>
    </row>
    <row r="241" spans="2:65" s="1" customFormat="1" ht="24.2" customHeight="1">
      <c r="B241" s="121"/>
      <c r="C241" s="169" t="s">
        <v>394</v>
      </c>
      <c r="D241" s="169" t="s">
        <v>2525</v>
      </c>
      <c r="E241" s="170" t="s">
        <v>2702</v>
      </c>
      <c r="F241" s="171" t="s">
        <v>2703</v>
      </c>
      <c r="G241" s="172" t="s">
        <v>348</v>
      </c>
      <c r="H241" s="173">
        <v>5</v>
      </c>
      <c r="I241" s="174"/>
      <c r="J241" s="175">
        <f>ROUND(I241*H241,2)</f>
        <v>0</v>
      </c>
      <c r="K241" s="171" t="s">
        <v>901</v>
      </c>
      <c r="L241" s="176"/>
      <c r="M241" s="177" t="s">
        <v>3</v>
      </c>
      <c r="N241" s="178" t="s">
        <v>51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90</v>
      </c>
      <c r="AT241" s="133" t="s">
        <v>2525</v>
      </c>
      <c r="AU241" s="133" t="s">
        <v>90</v>
      </c>
      <c r="AY241" s="16" t="s">
        <v>184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88</v>
      </c>
      <c r="BK241" s="134">
        <f>ROUND(I241*H241,2)</f>
        <v>0</v>
      </c>
      <c r="BL241" s="16" t="s">
        <v>88</v>
      </c>
      <c r="BM241" s="133" t="s">
        <v>3033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3015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90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3016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90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1" customFormat="1" ht="11.25">
      <c r="B244" s="135"/>
      <c r="D244" s="136" t="s">
        <v>190</v>
      </c>
      <c r="E244" s="137" t="s">
        <v>3</v>
      </c>
      <c r="F244" s="138" t="s">
        <v>2698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90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2" customFormat="1" ht="11.25">
      <c r="B245" s="142"/>
      <c r="D245" s="136" t="s">
        <v>190</v>
      </c>
      <c r="E245" s="143" t="s">
        <v>3</v>
      </c>
      <c r="F245" s="144" t="s">
        <v>221</v>
      </c>
      <c r="H245" s="145">
        <v>5</v>
      </c>
      <c r="I245" s="146"/>
      <c r="L245" s="142"/>
      <c r="M245" s="147"/>
      <c r="T245" s="148"/>
      <c r="AT245" s="143" t="s">
        <v>190</v>
      </c>
      <c r="AU245" s="143" t="s">
        <v>90</v>
      </c>
      <c r="AV245" s="12" t="s">
        <v>90</v>
      </c>
      <c r="AW245" s="12" t="s">
        <v>41</v>
      </c>
      <c r="AX245" s="12" t="s">
        <v>88</v>
      </c>
      <c r="AY245" s="143" t="s">
        <v>184</v>
      </c>
    </row>
    <row r="246" spans="2:65" s="1" customFormat="1" ht="24.2" customHeight="1">
      <c r="B246" s="121"/>
      <c r="C246" s="169" t="s">
        <v>317</v>
      </c>
      <c r="D246" s="169" t="s">
        <v>2525</v>
      </c>
      <c r="E246" s="170" t="s">
        <v>2705</v>
      </c>
      <c r="F246" s="171" t="s">
        <v>2706</v>
      </c>
      <c r="G246" s="172" t="s">
        <v>348</v>
      </c>
      <c r="H246" s="173">
        <v>5</v>
      </c>
      <c r="I246" s="174"/>
      <c r="J246" s="175">
        <f>ROUND(I246*H246,2)</f>
        <v>0</v>
      </c>
      <c r="K246" s="171" t="s">
        <v>901</v>
      </c>
      <c r="L246" s="176"/>
      <c r="M246" s="177" t="s">
        <v>3</v>
      </c>
      <c r="N246" s="178" t="s">
        <v>51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90</v>
      </c>
      <c r="AT246" s="133" t="s">
        <v>2525</v>
      </c>
      <c r="AU246" s="133" t="s">
        <v>90</v>
      </c>
      <c r="AY246" s="16" t="s">
        <v>184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88</v>
      </c>
      <c r="BK246" s="134">
        <f>ROUND(I246*H246,2)</f>
        <v>0</v>
      </c>
      <c r="BL246" s="16" t="s">
        <v>88</v>
      </c>
      <c r="BM246" s="133" t="s">
        <v>3034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3015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90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3016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90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11.25">
      <c r="B249" s="135"/>
      <c r="D249" s="136" t="s">
        <v>190</v>
      </c>
      <c r="E249" s="137" t="s">
        <v>3</v>
      </c>
      <c r="F249" s="138" t="s">
        <v>2698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90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2" customFormat="1" ht="11.25">
      <c r="B250" s="142"/>
      <c r="D250" s="136" t="s">
        <v>190</v>
      </c>
      <c r="E250" s="143" t="s">
        <v>3</v>
      </c>
      <c r="F250" s="144" t="s">
        <v>221</v>
      </c>
      <c r="H250" s="145">
        <v>5</v>
      </c>
      <c r="I250" s="146"/>
      <c r="L250" s="142"/>
      <c r="M250" s="147"/>
      <c r="T250" s="148"/>
      <c r="AT250" s="143" t="s">
        <v>190</v>
      </c>
      <c r="AU250" s="143" t="s">
        <v>90</v>
      </c>
      <c r="AV250" s="12" t="s">
        <v>90</v>
      </c>
      <c r="AW250" s="12" t="s">
        <v>41</v>
      </c>
      <c r="AX250" s="12" t="s">
        <v>88</v>
      </c>
      <c r="AY250" s="143" t="s">
        <v>184</v>
      </c>
    </row>
    <row r="251" spans="2:65" s="1" customFormat="1" ht="16.5" customHeight="1">
      <c r="B251" s="121"/>
      <c r="C251" s="169" t="s">
        <v>405</v>
      </c>
      <c r="D251" s="169" t="s">
        <v>2525</v>
      </c>
      <c r="E251" s="170" t="s">
        <v>2708</v>
      </c>
      <c r="F251" s="171" t="s">
        <v>2621</v>
      </c>
      <c r="G251" s="172" t="s">
        <v>348</v>
      </c>
      <c r="H251" s="173">
        <v>5</v>
      </c>
      <c r="I251" s="174"/>
      <c r="J251" s="175">
        <f>ROUND(I251*H251,2)</f>
        <v>0</v>
      </c>
      <c r="K251" s="171" t="s">
        <v>901</v>
      </c>
      <c r="L251" s="176"/>
      <c r="M251" s="177" t="s">
        <v>3</v>
      </c>
      <c r="N251" s="178" t="s">
        <v>51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90</v>
      </c>
      <c r="AT251" s="133" t="s">
        <v>2525</v>
      </c>
      <c r="AU251" s="133" t="s">
        <v>90</v>
      </c>
      <c r="AY251" s="16" t="s">
        <v>184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88</v>
      </c>
      <c r="BK251" s="134">
        <f>ROUND(I251*H251,2)</f>
        <v>0</v>
      </c>
      <c r="BL251" s="16" t="s">
        <v>88</v>
      </c>
      <c r="BM251" s="133" t="s">
        <v>3035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3015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90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3016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90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2698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90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2" customFormat="1" ht="11.25">
      <c r="B255" s="142"/>
      <c r="D255" s="136" t="s">
        <v>190</v>
      </c>
      <c r="E255" s="143" t="s">
        <v>3</v>
      </c>
      <c r="F255" s="144" t="s">
        <v>221</v>
      </c>
      <c r="H255" s="145">
        <v>5</v>
      </c>
      <c r="I255" s="146"/>
      <c r="L255" s="142"/>
      <c r="M255" s="147"/>
      <c r="T255" s="148"/>
      <c r="AT255" s="143" t="s">
        <v>190</v>
      </c>
      <c r="AU255" s="143" t="s">
        <v>90</v>
      </c>
      <c r="AV255" s="12" t="s">
        <v>90</v>
      </c>
      <c r="AW255" s="12" t="s">
        <v>41</v>
      </c>
      <c r="AX255" s="12" t="s">
        <v>88</v>
      </c>
      <c r="AY255" s="143" t="s">
        <v>184</v>
      </c>
    </row>
    <row r="256" spans="2:65" s="1" customFormat="1" ht="16.5" customHeight="1">
      <c r="B256" s="121"/>
      <c r="C256" s="169" t="s">
        <v>410</v>
      </c>
      <c r="D256" s="169" t="s">
        <v>2525</v>
      </c>
      <c r="E256" s="170" t="s">
        <v>2710</v>
      </c>
      <c r="F256" s="171" t="s">
        <v>2711</v>
      </c>
      <c r="G256" s="172" t="s">
        <v>348</v>
      </c>
      <c r="H256" s="173">
        <v>5</v>
      </c>
      <c r="I256" s="174"/>
      <c r="J256" s="175">
        <f>ROUND(I256*H256,2)</f>
        <v>0</v>
      </c>
      <c r="K256" s="171" t="s">
        <v>901</v>
      </c>
      <c r="L256" s="176"/>
      <c r="M256" s="177" t="s">
        <v>3</v>
      </c>
      <c r="N256" s="178" t="s">
        <v>51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90</v>
      </c>
      <c r="AT256" s="133" t="s">
        <v>2525</v>
      </c>
      <c r="AU256" s="133" t="s">
        <v>90</v>
      </c>
      <c r="AY256" s="16" t="s">
        <v>184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88</v>
      </c>
      <c r="BK256" s="134">
        <f>ROUND(I256*H256,2)</f>
        <v>0</v>
      </c>
      <c r="BL256" s="16" t="s">
        <v>88</v>
      </c>
      <c r="BM256" s="133" t="s">
        <v>3036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3015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90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3016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90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2698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90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2" customFormat="1" ht="11.25">
      <c r="B260" s="142"/>
      <c r="D260" s="136" t="s">
        <v>190</v>
      </c>
      <c r="E260" s="143" t="s">
        <v>3</v>
      </c>
      <c r="F260" s="144" t="s">
        <v>221</v>
      </c>
      <c r="H260" s="145">
        <v>5</v>
      </c>
      <c r="I260" s="146"/>
      <c r="L260" s="142"/>
      <c r="M260" s="147"/>
      <c r="T260" s="148"/>
      <c r="AT260" s="143" t="s">
        <v>190</v>
      </c>
      <c r="AU260" s="143" t="s">
        <v>90</v>
      </c>
      <c r="AV260" s="12" t="s">
        <v>90</v>
      </c>
      <c r="AW260" s="12" t="s">
        <v>41</v>
      </c>
      <c r="AX260" s="12" t="s">
        <v>88</v>
      </c>
      <c r="AY260" s="143" t="s">
        <v>184</v>
      </c>
    </row>
    <row r="261" spans="2:65" s="1" customFormat="1" ht="16.5" customHeight="1">
      <c r="B261" s="121"/>
      <c r="C261" s="169" t="s">
        <v>419</v>
      </c>
      <c r="D261" s="169" t="s">
        <v>2525</v>
      </c>
      <c r="E261" s="170" t="s">
        <v>2713</v>
      </c>
      <c r="F261" s="171" t="s">
        <v>2714</v>
      </c>
      <c r="G261" s="172" t="s">
        <v>348</v>
      </c>
      <c r="H261" s="173">
        <v>5</v>
      </c>
      <c r="I261" s="174"/>
      <c r="J261" s="175">
        <f>ROUND(I261*H261,2)</f>
        <v>0</v>
      </c>
      <c r="K261" s="171" t="s">
        <v>901</v>
      </c>
      <c r="L261" s="176"/>
      <c r="M261" s="177" t="s">
        <v>3</v>
      </c>
      <c r="N261" s="178" t="s">
        <v>51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90</v>
      </c>
      <c r="AT261" s="133" t="s">
        <v>2525</v>
      </c>
      <c r="AU261" s="133" t="s">
        <v>90</v>
      </c>
      <c r="AY261" s="16" t="s">
        <v>184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6" t="s">
        <v>88</v>
      </c>
      <c r="BK261" s="134">
        <f>ROUND(I261*H261,2)</f>
        <v>0</v>
      </c>
      <c r="BL261" s="16" t="s">
        <v>88</v>
      </c>
      <c r="BM261" s="133" t="s">
        <v>3037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3015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90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1" customFormat="1" ht="11.25">
      <c r="B263" s="135"/>
      <c r="D263" s="136" t="s">
        <v>190</v>
      </c>
      <c r="E263" s="137" t="s">
        <v>3</v>
      </c>
      <c r="F263" s="138" t="s">
        <v>3016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90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2698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90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2" customFormat="1" ht="11.25">
      <c r="B265" s="142"/>
      <c r="D265" s="136" t="s">
        <v>190</v>
      </c>
      <c r="E265" s="143" t="s">
        <v>3</v>
      </c>
      <c r="F265" s="144" t="s">
        <v>221</v>
      </c>
      <c r="H265" s="145">
        <v>5</v>
      </c>
      <c r="I265" s="146"/>
      <c r="L265" s="142"/>
      <c r="M265" s="147"/>
      <c r="T265" s="148"/>
      <c r="AT265" s="143" t="s">
        <v>190</v>
      </c>
      <c r="AU265" s="143" t="s">
        <v>90</v>
      </c>
      <c r="AV265" s="12" t="s">
        <v>90</v>
      </c>
      <c r="AW265" s="12" t="s">
        <v>41</v>
      </c>
      <c r="AX265" s="12" t="s">
        <v>88</v>
      </c>
      <c r="AY265" s="143" t="s">
        <v>184</v>
      </c>
    </row>
    <row r="266" spans="2:65" s="1" customFormat="1" ht="16.5" customHeight="1">
      <c r="B266" s="121"/>
      <c r="C266" s="169" t="s">
        <v>336</v>
      </c>
      <c r="D266" s="169" t="s">
        <v>2525</v>
      </c>
      <c r="E266" s="170" t="s">
        <v>2716</v>
      </c>
      <c r="F266" s="171" t="s">
        <v>2604</v>
      </c>
      <c r="G266" s="172" t="s">
        <v>348</v>
      </c>
      <c r="H266" s="173">
        <v>5</v>
      </c>
      <c r="I266" s="174"/>
      <c r="J266" s="175">
        <f>ROUND(I266*H266,2)</f>
        <v>0</v>
      </c>
      <c r="K266" s="171" t="s">
        <v>901</v>
      </c>
      <c r="L266" s="176"/>
      <c r="M266" s="177" t="s">
        <v>3</v>
      </c>
      <c r="N266" s="178" t="s">
        <v>51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90</v>
      </c>
      <c r="AT266" s="133" t="s">
        <v>2525</v>
      </c>
      <c r="AU266" s="133" t="s">
        <v>90</v>
      </c>
      <c r="AY266" s="16" t="s">
        <v>184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88</v>
      </c>
      <c r="BK266" s="134">
        <f>ROUND(I266*H266,2)</f>
        <v>0</v>
      </c>
      <c r="BL266" s="16" t="s">
        <v>88</v>
      </c>
      <c r="BM266" s="133" t="s">
        <v>3038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3015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90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3016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90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1" customFormat="1" ht="11.25">
      <c r="B269" s="135"/>
      <c r="D269" s="136" t="s">
        <v>190</v>
      </c>
      <c r="E269" s="137" t="s">
        <v>3</v>
      </c>
      <c r="F269" s="138" t="s">
        <v>2698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90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2" customFormat="1" ht="11.25">
      <c r="B270" s="142"/>
      <c r="D270" s="136" t="s">
        <v>190</v>
      </c>
      <c r="E270" s="143" t="s">
        <v>3</v>
      </c>
      <c r="F270" s="144" t="s">
        <v>221</v>
      </c>
      <c r="H270" s="145">
        <v>5</v>
      </c>
      <c r="I270" s="146"/>
      <c r="L270" s="142"/>
      <c r="M270" s="147"/>
      <c r="T270" s="148"/>
      <c r="AT270" s="143" t="s">
        <v>190</v>
      </c>
      <c r="AU270" s="143" t="s">
        <v>90</v>
      </c>
      <c r="AV270" s="12" t="s">
        <v>90</v>
      </c>
      <c r="AW270" s="12" t="s">
        <v>41</v>
      </c>
      <c r="AX270" s="12" t="s">
        <v>88</v>
      </c>
      <c r="AY270" s="143" t="s">
        <v>184</v>
      </c>
    </row>
    <row r="271" spans="2:65" s="1" customFormat="1" ht="16.5" customHeight="1">
      <c r="B271" s="121"/>
      <c r="C271" s="169" t="s">
        <v>441</v>
      </c>
      <c r="D271" s="169" t="s">
        <v>2525</v>
      </c>
      <c r="E271" s="170" t="s">
        <v>2718</v>
      </c>
      <c r="F271" s="171" t="s">
        <v>2719</v>
      </c>
      <c r="G271" s="172" t="s">
        <v>348</v>
      </c>
      <c r="H271" s="173">
        <v>10</v>
      </c>
      <c r="I271" s="174"/>
      <c r="J271" s="175">
        <f>ROUND(I271*H271,2)</f>
        <v>0</v>
      </c>
      <c r="K271" s="171" t="s">
        <v>901</v>
      </c>
      <c r="L271" s="176"/>
      <c r="M271" s="177" t="s">
        <v>3</v>
      </c>
      <c r="N271" s="178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90</v>
      </c>
      <c r="AT271" s="133" t="s">
        <v>2525</v>
      </c>
      <c r="AU271" s="133" t="s">
        <v>90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3039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3015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90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3016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90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1" customFormat="1" ht="11.25">
      <c r="B274" s="135"/>
      <c r="D274" s="136" t="s">
        <v>190</v>
      </c>
      <c r="E274" s="137" t="s">
        <v>3</v>
      </c>
      <c r="F274" s="138" t="s">
        <v>2698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90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2" customFormat="1" ht="11.25">
      <c r="B275" s="142"/>
      <c r="D275" s="136" t="s">
        <v>190</v>
      </c>
      <c r="E275" s="143" t="s">
        <v>3</v>
      </c>
      <c r="F275" s="144" t="s">
        <v>2721</v>
      </c>
      <c r="H275" s="145">
        <v>10</v>
      </c>
      <c r="I275" s="146"/>
      <c r="L275" s="142"/>
      <c r="M275" s="147"/>
      <c r="T275" s="148"/>
      <c r="AT275" s="143" t="s">
        <v>190</v>
      </c>
      <c r="AU275" s="143" t="s">
        <v>90</v>
      </c>
      <c r="AV275" s="12" t="s">
        <v>90</v>
      </c>
      <c r="AW275" s="12" t="s">
        <v>41</v>
      </c>
      <c r="AX275" s="12" t="s">
        <v>88</v>
      </c>
      <c r="AY275" s="143" t="s">
        <v>184</v>
      </c>
    </row>
    <row r="276" spans="2:65" s="1" customFormat="1" ht="16.5" customHeight="1">
      <c r="B276" s="121"/>
      <c r="C276" s="169" t="s">
        <v>342</v>
      </c>
      <c r="D276" s="169" t="s">
        <v>2525</v>
      </c>
      <c r="E276" s="170" t="s">
        <v>2722</v>
      </c>
      <c r="F276" s="171" t="s">
        <v>2723</v>
      </c>
      <c r="G276" s="172" t="s">
        <v>348</v>
      </c>
      <c r="H276" s="173">
        <v>10</v>
      </c>
      <c r="I276" s="174"/>
      <c r="J276" s="175">
        <f>ROUND(I276*H276,2)</f>
        <v>0</v>
      </c>
      <c r="K276" s="171" t="s">
        <v>901</v>
      </c>
      <c r="L276" s="176"/>
      <c r="M276" s="177" t="s">
        <v>3</v>
      </c>
      <c r="N276" s="178" t="s">
        <v>51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90</v>
      </c>
      <c r="AT276" s="133" t="s">
        <v>2525</v>
      </c>
      <c r="AU276" s="133" t="s">
        <v>90</v>
      </c>
      <c r="AY276" s="16" t="s">
        <v>184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6" t="s">
        <v>88</v>
      </c>
      <c r="BK276" s="134">
        <f>ROUND(I276*H276,2)</f>
        <v>0</v>
      </c>
      <c r="BL276" s="16" t="s">
        <v>88</v>
      </c>
      <c r="BM276" s="133" t="s">
        <v>3040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3015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90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1" customFormat="1" ht="11.25">
      <c r="B278" s="135"/>
      <c r="D278" s="136" t="s">
        <v>190</v>
      </c>
      <c r="E278" s="137" t="s">
        <v>3</v>
      </c>
      <c r="F278" s="138" t="s">
        <v>3016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90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2698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90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2" customFormat="1" ht="11.25">
      <c r="B280" s="142"/>
      <c r="D280" s="136" t="s">
        <v>190</v>
      </c>
      <c r="E280" s="143" t="s">
        <v>3</v>
      </c>
      <c r="F280" s="144" t="s">
        <v>2721</v>
      </c>
      <c r="H280" s="145">
        <v>10</v>
      </c>
      <c r="I280" s="146"/>
      <c r="L280" s="142"/>
      <c r="M280" s="147"/>
      <c r="T280" s="148"/>
      <c r="AT280" s="143" t="s">
        <v>190</v>
      </c>
      <c r="AU280" s="143" t="s">
        <v>90</v>
      </c>
      <c r="AV280" s="12" t="s">
        <v>90</v>
      </c>
      <c r="AW280" s="12" t="s">
        <v>41</v>
      </c>
      <c r="AX280" s="12" t="s">
        <v>88</v>
      </c>
      <c r="AY280" s="143" t="s">
        <v>184</v>
      </c>
    </row>
    <row r="281" spans="2:65" s="1" customFormat="1" ht="16.5" customHeight="1">
      <c r="B281" s="121"/>
      <c r="C281" s="169" t="s">
        <v>456</v>
      </c>
      <c r="D281" s="169" t="s">
        <v>2525</v>
      </c>
      <c r="E281" s="170" t="s">
        <v>2725</v>
      </c>
      <c r="F281" s="171" t="s">
        <v>2726</v>
      </c>
      <c r="G281" s="172" t="s">
        <v>348</v>
      </c>
      <c r="H281" s="173">
        <v>10</v>
      </c>
      <c r="I281" s="174"/>
      <c r="J281" s="175">
        <f>ROUND(I281*H281,2)</f>
        <v>0</v>
      </c>
      <c r="K281" s="171" t="s">
        <v>901</v>
      </c>
      <c r="L281" s="176"/>
      <c r="M281" s="177" t="s">
        <v>3</v>
      </c>
      <c r="N281" s="178" t="s">
        <v>51</v>
      </c>
      <c r="P281" s="131">
        <f>O281*H281</f>
        <v>0</v>
      </c>
      <c r="Q281" s="131">
        <v>0</v>
      </c>
      <c r="R281" s="131">
        <f>Q281*H281</f>
        <v>0</v>
      </c>
      <c r="S281" s="131">
        <v>0</v>
      </c>
      <c r="T281" s="132">
        <f>S281*H281</f>
        <v>0</v>
      </c>
      <c r="AR281" s="133" t="s">
        <v>90</v>
      </c>
      <c r="AT281" s="133" t="s">
        <v>2525</v>
      </c>
      <c r="AU281" s="133" t="s">
        <v>90</v>
      </c>
      <c r="AY281" s="16" t="s">
        <v>184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6" t="s">
        <v>88</v>
      </c>
      <c r="BK281" s="134">
        <f>ROUND(I281*H281,2)</f>
        <v>0</v>
      </c>
      <c r="BL281" s="16" t="s">
        <v>88</v>
      </c>
      <c r="BM281" s="133" t="s">
        <v>3041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3015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90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1" customFormat="1" ht="11.25">
      <c r="B283" s="135"/>
      <c r="D283" s="136" t="s">
        <v>190</v>
      </c>
      <c r="E283" s="137" t="s">
        <v>3</v>
      </c>
      <c r="F283" s="138" t="s">
        <v>3016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90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2698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90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2" customFormat="1" ht="11.25">
      <c r="B285" s="142"/>
      <c r="D285" s="136" t="s">
        <v>190</v>
      </c>
      <c r="E285" s="143" t="s">
        <v>3</v>
      </c>
      <c r="F285" s="144" t="s">
        <v>2721</v>
      </c>
      <c r="H285" s="145">
        <v>10</v>
      </c>
      <c r="I285" s="146"/>
      <c r="L285" s="142"/>
      <c r="M285" s="147"/>
      <c r="T285" s="148"/>
      <c r="AT285" s="143" t="s">
        <v>190</v>
      </c>
      <c r="AU285" s="143" t="s">
        <v>90</v>
      </c>
      <c r="AV285" s="12" t="s">
        <v>90</v>
      </c>
      <c r="AW285" s="12" t="s">
        <v>41</v>
      </c>
      <c r="AX285" s="12" t="s">
        <v>88</v>
      </c>
      <c r="AY285" s="143" t="s">
        <v>184</v>
      </c>
    </row>
    <row r="286" spans="2:65" s="1" customFormat="1" ht="16.5" customHeight="1">
      <c r="B286" s="121"/>
      <c r="C286" s="169" t="s">
        <v>353</v>
      </c>
      <c r="D286" s="169" t="s">
        <v>2525</v>
      </c>
      <c r="E286" s="170" t="s">
        <v>2728</v>
      </c>
      <c r="F286" s="171" t="s">
        <v>2729</v>
      </c>
      <c r="G286" s="172" t="s">
        <v>348</v>
      </c>
      <c r="H286" s="173">
        <v>10</v>
      </c>
      <c r="I286" s="174"/>
      <c r="J286" s="175">
        <f>ROUND(I286*H286,2)</f>
        <v>0</v>
      </c>
      <c r="K286" s="171" t="s">
        <v>901</v>
      </c>
      <c r="L286" s="176"/>
      <c r="M286" s="177" t="s">
        <v>3</v>
      </c>
      <c r="N286" s="178" t="s">
        <v>51</v>
      </c>
      <c r="P286" s="131">
        <f>O286*H286</f>
        <v>0</v>
      </c>
      <c r="Q286" s="131">
        <v>0</v>
      </c>
      <c r="R286" s="131">
        <f>Q286*H286</f>
        <v>0</v>
      </c>
      <c r="S286" s="131">
        <v>0</v>
      </c>
      <c r="T286" s="132">
        <f>S286*H286</f>
        <v>0</v>
      </c>
      <c r="AR286" s="133" t="s">
        <v>90</v>
      </c>
      <c r="AT286" s="133" t="s">
        <v>2525</v>
      </c>
      <c r="AU286" s="133" t="s">
        <v>90</v>
      </c>
      <c r="AY286" s="16" t="s">
        <v>184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6" t="s">
        <v>88</v>
      </c>
      <c r="BK286" s="134">
        <f>ROUND(I286*H286,2)</f>
        <v>0</v>
      </c>
      <c r="BL286" s="16" t="s">
        <v>88</v>
      </c>
      <c r="BM286" s="133" t="s">
        <v>3042</v>
      </c>
    </row>
    <row r="287" spans="2:65" s="11" customFormat="1" ht="11.25">
      <c r="B287" s="135"/>
      <c r="D287" s="136" t="s">
        <v>190</v>
      </c>
      <c r="E287" s="137" t="s">
        <v>3</v>
      </c>
      <c r="F287" s="138" t="s">
        <v>3015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90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1" customFormat="1" ht="11.25">
      <c r="B288" s="135"/>
      <c r="D288" s="136" t="s">
        <v>190</v>
      </c>
      <c r="E288" s="137" t="s">
        <v>3</v>
      </c>
      <c r="F288" s="138" t="s">
        <v>3016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90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1" customFormat="1" ht="11.25">
      <c r="B289" s="135"/>
      <c r="D289" s="136" t="s">
        <v>190</v>
      </c>
      <c r="E289" s="137" t="s">
        <v>3</v>
      </c>
      <c r="F289" s="138" t="s">
        <v>2698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90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2" customFormat="1" ht="11.25">
      <c r="B290" s="142"/>
      <c r="D290" s="136" t="s">
        <v>190</v>
      </c>
      <c r="E290" s="143" t="s">
        <v>3</v>
      </c>
      <c r="F290" s="144" t="s">
        <v>2721</v>
      </c>
      <c r="H290" s="145">
        <v>10</v>
      </c>
      <c r="I290" s="146"/>
      <c r="L290" s="142"/>
      <c r="M290" s="147"/>
      <c r="T290" s="148"/>
      <c r="AT290" s="143" t="s">
        <v>190</v>
      </c>
      <c r="AU290" s="143" t="s">
        <v>90</v>
      </c>
      <c r="AV290" s="12" t="s">
        <v>90</v>
      </c>
      <c r="AW290" s="12" t="s">
        <v>41</v>
      </c>
      <c r="AX290" s="12" t="s">
        <v>88</v>
      </c>
      <c r="AY290" s="143" t="s">
        <v>184</v>
      </c>
    </row>
    <row r="291" spans="2:65" s="1" customFormat="1" ht="16.5" customHeight="1">
      <c r="B291" s="121"/>
      <c r="C291" s="169" t="s">
        <v>465</v>
      </c>
      <c r="D291" s="169" t="s">
        <v>2525</v>
      </c>
      <c r="E291" s="170" t="s">
        <v>2731</v>
      </c>
      <c r="F291" s="171" t="s">
        <v>2732</v>
      </c>
      <c r="G291" s="172" t="s">
        <v>348</v>
      </c>
      <c r="H291" s="173">
        <v>5</v>
      </c>
      <c r="I291" s="174"/>
      <c r="J291" s="175">
        <f>ROUND(I291*H291,2)</f>
        <v>0</v>
      </c>
      <c r="K291" s="171" t="s">
        <v>901</v>
      </c>
      <c r="L291" s="176"/>
      <c r="M291" s="177" t="s">
        <v>3</v>
      </c>
      <c r="N291" s="178" t="s">
        <v>51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90</v>
      </c>
      <c r="AT291" s="133" t="s">
        <v>2525</v>
      </c>
      <c r="AU291" s="133" t="s">
        <v>90</v>
      </c>
      <c r="AY291" s="16" t="s">
        <v>184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6" t="s">
        <v>88</v>
      </c>
      <c r="BK291" s="134">
        <f>ROUND(I291*H291,2)</f>
        <v>0</v>
      </c>
      <c r="BL291" s="16" t="s">
        <v>88</v>
      </c>
      <c r="BM291" s="133" t="s">
        <v>3043</v>
      </c>
    </row>
    <row r="292" spans="2:65" s="11" customFormat="1" ht="11.25">
      <c r="B292" s="135"/>
      <c r="D292" s="136" t="s">
        <v>190</v>
      </c>
      <c r="E292" s="137" t="s">
        <v>3</v>
      </c>
      <c r="F292" s="138" t="s">
        <v>3015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90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1" customFormat="1" ht="11.25">
      <c r="B293" s="135"/>
      <c r="D293" s="136" t="s">
        <v>190</v>
      </c>
      <c r="E293" s="137" t="s">
        <v>3</v>
      </c>
      <c r="F293" s="138" t="s">
        <v>3016</v>
      </c>
      <c r="H293" s="137" t="s">
        <v>3</v>
      </c>
      <c r="I293" s="139"/>
      <c r="L293" s="135"/>
      <c r="M293" s="140"/>
      <c r="T293" s="141"/>
      <c r="AT293" s="137" t="s">
        <v>190</v>
      </c>
      <c r="AU293" s="137" t="s">
        <v>90</v>
      </c>
      <c r="AV293" s="11" t="s">
        <v>88</v>
      </c>
      <c r="AW293" s="11" t="s">
        <v>41</v>
      </c>
      <c r="AX293" s="11" t="s">
        <v>80</v>
      </c>
      <c r="AY293" s="137" t="s">
        <v>184</v>
      </c>
    </row>
    <row r="294" spans="2:65" s="11" customFormat="1" ht="11.25">
      <c r="B294" s="135"/>
      <c r="D294" s="136" t="s">
        <v>190</v>
      </c>
      <c r="E294" s="137" t="s">
        <v>3</v>
      </c>
      <c r="F294" s="138" t="s">
        <v>2698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90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2" customFormat="1" ht="11.25">
      <c r="B295" s="142"/>
      <c r="D295" s="136" t="s">
        <v>190</v>
      </c>
      <c r="E295" s="143" t="s">
        <v>3</v>
      </c>
      <c r="F295" s="144" t="s">
        <v>221</v>
      </c>
      <c r="H295" s="145">
        <v>5</v>
      </c>
      <c r="I295" s="146"/>
      <c r="L295" s="142"/>
      <c r="M295" s="147"/>
      <c r="T295" s="148"/>
      <c r="AT295" s="143" t="s">
        <v>190</v>
      </c>
      <c r="AU295" s="143" t="s">
        <v>90</v>
      </c>
      <c r="AV295" s="12" t="s">
        <v>90</v>
      </c>
      <c r="AW295" s="12" t="s">
        <v>41</v>
      </c>
      <c r="AX295" s="12" t="s">
        <v>88</v>
      </c>
      <c r="AY295" s="143" t="s">
        <v>184</v>
      </c>
    </row>
    <row r="296" spans="2:65" s="10" customFormat="1" ht="22.9" customHeight="1">
      <c r="B296" s="111"/>
      <c r="D296" s="112" t="s">
        <v>79</v>
      </c>
      <c r="E296" s="163" t="s">
        <v>2734</v>
      </c>
      <c r="F296" s="163" t="s">
        <v>2735</v>
      </c>
      <c r="I296" s="114"/>
      <c r="J296" s="164">
        <f>BK296</f>
        <v>0</v>
      </c>
      <c r="L296" s="111"/>
      <c r="M296" s="116"/>
      <c r="P296" s="117">
        <f>SUM(P297:P304)</f>
        <v>0</v>
      </c>
      <c r="R296" s="117">
        <f>SUM(R297:R304)</f>
        <v>0</v>
      </c>
      <c r="T296" s="118">
        <f>SUM(T297:T304)</f>
        <v>0</v>
      </c>
      <c r="AR296" s="112" t="s">
        <v>210</v>
      </c>
      <c r="AT296" s="119" t="s">
        <v>79</v>
      </c>
      <c r="AU296" s="119" t="s">
        <v>88</v>
      </c>
      <c r="AY296" s="112" t="s">
        <v>184</v>
      </c>
      <c r="BK296" s="120">
        <f>SUM(BK297:BK304)</f>
        <v>0</v>
      </c>
    </row>
    <row r="297" spans="2:65" s="1" customFormat="1" ht="16.5" customHeight="1">
      <c r="B297" s="121"/>
      <c r="C297" s="122" t="s">
        <v>361</v>
      </c>
      <c r="D297" s="122" t="s">
        <v>185</v>
      </c>
      <c r="E297" s="123" t="s">
        <v>2736</v>
      </c>
      <c r="F297" s="124" t="s">
        <v>2737</v>
      </c>
      <c r="G297" s="125" t="s">
        <v>348</v>
      </c>
      <c r="H297" s="126">
        <v>2</v>
      </c>
      <c r="I297" s="127"/>
      <c r="J297" s="128">
        <f>ROUND(I297*H297,2)</f>
        <v>0</v>
      </c>
      <c r="K297" s="124" t="s">
        <v>901</v>
      </c>
      <c r="L297" s="32"/>
      <c r="M297" s="129" t="s">
        <v>3</v>
      </c>
      <c r="N297" s="130" t="s">
        <v>51</v>
      </c>
      <c r="P297" s="131">
        <f>O297*H297</f>
        <v>0</v>
      </c>
      <c r="Q297" s="131">
        <v>0</v>
      </c>
      <c r="R297" s="131">
        <f>Q297*H297</f>
        <v>0</v>
      </c>
      <c r="S297" s="131">
        <v>0</v>
      </c>
      <c r="T297" s="132">
        <f>S297*H297</f>
        <v>0</v>
      </c>
      <c r="AR297" s="133" t="s">
        <v>88</v>
      </c>
      <c r="AT297" s="133" t="s">
        <v>185</v>
      </c>
      <c r="AU297" s="133" t="s">
        <v>90</v>
      </c>
      <c r="AY297" s="16" t="s">
        <v>184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6" t="s">
        <v>88</v>
      </c>
      <c r="BK297" s="134">
        <f>ROUND(I297*H297,2)</f>
        <v>0</v>
      </c>
      <c r="BL297" s="16" t="s">
        <v>88</v>
      </c>
      <c r="BM297" s="133" t="s">
        <v>3044</v>
      </c>
    </row>
    <row r="298" spans="2:65" s="11" customFormat="1" ht="11.25">
      <c r="B298" s="135"/>
      <c r="D298" s="136" t="s">
        <v>190</v>
      </c>
      <c r="E298" s="137" t="s">
        <v>3</v>
      </c>
      <c r="F298" s="138" t="s">
        <v>3015</v>
      </c>
      <c r="H298" s="137" t="s">
        <v>3</v>
      </c>
      <c r="I298" s="139"/>
      <c r="L298" s="135"/>
      <c r="M298" s="140"/>
      <c r="T298" s="141"/>
      <c r="AT298" s="137" t="s">
        <v>190</v>
      </c>
      <c r="AU298" s="137" t="s">
        <v>90</v>
      </c>
      <c r="AV298" s="11" t="s">
        <v>88</v>
      </c>
      <c r="AW298" s="11" t="s">
        <v>41</v>
      </c>
      <c r="AX298" s="11" t="s">
        <v>80</v>
      </c>
      <c r="AY298" s="137" t="s">
        <v>184</v>
      </c>
    </row>
    <row r="299" spans="2:65" s="11" customFormat="1" ht="11.25">
      <c r="B299" s="135"/>
      <c r="D299" s="136" t="s">
        <v>190</v>
      </c>
      <c r="E299" s="137" t="s">
        <v>3</v>
      </c>
      <c r="F299" s="138" t="s">
        <v>2739</v>
      </c>
      <c r="H299" s="137" t="s">
        <v>3</v>
      </c>
      <c r="I299" s="139"/>
      <c r="L299" s="135"/>
      <c r="M299" s="140"/>
      <c r="T299" s="141"/>
      <c r="AT299" s="137" t="s">
        <v>190</v>
      </c>
      <c r="AU299" s="137" t="s">
        <v>90</v>
      </c>
      <c r="AV299" s="11" t="s">
        <v>88</v>
      </c>
      <c r="AW299" s="11" t="s">
        <v>41</v>
      </c>
      <c r="AX299" s="11" t="s">
        <v>80</v>
      </c>
      <c r="AY299" s="137" t="s">
        <v>184</v>
      </c>
    </row>
    <row r="300" spans="2:65" s="12" customFormat="1" ht="11.25">
      <c r="B300" s="142"/>
      <c r="D300" s="136" t="s">
        <v>190</v>
      </c>
      <c r="E300" s="143" t="s">
        <v>3</v>
      </c>
      <c r="F300" s="144" t="s">
        <v>90</v>
      </c>
      <c r="H300" s="145">
        <v>2</v>
      </c>
      <c r="I300" s="146"/>
      <c r="L300" s="142"/>
      <c r="M300" s="147"/>
      <c r="T300" s="148"/>
      <c r="AT300" s="143" t="s">
        <v>190</v>
      </c>
      <c r="AU300" s="143" t="s">
        <v>90</v>
      </c>
      <c r="AV300" s="12" t="s">
        <v>90</v>
      </c>
      <c r="AW300" s="12" t="s">
        <v>41</v>
      </c>
      <c r="AX300" s="12" t="s">
        <v>88</v>
      </c>
      <c r="AY300" s="143" t="s">
        <v>184</v>
      </c>
    </row>
    <row r="301" spans="2:65" s="1" customFormat="1" ht="16.5" customHeight="1">
      <c r="B301" s="121"/>
      <c r="C301" s="169" t="s">
        <v>482</v>
      </c>
      <c r="D301" s="169" t="s">
        <v>2525</v>
      </c>
      <c r="E301" s="170" t="s">
        <v>2740</v>
      </c>
      <c r="F301" s="171" t="s">
        <v>2741</v>
      </c>
      <c r="G301" s="172" t="s">
        <v>348</v>
      </c>
      <c r="H301" s="173">
        <v>2</v>
      </c>
      <c r="I301" s="174"/>
      <c r="J301" s="175">
        <f>ROUND(I301*H301,2)</f>
        <v>0</v>
      </c>
      <c r="K301" s="171" t="s">
        <v>901</v>
      </c>
      <c r="L301" s="176"/>
      <c r="M301" s="177" t="s">
        <v>3</v>
      </c>
      <c r="N301" s="178" t="s">
        <v>51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90</v>
      </c>
      <c r="AT301" s="133" t="s">
        <v>2525</v>
      </c>
      <c r="AU301" s="133" t="s">
        <v>90</v>
      </c>
      <c r="AY301" s="16" t="s">
        <v>184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6" t="s">
        <v>88</v>
      </c>
      <c r="BK301" s="134">
        <f>ROUND(I301*H301,2)</f>
        <v>0</v>
      </c>
      <c r="BL301" s="16" t="s">
        <v>88</v>
      </c>
      <c r="BM301" s="133" t="s">
        <v>3045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3015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90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1" customFormat="1" ht="11.25">
      <c r="B303" s="135"/>
      <c r="D303" s="136" t="s">
        <v>190</v>
      </c>
      <c r="E303" s="137" t="s">
        <v>3</v>
      </c>
      <c r="F303" s="138" t="s">
        <v>2739</v>
      </c>
      <c r="H303" s="137" t="s">
        <v>3</v>
      </c>
      <c r="I303" s="139"/>
      <c r="L303" s="135"/>
      <c r="M303" s="140"/>
      <c r="T303" s="141"/>
      <c r="AT303" s="137" t="s">
        <v>190</v>
      </c>
      <c r="AU303" s="137" t="s">
        <v>90</v>
      </c>
      <c r="AV303" s="11" t="s">
        <v>88</v>
      </c>
      <c r="AW303" s="11" t="s">
        <v>41</v>
      </c>
      <c r="AX303" s="11" t="s">
        <v>80</v>
      </c>
      <c r="AY303" s="137" t="s">
        <v>184</v>
      </c>
    </row>
    <row r="304" spans="2:65" s="12" customFormat="1" ht="11.25">
      <c r="B304" s="142"/>
      <c r="D304" s="136" t="s">
        <v>190</v>
      </c>
      <c r="E304" s="143" t="s">
        <v>3</v>
      </c>
      <c r="F304" s="144" t="s">
        <v>90</v>
      </c>
      <c r="H304" s="145">
        <v>2</v>
      </c>
      <c r="I304" s="146"/>
      <c r="L304" s="142"/>
      <c r="M304" s="147"/>
      <c r="T304" s="148"/>
      <c r="AT304" s="143" t="s">
        <v>190</v>
      </c>
      <c r="AU304" s="143" t="s">
        <v>90</v>
      </c>
      <c r="AV304" s="12" t="s">
        <v>90</v>
      </c>
      <c r="AW304" s="12" t="s">
        <v>41</v>
      </c>
      <c r="AX304" s="12" t="s">
        <v>88</v>
      </c>
      <c r="AY304" s="143" t="s">
        <v>184</v>
      </c>
    </row>
    <row r="305" spans="2:65" s="10" customFormat="1" ht="25.9" customHeight="1">
      <c r="B305" s="111"/>
      <c r="D305" s="112" t="s">
        <v>79</v>
      </c>
      <c r="E305" s="113" t="s">
        <v>2747</v>
      </c>
      <c r="F305" s="113" t="s">
        <v>2748</v>
      </c>
      <c r="I305" s="114"/>
      <c r="J305" s="115">
        <f>BK305</f>
        <v>0</v>
      </c>
      <c r="L305" s="111"/>
      <c r="M305" s="116"/>
      <c r="P305" s="117">
        <f>P306+P312+P318</f>
        <v>0</v>
      </c>
      <c r="R305" s="117">
        <f>R306+R312+R318</f>
        <v>0</v>
      </c>
      <c r="T305" s="118">
        <f>T306+T312+T318</f>
        <v>0</v>
      </c>
      <c r="AR305" s="112" t="s">
        <v>221</v>
      </c>
      <c r="AT305" s="119" t="s">
        <v>79</v>
      </c>
      <c r="AU305" s="119" t="s">
        <v>80</v>
      </c>
      <c r="AY305" s="112" t="s">
        <v>184</v>
      </c>
      <c r="BK305" s="120">
        <f>BK306+BK312+BK318</f>
        <v>0</v>
      </c>
    </row>
    <row r="306" spans="2:65" s="10" customFormat="1" ht="22.9" customHeight="1">
      <c r="B306" s="111"/>
      <c r="D306" s="112" t="s">
        <v>79</v>
      </c>
      <c r="E306" s="163" t="s">
        <v>2749</v>
      </c>
      <c r="F306" s="163" t="s">
        <v>2750</v>
      </c>
      <c r="I306" s="114"/>
      <c r="J306" s="164">
        <f>BK306</f>
        <v>0</v>
      </c>
      <c r="L306" s="111"/>
      <c r="M306" s="116"/>
      <c r="P306" s="117">
        <f>SUM(P307:P311)</f>
        <v>0</v>
      </c>
      <c r="R306" s="117">
        <f>SUM(R307:R311)</f>
        <v>0</v>
      </c>
      <c r="T306" s="118">
        <f>SUM(T307:T311)</f>
        <v>0</v>
      </c>
      <c r="AR306" s="112" t="s">
        <v>221</v>
      </c>
      <c r="AT306" s="119" t="s">
        <v>79</v>
      </c>
      <c r="AU306" s="119" t="s">
        <v>88</v>
      </c>
      <c r="AY306" s="112" t="s">
        <v>184</v>
      </c>
      <c r="BK306" s="120">
        <f>SUM(BK307:BK311)</f>
        <v>0</v>
      </c>
    </row>
    <row r="307" spans="2:65" s="1" customFormat="1" ht="24.2" customHeight="1">
      <c r="B307" s="121"/>
      <c r="C307" s="122" t="s">
        <v>368</v>
      </c>
      <c r="D307" s="122" t="s">
        <v>185</v>
      </c>
      <c r="E307" s="123" t="s">
        <v>2751</v>
      </c>
      <c r="F307" s="124" t="s">
        <v>2752</v>
      </c>
      <c r="G307" s="125" t="s">
        <v>348</v>
      </c>
      <c r="H307" s="126">
        <v>1</v>
      </c>
      <c r="I307" s="127"/>
      <c r="J307" s="128">
        <f>ROUND(I307*H307,2)</f>
        <v>0</v>
      </c>
      <c r="K307" s="124" t="s">
        <v>2531</v>
      </c>
      <c r="L307" s="32"/>
      <c r="M307" s="129" t="s">
        <v>3</v>
      </c>
      <c r="N307" s="130" t="s">
        <v>51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2753</v>
      </c>
      <c r="AT307" s="133" t="s">
        <v>185</v>
      </c>
      <c r="AU307" s="133" t="s">
        <v>90</v>
      </c>
      <c r="AY307" s="16" t="s">
        <v>184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6" t="s">
        <v>88</v>
      </c>
      <c r="BK307" s="134">
        <f>ROUND(I307*H307,2)</f>
        <v>0</v>
      </c>
      <c r="BL307" s="16" t="s">
        <v>2753</v>
      </c>
      <c r="BM307" s="133" t="s">
        <v>3046</v>
      </c>
    </row>
    <row r="308" spans="2:65" s="1" customFormat="1" ht="11.25">
      <c r="B308" s="32"/>
      <c r="D308" s="165" t="s">
        <v>2533</v>
      </c>
      <c r="F308" s="166" t="s">
        <v>2755</v>
      </c>
      <c r="I308" s="167"/>
      <c r="L308" s="32"/>
      <c r="M308" s="168"/>
      <c r="T308" s="53"/>
      <c r="AT308" s="16" t="s">
        <v>2533</v>
      </c>
      <c r="AU308" s="16" t="s">
        <v>90</v>
      </c>
    </row>
    <row r="309" spans="2:65" s="11" customFormat="1" ht="11.25">
      <c r="B309" s="135"/>
      <c r="D309" s="136" t="s">
        <v>190</v>
      </c>
      <c r="E309" s="137" t="s">
        <v>3</v>
      </c>
      <c r="F309" s="138" t="s">
        <v>3015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90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1" customFormat="1" ht="11.25">
      <c r="B310" s="135"/>
      <c r="D310" s="136" t="s">
        <v>190</v>
      </c>
      <c r="E310" s="137" t="s">
        <v>3</v>
      </c>
      <c r="F310" s="138" t="s">
        <v>2756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90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2" customFormat="1" ht="11.25">
      <c r="B311" s="142"/>
      <c r="D311" s="136" t="s">
        <v>190</v>
      </c>
      <c r="E311" s="143" t="s">
        <v>3</v>
      </c>
      <c r="F311" s="144" t="s">
        <v>88</v>
      </c>
      <c r="H311" s="145">
        <v>1</v>
      </c>
      <c r="I311" s="146"/>
      <c r="L311" s="142"/>
      <c r="M311" s="147"/>
      <c r="T311" s="148"/>
      <c r="AT311" s="143" t="s">
        <v>190</v>
      </c>
      <c r="AU311" s="143" t="s">
        <v>90</v>
      </c>
      <c r="AV311" s="12" t="s">
        <v>90</v>
      </c>
      <c r="AW311" s="12" t="s">
        <v>41</v>
      </c>
      <c r="AX311" s="12" t="s">
        <v>88</v>
      </c>
      <c r="AY311" s="143" t="s">
        <v>184</v>
      </c>
    </row>
    <row r="312" spans="2:65" s="10" customFormat="1" ht="22.9" customHeight="1">
      <c r="B312" s="111"/>
      <c r="D312" s="112" t="s">
        <v>79</v>
      </c>
      <c r="E312" s="163" t="s">
        <v>2757</v>
      </c>
      <c r="F312" s="163" t="s">
        <v>2758</v>
      </c>
      <c r="I312" s="114"/>
      <c r="J312" s="164">
        <f>BK312</f>
        <v>0</v>
      </c>
      <c r="L312" s="111"/>
      <c r="M312" s="116"/>
      <c r="P312" s="117">
        <f>SUM(P313:P317)</f>
        <v>0</v>
      </c>
      <c r="R312" s="117">
        <f>SUM(R313:R317)</f>
        <v>0</v>
      </c>
      <c r="T312" s="118">
        <f>SUM(T313:T317)</f>
        <v>0</v>
      </c>
      <c r="AR312" s="112" t="s">
        <v>221</v>
      </c>
      <c r="AT312" s="119" t="s">
        <v>79</v>
      </c>
      <c r="AU312" s="119" t="s">
        <v>88</v>
      </c>
      <c r="AY312" s="112" t="s">
        <v>184</v>
      </c>
      <c r="BK312" s="120">
        <f>SUM(BK313:BK317)</f>
        <v>0</v>
      </c>
    </row>
    <row r="313" spans="2:65" s="1" customFormat="1" ht="24.2" customHeight="1">
      <c r="B313" s="121"/>
      <c r="C313" s="122" t="s">
        <v>493</v>
      </c>
      <c r="D313" s="122" t="s">
        <v>185</v>
      </c>
      <c r="E313" s="123" t="s">
        <v>2759</v>
      </c>
      <c r="F313" s="124" t="s">
        <v>2760</v>
      </c>
      <c r="G313" s="125" t="s">
        <v>348</v>
      </c>
      <c r="H313" s="126">
        <v>1</v>
      </c>
      <c r="I313" s="127"/>
      <c r="J313" s="128">
        <f>ROUND(I313*H313,2)</f>
        <v>0</v>
      </c>
      <c r="K313" s="124" t="s">
        <v>2531</v>
      </c>
      <c r="L313" s="32"/>
      <c r="M313" s="129" t="s">
        <v>3</v>
      </c>
      <c r="N313" s="130" t="s">
        <v>51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2753</v>
      </c>
      <c r="AT313" s="133" t="s">
        <v>185</v>
      </c>
      <c r="AU313" s="133" t="s">
        <v>90</v>
      </c>
      <c r="AY313" s="16" t="s">
        <v>184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6" t="s">
        <v>88</v>
      </c>
      <c r="BK313" s="134">
        <f>ROUND(I313*H313,2)</f>
        <v>0</v>
      </c>
      <c r="BL313" s="16" t="s">
        <v>2753</v>
      </c>
      <c r="BM313" s="133" t="s">
        <v>3047</v>
      </c>
    </row>
    <row r="314" spans="2:65" s="1" customFormat="1" ht="11.25">
      <c r="B314" s="32"/>
      <c r="D314" s="165" t="s">
        <v>2533</v>
      </c>
      <c r="F314" s="166" t="s">
        <v>2762</v>
      </c>
      <c r="I314" s="167"/>
      <c r="L314" s="32"/>
      <c r="M314" s="168"/>
      <c r="T314" s="53"/>
      <c r="AT314" s="16" t="s">
        <v>2533</v>
      </c>
      <c r="AU314" s="16" t="s">
        <v>90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3015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90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1" customFormat="1" ht="11.25">
      <c r="B316" s="135"/>
      <c r="D316" s="136" t="s">
        <v>190</v>
      </c>
      <c r="E316" s="137" t="s">
        <v>3</v>
      </c>
      <c r="F316" s="138" t="s">
        <v>2763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90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2" customFormat="1" ht="11.25">
      <c r="B317" s="142"/>
      <c r="D317" s="136" t="s">
        <v>190</v>
      </c>
      <c r="E317" s="143" t="s">
        <v>3</v>
      </c>
      <c r="F317" s="144" t="s">
        <v>88</v>
      </c>
      <c r="H317" s="145">
        <v>1</v>
      </c>
      <c r="I317" s="146"/>
      <c r="L317" s="142"/>
      <c r="M317" s="147"/>
      <c r="T317" s="148"/>
      <c r="AT317" s="143" t="s">
        <v>190</v>
      </c>
      <c r="AU317" s="143" t="s">
        <v>90</v>
      </c>
      <c r="AV317" s="12" t="s">
        <v>90</v>
      </c>
      <c r="AW317" s="12" t="s">
        <v>41</v>
      </c>
      <c r="AX317" s="12" t="s">
        <v>88</v>
      </c>
      <c r="AY317" s="143" t="s">
        <v>184</v>
      </c>
    </row>
    <row r="318" spans="2:65" s="10" customFormat="1" ht="22.9" customHeight="1">
      <c r="B318" s="111"/>
      <c r="D318" s="112" t="s">
        <v>79</v>
      </c>
      <c r="E318" s="163" t="s">
        <v>2764</v>
      </c>
      <c r="F318" s="163" t="s">
        <v>2765</v>
      </c>
      <c r="I318" s="114"/>
      <c r="J318" s="164">
        <f>BK318</f>
        <v>0</v>
      </c>
      <c r="L318" s="111"/>
      <c r="M318" s="116"/>
      <c r="P318" s="117">
        <f>SUM(P319:P330)</f>
        <v>0</v>
      </c>
      <c r="R318" s="117">
        <f>SUM(R319:R330)</f>
        <v>0</v>
      </c>
      <c r="T318" s="118">
        <f>SUM(T319:T330)</f>
        <v>0</v>
      </c>
      <c r="AR318" s="112" t="s">
        <v>221</v>
      </c>
      <c r="AT318" s="119" t="s">
        <v>79</v>
      </c>
      <c r="AU318" s="119" t="s">
        <v>88</v>
      </c>
      <c r="AY318" s="112" t="s">
        <v>184</v>
      </c>
      <c r="BK318" s="120">
        <f>SUM(BK319:BK330)</f>
        <v>0</v>
      </c>
    </row>
    <row r="319" spans="2:65" s="1" customFormat="1" ht="37.9" customHeight="1">
      <c r="B319" s="121"/>
      <c r="C319" s="122" t="s">
        <v>373</v>
      </c>
      <c r="D319" s="122" t="s">
        <v>185</v>
      </c>
      <c r="E319" s="123" t="s">
        <v>2766</v>
      </c>
      <c r="F319" s="124" t="s">
        <v>2767</v>
      </c>
      <c r="G319" s="125" t="s">
        <v>348</v>
      </c>
      <c r="H319" s="126">
        <v>1</v>
      </c>
      <c r="I319" s="127"/>
      <c r="J319" s="128">
        <f>ROUND(I319*H319,2)</f>
        <v>0</v>
      </c>
      <c r="K319" s="124" t="s">
        <v>2531</v>
      </c>
      <c r="L319" s="32"/>
      <c r="M319" s="129" t="s">
        <v>3</v>
      </c>
      <c r="N319" s="130" t="s">
        <v>51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2753</v>
      </c>
      <c r="AT319" s="133" t="s">
        <v>185</v>
      </c>
      <c r="AU319" s="133" t="s">
        <v>90</v>
      </c>
      <c r="AY319" s="16" t="s">
        <v>184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88</v>
      </c>
      <c r="BK319" s="134">
        <f>ROUND(I319*H319,2)</f>
        <v>0</v>
      </c>
      <c r="BL319" s="16" t="s">
        <v>2753</v>
      </c>
      <c r="BM319" s="133" t="s">
        <v>3048</v>
      </c>
    </row>
    <row r="320" spans="2:65" s="1" customFormat="1" ht="11.25">
      <c r="B320" s="32"/>
      <c r="D320" s="165" t="s">
        <v>2533</v>
      </c>
      <c r="F320" s="166" t="s">
        <v>2769</v>
      </c>
      <c r="I320" s="167"/>
      <c r="L320" s="32"/>
      <c r="M320" s="168"/>
      <c r="T320" s="53"/>
      <c r="AT320" s="16" t="s">
        <v>2533</v>
      </c>
      <c r="AU320" s="16" t="s">
        <v>90</v>
      </c>
    </row>
    <row r="321" spans="2:65" s="1" customFormat="1" ht="48.75">
      <c r="B321" s="32"/>
      <c r="D321" s="136" t="s">
        <v>2770</v>
      </c>
      <c r="F321" s="179" t="s">
        <v>2771</v>
      </c>
      <c r="I321" s="167"/>
      <c r="L321" s="32"/>
      <c r="M321" s="168"/>
      <c r="T321" s="53"/>
      <c r="AT321" s="16" t="s">
        <v>2770</v>
      </c>
      <c r="AU321" s="16" t="s">
        <v>90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3015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90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1" customFormat="1" ht="33.75">
      <c r="B323" s="135"/>
      <c r="D323" s="136" t="s">
        <v>190</v>
      </c>
      <c r="E323" s="137" t="s">
        <v>3</v>
      </c>
      <c r="F323" s="138" t="s">
        <v>2772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90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2" customFormat="1" ht="11.25">
      <c r="B324" s="142"/>
      <c r="D324" s="136" t="s">
        <v>190</v>
      </c>
      <c r="E324" s="143" t="s">
        <v>3</v>
      </c>
      <c r="F324" s="144" t="s">
        <v>88</v>
      </c>
      <c r="H324" s="145">
        <v>1</v>
      </c>
      <c r="I324" s="146"/>
      <c r="L324" s="142"/>
      <c r="M324" s="147"/>
      <c r="T324" s="148"/>
      <c r="AT324" s="143" t="s">
        <v>190</v>
      </c>
      <c r="AU324" s="143" t="s">
        <v>90</v>
      </c>
      <c r="AV324" s="12" t="s">
        <v>90</v>
      </c>
      <c r="AW324" s="12" t="s">
        <v>41</v>
      </c>
      <c r="AX324" s="12" t="s">
        <v>88</v>
      </c>
      <c r="AY324" s="143" t="s">
        <v>184</v>
      </c>
    </row>
    <row r="325" spans="2:65" s="1" customFormat="1" ht="37.9" customHeight="1">
      <c r="B325" s="121"/>
      <c r="C325" s="122" t="s">
        <v>509</v>
      </c>
      <c r="D325" s="122" t="s">
        <v>185</v>
      </c>
      <c r="E325" s="123" t="s">
        <v>2773</v>
      </c>
      <c r="F325" s="124" t="s">
        <v>2774</v>
      </c>
      <c r="G325" s="125" t="s">
        <v>348</v>
      </c>
      <c r="H325" s="126">
        <v>1</v>
      </c>
      <c r="I325" s="127"/>
      <c r="J325" s="128">
        <f>ROUND(I325*H325,2)</f>
        <v>0</v>
      </c>
      <c r="K325" s="124" t="s">
        <v>2531</v>
      </c>
      <c r="L325" s="32"/>
      <c r="M325" s="129" t="s">
        <v>3</v>
      </c>
      <c r="N325" s="130" t="s">
        <v>51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2753</v>
      </c>
      <c r="AT325" s="133" t="s">
        <v>185</v>
      </c>
      <c r="AU325" s="133" t="s">
        <v>90</v>
      </c>
      <c r="AY325" s="16" t="s">
        <v>184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6" t="s">
        <v>88</v>
      </c>
      <c r="BK325" s="134">
        <f>ROUND(I325*H325,2)</f>
        <v>0</v>
      </c>
      <c r="BL325" s="16" t="s">
        <v>2753</v>
      </c>
      <c r="BM325" s="133" t="s">
        <v>3049</v>
      </c>
    </row>
    <row r="326" spans="2:65" s="1" customFormat="1" ht="11.25">
      <c r="B326" s="32"/>
      <c r="D326" s="165" t="s">
        <v>2533</v>
      </c>
      <c r="F326" s="166" t="s">
        <v>2776</v>
      </c>
      <c r="I326" s="167"/>
      <c r="L326" s="32"/>
      <c r="M326" s="168"/>
      <c r="T326" s="53"/>
      <c r="AT326" s="16" t="s">
        <v>2533</v>
      </c>
      <c r="AU326" s="16" t="s">
        <v>90</v>
      </c>
    </row>
    <row r="327" spans="2:65" s="1" customFormat="1" ht="39">
      <c r="B327" s="32"/>
      <c r="D327" s="136" t="s">
        <v>2770</v>
      </c>
      <c r="F327" s="179" t="s">
        <v>2777</v>
      </c>
      <c r="I327" s="167"/>
      <c r="L327" s="32"/>
      <c r="M327" s="168"/>
      <c r="T327" s="53"/>
      <c r="AT327" s="16" t="s">
        <v>2770</v>
      </c>
      <c r="AU327" s="16" t="s">
        <v>90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3015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90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1" customFormat="1" ht="11.25">
      <c r="B329" s="135"/>
      <c r="D329" s="136" t="s">
        <v>190</v>
      </c>
      <c r="E329" s="137" t="s">
        <v>3</v>
      </c>
      <c r="F329" s="138" t="s">
        <v>2778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90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2" customFormat="1" ht="11.25">
      <c r="B330" s="142"/>
      <c r="D330" s="136" t="s">
        <v>190</v>
      </c>
      <c r="E330" s="143" t="s">
        <v>3</v>
      </c>
      <c r="F330" s="144" t="s">
        <v>88</v>
      </c>
      <c r="H330" s="145">
        <v>1</v>
      </c>
      <c r="I330" s="146"/>
      <c r="L330" s="142"/>
      <c r="M330" s="180"/>
      <c r="N330" s="181"/>
      <c r="O330" s="181"/>
      <c r="P330" s="181"/>
      <c r="Q330" s="181"/>
      <c r="R330" s="181"/>
      <c r="S330" s="181"/>
      <c r="T330" s="182"/>
      <c r="AT330" s="143" t="s">
        <v>190</v>
      </c>
      <c r="AU330" s="143" t="s">
        <v>90</v>
      </c>
      <c r="AV330" s="12" t="s">
        <v>90</v>
      </c>
      <c r="AW330" s="12" t="s">
        <v>41</v>
      </c>
      <c r="AX330" s="12" t="s">
        <v>88</v>
      </c>
      <c r="AY330" s="143" t="s">
        <v>184</v>
      </c>
    </row>
    <row r="331" spans="2:65" s="1" customFormat="1" ht="6.95" customHeight="1">
      <c r="B331" s="41"/>
      <c r="C331" s="42"/>
      <c r="D331" s="42"/>
      <c r="E331" s="42"/>
      <c r="F331" s="42"/>
      <c r="G331" s="42"/>
      <c r="H331" s="42"/>
      <c r="I331" s="42"/>
      <c r="J331" s="42"/>
      <c r="K331" s="42"/>
      <c r="L331" s="32"/>
    </row>
  </sheetData>
  <autoFilter ref="C87:K330" xr:uid="{00000000-0009-0000-0000-00000E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E00-000000000000}"/>
    <hyperlink ref="F103" r:id="rId2" xr:uid="{00000000-0004-0000-0E00-000001000000}"/>
    <hyperlink ref="F112" r:id="rId3" xr:uid="{00000000-0004-0000-0E00-000002000000}"/>
    <hyperlink ref="F121" r:id="rId4" xr:uid="{00000000-0004-0000-0E00-000003000000}"/>
    <hyperlink ref="F126" r:id="rId5" xr:uid="{00000000-0004-0000-0E00-000004000000}"/>
    <hyperlink ref="F131" r:id="rId6" xr:uid="{00000000-0004-0000-0E00-000005000000}"/>
    <hyperlink ref="F136" r:id="rId7" xr:uid="{00000000-0004-0000-0E00-000006000000}"/>
    <hyperlink ref="F141" r:id="rId8" xr:uid="{00000000-0004-0000-0E00-000007000000}"/>
    <hyperlink ref="F146" r:id="rId9" xr:uid="{00000000-0004-0000-0E00-000008000000}"/>
    <hyperlink ref="F156" r:id="rId10" xr:uid="{00000000-0004-0000-0E00-000009000000}"/>
    <hyperlink ref="F172" r:id="rId11" xr:uid="{00000000-0004-0000-0E00-00000A000000}"/>
    <hyperlink ref="F178" r:id="rId12" xr:uid="{00000000-0004-0000-0E00-00000B000000}"/>
    <hyperlink ref="F184" r:id="rId13" xr:uid="{00000000-0004-0000-0E00-00000C000000}"/>
    <hyperlink ref="F210" r:id="rId14" xr:uid="{00000000-0004-0000-0E00-00000D000000}"/>
    <hyperlink ref="F308" r:id="rId15" xr:uid="{00000000-0004-0000-0E00-00000E000000}"/>
    <hyperlink ref="F314" r:id="rId16" xr:uid="{00000000-0004-0000-0E00-00000F000000}"/>
    <hyperlink ref="F320" r:id="rId17" xr:uid="{00000000-0004-0000-0E00-000010000000}"/>
    <hyperlink ref="F326" r:id="rId18" xr:uid="{00000000-0004-0000-0E00-000011000000}"/>
  </hyperlinks>
  <pageMargins left="0.39370078740157483" right="0.39370078740157483" top="0.39370078740157483" bottom="0.39370078740157483" header="0" footer="0"/>
  <pageSetup paperSize="9" scale="76" fitToHeight="100" orientation="portrait" r:id="rId19"/>
  <headerFooter>
    <oddFooter>&amp;CStrana &amp;P z &amp;N</oddFooter>
  </headerFooter>
  <drawing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6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132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3050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ROUND((SUM(BE84:BE618)),  2)</f>
        <v>0</v>
      </c>
      <c r="I33" s="89">
        <v>0.21</v>
      </c>
      <c r="J33" s="88">
        <f>ROUND(((SUM(BE84:BE618))*I33),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ROUND((SUM(BF84:BF618)),  2)</f>
        <v>0</v>
      </c>
      <c r="I34" s="89">
        <v>0.15</v>
      </c>
      <c r="J34" s="88">
        <f>ROUND(((SUM(BF84:BF618))*I34),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ROUND((SUM(BG84:BG618)),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ROUND((SUM(BH84:BH618)),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ROUND((SUM(BI84:BI618)),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PS476.2 - Výstavba SSZ 5.22 Cacovická - Tomkovo nám. - ZOV etapa 5 a 6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J118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J167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J173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J604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PS476.2 - Výstavba SSZ 5.22 Cacovická - Tomkovo nám. - ZOV etapa 5 a 6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Husovice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P85+P118+P167+P173+P604</f>
        <v>0</v>
      </c>
      <c r="Q84" s="50"/>
      <c r="R84" s="108">
        <f>R85+R118+R167+R173+R604</f>
        <v>0</v>
      </c>
      <c r="S84" s="50"/>
      <c r="T84" s="109">
        <f>T85+T118+T167+T173+T604</f>
        <v>0</v>
      </c>
      <c r="AT84" s="16" t="s">
        <v>79</v>
      </c>
      <c r="AU84" s="16" t="s">
        <v>163</v>
      </c>
      <c r="BK84" s="110">
        <f>BK85+BK118+BK167+BK173+BK604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SUM(P86:P117)</f>
        <v>0</v>
      </c>
      <c r="R85" s="117">
        <f>SUM(R86:R117)</f>
        <v>0</v>
      </c>
      <c r="T85" s="118">
        <f>SUM(T86:T117)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SUM(BK86:BK117)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66.19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3051</v>
      </c>
    </row>
    <row r="87" spans="2:65" s="11" customFormat="1" ht="22.5">
      <c r="B87" s="135"/>
      <c r="D87" s="136" t="s">
        <v>190</v>
      </c>
      <c r="E87" s="137" t="s">
        <v>3</v>
      </c>
      <c r="F87" s="138" t="s">
        <v>3052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743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194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2" customFormat="1" ht="11.25">
      <c r="B90" s="142"/>
      <c r="D90" s="136" t="s">
        <v>190</v>
      </c>
      <c r="E90" s="143" t="s">
        <v>3</v>
      </c>
      <c r="F90" s="144" t="s">
        <v>1551</v>
      </c>
      <c r="H90" s="145">
        <v>10.85</v>
      </c>
      <c r="I90" s="146"/>
      <c r="L90" s="142"/>
      <c r="M90" s="147"/>
      <c r="T90" s="148"/>
      <c r="AT90" s="143" t="s">
        <v>190</v>
      </c>
      <c r="AU90" s="143" t="s">
        <v>88</v>
      </c>
      <c r="AV90" s="12" t="s">
        <v>90</v>
      </c>
      <c r="AW90" s="12" t="s">
        <v>41</v>
      </c>
      <c r="AX90" s="12" t="s">
        <v>80</v>
      </c>
      <c r="AY90" s="143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196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2171</v>
      </c>
      <c r="H92" s="145">
        <v>5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1553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1973</v>
      </c>
      <c r="H94" s="145">
        <v>2.34</v>
      </c>
      <c r="I94" s="146"/>
      <c r="L94" s="142"/>
      <c r="M94" s="147"/>
      <c r="T94" s="148"/>
      <c r="AT94" s="143" t="s">
        <v>190</v>
      </c>
      <c r="AU94" s="143" t="s">
        <v>88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828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3053</v>
      </c>
      <c r="H96" s="145">
        <v>46.8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2784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201</v>
      </c>
      <c r="H98" s="145">
        <v>1.2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3" customFormat="1" ht="11.25">
      <c r="B99" s="149"/>
      <c r="D99" s="136" t="s">
        <v>190</v>
      </c>
      <c r="E99" s="150" t="s">
        <v>3</v>
      </c>
      <c r="F99" s="151" t="s">
        <v>202</v>
      </c>
      <c r="H99" s="152">
        <v>66.19</v>
      </c>
      <c r="I99" s="153"/>
      <c r="L99" s="149"/>
      <c r="M99" s="154"/>
      <c r="T99" s="155"/>
      <c r="AT99" s="150" t="s">
        <v>190</v>
      </c>
      <c r="AU99" s="150" t="s">
        <v>88</v>
      </c>
      <c r="AV99" s="13" t="s">
        <v>203</v>
      </c>
      <c r="AW99" s="13" t="s">
        <v>41</v>
      </c>
      <c r="AX99" s="13" t="s">
        <v>88</v>
      </c>
      <c r="AY99" s="150" t="s">
        <v>184</v>
      </c>
    </row>
    <row r="100" spans="2:65" s="1" customFormat="1" ht="24.2" customHeight="1">
      <c r="B100" s="121"/>
      <c r="C100" s="122" t="s">
        <v>90</v>
      </c>
      <c r="D100" s="122" t="s">
        <v>185</v>
      </c>
      <c r="E100" s="123" t="s">
        <v>1218</v>
      </c>
      <c r="F100" s="124" t="s">
        <v>1219</v>
      </c>
      <c r="G100" s="125" t="s">
        <v>213</v>
      </c>
      <c r="H100" s="126">
        <v>1</v>
      </c>
      <c r="I100" s="127"/>
      <c r="J100" s="128">
        <f>ROUND(I100*H100,2)</f>
        <v>0</v>
      </c>
      <c r="K100" s="124" t="s">
        <v>189</v>
      </c>
      <c r="L100" s="32"/>
      <c r="M100" s="129" t="s">
        <v>3</v>
      </c>
      <c r="N100" s="130" t="s">
        <v>51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88</v>
      </c>
      <c r="AT100" s="133" t="s">
        <v>185</v>
      </c>
      <c r="AU100" s="133" t="s">
        <v>88</v>
      </c>
      <c r="AY100" s="16" t="s">
        <v>184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6" t="s">
        <v>88</v>
      </c>
      <c r="BK100" s="134">
        <f>ROUND(I100*H100,2)</f>
        <v>0</v>
      </c>
      <c r="BL100" s="16" t="s">
        <v>88</v>
      </c>
      <c r="BM100" s="133" t="s">
        <v>3054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2789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1" customFormat="1" ht="22.5">
      <c r="B102" s="135"/>
      <c r="D102" s="136" t="s">
        <v>190</v>
      </c>
      <c r="E102" s="137" t="s">
        <v>3</v>
      </c>
      <c r="F102" s="138" t="s">
        <v>3055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2" customFormat="1" ht="11.25">
      <c r="B103" s="142"/>
      <c r="D103" s="136" t="s">
        <v>190</v>
      </c>
      <c r="E103" s="143" t="s">
        <v>3</v>
      </c>
      <c r="F103" s="144" t="s">
        <v>88</v>
      </c>
      <c r="H103" s="145">
        <v>1</v>
      </c>
      <c r="I103" s="146"/>
      <c r="L103" s="142"/>
      <c r="M103" s="147"/>
      <c r="T103" s="148"/>
      <c r="AT103" s="143" t="s">
        <v>190</v>
      </c>
      <c r="AU103" s="143" t="s">
        <v>88</v>
      </c>
      <c r="AV103" s="12" t="s">
        <v>90</v>
      </c>
      <c r="AW103" s="12" t="s">
        <v>41</v>
      </c>
      <c r="AX103" s="12" t="s">
        <v>80</v>
      </c>
      <c r="AY103" s="143" t="s">
        <v>184</v>
      </c>
    </row>
    <row r="104" spans="2:65" s="13" customFormat="1" ht="11.25">
      <c r="B104" s="149"/>
      <c r="D104" s="136" t="s">
        <v>190</v>
      </c>
      <c r="E104" s="150" t="s">
        <v>3</v>
      </c>
      <c r="F104" s="151" t="s">
        <v>202</v>
      </c>
      <c r="H104" s="152">
        <v>1</v>
      </c>
      <c r="I104" s="153"/>
      <c r="L104" s="149"/>
      <c r="M104" s="154"/>
      <c r="T104" s="155"/>
      <c r="AT104" s="150" t="s">
        <v>190</v>
      </c>
      <c r="AU104" s="150" t="s">
        <v>88</v>
      </c>
      <c r="AV104" s="13" t="s">
        <v>203</v>
      </c>
      <c r="AW104" s="13" t="s">
        <v>41</v>
      </c>
      <c r="AX104" s="13" t="s">
        <v>88</v>
      </c>
      <c r="AY104" s="150" t="s">
        <v>184</v>
      </c>
    </row>
    <row r="105" spans="2:65" s="1" customFormat="1" ht="21.75" customHeight="1">
      <c r="B105" s="121"/>
      <c r="C105" s="122" t="s">
        <v>210</v>
      </c>
      <c r="D105" s="122" t="s">
        <v>185</v>
      </c>
      <c r="E105" s="123" t="s">
        <v>217</v>
      </c>
      <c r="F105" s="124" t="s">
        <v>218</v>
      </c>
      <c r="G105" s="125" t="s">
        <v>213</v>
      </c>
      <c r="H105" s="126">
        <v>1</v>
      </c>
      <c r="I105" s="127"/>
      <c r="J105" s="128">
        <f>ROUND(I105*H105,2)</f>
        <v>0</v>
      </c>
      <c r="K105" s="124" t="s">
        <v>189</v>
      </c>
      <c r="L105" s="32"/>
      <c r="M105" s="129" t="s">
        <v>3</v>
      </c>
      <c r="N105" s="130" t="s">
        <v>51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88</v>
      </c>
      <c r="AT105" s="133" t="s">
        <v>185</v>
      </c>
      <c r="AU105" s="133" t="s">
        <v>88</v>
      </c>
      <c r="AY105" s="16" t="s">
        <v>184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88</v>
      </c>
      <c r="BK105" s="134">
        <f>ROUND(I105*H105,2)</f>
        <v>0</v>
      </c>
      <c r="BL105" s="16" t="s">
        <v>88</v>
      </c>
      <c r="BM105" s="133" t="s">
        <v>3056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3057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3058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2" customFormat="1" ht="11.25">
      <c r="B108" s="142"/>
      <c r="D108" s="136" t="s">
        <v>190</v>
      </c>
      <c r="E108" s="143" t="s">
        <v>3</v>
      </c>
      <c r="F108" s="144" t="s">
        <v>88</v>
      </c>
      <c r="H108" s="145">
        <v>1</v>
      </c>
      <c r="I108" s="146"/>
      <c r="L108" s="142"/>
      <c r="M108" s="147"/>
      <c r="T108" s="148"/>
      <c r="AT108" s="143" t="s">
        <v>190</v>
      </c>
      <c r="AU108" s="143" t="s">
        <v>88</v>
      </c>
      <c r="AV108" s="12" t="s">
        <v>90</v>
      </c>
      <c r="AW108" s="12" t="s">
        <v>41</v>
      </c>
      <c r="AX108" s="12" t="s">
        <v>88</v>
      </c>
      <c r="AY108" s="143" t="s">
        <v>184</v>
      </c>
    </row>
    <row r="109" spans="2:65" s="1" customFormat="1" ht="16.5" customHeight="1">
      <c r="B109" s="121"/>
      <c r="C109" s="122" t="s">
        <v>203</v>
      </c>
      <c r="D109" s="122" t="s">
        <v>185</v>
      </c>
      <c r="E109" s="123" t="s">
        <v>1225</v>
      </c>
      <c r="F109" s="124" t="s">
        <v>1226</v>
      </c>
      <c r="G109" s="125" t="s">
        <v>348</v>
      </c>
      <c r="H109" s="126">
        <v>1</v>
      </c>
      <c r="I109" s="127"/>
      <c r="J109" s="128">
        <f>ROUND(I109*H109,2)</f>
        <v>0</v>
      </c>
      <c r="K109" s="124" t="s">
        <v>189</v>
      </c>
      <c r="L109" s="32"/>
      <c r="M109" s="129" t="s">
        <v>3</v>
      </c>
      <c r="N109" s="130" t="s">
        <v>51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88</v>
      </c>
      <c r="AT109" s="133" t="s">
        <v>185</v>
      </c>
      <c r="AU109" s="133" t="s">
        <v>88</v>
      </c>
      <c r="AY109" s="16" t="s">
        <v>184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88</v>
      </c>
      <c r="BK109" s="134">
        <f>ROUND(I109*H109,2)</f>
        <v>0</v>
      </c>
      <c r="BL109" s="16" t="s">
        <v>88</v>
      </c>
      <c r="BM109" s="133" t="s">
        <v>3059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3060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3061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2" customFormat="1" ht="11.25">
      <c r="B112" s="142"/>
      <c r="D112" s="136" t="s">
        <v>190</v>
      </c>
      <c r="E112" s="143" t="s">
        <v>3</v>
      </c>
      <c r="F112" s="144" t="s">
        <v>88</v>
      </c>
      <c r="H112" s="145">
        <v>1</v>
      </c>
      <c r="I112" s="146"/>
      <c r="L112" s="142"/>
      <c r="M112" s="147"/>
      <c r="T112" s="148"/>
      <c r="AT112" s="143" t="s">
        <v>190</v>
      </c>
      <c r="AU112" s="143" t="s">
        <v>88</v>
      </c>
      <c r="AV112" s="12" t="s">
        <v>90</v>
      </c>
      <c r="AW112" s="12" t="s">
        <v>41</v>
      </c>
      <c r="AX112" s="12" t="s">
        <v>80</v>
      </c>
      <c r="AY112" s="143" t="s">
        <v>184</v>
      </c>
    </row>
    <row r="113" spans="2:65" s="13" customFormat="1" ht="11.25">
      <c r="B113" s="149"/>
      <c r="D113" s="136" t="s">
        <v>190</v>
      </c>
      <c r="E113" s="150" t="s">
        <v>3</v>
      </c>
      <c r="F113" s="151" t="s">
        <v>202</v>
      </c>
      <c r="H113" s="152">
        <v>1</v>
      </c>
      <c r="I113" s="153"/>
      <c r="L113" s="149"/>
      <c r="M113" s="154"/>
      <c r="T113" s="155"/>
      <c r="AT113" s="150" t="s">
        <v>190</v>
      </c>
      <c r="AU113" s="150" t="s">
        <v>88</v>
      </c>
      <c r="AV113" s="13" t="s">
        <v>203</v>
      </c>
      <c r="AW113" s="13" t="s">
        <v>41</v>
      </c>
      <c r="AX113" s="13" t="s">
        <v>88</v>
      </c>
      <c r="AY113" s="150" t="s">
        <v>184</v>
      </c>
    </row>
    <row r="114" spans="2:65" s="1" customFormat="1" ht="24.2" customHeight="1">
      <c r="B114" s="121"/>
      <c r="C114" s="122" t="s">
        <v>221</v>
      </c>
      <c r="D114" s="122" t="s">
        <v>185</v>
      </c>
      <c r="E114" s="123" t="s">
        <v>226</v>
      </c>
      <c r="F114" s="124" t="s">
        <v>227</v>
      </c>
      <c r="G114" s="125" t="s">
        <v>213</v>
      </c>
      <c r="H114" s="126">
        <v>1</v>
      </c>
      <c r="I114" s="127"/>
      <c r="J114" s="128">
        <f>ROUND(I114*H114,2)</f>
        <v>0</v>
      </c>
      <c r="K114" s="124" t="s">
        <v>189</v>
      </c>
      <c r="L114" s="32"/>
      <c r="M114" s="129" t="s">
        <v>3</v>
      </c>
      <c r="N114" s="130" t="s">
        <v>51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88</v>
      </c>
      <c r="AT114" s="133" t="s">
        <v>185</v>
      </c>
      <c r="AU114" s="133" t="s">
        <v>88</v>
      </c>
      <c r="AY114" s="16" t="s">
        <v>184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6" t="s">
        <v>88</v>
      </c>
      <c r="BK114" s="134">
        <f>ROUND(I114*H114,2)</f>
        <v>0</v>
      </c>
      <c r="BL114" s="16" t="s">
        <v>88</v>
      </c>
      <c r="BM114" s="133" t="s">
        <v>3062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3060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88</v>
      </c>
      <c r="H116" s="145">
        <v>1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80</v>
      </c>
      <c r="AY116" s="143" t="s">
        <v>184</v>
      </c>
    </row>
    <row r="117" spans="2:65" s="13" customFormat="1" ht="11.25">
      <c r="B117" s="149"/>
      <c r="D117" s="136" t="s">
        <v>190</v>
      </c>
      <c r="E117" s="150" t="s">
        <v>3</v>
      </c>
      <c r="F117" s="151" t="s">
        <v>202</v>
      </c>
      <c r="H117" s="152">
        <v>1</v>
      </c>
      <c r="I117" s="153"/>
      <c r="L117" s="149"/>
      <c r="M117" s="154"/>
      <c r="T117" s="155"/>
      <c r="AT117" s="150" t="s">
        <v>190</v>
      </c>
      <c r="AU117" s="150" t="s">
        <v>88</v>
      </c>
      <c r="AV117" s="13" t="s">
        <v>203</v>
      </c>
      <c r="AW117" s="13" t="s">
        <v>41</v>
      </c>
      <c r="AX117" s="13" t="s">
        <v>88</v>
      </c>
      <c r="AY117" s="150" t="s">
        <v>184</v>
      </c>
    </row>
    <row r="118" spans="2:65" s="10" customFormat="1" ht="25.9" customHeight="1">
      <c r="B118" s="111"/>
      <c r="D118" s="112" t="s">
        <v>79</v>
      </c>
      <c r="E118" s="113" t="s">
        <v>88</v>
      </c>
      <c r="F118" s="113" t="s">
        <v>229</v>
      </c>
      <c r="I118" s="114"/>
      <c r="J118" s="115">
        <f>BK118</f>
        <v>0</v>
      </c>
      <c r="L118" s="111"/>
      <c r="M118" s="116"/>
      <c r="P118" s="117">
        <f>SUM(P119:P166)</f>
        <v>0</v>
      </c>
      <c r="R118" s="117">
        <f>SUM(R119:R166)</f>
        <v>0</v>
      </c>
      <c r="T118" s="118">
        <f>SUM(T119:T166)</f>
        <v>0</v>
      </c>
      <c r="AR118" s="112" t="s">
        <v>88</v>
      </c>
      <c r="AT118" s="119" t="s">
        <v>79</v>
      </c>
      <c r="AU118" s="119" t="s">
        <v>80</v>
      </c>
      <c r="AY118" s="112" t="s">
        <v>184</v>
      </c>
      <c r="BK118" s="120">
        <f>SUM(BK119:BK166)</f>
        <v>0</v>
      </c>
    </row>
    <row r="119" spans="2:65" s="1" customFormat="1" ht="24.2" customHeight="1">
      <c r="B119" s="121"/>
      <c r="C119" s="122" t="s">
        <v>224</v>
      </c>
      <c r="D119" s="122" t="s">
        <v>185</v>
      </c>
      <c r="E119" s="123" t="s">
        <v>231</v>
      </c>
      <c r="F119" s="124" t="s">
        <v>232</v>
      </c>
      <c r="G119" s="125" t="s">
        <v>188</v>
      </c>
      <c r="H119" s="126">
        <v>128</v>
      </c>
      <c r="I119" s="127"/>
      <c r="J119" s="128">
        <f>ROUND(I119*H119,2)</f>
        <v>0</v>
      </c>
      <c r="K119" s="124" t="s">
        <v>189</v>
      </c>
      <c r="L119" s="32"/>
      <c r="M119" s="129" t="s">
        <v>3</v>
      </c>
      <c r="N119" s="130" t="s">
        <v>51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88</v>
      </c>
      <c r="AT119" s="133" t="s">
        <v>185</v>
      </c>
      <c r="AU119" s="133" t="s">
        <v>88</v>
      </c>
      <c r="AY119" s="16" t="s">
        <v>184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88</v>
      </c>
      <c r="BK119" s="134">
        <f>ROUND(I119*H119,2)</f>
        <v>0</v>
      </c>
      <c r="BL119" s="16" t="s">
        <v>88</v>
      </c>
      <c r="BM119" s="133" t="s">
        <v>3063</v>
      </c>
    </row>
    <row r="120" spans="2:65" s="11" customFormat="1" ht="22.5">
      <c r="B120" s="135"/>
      <c r="D120" s="136" t="s">
        <v>190</v>
      </c>
      <c r="E120" s="137" t="s">
        <v>3</v>
      </c>
      <c r="F120" s="138" t="s">
        <v>3052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234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2" customFormat="1" ht="11.25">
      <c r="B122" s="142"/>
      <c r="D122" s="136" t="s">
        <v>190</v>
      </c>
      <c r="E122" s="143" t="s">
        <v>3</v>
      </c>
      <c r="F122" s="144" t="s">
        <v>3064</v>
      </c>
      <c r="H122" s="145">
        <v>128</v>
      </c>
      <c r="I122" s="146"/>
      <c r="L122" s="142"/>
      <c r="M122" s="147"/>
      <c r="T122" s="148"/>
      <c r="AT122" s="143" t="s">
        <v>190</v>
      </c>
      <c r="AU122" s="143" t="s">
        <v>88</v>
      </c>
      <c r="AV122" s="12" t="s">
        <v>90</v>
      </c>
      <c r="AW122" s="12" t="s">
        <v>41</v>
      </c>
      <c r="AX122" s="12" t="s">
        <v>88</v>
      </c>
      <c r="AY122" s="143" t="s">
        <v>184</v>
      </c>
    </row>
    <row r="123" spans="2:65" s="1" customFormat="1" ht="24.2" customHeight="1">
      <c r="B123" s="121"/>
      <c r="C123" s="122" t="s">
        <v>230</v>
      </c>
      <c r="D123" s="122" t="s">
        <v>185</v>
      </c>
      <c r="E123" s="123" t="s">
        <v>236</v>
      </c>
      <c r="F123" s="124" t="s">
        <v>237</v>
      </c>
      <c r="G123" s="125" t="s">
        <v>238</v>
      </c>
      <c r="H123" s="126">
        <v>1280</v>
      </c>
      <c r="I123" s="127"/>
      <c r="J123" s="128">
        <f>ROUND(I123*H123,2)</f>
        <v>0</v>
      </c>
      <c r="K123" s="124" t="s">
        <v>189</v>
      </c>
      <c r="L123" s="32"/>
      <c r="M123" s="129" t="s">
        <v>3</v>
      </c>
      <c r="N123" s="130" t="s">
        <v>51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88</v>
      </c>
      <c r="AT123" s="133" t="s">
        <v>185</v>
      </c>
      <c r="AU123" s="133" t="s">
        <v>88</v>
      </c>
      <c r="AY123" s="16" t="s">
        <v>184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88</v>
      </c>
      <c r="BK123" s="134">
        <f>ROUND(I123*H123,2)</f>
        <v>0</v>
      </c>
      <c r="BL123" s="16" t="s">
        <v>88</v>
      </c>
      <c r="BM123" s="133" t="s">
        <v>3065</v>
      </c>
    </row>
    <row r="124" spans="2:65" s="11" customFormat="1" ht="22.5">
      <c r="B124" s="135"/>
      <c r="D124" s="136" t="s">
        <v>190</v>
      </c>
      <c r="E124" s="137" t="s">
        <v>3</v>
      </c>
      <c r="F124" s="138" t="s">
        <v>3052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234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2" customFormat="1" ht="11.25">
      <c r="B126" s="142"/>
      <c r="D126" s="136" t="s">
        <v>190</v>
      </c>
      <c r="E126" s="143" t="s">
        <v>3</v>
      </c>
      <c r="F126" s="144" t="s">
        <v>3066</v>
      </c>
      <c r="H126" s="145">
        <v>1280</v>
      </c>
      <c r="I126" s="146"/>
      <c r="L126" s="142"/>
      <c r="M126" s="147"/>
      <c r="T126" s="148"/>
      <c r="AT126" s="143" t="s">
        <v>190</v>
      </c>
      <c r="AU126" s="143" t="s">
        <v>88</v>
      </c>
      <c r="AV126" s="12" t="s">
        <v>90</v>
      </c>
      <c r="AW126" s="12" t="s">
        <v>41</v>
      </c>
      <c r="AX126" s="12" t="s">
        <v>88</v>
      </c>
      <c r="AY126" s="143" t="s">
        <v>184</v>
      </c>
    </row>
    <row r="127" spans="2:65" s="1" customFormat="1" ht="21.75" customHeight="1">
      <c r="B127" s="121"/>
      <c r="C127" s="122" t="s">
        <v>228</v>
      </c>
      <c r="D127" s="122" t="s">
        <v>185</v>
      </c>
      <c r="E127" s="123" t="s">
        <v>254</v>
      </c>
      <c r="F127" s="124" t="s">
        <v>255</v>
      </c>
      <c r="G127" s="125" t="s">
        <v>188</v>
      </c>
      <c r="H127" s="126">
        <v>109.91</v>
      </c>
      <c r="I127" s="127"/>
      <c r="J127" s="128">
        <f>ROUND(I127*H127,2)</f>
        <v>0</v>
      </c>
      <c r="K127" s="124" t="s">
        <v>189</v>
      </c>
      <c r="L127" s="32"/>
      <c r="M127" s="129" t="s">
        <v>3</v>
      </c>
      <c r="N127" s="130" t="s">
        <v>51</v>
      </c>
      <c r="P127" s="131">
        <f>O127*H127</f>
        <v>0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88</v>
      </c>
      <c r="AT127" s="133" t="s">
        <v>185</v>
      </c>
      <c r="AU127" s="133" t="s">
        <v>88</v>
      </c>
      <c r="AY127" s="16" t="s">
        <v>184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88</v>
      </c>
      <c r="BK127" s="134">
        <f>ROUND(I127*H127,2)</f>
        <v>0</v>
      </c>
      <c r="BL127" s="16" t="s">
        <v>88</v>
      </c>
      <c r="BM127" s="133" t="s">
        <v>3067</v>
      </c>
    </row>
    <row r="128" spans="2:65" s="11" customFormat="1" ht="22.5">
      <c r="B128" s="135"/>
      <c r="D128" s="136" t="s">
        <v>190</v>
      </c>
      <c r="E128" s="137" t="s">
        <v>3</v>
      </c>
      <c r="F128" s="138" t="s">
        <v>3052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257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258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1580</v>
      </c>
      <c r="H131" s="145">
        <v>32.549999999999997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80</v>
      </c>
      <c r="AY131" s="143" t="s">
        <v>184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260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2" customFormat="1" ht="11.25">
      <c r="B133" s="142"/>
      <c r="D133" s="136" t="s">
        <v>190</v>
      </c>
      <c r="E133" s="143" t="s">
        <v>3</v>
      </c>
      <c r="F133" s="144" t="s">
        <v>2204</v>
      </c>
      <c r="H133" s="145">
        <v>20</v>
      </c>
      <c r="I133" s="146"/>
      <c r="L133" s="142"/>
      <c r="M133" s="147"/>
      <c r="T133" s="148"/>
      <c r="AT133" s="143" t="s">
        <v>190</v>
      </c>
      <c r="AU133" s="143" t="s">
        <v>88</v>
      </c>
      <c r="AV133" s="12" t="s">
        <v>90</v>
      </c>
      <c r="AW133" s="12" t="s">
        <v>41</v>
      </c>
      <c r="AX133" s="12" t="s">
        <v>80</v>
      </c>
      <c r="AY133" s="143" t="s">
        <v>184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1582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1986</v>
      </c>
      <c r="H135" s="145">
        <v>9.36</v>
      </c>
      <c r="I135" s="146"/>
      <c r="L135" s="142"/>
      <c r="M135" s="147"/>
      <c r="T135" s="148"/>
      <c r="AT135" s="143" t="s">
        <v>190</v>
      </c>
      <c r="AU135" s="143" t="s">
        <v>88</v>
      </c>
      <c r="AV135" s="12" t="s">
        <v>90</v>
      </c>
      <c r="AW135" s="12" t="s">
        <v>41</v>
      </c>
      <c r="AX135" s="12" t="s">
        <v>80</v>
      </c>
      <c r="AY135" s="143" t="s">
        <v>184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828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2" customFormat="1" ht="11.25">
      <c r="B137" s="142"/>
      <c r="D137" s="136" t="s">
        <v>190</v>
      </c>
      <c r="E137" s="143" t="s">
        <v>3</v>
      </c>
      <c r="F137" s="144" t="s">
        <v>3053</v>
      </c>
      <c r="H137" s="145">
        <v>46.8</v>
      </c>
      <c r="I137" s="146"/>
      <c r="L137" s="142"/>
      <c r="M137" s="147"/>
      <c r="T137" s="148"/>
      <c r="AT137" s="143" t="s">
        <v>190</v>
      </c>
      <c r="AU137" s="143" t="s">
        <v>88</v>
      </c>
      <c r="AV137" s="12" t="s">
        <v>90</v>
      </c>
      <c r="AW137" s="12" t="s">
        <v>41</v>
      </c>
      <c r="AX137" s="12" t="s">
        <v>80</v>
      </c>
      <c r="AY137" s="143" t="s">
        <v>184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3068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2" customFormat="1" ht="11.25">
      <c r="B139" s="142"/>
      <c r="D139" s="136" t="s">
        <v>190</v>
      </c>
      <c r="E139" s="143" t="s">
        <v>3</v>
      </c>
      <c r="F139" s="144" t="s">
        <v>201</v>
      </c>
      <c r="H139" s="145">
        <v>1.2</v>
      </c>
      <c r="I139" s="146"/>
      <c r="L139" s="142"/>
      <c r="M139" s="147"/>
      <c r="T139" s="148"/>
      <c r="AT139" s="143" t="s">
        <v>190</v>
      </c>
      <c r="AU139" s="143" t="s">
        <v>88</v>
      </c>
      <c r="AV139" s="12" t="s">
        <v>90</v>
      </c>
      <c r="AW139" s="12" t="s">
        <v>41</v>
      </c>
      <c r="AX139" s="12" t="s">
        <v>80</v>
      </c>
      <c r="AY139" s="143" t="s">
        <v>184</v>
      </c>
    </row>
    <row r="140" spans="2:65" s="13" customFormat="1" ht="11.25">
      <c r="B140" s="149"/>
      <c r="D140" s="136" t="s">
        <v>190</v>
      </c>
      <c r="E140" s="150" t="s">
        <v>3</v>
      </c>
      <c r="F140" s="151" t="s">
        <v>202</v>
      </c>
      <c r="H140" s="152">
        <v>109.91</v>
      </c>
      <c r="I140" s="153"/>
      <c r="L140" s="149"/>
      <c r="M140" s="154"/>
      <c r="T140" s="155"/>
      <c r="AT140" s="150" t="s">
        <v>190</v>
      </c>
      <c r="AU140" s="150" t="s">
        <v>88</v>
      </c>
      <c r="AV140" s="13" t="s">
        <v>203</v>
      </c>
      <c r="AW140" s="13" t="s">
        <v>41</v>
      </c>
      <c r="AX140" s="13" t="s">
        <v>88</v>
      </c>
      <c r="AY140" s="150" t="s">
        <v>184</v>
      </c>
    </row>
    <row r="141" spans="2:65" s="1" customFormat="1" ht="21.75" customHeight="1">
      <c r="B141" s="121"/>
      <c r="C141" s="122" t="s">
        <v>241</v>
      </c>
      <c r="D141" s="122" t="s">
        <v>185</v>
      </c>
      <c r="E141" s="123" t="s">
        <v>266</v>
      </c>
      <c r="F141" s="124" t="s">
        <v>267</v>
      </c>
      <c r="G141" s="125" t="s">
        <v>250</v>
      </c>
      <c r="H141" s="126">
        <v>310.89999999999998</v>
      </c>
      <c r="I141" s="127"/>
      <c r="J141" s="128">
        <f>ROUND(I141*H141,2)</f>
        <v>0</v>
      </c>
      <c r="K141" s="124" t="s">
        <v>189</v>
      </c>
      <c r="L141" s="32"/>
      <c r="M141" s="129" t="s">
        <v>3</v>
      </c>
      <c r="N141" s="130" t="s">
        <v>51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88</v>
      </c>
      <c r="AT141" s="133" t="s">
        <v>185</v>
      </c>
      <c r="AU141" s="133" t="s">
        <v>88</v>
      </c>
      <c r="AY141" s="16" t="s">
        <v>184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88</v>
      </c>
      <c r="BK141" s="134">
        <f>ROUND(I141*H141,2)</f>
        <v>0</v>
      </c>
      <c r="BL141" s="16" t="s">
        <v>88</v>
      </c>
      <c r="BM141" s="133" t="s">
        <v>3069</v>
      </c>
    </row>
    <row r="142" spans="2:65" s="11" customFormat="1" ht="22.5">
      <c r="B142" s="135"/>
      <c r="D142" s="136" t="s">
        <v>190</v>
      </c>
      <c r="E142" s="137" t="s">
        <v>3</v>
      </c>
      <c r="F142" s="138" t="s">
        <v>3052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22.5">
      <c r="B143" s="135"/>
      <c r="D143" s="136" t="s">
        <v>190</v>
      </c>
      <c r="E143" s="137" t="s">
        <v>3</v>
      </c>
      <c r="F143" s="138" t="s">
        <v>269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194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1586</v>
      </c>
      <c r="H145" s="145">
        <v>108.5</v>
      </c>
      <c r="I145" s="146"/>
      <c r="L145" s="142"/>
      <c r="M145" s="147"/>
      <c r="T145" s="148"/>
      <c r="AT145" s="143" t="s">
        <v>190</v>
      </c>
      <c r="AU145" s="143" t="s">
        <v>88</v>
      </c>
      <c r="AV145" s="12" t="s">
        <v>90</v>
      </c>
      <c r="AW145" s="12" t="s">
        <v>41</v>
      </c>
      <c r="AX145" s="12" t="s">
        <v>80</v>
      </c>
      <c r="AY145" s="143" t="s">
        <v>184</v>
      </c>
    </row>
    <row r="146" spans="2:65" s="11" customFormat="1" ht="11.25">
      <c r="B146" s="135"/>
      <c r="D146" s="136" t="s">
        <v>190</v>
      </c>
      <c r="E146" s="137" t="s">
        <v>3</v>
      </c>
      <c r="F146" s="138" t="s">
        <v>196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2" customFormat="1" ht="11.25">
      <c r="B147" s="142"/>
      <c r="D147" s="136" t="s">
        <v>190</v>
      </c>
      <c r="E147" s="143" t="s">
        <v>3</v>
      </c>
      <c r="F147" s="144" t="s">
        <v>2207</v>
      </c>
      <c r="H147" s="145">
        <v>50</v>
      </c>
      <c r="I147" s="146"/>
      <c r="L147" s="142"/>
      <c r="M147" s="147"/>
      <c r="T147" s="148"/>
      <c r="AT147" s="143" t="s">
        <v>190</v>
      </c>
      <c r="AU147" s="143" t="s">
        <v>88</v>
      </c>
      <c r="AV147" s="12" t="s">
        <v>90</v>
      </c>
      <c r="AW147" s="12" t="s">
        <v>41</v>
      </c>
      <c r="AX147" s="12" t="s">
        <v>80</v>
      </c>
      <c r="AY147" s="143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1553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2" customFormat="1" ht="11.25">
      <c r="B149" s="142"/>
      <c r="D149" s="136" t="s">
        <v>190</v>
      </c>
      <c r="E149" s="143" t="s">
        <v>3</v>
      </c>
      <c r="F149" s="144" t="s">
        <v>1989</v>
      </c>
      <c r="H149" s="145">
        <v>23.4</v>
      </c>
      <c r="I149" s="146"/>
      <c r="L149" s="142"/>
      <c r="M149" s="147"/>
      <c r="T149" s="148"/>
      <c r="AT149" s="143" t="s">
        <v>190</v>
      </c>
      <c r="AU149" s="143" t="s">
        <v>88</v>
      </c>
      <c r="AV149" s="12" t="s">
        <v>90</v>
      </c>
      <c r="AW149" s="12" t="s">
        <v>41</v>
      </c>
      <c r="AX149" s="12" t="s">
        <v>80</v>
      </c>
      <c r="AY149" s="143" t="s">
        <v>184</v>
      </c>
    </row>
    <row r="150" spans="2:65" s="11" customFormat="1" ht="11.25">
      <c r="B150" s="135"/>
      <c r="D150" s="136" t="s">
        <v>190</v>
      </c>
      <c r="E150" s="137" t="s">
        <v>3</v>
      </c>
      <c r="F150" s="138" t="s">
        <v>812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2" customFormat="1" ht="11.25">
      <c r="B151" s="142"/>
      <c r="D151" s="136" t="s">
        <v>190</v>
      </c>
      <c r="E151" s="143" t="s">
        <v>3</v>
      </c>
      <c r="F151" s="144" t="s">
        <v>3070</v>
      </c>
      <c r="H151" s="145">
        <v>117</v>
      </c>
      <c r="I151" s="146"/>
      <c r="L151" s="142"/>
      <c r="M151" s="147"/>
      <c r="T151" s="148"/>
      <c r="AT151" s="143" t="s">
        <v>190</v>
      </c>
      <c r="AU151" s="143" t="s">
        <v>88</v>
      </c>
      <c r="AV151" s="12" t="s">
        <v>90</v>
      </c>
      <c r="AW151" s="12" t="s">
        <v>41</v>
      </c>
      <c r="AX151" s="12" t="s">
        <v>80</v>
      </c>
      <c r="AY151" s="143" t="s">
        <v>184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2784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2" customFormat="1" ht="11.25">
      <c r="B153" s="142"/>
      <c r="D153" s="136" t="s">
        <v>190</v>
      </c>
      <c r="E153" s="143" t="s">
        <v>3</v>
      </c>
      <c r="F153" s="144" t="s">
        <v>273</v>
      </c>
      <c r="H153" s="145">
        <v>12</v>
      </c>
      <c r="I153" s="146"/>
      <c r="L153" s="142"/>
      <c r="M153" s="147"/>
      <c r="T153" s="148"/>
      <c r="AT153" s="143" t="s">
        <v>190</v>
      </c>
      <c r="AU153" s="143" t="s">
        <v>88</v>
      </c>
      <c r="AV153" s="12" t="s">
        <v>90</v>
      </c>
      <c r="AW153" s="12" t="s">
        <v>41</v>
      </c>
      <c r="AX153" s="12" t="s">
        <v>80</v>
      </c>
      <c r="AY153" s="143" t="s">
        <v>184</v>
      </c>
    </row>
    <row r="154" spans="2:65" s="13" customFormat="1" ht="11.25">
      <c r="B154" s="149"/>
      <c r="D154" s="136" t="s">
        <v>190</v>
      </c>
      <c r="E154" s="150" t="s">
        <v>3</v>
      </c>
      <c r="F154" s="151" t="s">
        <v>202</v>
      </c>
      <c r="H154" s="152">
        <v>310.89999999999998</v>
      </c>
      <c r="I154" s="153"/>
      <c r="L154" s="149"/>
      <c r="M154" s="154"/>
      <c r="T154" s="155"/>
      <c r="AT154" s="150" t="s">
        <v>190</v>
      </c>
      <c r="AU154" s="150" t="s">
        <v>88</v>
      </c>
      <c r="AV154" s="13" t="s">
        <v>203</v>
      </c>
      <c r="AW154" s="13" t="s">
        <v>41</v>
      </c>
      <c r="AX154" s="13" t="s">
        <v>88</v>
      </c>
      <c r="AY154" s="150" t="s">
        <v>184</v>
      </c>
    </row>
    <row r="155" spans="2:65" s="1" customFormat="1" ht="24.2" customHeight="1">
      <c r="B155" s="121"/>
      <c r="C155" s="122" t="s">
        <v>247</v>
      </c>
      <c r="D155" s="122" t="s">
        <v>185</v>
      </c>
      <c r="E155" s="123" t="s">
        <v>294</v>
      </c>
      <c r="F155" s="124" t="s">
        <v>295</v>
      </c>
      <c r="G155" s="125" t="s">
        <v>296</v>
      </c>
      <c r="H155" s="126">
        <v>186.84700000000001</v>
      </c>
      <c r="I155" s="127"/>
      <c r="J155" s="128">
        <f>ROUND(I155*H155,2)</f>
        <v>0</v>
      </c>
      <c r="K155" s="124" t="s">
        <v>189</v>
      </c>
      <c r="L155" s="32"/>
      <c r="M155" s="129" t="s">
        <v>3</v>
      </c>
      <c r="N155" s="130" t="s">
        <v>51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88</v>
      </c>
      <c r="AT155" s="133" t="s">
        <v>185</v>
      </c>
      <c r="AU155" s="133" t="s">
        <v>88</v>
      </c>
      <c r="AY155" s="16" t="s">
        <v>184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88</v>
      </c>
      <c r="BK155" s="134">
        <f>ROUND(I155*H155,2)</f>
        <v>0</v>
      </c>
      <c r="BL155" s="16" t="s">
        <v>88</v>
      </c>
      <c r="BM155" s="133" t="s">
        <v>3071</v>
      </c>
    </row>
    <row r="156" spans="2:65" s="11" customFormat="1" ht="22.5">
      <c r="B156" s="135"/>
      <c r="D156" s="136" t="s">
        <v>190</v>
      </c>
      <c r="E156" s="137" t="s">
        <v>3</v>
      </c>
      <c r="F156" s="138" t="s">
        <v>3052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843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2" customFormat="1" ht="11.25">
      <c r="B158" s="142"/>
      <c r="D158" s="136" t="s">
        <v>190</v>
      </c>
      <c r="E158" s="143" t="s">
        <v>3</v>
      </c>
      <c r="F158" s="144" t="s">
        <v>3072</v>
      </c>
      <c r="H158" s="145">
        <v>186.84700000000001</v>
      </c>
      <c r="I158" s="146"/>
      <c r="L158" s="142"/>
      <c r="M158" s="147"/>
      <c r="T158" s="148"/>
      <c r="AT158" s="143" t="s">
        <v>190</v>
      </c>
      <c r="AU158" s="143" t="s">
        <v>88</v>
      </c>
      <c r="AV158" s="12" t="s">
        <v>90</v>
      </c>
      <c r="AW158" s="12" t="s">
        <v>41</v>
      </c>
      <c r="AX158" s="12" t="s">
        <v>88</v>
      </c>
      <c r="AY158" s="143" t="s">
        <v>184</v>
      </c>
    </row>
    <row r="159" spans="2:65" s="1" customFormat="1" ht="16.5" customHeight="1">
      <c r="B159" s="121"/>
      <c r="C159" s="122" t="s">
        <v>253</v>
      </c>
      <c r="D159" s="122" t="s">
        <v>185</v>
      </c>
      <c r="E159" s="123" t="s">
        <v>301</v>
      </c>
      <c r="F159" s="124" t="s">
        <v>302</v>
      </c>
      <c r="G159" s="125" t="s">
        <v>188</v>
      </c>
      <c r="H159" s="126">
        <v>78.819999999999993</v>
      </c>
      <c r="I159" s="127"/>
      <c r="J159" s="128">
        <f>ROUND(I159*H159,2)</f>
        <v>0</v>
      </c>
      <c r="K159" s="124" t="s">
        <v>189</v>
      </c>
      <c r="L159" s="32"/>
      <c r="M159" s="129" t="s">
        <v>3</v>
      </c>
      <c r="N159" s="130" t="s">
        <v>51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88</v>
      </c>
      <c r="AT159" s="133" t="s">
        <v>185</v>
      </c>
      <c r="AU159" s="133" t="s">
        <v>88</v>
      </c>
      <c r="AY159" s="16" t="s">
        <v>184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6" t="s">
        <v>88</v>
      </c>
      <c r="BK159" s="134">
        <f>ROUND(I159*H159,2)</f>
        <v>0</v>
      </c>
      <c r="BL159" s="16" t="s">
        <v>88</v>
      </c>
      <c r="BM159" s="133" t="s">
        <v>3073</v>
      </c>
    </row>
    <row r="160" spans="2:65" s="11" customFormat="1" ht="22.5">
      <c r="B160" s="135"/>
      <c r="D160" s="136" t="s">
        <v>190</v>
      </c>
      <c r="E160" s="137" t="s">
        <v>3</v>
      </c>
      <c r="F160" s="138" t="s">
        <v>3052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304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22.5">
      <c r="B162" s="135"/>
      <c r="D162" s="136" t="s">
        <v>190</v>
      </c>
      <c r="E162" s="137" t="s">
        <v>3</v>
      </c>
      <c r="F162" s="138" t="s">
        <v>305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2" customFormat="1" ht="11.25">
      <c r="B163" s="142"/>
      <c r="D163" s="136" t="s">
        <v>190</v>
      </c>
      <c r="E163" s="143" t="s">
        <v>3</v>
      </c>
      <c r="F163" s="144" t="s">
        <v>3074</v>
      </c>
      <c r="H163" s="145">
        <v>109.91</v>
      </c>
      <c r="I163" s="146"/>
      <c r="L163" s="142"/>
      <c r="M163" s="147"/>
      <c r="T163" s="148"/>
      <c r="AT163" s="143" t="s">
        <v>190</v>
      </c>
      <c r="AU163" s="143" t="s">
        <v>88</v>
      </c>
      <c r="AV163" s="12" t="s">
        <v>90</v>
      </c>
      <c r="AW163" s="12" t="s">
        <v>41</v>
      </c>
      <c r="AX163" s="12" t="s">
        <v>80</v>
      </c>
      <c r="AY163" s="143" t="s">
        <v>184</v>
      </c>
    </row>
    <row r="164" spans="2:65" s="11" customFormat="1" ht="22.5">
      <c r="B164" s="135"/>
      <c r="D164" s="136" t="s">
        <v>190</v>
      </c>
      <c r="E164" s="137" t="s">
        <v>3</v>
      </c>
      <c r="F164" s="138" t="s">
        <v>307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3075</v>
      </c>
      <c r="H165" s="145">
        <v>-31.09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80</v>
      </c>
      <c r="AY165" s="143" t="s">
        <v>184</v>
      </c>
    </row>
    <row r="166" spans="2:65" s="13" customFormat="1" ht="11.25">
      <c r="B166" s="149"/>
      <c r="D166" s="136" t="s">
        <v>190</v>
      </c>
      <c r="E166" s="150" t="s">
        <v>3</v>
      </c>
      <c r="F166" s="151" t="s">
        <v>202</v>
      </c>
      <c r="H166" s="152">
        <v>78.819999999999993</v>
      </c>
      <c r="I166" s="153"/>
      <c r="L166" s="149"/>
      <c r="M166" s="154"/>
      <c r="T166" s="155"/>
      <c r="AT166" s="150" t="s">
        <v>190</v>
      </c>
      <c r="AU166" s="150" t="s">
        <v>88</v>
      </c>
      <c r="AV166" s="13" t="s">
        <v>203</v>
      </c>
      <c r="AW166" s="13" t="s">
        <v>41</v>
      </c>
      <c r="AX166" s="13" t="s">
        <v>88</v>
      </c>
      <c r="AY166" s="150" t="s">
        <v>184</v>
      </c>
    </row>
    <row r="167" spans="2:65" s="10" customFormat="1" ht="25.9" customHeight="1">
      <c r="B167" s="111"/>
      <c r="D167" s="112" t="s">
        <v>79</v>
      </c>
      <c r="E167" s="113" t="s">
        <v>90</v>
      </c>
      <c r="F167" s="113" t="s">
        <v>313</v>
      </c>
      <c r="I167" s="114"/>
      <c r="J167" s="115">
        <f>BK167</f>
        <v>0</v>
      </c>
      <c r="L167" s="111"/>
      <c r="M167" s="116"/>
      <c r="P167" s="117">
        <f>SUM(P168:P172)</f>
        <v>0</v>
      </c>
      <c r="R167" s="117">
        <f>SUM(R168:R172)</f>
        <v>0</v>
      </c>
      <c r="T167" s="118">
        <f>SUM(T168:T172)</f>
        <v>0</v>
      </c>
      <c r="AR167" s="112" t="s">
        <v>88</v>
      </c>
      <c r="AT167" s="119" t="s">
        <v>79</v>
      </c>
      <c r="AU167" s="119" t="s">
        <v>80</v>
      </c>
      <c r="AY167" s="112" t="s">
        <v>184</v>
      </c>
      <c r="BK167" s="120">
        <f>SUM(BK168:BK172)</f>
        <v>0</v>
      </c>
    </row>
    <row r="168" spans="2:65" s="1" customFormat="1" ht="16.5" customHeight="1">
      <c r="B168" s="121"/>
      <c r="C168" s="122" t="s">
        <v>265</v>
      </c>
      <c r="D168" s="122" t="s">
        <v>185</v>
      </c>
      <c r="E168" s="123" t="s">
        <v>315</v>
      </c>
      <c r="F168" s="124" t="s">
        <v>316</v>
      </c>
      <c r="G168" s="125" t="s">
        <v>188</v>
      </c>
      <c r="H168" s="126">
        <v>1.2</v>
      </c>
      <c r="I168" s="127"/>
      <c r="J168" s="128">
        <f>ROUND(I168*H168,2)</f>
        <v>0</v>
      </c>
      <c r="K168" s="124" t="s">
        <v>189</v>
      </c>
      <c r="L168" s="32"/>
      <c r="M168" s="129" t="s">
        <v>3</v>
      </c>
      <c r="N168" s="130" t="s">
        <v>51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88</v>
      </c>
      <c r="AT168" s="133" t="s">
        <v>185</v>
      </c>
      <c r="AU168" s="133" t="s">
        <v>88</v>
      </c>
      <c r="AY168" s="16" t="s">
        <v>184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6" t="s">
        <v>88</v>
      </c>
      <c r="BK168" s="134">
        <f>ROUND(I168*H168,2)</f>
        <v>0</v>
      </c>
      <c r="BL168" s="16" t="s">
        <v>88</v>
      </c>
      <c r="BM168" s="133" t="s">
        <v>3076</v>
      </c>
    </row>
    <row r="169" spans="2:65" s="11" customFormat="1" ht="22.5">
      <c r="B169" s="135"/>
      <c r="D169" s="136" t="s">
        <v>190</v>
      </c>
      <c r="E169" s="137" t="s">
        <v>3</v>
      </c>
      <c r="F169" s="138" t="s">
        <v>3052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3077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2" customFormat="1" ht="11.25">
      <c r="B171" s="142"/>
      <c r="D171" s="136" t="s">
        <v>190</v>
      </c>
      <c r="E171" s="143" t="s">
        <v>3</v>
      </c>
      <c r="F171" s="144" t="s">
        <v>319</v>
      </c>
      <c r="H171" s="145">
        <v>1.2</v>
      </c>
      <c r="I171" s="146"/>
      <c r="L171" s="142"/>
      <c r="M171" s="147"/>
      <c r="T171" s="148"/>
      <c r="AT171" s="143" t="s">
        <v>190</v>
      </c>
      <c r="AU171" s="143" t="s">
        <v>88</v>
      </c>
      <c r="AV171" s="12" t="s">
        <v>90</v>
      </c>
      <c r="AW171" s="12" t="s">
        <v>41</v>
      </c>
      <c r="AX171" s="12" t="s">
        <v>80</v>
      </c>
      <c r="AY171" s="143" t="s">
        <v>184</v>
      </c>
    </row>
    <row r="172" spans="2:65" s="13" customFormat="1" ht="11.25">
      <c r="B172" s="149"/>
      <c r="D172" s="136" t="s">
        <v>190</v>
      </c>
      <c r="E172" s="150" t="s">
        <v>3</v>
      </c>
      <c r="F172" s="151" t="s">
        <v>202</v>
      </c>
      <c r="H172" s="152">
        <v>1.2</v>
      </c>
      <c r="I172" s="153"/>
      <c r="L172" s="149"/>
      <c r="M172" s="154"/>
      <c r="T172" s="155"/>
      <c r="AT172" s="150" t="s">
        <v>190</v>
      </c>
      <c r="AU172" s="150" t="s">
        <v>88</v>
      </c>
      <c r="AV172" s="13" t="s">
        <v>203</v>
      </c>
      <c r="AW172" s="13" t="s">
        <v>41</v>
      </c>
      <c r="AX172" s="13" t="s">
        <v>88</v>
      </c>
      <c r="AY172" s="150" t="s">
        <v>184</v>
      </c>
    </row>
    <row r="173" spans="2:65" s="10" customFormat="1" ht="25.9" customHeight="1">
      <c r="B173" s="111"/>
      <c r="D173" s="112" t="s">
        <v>79</v>
      </c>
      <c r="E173" s="113" t="s">
        <v>230</v>
      </c>
      <c r="F173" s="113" t="s">
        <v>333</v>
      </c>
      <c r="I173" s="114"/>
      <c r="J173" s="115">
        <f>BK173</f>
        <v>0</v>
      </c>
      <c r="L173" s="111"/>
      <c r="M173" s="116"/>
      <c r="P173" s="117">
        <f>SUM(P174:P603)</f>
        <v>0</v>
      </c>
      <c r="R173" s="117">
        <f>SUM(R174:R603)</f>
        <v>0</v>
      </c>
      <c r="T173" s="118">
        <f>SUM(T174:T603)</f>
        <v>0</v>
      </c>
      <c r="AR173" s="112" t="s">
        <v>88</v>
      </c>
      <c r="AT173" s="119" t="s">
        <v>79</v>
      </c>
      <c r="AU173" s="119" t="s">
        <v>80</v>
      </c>
      <c r="AY173" s="112" t="s">
        <v>184</v>
      </c>
      <c r="BK173" s="120">
        <f>SUM(BK174:BK603)</f>
        <v>0</v>
      </c>
    </row>
    <row r="174" spans="2:65" s="1" customFormat="1" ht="21.75" customHeight="1">
      <c r="B174" s="121"/>
      <c r="C174" s="122" t="s">
        <v>274</v>
      </c>
      <c r="D174" s="122" t="s">
        <v>185</v>
      </c>
      <c r="E174" s="123" t="s">
        <v>334</v>
      </c>
      <c r="F174" s="124" t="s">
        <v>335</v>
      </c>
      <c r="G174" s="125" t="s">
        <v>324</v>
      </c>
      <c r="H174" s="126">
        <v>205</v>
      </c>
      <c r="I174" s="127"/>
      <c r="J174" s="128">
        <f>ROUND(I174*H174,2)</f>
        <v>0</v>
      </c>
      <c r="K174" s="124" t="s">
        <v>189</v>
      </c>
      <c r="L174" s="32"/>
      <c r="M174" s="129" t="s">
        <v>3</v>
      </c>
      <c r="N174" s="130" t="s">
        <v>51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88</v>
      </c>
      <c r="AT174" s="133" t="s">
        <v>185</v>
      </c>
      <c r="AU174" s="133" t="s">
        <v>88</v>
      </c>
      <c r="AY174" s="16" t="s">
        <v>184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88</v>
      </c>
      <c r="BK174" s="134">
        <f>ROUND(I174*H174,2)</f>
        <v>0</v>
      </c>
      <c r="BL174" s="16" t="s">
        <v>88</v>
      </c>
      <c r="BM174" s="133" t="s">
        <v>3078</v>
      </c>
    </row>
    <row r="175" spans="2:65" s="11" customFormat="1" ht="22.5">
      <c r="B175" s="135"/>
      <c r="D175" s="136" t="s">
        <v>190</v>
      </c>
      <c r="E175" s="137" t="s">
        <v>3</v>
      </c>
      <c r="F175" s="138" t="s">
        <v>3052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337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3079</v>
      </c>
      <c r="H177" s="145">
        <v>205</v>
      </c>
      <c r="I177" s="146"/>
      <c r="L177" s="142"/>
      <c r="M177" s="147"/>
      <c r="T177" s="148"/>
      <c r="AT177" s="143" t="s">
        <v>190</v>
      </c>
      <c r="AU177" s="143" t="s">
        <v>88</v>
      </c>
      <c r="AV177" s="12" t="s">
        <v>90</v>
      </c>
      <c r="AW177" s="12" t="s">
        <v>41</v>
      </c>
      <c r="AX177" s="12" t="s">
        <v>80</v>
      </c>
      <c r="AY177" s="143" t="s">
        <v>184</v>
      </c>
    </row>
    <row r="178" spans="2:65" s="13" customFormat="1" ht="11.25">
      <c r="B178" s="149"/>
      <c r="D178" s="136" t="s">
        <v>190</v>
      </c>
      <c r="E178" s="150" t="s">
        <v>3</v>
      </c>
      <c r="F178" s="151" t="s">
        <v>202</v>
      </c>
      <c r="H178" s="152">
        <v>205</v>
      </c>
      <c r="I178" s="153"/>
      <c r="L178" s="149"/>
      <c r="M178" s="154"/>
      <c r="T178" s="155"/>
      <c r="AT178" s="150" t="s">
        <v>190</v>
      </c>
      <c r="AU178" s="150" t="s">
        <v>88</v>
      </c>
      <c r="AV178" s="13" t="s">
        <v>203</v>
      </c>
      <c r="AW178" s="13" t="s">
        <v>41</v>
      </c>
      <c r="AX178" s="13" t="s">
        <v>88</v>
      </c>
      <c r="AY178" s="150" t="s">
        <v>184</v>
      </c>
    </row>
    <row r="179" spans="2:65" s="1" customFormat="1" ht="21.75" customHeight="1">
      <c r="B179" s="121"/>
      <c r="C179" s="122" t="s">
        <v>256</v>
      </c>
      <c r="D179" s="122" t="s">
        <v>185</v>
      </c>
      <c r="E179" s="123" t="s">
        <v>340</v>
      </c>
      <c r="F179" s="124" t="s">
        <v>341</v>
      </c>
      <c r="G179" s="125" t="s">
        <v>324</v>
      </c>
      <c r="H179" s="126">
        <v>205</v>
      </c>
      <c r="I179" s="127"/>
      <c r="J179" s="128">
        <f>ROUND(I179*H179,2)</f>
        <v>0</v>
      </c>
      <c r="K179" s="124" t="s">
        <v>189</v>
      </c>
      <c r="L179" s="32"/>
      <c r="M179" s="129" t="s">
        <v>3</v>
      </c>
      <c r="N179" s="130" t="s">
        <v>51</v>
      </c>
      <c r="P179" s="131">
        <f>O179*H179</f>
        <v>0</v>
      </c>
      <c r="Q179" s="131">
        <v>0</v>
      </c>
      <c r="R179" s="131">
        <f>Q179*H179</f>
        <v>0</v>
      </c>
      <c r="S179" s="131">
        <v>0</v>
      </c>
      <c r="T179" s="132">
        <f>S179*H179</f>
        <v>0</v>
      </c>
      <c r="AR179" s="133" t="s">
        <v>88</v>
      </c>
      <c r="AT179" s="133" t="s">
        <v>185</v>
      </c>
      <c r="AU179" s="133" t="s">
        <v>88</v>
      </c>
      <c r="AY179" s="16" t="s">
        <v>184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88</v>
      </c>
      <c r="BK179" s="134">
        <f>ROUND(I179*H179,2)</f>
        <v>0</v>
      </c>
      <c r="BL179" s="16" t="s">
        <v>88</v>
      </c>
      <c r="BM179" s="133" t="s">
        <v>3080</v>
      </c>
    </row>
    <row r="180" spans="2:65" s="11" customFormat="1" ht="22.5">
      <c r="B180" s="135"/>
      <c r="D180" s="136" t="s">
        <v>190</v>
      </c>
      <c r="E180" s="137" t="s">
        <v>3</v>
      </c>
      <c r="F180" s="138" t="s">
        <v>3052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343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3079</v>
      </c>
      <c r="H182" s="145">
        <v>205</v>
      </c>
      <c r="I182" s="146"/>
      <c r="L182" s="142"/>
      <c r="M182" s="147"/>
      <c r="T182" s="148"/>
      <c r="AT182" s="143" t="s">
        <v>190</v>
      </c>
      <c r="AU182" s="143" t="s">
        <v>88</v>
      </c>
      <c r="AV182" s="12" t="s">
        <v>90</v>
      </c>
      <c r="AW182" s="12" t="s">
        <v>41</v>
      </c>
      <c r="AX182" s="12" t="s">
        <v>80</v>
      </c>
      <c r="AY182" s="143" t="s">
        <v>184</v>
      </c>
    </row>
    <row r="183" spans="2:65" s="13" customFormat="1" ht="11.25">
      <c r="B183" s="149"/>
      <c r="D183" s="136" t="s">
        <v>190</v>
      </c>
      <c r="E183" s="150" t="s">
        <v>3</v>
      </c>
      <c r="F183" s="151" t="s">
        <v>202</v>
      </c>
      <c r="H183" s="152">
        <v>205</v>
      </c>
      <c r="I183" s="153"/>
      <c r="L183" s="149"/>
      <c r="M183" s="154"/>
      <c r="T183" s="155"/>
      <c r="AT183" s="150" t="s">
        <v>190</v>
      </c>
      <c r="AU183" s="150" t="s">
        <v>88</v>
      </c>
      <c r="AV183" s="13" t="s">
        <v>203</v>
      </c>
      <c r="AW183" s="13" t="s">
        <v>41</v>
      </c>
      <c r="AX183" s="13" t="s">
        <v>88</v>
      </c>
      <c r="AY183" s="150" t="s">
        <v>184</v>
      </c>
    </row>
    <row r="184" spans="2:65" s="1" customFormat="1" ht="16.5" customHeight="1">
      <c r="B184" s="121"/>
      <c r="C184" s="122" t="s">
        <v>9</v>
      </c>
      <c r="D184" s="122" t="s">
        <v>185</v>
      </c>
      <c r="E184" s="123" t="s">
        <v>351</v>
      </c>
      <c r="F184" s="124" t="s">
        <v>352</v>
      </c>
      <c r="G184" s="125" t="s">
        <v>324</v>
      </c>
      <c r="H184" s="126">
        <v>70.5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3081</v>
      </c>
    </row>
    <row r="185" spans="2:65" s="11" customFormat="1" ht="22.5">
      <c r="B185" s="135"/>
      <c r="D185" s="136" t="s">
        <v>190</v>
      </c>
      <c r="E185" s="137" t="s">
        <v>3</v>
      </c>
      <c r="F185" s="138" t="s">
        <v>3052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3082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2" customFormat="1" ht="11.25">
      <c r="B187" s="142"/>
      <c r="D187" s="136" t="s">
        <v>190</v>
      </c>
      <c r="E187" s="143" t="s">
        <v>3</v>
      </c>
      <c r="F187" s="144" t="s">
        <v>265</v>
      </c>
      <c r="H187" s="145">
        <v>12</v>
      </c>
      <c r="I187" s="146"/>
      <c r="L187" s="142"/>
      <c r="M187" s="147"/>
      <c r="T187" s="148"/>
      <c r="AT187" s="143" t="s">
        <v>190</v>
      </c>
      <c r="AU187" s="143" t="s">
        <v>88</v>
      </c>
      <c r="AV187" s="12" t="s">
        <v>90</v>
      </c>
      <c r="AW187" s="12" t="s">
        <v>41</v>
      </c>
      <c r="AX187" s="12" t="s">
        <v>80</v>
      </c>
      <c r="AY187" s="143" t="s">
        <v>184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3083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3084</v>
      </c>
      <c r="H189" s="145">
        <v>39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80</v>
      </c>
      <c r="AY189" s="143" t="s">
        <v>184</v>
      </c>
    </row>
    <row r="190" spans="2:65" s="11" customFormat="1" ht="22.5">
      <c r="B190" s="135"/>
      <c r="D190" s="136" t="s">
        <v>190</v>
      </c>
      <c r="E190" s="137" t="s">
        <v>3</v>
      </c>
      <c r="F190" s="138" t="s">
        <v>3085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3086</v>
      </c>
      <c r="H191" s="145">
        <v>19.5</v>
      </c>
      <c r="I191" s="146"/>
      <c r="L191" s="142"/>
      <c r="M191" s="147"/>
      <c r="T191" s="148"/>
      <c r="AT191" s="143" t="s">
        <v>190</v>
      </c>
      <c r="AU191" s="143" t="s">
        <v>88</v>
      </c>
      <c r="AV191" s="12" t="s">
        <v>90</v>
      </c>
      <c r="AW191" s="12" t="s">
        <v>41</v>
      </c>
      <c r="AX191" s="12" t="s">
        <v>80</v>
      </c>
      <c r="AY191" s="143" t="s">
        <v>184</v>
      </c>
    </row>
    <row r="192" spans="2:65" s="13" customFormat="1" ht="11.25">
      <c r="B192" s="149"/>
      <c r="D192" s="136" t="s">
        <v>190</v>
      </c>
      <c r="E192" s="150" t="s">
        <v>3</v>
      </c>
      <c r="F192" s="151" t="s">
        <v>202</v>
      </c>
      <c r="H192" s="152">
        <v>70.5</v>
      </c>
      <c r="I192" s="153"/>
      <c r="L192" s="149"/>
      <c r="M192" s="154"/>
      <c r="T192" s="155"/>
      <c r="AT192" s="150" t="s">
        <v>190</v>
      </c>
      <c r="AU192" s="150" t="s">
        <v>88</v>
      </c>
      <c r="AV192" s="13" t="s">
        <v>203</v>
      </c>
      <c r="AW192" s="13" t="s">
        <v>41</v>
      </c>
      <c r="AX192" s="13" t="s">
        <v>88</v>
      </c>
      <c r="AY192" s="150" t="s">
        <v>184</v>
      </c>
    </row>
    <row r="193" spans="2:65" s="1" customFormat="1" ht="33" customHeight="1">
      <c r="B193" s="121"/>
      <c r="C193" s="122" t="s">
        <v>268</v>
      </c>
      <c r="D193" s="122" t="s">
        <v>185</v>
      </c>
      <c r="E193" s="123" t="s">
        <v>1261</v>
      </c>
      <c r="F193" s="124" t="s">
        <v>1262</v>
      </c>
      <c r="G193" s="125" t="s">
        <v>324</v>
      </c>
      <c r="H193" s="126">
        <v>3.5</v>
      </c>
      <c r="I193" s="127"/>
      <c r="J193" s="128">
        <f>ROUND(I193*H193,2)</f>
        <v>0</v>
      </c>
      <c r="K193" s="124" t="s">
        <v>189</v>
      </c>
      <c r="L193" s="32"/>
      <c r="M193" s="129" t="s">
        <v>3</v>
      </c>
      <c r="N193" s="130" t="s">
        <v>51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88</v>
      </c>
      <c r="AT193" s="133" t="s">
        <v>185</v>
      </c>
      <c r="AU193" s="133" t="s">
        <v>88</v>
      </c>
      <c r="AY193" s="16" t="s">
        <v>184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6" t="s">
        <v>88</v>
      </c>
      <c r="BK193" s="134">
        <f>ROUND(I193*H193,2)</f>
        <v>0</v>
      </c>
      <c r="BL193" s="16" t="s">
        <v>88</v>
      </c>
      <c r="BM193" s="133" t="s">
        <v>3087</v>
      </c>
    </row>
    <row r="194" spans="2:65" s="11" customFormat="1" ht="22.5">
      <c r="B194" s="135"/>
      <c r="D194" s="136" t="s">
        <v>190</v>
      </c>
      <c r="E194" s="137" t="s">
        <v>3</v>
      </c>
      <c r="F194" s="138" t="s">
        <v>1264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2005</v>
      </c>
      <c r="H195" s="145">
        <v>3.5</v>
      </c>
      <c r="I195" s="146"/>
      <c r="L195" s="142"/>
      <c r="M195" s="147"/>
      <c r="T195" s="148"/>
      <c r="AT195" s="143" t="s">
        <v>190</v>
      </c>
      <c r="AU195" s="143" t="s">
        <v>88</v>
      </c>
      <c r="AV195" s="12" t="s">
        <v>90</v>
      </c>
      <c r="AW195" s="12" t="s">
        <v>41</v>
      </c>
      <c r="AX195" s="12" t="s">
        <v>80</v>
      </c>
      <c r="AY195" s="143" t="s">
        <v>184</v>
      </c>
    </row>
    <row r="196" spans="2:65" s="13" customFormat="1" ht="11.25">
      <c r="B196" s="149"/>
      <c r="D196" s="136" t="s">
        <v>190</v>
      </c>
      <c r="E196" s="150" t="s">
        <v>3</v>
      </c>
      <c r="F196" s="151" t="s">
        <v>202</v>
      </c>
      <c r="H196" s="152">
        <v>3.5</v>
      </c>
      <c r="I196" s="153"/>
      <c r="L196" s="149"/>
      <c r="M196" s="154"/>
      <c r="T196" s="155"/>
      <c r="AT196" s="150" t="s">
        <v>190</v>
      </c>
      <c r="AU196" s="150" t="s">
        <v>88</v>
      </c>
      <c r="AV196" s="13" t="s">
        <v>203</v>
      </c>
      <c r="AW196" s="13" t="s">
        <v>41</v>
      </c>
      <c r="AX196" s="13" t="s">
        <v>88</v>
      </c>
      <c r="AY196" s="150" t="s">
        <v>184</v>
      </c>
    </row>
    <row r="197" spans="2:65" s="1" customFormat="1" ht="16.5" customHeight="1">
      <c r="B197" s="121"/>
      <c r="C197" s="122" t="s">
        <v>293</v>
      </c>
      <c r="D197" s="122" t="s">
        <v>185</v>
      </c>
      <c r="E197" s="123" t="s">
        <v>1266</v>
      </c>
      <c r="F197" s="124" t="s">
        <v>1267</v>
      </c>
      <c r="G197" s="125" t="s">
        <v>324</v>
      </c>
      <c r="H197" s="126">
        <v>105</v>
      </c>
      <c r="I197" s="127"/>
      <c r="J197" s="128">
        <f>ROUND(I197*H197,2)</f>
        <v>0</v>
      </c>
      <c r="K197" s="124" t="s">
        <v>189</v>
      </c>
      <c r="L197" s="32"/>
      <c r="M197" s="129" t="s">
        <v>3</v>
      </c>
      <c r="N197" s="130" t="s">
        <v>51</v>
      </c>
      <c r="P197" s="131">
        <f>O197*H197</f>
        <v>0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88</v>
      </c>
      <c r="AT197" s="133" t="s">
        <v>185</v>
      </c>
      <c r="AU197" s="133" t="s">
        <v>88</v>
      </c>
      <c r="AY197" s="16" t="s">
        <v>184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6" t="s">
        <v>88</v>
      </c>
      <c r="BK197" s="134">
        <f>ROUND(I197*H197,2)</f>
        <v>0</v>
      </c>
      <c r="BL197" s="16" t="s">
        <v>88</v>
      </c>
      <c r="BM197" s="133" t="s">
        <v>3088</v>
      </c>
    </row>
    <row r="198" spans="2:65" s="11" customFormat="1" ht="22.5">
      <c r="B198" s="135"/>
      <c r="D198" s="136" t="s">
        <v>190</v>
      </c>
      <c r="E198" s="137" t="s">
        <v>3</v>
      </c>
      <c r="F198" s="138" t="s">
        <v>3052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1" customFormat="1" ht="22.5">
      <c r="B199" s="135"/>
      <c r="D199" s="136" t="s">
        <v>190</v>
      </c>
      <c r="E199" s="137" t="s">
        <v>3</v>
      </c>
      <c r="F199" s="138" t="s">
        <v>1269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88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2" customFormat="1" ht="11.25">
      <c r="B200" s="142"/>
      <c r="D200" s="136" t="s">
        <v>190</v>
      </c>
      <c r="E200" s="143" t="s">
        <v>3</v>
      </c>
      <c r="F200" s="144" t="s">
        <v>376</v>
      </c>
      <c r="H200" s="145">
        <v>105</v>
      </c>
      <c r="I200" s="146"/>
      <c r="L200" s="142"/>
      <c r="M200" s="147"/>
      <c r="T200" s="148"/>
      <c r="AT200" s="143" t="s">
        <v>190</v>
      </c>
      <c r="AU200" s="143" t="s">
        <v>88</v>
      </c>
      <c r="AV200" s="12" t="s">
        <v>90</v>
      </c>
      <c r="AW200" s="12" t="s">
        <v>41</v>
      </c>
      <c r="AX200" s="12" t="s">
        <v>80</v>
      </c>
      <c r="AY200" s="143" t="s">
        <v>184</v>
      </c>
    </row>
    <row r="201" spans="2:65" s="13" customFormat="1" ht="11.25">
      <c r="B201" s="149"/>
      <c r="D201" s="136" t="s">
        <v>190</v>
      </c>
      <c r="E201" s="150" t="s">
        <v>3</v>
      </c>
      <c r="F201" s="151" t="s">
        <v>202</v>
      </c>
      <c r="H201" s="152">
        <v>105</v>
      </c>
      <c r="I201" s="153"/>
      <c r="L201" s="149"/>
      <c r="M201" s="154"/>
      <c r="T201" s="155"/>
      <c r="AT201" s="150" t="s">
        <v>190</v>
      </c>
      <c r="AU201" s="150" t="s">
        <v>88</v>
      </c>
      <c r="AV201" s="13" t="s">
        <v>203</v>
      </c>
      <c r="AW201" s="13" t="s">
        <v>41</v>
      </c>
      <c r="AX201" s="13" t="s">
        <v>88</v>
      </c>
      <c r="AY201" s="150" t="s">
        <v>184</v>
      </c>
    </row>
    <row r="202" spans="2:65" s="1" customFormat="1" ht="16.5" customHeight="1">
      <c r="B202" s="121"/>
      <c r="C202" s="122" t="s">
        <v>300</v>
      </c>
      <c r="D202" s="122" t="s">
        <v>185</v>
      </c>
      <c r="E202" s="123" t="s">
        <v>1271</v>
      </c>
      <c r="F202" s="124" t="s">
        <v>1272</v>
      </c>
      <c r="G202" s="125" t="s">
        <v>348</v>
      </c>
      <c r="H202" s="126">
        <v>8</v>
      </c>
      <c r="I202" s="127"/>
      <c r="J202" s="128">
        <f>ROUND(I202*H202,2)</f>
        <v>0</v>
      </c>
      <c r="K202" s="124" t="s">
        <v>189</v>
      </c>
      <c r="L202" s="32"/>
      <c r="M202" s="129" t="s">
        <v>3</v>
      </c>
      <c r="N202" s="130" t="s">
        <v>51</v>
      </c>
      <c r="P202" s="131">
        <f>O202*H202</f>
        <v>0</v>
      </c>
      <c r="Q202" s="131">
        <v>0</v>
      </c>
      <c r="R202" s="131">
        <f>Q202*H202</f>
        <v>0</v>
      </c>
      <c r="S202" s="131">
        <v>0</v>
      </c>
      <c r="T202" s="132">
        <f>S202*H202</f>
        <v>0</v>
      </c>
      <c r="AR202" s="133" t="s">
        <v>88</v>
      </c>
      <c r="AT202" s="133" t="s">
        <v>185</v>
      </c>
      <c r="AU202" s="133" t="s">
        <v>88</v>
      </c>
      <c r="AY202" s="16" t="s">
        <v>184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6" t="s">
        <v>88</v>
      </c>
      <c r="BK202" s="134">
        <f>ROUND(I202*H202,2)</f>
        <v>0</v>
      </c>
      <c r="BL202" s="16" t="s">
        <v>88</v>
      </c>
      <c r="BM202" s="133" t="s">
        <v>3089</v>
      </c>
    </row>
    <row r="203" spans="2:65" s="11" customFormat="1" ht="22.5">
      <c r="B203" s="135"/>
      <c r="D203" s="136" t="s">
        <v>190</v>
      </c>
      <c r="E203" s="137" t="s">
        <v>3</v>
      </c>
      <c r="F203" s="138" t="s">
        <v>3052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2" customFormat="1" ht="11.25">
      <c r="B204" s="142"/>
      <c r="D204" s="136" t="s">
        <v>190</v>
      </c>
      <c r="E204" s="143" t="s">
        <v>3</v>
      </c>
      <c r="F204" s="144" t="s">
        <v>3090</v>
      </c>
      <c r="H204" s="145">
        <v>8</v>
      </c>
      <c r="I204" s="146"/>
      <c r="L204" s="142"/>
      <c r="M204" s="147"/>
      <c r="T204" s="148"/>
      <c r="AT204" s="143" t="s">
        <v>190</v>
      </c>
      <c r="AU204" s="143" t="s">
        <v>88</v>
      </c>
      <c r="AV204" s="12" t="s">
        <v>90</v>
      </c>
      <c r="AW204" s="12" t="s">
        <v>41</v>
      </c>
      <c r="AX204" s="12" t="s">
        <v>80</v>
      </c>
      <c r="AY204" s="143" t="s">
        <v>184</v>
      </c>
    </row>
    <row r="205" spans="2:65" s="13" customFormat="1" ht="11.25">
      <c r="B205" s="149"/>
      <c r="D205" s="136" t="s">
        <v>190</v>
      </c>
      <c r="E205" s="150" t="s">
        <v>3</v>
      </c>
      <c r="F205" s="151" t="s">
        <v>202</v>
      </c>
      <c r="H205" s="152">
        <v>8</v>
      </c>
      <c r="I205" s="153"/>
      <c r="L205" s="149"/>
      <c r="M205" s="154"/>
      <c r="T205" s="155"/>
      <c r="AT205" s="150" t="s">
        <v>190</v>
      </c>
      <c r="AU205" s="150" t="s">
        <v>88</v>
      </c>
      <c r="AV205" s="13" t="s">
        <v>203</v>
      </c>
      <c r="AW205" s="13" t="s">
        <v>41</v>
      </c>
      <c r="AX205" s="13" t="s">
        <v>88</v>
      </c>
      <c r="AY205" s="150" t="s">
        <v>184</v>
      </c>
    </row>
    <row r="206" spans="2:65" s="1" customFormat="1" ht="16.5" customHeight="1">
      <c r="B206" s="121"/>
      <c r="C206" s="122" t="s">
        <v>314</v>
      </c>
      <c r="D206" s="122" t="s">
        <v>185</v>
      </c>
      <c r="E206" s="123" t="s">
        <v>1275</v>
      </c>
      <c r="F206" s="124" t="s">
        <v>1276</v>
      </c>
      <c r="G206" s="125" t="s">
        <v>348</v>
      </c>
      <c r="H206" s="126">
        <v>8</v>
      </c>
      <c r="I206" s="127"/>
      <c r="J206" s="128">
        <f>ROUND(I206*H206,2)</f>
        <v>0</v>
      </c>
      <c r="K206" s="124" t="s">
        <v>189</v>
      </c>
      <c r="L206" s="32"/>
      <c r="M206" s="129" t="s">
        <v>3</v>
      </c>
      <c r="N206" s="130" t="s">
        <v>51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88</v>
      </c>
      <c r="AT206" s="133" t="s">
        <v>185</v>
      </c>
      <c r="AU206" s="133" t="s">
        <v>88</v>
      </c>
      <c r="AY206" s="16" t="s">
        <v>184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6" t="s">
        <v>88</v>
      </c>
      <c r="BK206" s="134">
        <f>ROUND(I206*H206,2)</f>
        <v>0</v>
      </c>
      <c r="BL206" s="16" t="s">
        <v>88</v>
      </c>
      <c r="BM206" s="133" t="s">
        <v>3091</v>
      </c>
    </row>
    <row r="207" spans="2:65" s="11" customFormat="1" ht="22.5">
      <c r="B207" s="135"/>
      <c r="D207" s="136" t="s">
        <v>190</v>
      </c>
      <c r="E207" s="137" t="s">
        <v>3</v>
      </c>
      <c r="F207" s="138" t="s">
        <v>3052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2" customFormat="1" ht="11.25">
      <c r="B208" s="142"/>
      <c r="D208" s="136" t="s">
        <v>190</v>
      </c>
      <c r="E208" s="143" t="s">
        <v>3</v>
      </c>
      <c r="F208" s="144" t="s">
        <v>2345</v>
      </c>
      <c r="H208" s="145">
        <v>8</v>
      </c>
      <c r="I208" s="146"/>
      <c r="L208" s="142"/>
      <c r="M208" s="147"/>
      <c r="T208" s="148"/>
      <c r="AT208" s="143" t="s">
        <v>190</v>
      </c>
      <c r="AU208" s="143" t="s">
        <v>88</v>
      </c>
      <c r="AV208" s="12" t="s">
        <v>90</v>
      </c>
      <c r="AW208" s="12" t="s">
        <v>41</v>
      </c>
      <c r="AX208" s="12" t="s">
        <v>80</v>
      </c>
      <c r="AY208" s="143" t="s">
        <v>184</v>
      </c>
    </row>
    <row r="209" spans="2:65" s="13" customFormat="1" ht="11.25">
      <c r="B209" s="149"/>
      <c r="D209" s="136" t="s">
        <v>190</v>
      </c>
      <c r="E209" s="150" t="s">
        <v>3</v>
      </c>
      <c r="F209" s="151" t="s">
        <v>202</v>
      </c>
      <c r="H209" s="152">
        <v>8</v>
      </c>
      <c r="I209" s="153"/>
      <c r="L209" s="149"/>
      <c r="M209" s="154"/>
      <c r="T209" s="155"/>
      <c r="AT209" s="150" t="s">
        <v>190</v>
      </c>
      <c r="AU209" s="150" t="s">
        <v>88</v>
      </c>
      <c r="AV209" s="13" t="s">
        <v>203</v>
      </c>
      <c r="AW209" s="13" t="s">
        <v>41</v>
      </c>
      <c r="AX209" s="13" t="s">
        <v>88</v>
      </c>
      <c r="AY209" s="150" t="s">
        <v>184</v>
      </c>
    </row>
    <row r="210" spans="2:65" s="1" customFormat="1" ht="24.2" customHeight="1">
      <c r="B210" s="121"/>
      <c r="C210" s="122" t="s">
        <v>321</v>
      </c>
      <c r="D210" s="122" t="s">
        <v>185</v>
      </c>
      <c r="E210" s="123" t="s">
        <v>1279</v>
      </c>
      <c r="F210" s="124" t="s">
        <v>1280</v>
      </c>
      <c r="G210" s="125" t="s">
        <v>348</v>
      </c>
      <c r="H210" s="126">
        <v>8</v>
      </c>
      <c r="I210" s="127"/>
      <c r="J210" s="128">
        <f>ROUND(I210*H210,2)</f>
        <v>0</v>
      </c>
      <c r="K210" s="124" t="s">
        <v>189</v>
      </c>
      <c r="L210" s="32"/>
      <c r="M210" s="129" t="s">
        <v>3</v>
      </c>
      <c r="N210" s="130" t="s">
        <v>51</v>
      </c>
      <c r="P210" s="131">
        <f>O210*H210</f>
        <v>0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88</v>
      </c>
      <c r="AT210" s="133" t="s">
        <v>185</v>
      </c>
      <c r="AU210" s="133" t="s">
        <v>88</v>
      </c>
      <c r="AY210" s="16" t="s">
        <v>184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6" t="s">
        <v>88</v>
      </c>
      <c r="BK210" s="134">
        <f>ROUND(I210*H210,2)</f>
        <v>0</v>
      </c>
      <c r="BL210" s="16" t="s">
        <v>88</v>
      </c>
      <c r="BM210" s="133" t="s">
        <v>3092</v>
      </c>
    </row>
    <row r="211" spans="2:65" s="11" customFormat="1" ht="22.5">
      <c r="B211" s="135"/>
      <c r="D211" s="136" t="s">
        <v>190</v>
      </c>
      <c r="E211" s="137" t="s">
        <v>3</v>
      </c>
      <c r="F211" s="138" t="s">
        <v>3052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2" customFormat="1" ht="11.25">
      <c r="B212" s="142"/>
      <c r="D212" s="136" t="s">
        <v>190</v>
      </c>
      <c r="E212" s="143" t="s">
        <v>3</v>
      </c>
      <c r="F212" s="144" t="s">
        <v>3090</v>
      </c>
      <c r="H212" s="145">
        <v>8</v>
      </c>
      <c r="I212" s="146"/>
      <c r="L212" s="142"/>
      <c r="M212" s="147"/>
      <c r="T212" s="148"/>
      <c r="AT212" s="143" t="s">
        <v>190</v>
      </c>
      <c r="AU212" s="143" t="s">
        <v>88</v>
      </c>
      <c r="AV212" s="12" t="s">
        <v>90</v>
      </c>
      <c r="AW212" s="12" t="s">
        <v>41</v>
      </c>
      <c r="AX212" s="12" t="s">
        <v>80</v>
      </c>
      <c r="AY212" s="143" t="s">
        <v>184</v>
      </c>
    </row>
    <row r="213" spans="2:65" s="13" customFormat="1" ht="11.25">
      <c r="B213" s="149"/>
      <c r="D213" s="136" t="s">
        <v>190</v>
      </c>
      <c r="E213" s="150" t="s">
        <v>3</v>
      </c>
      <c r="F213" s="151" t="s">
        <v>202</v>
      </c>
      <c r="H213" s="152">
        <v>8</v>
      </c>
      <c r="I213" s="153"/>
      <c r="L213" s="149"/>
      <c r="M213" s="154"/>
      <c r="T213" s="155"/>
      <c r="AT213" s="150" t="s">
        <v>190</v>
      </c>
      <c r="AU213" s="150" t="s">
        <v>88</v>
      </c>
      <c r="AV213" s="13" t="s">
        <v>203</v>
      </c>
      <c r="AW213" s="13" t="s">
        <v>41</v>
      </c>
      <c r="AX213" s="13" t="s">
        <v>88</v>
      </c>
      <c r="AY213" s="150" t="s">
        <v>184</v>
      </c>
    </row>
    <row r="214" spans="2:65" s="1" customFormat="1" ht="33" customHeight="1">
      <c r="B214" s="121"/>
      <c r="C214" s="122" t="s">
        <v>8</v>
      </c>
      <c r="D214" s="122" t="s">
        <v>185</v>
      </c>
      <c r="E214" s="123" t="s">
        <v>1282</v>
      </c>
      <c r="F214" s="124" t="s">
        <v>1283</v>
      </c>
      <c r="G214" s="125" t="s">
        <v>324</v>
      </c>
      <c r="H214" s="126">
        <v>35</v>
      </c>
      <c r="I214" s="127"/>
      <c r="J214" s="128">
        <f>ROUND(I214*H214,2)</f>
        <v>0</v>
      </c>
      <c r="K214" s="124" t="s">
        <v>189</v>
      </c>
      <c r="L214" s="32"/>
      <c r="M214" s="129" t="s">
        <v>3</v>
      </c>
      <c r="N214" s="130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88</v>
      </c>
      <c r="AT214" s="133" t="s">
        <v>185</v>
      </c>
      <c r="AU214" s="133" t="s">
        <v>88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3093</v>
      </c>
    </row>
    <row r="215" spans="2:65" s="11" customFormat="1" ht="22.5">
      <c r="B215" s="135"/>
      <c r="D215" s="136" t="s">
        <v>190</v>
      </c>
      <c r="E215" s="137" t="s">
        <v>3</v>
      </c>
      <c r="F215" s="138" t="s">
        <v>3052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33.75">
      <c r="B216" s="135"/>
      <c r="D216" s="136" t="s">
        <v>190</v>
      </c>
      <c r="E216" s="137" t="s">
        <v>3</v>
      </c>
      <c r="F216" s="138" t="s">
        <v>3094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2" customFormat="1" ht="11.25">
      <c r="B217" s="142"/>
      <c r="D217" s="136" t="s">
        <v>190</v>
      </c>
      <c r="E217" s="143" t="s">
        <v>3</v>
      </c>
      <c r="F217" s="144" t="s">
        <v>419</v>
      </c>
      <c r="H217" s="145">
        <v>35</v>
      </c>
      <c r="I217" s="146"/>
      <c r="L217" s="142"/>
      <c r="M217" s="147"/>
      <c r="T217" s="148"/>
      <c r="AT217" s="143" t="s">
        <v>190</v>
      </c>
      <c r="AU217" s="143" t="s">
        <v>88</v>
      </c>
      <c r="AV217" s="12" t="s">
        <v>90</v>
      </c>
      <c r="AW217" s="12" t="s">
        <v>41</v>
      </c>
      <c r="AX217" s="12" t="s">
        <v>80</v>
      </c>
      <c r="AY217" s="143" t="s">
        <v>184</v>
      </c>
    </row>
    <row r="218" spans="2:65" s="13" customFormat="1" ht="11.25">
      <c r="B218" s="149"/>
      <c r="D218" s="136" t="s">
        <v>190</v>
      </c>
      <c r="E218" s="150" t="s">
        <v>3</v>
      </c>
      <c r="F218" s="151" t="s">
        <v>202</v>
      </c>
      <c r="H218" s="152">
        <v>35</v>
      </c>
      <c r="I218" s="153"/>
      <c r="L218" s="149"/>
      <c r="M218" s="154"/>
      <c r="T218" s="155"/>
      <c r="AT218" s="150" t="s">
        <v>190</v>
      </c>
      <c r="AU218" s="150" t="s">
        <v>88</v>
      </c>
      <c r="AV218" s="13" t="s">
        <v>203</v>
      </c>
      <c r="AW218" s="13" t="s">
        <v>41</v>
      </c>
      <c r="AX218" s="13" t="s">
        <v>88</v>
      </c>
      <c r="AY218" s="150" t="s">
        <v>184</v>
      </c>
    </row>
    <row r="219" spans="2:65" s="1" customFormat="1" ht="24.2" customHeight="1">
      <c r="B219" s="121"/>
      <c r="C219" s="122" t="s">
        <v>339</v>
      </c>
      <c r="D219" s="122" t="s">
        <v>185</v>
      </c>
      <c r="E219" s="123" t="s">
        <v>1286</v>
      </c>
      <c r="F219" s="124" t="s">
        <v>1287</v>
      </c>
      <c r="G219" s="125" t="s">
        <v>324</v>
      </c>
      <c r="H219" s="126">
        <v>180</v>
      </c>
      <c r="I219" s="127"/>
      <c r="J219" s="128">
        <f>ROUND(I219*H219,2)</f>
        <v>0</v>
      </c>
      <c r="K219" s="124" t="s">
        <v>189</v>
      </c>
      <c r="L219" s="32"/>
      <c r="M219" s="129" t="s">
        <v>3</v>
      </c>
      <c r="N219" s="130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88</v>
      </c>
      <c r="AT219" s="133" t="s">
        <v>185</v>
      </c>
      <c r="AU219" s="133" t="s">
        <v>88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3095</v>
      </c>
    </row>
    <row r="220" spans="2:65" s="11" customFormat="1" ht="22.5">
      <c r="B220" s="135"/>
      <c r="D220" s="136" t="s">
        <v>190</v>
      </c>
      <c r="E220" s="137" t="s">
        <v>3</v>
      </c>
      <c r="F220" s="138" t="s">
        <v>3052</v>
      </c>
      <c r="H220" s="137" t="s">
        <v>3</v>
      </c>
      <c r="I220" s="139"/>
      <c r="L220" s="135"/>
      <c r="M220" s="140"/>
      <c r="T220" s="141"/>
      <c r="AT220" s="137" t="s">
        <v>190</v>
      </c>
      <c r="AU220" s="137" t="s">
        <v>88</v>
      </c>
      <c r="AV220" s="11" t="s">
        <v>88</v>
      </c>
      <c r="AW220" s="11" t="s">
        <v>41</v>
      </c>
      <c r="AX220" s="11" t="s">
        <v>80</v>
      </c>
      <c r="AY220" s="137" t="s">
        <v>184</v>
      </c>
    </row>
    <row r="221" spans="2:65" s="11" customFormat="1" ht="22.5">
      <c r="B221" s="135"/>
      <c r="D221" s="136" t="s">
        <v>190</v>
      </c>
      <c r="E221" s="137" t="s">
        <v>3</v>
      </c>
      <c r="F221" s="138" t="s">
        <v>1289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733</v>
      </c>
      <c r="H222" s="145">
        <v>180</v>
      </c>
      <c r="I222" s="146"/>
      <c r="L222" s="142"/>
      <c r="M222" s="147"/>
      <c r="T222" s="148"/>
      <c r="AT222" s="143" t="s">
        <v>190</v>
      </c>
      <c r="AU222" s="143" t="s">
        <v>88</v>
      </c>
      <c r="AV222" s="12" t="s">
        <v>90</v>
      </c>
      <c r="AW222" s="12" t="s">
        <v>41</v>
      </c>
      <c r="AX222" s="12" t="s">
        <v>80</v>
      </c>
      <c r="AY222" s="143" t="s">
        <v>184</v>
      </c>
    </row>
    <row r="223" spans="2:65" s="13" customFormat="1" ht="11.25">
      <c r="B223" s="149"/>
      <c r="D223" s="136" t="s">
        <v>190</v>
      </c>
      <c r="E223" s="150" t="s">
        <v>3</v>
      </c>
      <c r="F223" s="151" t="s">
        <v>202</v>
      </c>
      <c r="H223" s="152">
        <v>180</v>
      </c>
      <c r="I223" s="153"/>
      <c r="L223" s="149"/>
      <c r="M223" s="154"/>
      <c r="T223" s="155"/>
      <c r="AT223" s="150" t="s">
        <v>190</v>
      </c>
      <c r="AU223" s="150" t="s">
        <v>88</v>
      </c>
      <c r="AV223" s="13" t="s">
        <v>203</v>
      </c>
      <c r="AW223" s="13" t="s">
        <v>41</v>
      </c>
      <c r="AX223" s="13" t="s">
        <v>88</v>
      </c>
      <c r="AY223" s="150" t="s">
        <v>184</v>
      </c>
    </row>
    <row r="224" spans="2:65" s="1" customFormat="1" ht="24.2" customHeight="1">
      <c r="B224" s="121"/>
      <c r="C224" s="122" t="s">
        <v>345</v>
      </c>
      <c r="D224" s="122" t="s">
        <v>185</v>
      </c>
      <c r="E224" s="123" t="s">
        <v>1291</v>
      </c>
      <c r="F224" s="124" t="s">
        <v>1292</v>
      </c>
      <c r="G224" s="125" t="s">
        <v>324</v>
      </c>
      <c r="H224" s="126">
        <v>100</v>
      </c>
      <c r="I224" s="127"/>
      <c r="J224" s="128">
        <f>ROUND(I224*H224,2)</f>
        <v>0</v>
      </c>
      <c r="K224" s="124" t="s">
        <v>189</v>
      </c>
      <c r="L224" s="32"/>
      <c r="M224" s="129" t="s">
        <v>3</v>
      </c>
      <c r="N224" s="130" t="s">
        <v>51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88</v>
      </c>
      <c r="AT224" s="133" t="s">
        <v>185</v>
      </c>
      <c r="AU224" s="133" t="s">
        <v>88</v>
      </c>
      <c r="AY224" s="16" t="s">
        <v>184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6" t="s">
        <v>88</v>
      </c>
      <c r="BK224" s="134">
        <f>ROUND(I224*H224,2)</f>
        <v>0</v>
      </c>
      <c r="BL224" s="16" t="s">
        <v>88</v>
      </c>
      <c r="BM224" s="133" t="s">
        <v>3096</v>
      </c>
    </row>
    <row r="225" spans="2:65" s="11" customFormat="1" ht="22.5">
      <c r="B225" s="135"/>
      <c r="D225" s="136" t="s">
        <v>190</v>
      </c>
      <c r="E225" s="137" t="s">
        <v>3</v>
      </c>
      <c r="F225" s="138" t="s">
        <v>3052</v>
      </c>
      <c r="H225" s="137" t="s">
        <v>3</v>
      </c>
      <c r="I225" s="139"/>
      <c r="L225" s="135"/>
      <c r="M225" s="140"/>
      <c r="T225" s="141"/>
      <c r="AT225" s="137" t="s">
        <v>190</v>
      </c>
      <c r="AU225" s="137" t="s">
        <v>88</v>
      </c>
      <c r="AV225" s="11" t="s">
        <v>88</v>
      </c>
      <c r="AW225" s="11" t="s">
        <v>41</v>
      </c>
      <c r="AX225" s="11" t="s">
        <v>80</v>
      </c>
      <c r="AY225" s="137" t="s">
        <v>184</v>
      </c>
    </row>
    <row r="226" spans="2:65" s="11" customFormat="1" ht="22.5">
      <c r="B226" s="135"/>
      <c r="D226" s="136" t="s">
        <v>190</v>
      </c>
      <c r="E226" s="137" t="s">
        <v>3</v>
      </c>
      <c r="F226" s="138" t="s">
        <v>1294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1295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2" customFormat="1" ht="11.25">
      <c r="B228" s="142"/>
      <c r="D228" s="136" t="s">
        <v>190</v>
      </c>
      <c r="E228" s="143" t="s">
        <v>3</v>
      </c>
      <c r="F228" s="144" t="s">
        <v>2851</v>
      </c>
      <c r="H228" s="145">
        <v>25</v>
      </c>
      <c r="I228" s="146"/>
      <c r="L228" s="142"/>
      <c r="M228" s="147"/>
      <c r="T228" s="148"/>
      <c r="AT228" s="143" t="s">
        <v>190</v>
      </c>
      <c r="AU228" s="143" t="s">
        <v>88</v>
      </c>
      <c r="AV228" s="12" t="s">
        <v>90</v>
      </c>
      <c r="AW228" s="12" t="s">
        <v>41</v>
      </c>
      <c r="AX228" s="12" t="s">
        <v>80</v>
      </c>
      <c r="AY228" s="143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1297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1278</v>
      </c>
      <c r="H230" s="145">
        <v>10</v>
      </c>
      <c r="I230" s="146"/>
      <c r="L230" s="142"/>
      <c r="M230" s="147"/>
      <c r="T230" s="148"/>
      <c r="AT230" s="143" t="s">
        <v>190</v>
      </c>
      <c r="AU230" s="143" t="s">
        <v>88</v>
      </c>
      <c r="AV230" s="12" t="s">
        <v>90</v>
      </c>
      <c r="AW230" s="12" t="s">
        <v>41</v>
      </c>
      <c r="AX230" s="12" t="s">
        <v>80</v>
      </c>
      <c r="AY230" s="143" t="s">
        <v>184</v>
      </c>
    </row>
    <row r="231" spans="2:65" s="11" customFormat="1" ht="11.25">
      <c r="B231" s="135"/>
      <c r="D231" s="136" t="s">
        <v>190</v>
      </c>
      <c r="E231" s="137" t="s">
        <v>3</v>
      </c>
      <c r="F231" s="138" t="s">
        <v>1299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2" customFormat="1" ht="11.25">
      <c r="B232" s="142"/>
      <c r="D232" s="136" t="s">
        <v>190</v>
      </c>
      <c r="E232" s="143" t="s">
        <v>3</v>
      </c>
      <c r="F232" s="144" t="s">
        <v>1296</v>
      </c>
      <c r="H232" s="145">
        <v>20</v>
      </c>
      <c r="I232" s="146"/>
      <c r="L232" s="142"/>
      <c r="M232" s="147"/>
      <c r="T232" s="148"/>
      <c r="AT232" s="143" t="s">
        <v>190</v>
      </c>
      <c r="AU232" s="143" t="s">
        <v>88</v>
      </c>
      <c r="AV232" s="12" t="s">
        <v>90</v>
      </c>
      <c r="AW232" s="12" t="s">
        <v>41</v>
      </c>
      <c r="AX232" s="12" t="s">
        <v>80</v>
      </c>
      <c r="AY232" s="143" t="s">
        <v>184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1301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2" customFormat="1" ht="11.25">
      <c r="B234" s="142"/>
      <c r="D234" s="136" t="s">
        <v>190</v>
      </c>
      <c r="E234" s="143" t="s">
        <v>3</v>
      </c>
      <c r="F234" s="144" t="s">
        <v>1296</v>
      </c>
      <c r="H234" s="145">
        <v>20</v>
      </c>
      <c r="I234" s="146"/>
      <c r="L234" s="142"/>
      <c r="M234" s="147"/>
      <c r="T234" s="148"/>
      <c r="AT234" s="143" t="s">
        <v>190</v>
      </c>
      <c r="AU234" s="143" t="s">
        <v>88</v>
      </c>
      <c r="AV234" s="12" t="s">
        <v>90</v>
      </c>
      <c r="AW234" s="12" t="s">
        <v>41</v>
      </c>
      <c r="AX234" s="12" t="s">
        <v>80</v>
      </c>
      <c r="AY234" s="143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1302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1296</v>
      </c>
      <c r="H236" s="145">
        <v>20</v>
      </c>
      <c r="I236" s="146"/>
      <c r="L236" s="142"/>
      <c r="M236" s="147"/>
      <c r="T236" s="148"/>
      <c r="AT236" s="143" t="s">
        <v>190</v>
      </c>
      <c r="AU236" s="143" t="s">
        <v>88</v>
      </c>
      <c r="AV236" s="12" t="s">
        <v>90</v>
      </c>
      <c r="AW236" s="12" t="s">
        <v>41</v>
      </c>
      <c r="AX236" s="12" t="s">
        <v>80</v>
      </c>
      <c r="AY236" s="143" t="s">
        <v>184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1640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1308</v>
      </c>
      <c r="H238" s="145">
        <v>5</v>
      </c>
      <c r="I238" s="146"/>
      <c r="L238" s="142"/>
      <c r="M238" s="147"/>
      <c r="T238" s="148"/>
      <c r="AT238" s="143" t="s">
        <v>190</v>
      </c>
      <c r="AU238" s="143" t="s">
        <v>88</v>
      </c>
      <c r="AV238" s="12" t="s">
        <v>90</v>
      </c>
      <c r="AW238" s="12" t="s">
        <v>41</v>
      </c>
      <c r="AX238" s="12" t="s">
        <v>80</v>
      </c>
      <c r="AY238" s="143" t="s">
        <v>184</v>
      </c>
    </row>
    <row r="239" spans="2:65" s="13" customFormat="1" ht="11.25">
      <c r="B239" s="149"/>
      <c r="D239" s="136" t="s">
        <v>190</v>
      </c>
      <c r="E239" s="150" t="s">
        <v>3</v>
      </c>
      <c r="F239" s="151" t="s">
        <v>202</v>
      </c>
      <c r="H239" s="152">
        <v>100</v>
      </c>
      <c r="I239" s="153"/>
      <c r="L239" s="149"/>
      <c r="M239" s="154"/>
      <c r="T239" s="155"/>
      <c r="AT239" s="150" t="s">
        <v>190</v>
      </c>
      <c r="AU239" s="150" t="s">
        <v>88</v>
      </c>
      <c r="AV239" s="13" t="s">
        <v>203</v>
      </c>
      <c r="AW239" s="13" t="s">
        <v>41</v>
      </c>
      <c r="AX239" s="13" t="s">
        <v>88</v>
      </c>
      <c r="AY239" s="150" t="s">
        <v>184</v>
      </c>
    </row>
    <row r="240" spans="2:65" s="1" customFormat="1" ht="24.2" customHeight="1">
      <c r="B240" s="121"/>
      <c r="C240" s="122" t="s">
        <v>350</v>
      </c>
      <c r="D240" s="122" t="s">
        <v>185</v>
      </c>
      <c r="E240" s="123" t="s">
        <v>1303</v>
      </c>
      <c r="F240" s="124" t="s">
        <v>1304</v>
      </c>
      <c r="G240" s="125" t="s">
        <v>324</v>
      </c>
      <c r="H240" s="126">
        <v>90</v>
      </c>
      <c r="I240" s="127"/>
      <c r="J240" s="128">
        <f>ROUND(I240*H240,2)</f>
        <v>0</v>
      </c>
      <c r="K240" s="124" t="s">
        <v>189</v>
      </c>
      <c r="L240" s="32"/>
      <c r="M240" s="129" t="s">
        <v>3</v>
      </c>
      <c r="N240" s="130" t="s">
        <v>51</v>
      </c>
      <c r="P240" s="131">
        <f>O240*H240</f>
        <v>0</v>
      </c>
      <c r="Q240" s="131">
        <v>0</v>
      </c>
      <c r="R240" s="131">
        <f>Q240*H240</f>
        <v>0</v>
      </c>
      <c r="S240" s="131">
        <v>0</v>
      </c>
      <c r="T240" s="132">
        <f>S240*H240</f>
        <v>0</v>
      </c>
      <c r="AR240" s="133" t="s">
        <v>88</v>
      </c>
      <c r="AT240" s="133" t="s">
        <v>185</v>
      </c>
      <c r="AU240" s="133" t="s">
        <v>88</v>
      </c>
      <c r="AY240" s="16" t="s">
        <v>184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6" t="s">
        <v>88</v>
      </c>
      <c r="BK240" s="134">
        <f>ROUND(I240*H240,2)</f>
        <v>0</v>
      </c>
      <c r="BL240" s="16" t="s">
        <v>88</v>
      </c>
      <c r="BM240" s="133" t="s">
        <v>3097</v>
      </c>
    </row>
    <row r="241" spans="2:51" s="11" customFormat="1" ht="22.5">
      <c r="B241" s="135"/>
      <c r="D241" s="136" t="s">
        <v>190</v>
      </c>
      <c r="E241" s="137" t="s">
        <v>3</v>
      </c>
      <c r="F241" s="138" t="s">
        <v>3052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51" s="11" customFormat="1" ht="22.5">
      <c r="B242" s="135"/>
      <c r="D242" s="136" t="s">
        <v>190</v>
      </c>
      <c r="E242" s="137" t="s">
        <v>3</v>
      </c>
      <c r="F242" s="138" t="s">
        <v>1306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51" s="11" customFormat="1" ht="11.25">
      <c r="B243" s="135"/>
      <c r="D243" s="136" t="s">
        <v>190</v>
      </c>
      <c r="E243" s="137" t="s">
        <v>3</v>
      </c>
      <c r="F243" s="138" t="s">
        <v>1295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51" s="12" customFormat="1" ht="11.25">
      <c r="B244" s="142"/>
      <c r="D244" s="136" t="s">
        <v>190</v>
      </c>
      <c r="E244" s="143" t="s">
        <v>3</v>
      </c>
      <c r="F244" s="144" t="s">
        <v>1296</v>
      </c>
      <c r="H244" s="145">
        <v>20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80</v>
      </c>
      <c r="AY244" s="143" t="s">
        <v>184</v>
      </c>
    </row>
    <row r="245" spans="2:51" s="11" customFormat="1" ht="11.25">
      <c r="B245" s="135"/>
      <c r="D245" s="136" t="s">
        <v>190</v>
      </c>
      <c r="E245" s="137" t="s">
        <v>3</v>
      </c>
      <c r="F245" s="138" t="s">
        <v>1297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51" s="12" customFormat="1" ht="11.25">
      <c r="B246" s="142"/>
      <c r="D246" s="136" t="s">
        <v>190</v>
      </c>
      <c r="E246" s="143" t="s">
        <v>3</v>
      </c>
      <c r="F246" s="144" t="s">
        <v>1308</v>
      </c>
      <c r="H246" s="145">
        <v>5</v>
      </c>
      <c r="I246" s="146"/>
      <c r="L246" s="142"/>
      <c r="M246" s="147"/>
      <c r="T246" s="148"/>
      <c r="AT246" s="143" t="s">
        <v>190</v>
      </c>
      <c r="AU246" s="143" t="s">
        <v>88</v>
      </c>
      <c r="AV246" s="12" t="s">
        <v>90</v>
      </c>
      <c r="AW246" s="12" t="s">
        <v>41</v>
      </c>
      <c r="AX246" s="12" t="s">
        <v>80</v>
      </c>
      <c r="AY246" s="143" t="s">
        <v>184</v>
      </c>
    </row>
    <row r="247" spans="2:51" s="11" customFormat="1" ht="11.25">
      <c r="B247" s="135"/>
      <c r="D247" s="136" t="s">
        <v>190</v>
      </c>
      <c r="E247" s="137" t="s">
        <v>3</v>
      </c>
      <c r="F247" s="138" t="s">
        <v>1299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51" s="12" customFormat="1" ht="11.25">
      <c r="B248" s="142"/>
      <c r="D248" s="136" t="s">
        <v>190</v>
      </c>
      <c r="E248" s="143" t="s">
        <v>3</v>
      </c>
      <c r="F248" s="144" t="s">
        <v>1296</v>
      </c>
      <c r="H248" s="145">
        <v>20</v>
      </c>
      <c r="I248" s="146"/>
      <c r="L248" s="142"/>
      <c r="M248" s="147"/>
      <c r="T248" s="148"/>
      <c r="AT248" s="143" t="s">
        <v>190</v>
      </c>
      <c r="AU248" s="143" t="s">
        <v>88</v>
      </c>
      <c r="AV248" s="12" t="s">
        <v>90</v>
      </c>
      <c r="AW248" s="12" t="s">
        <v>41</v>
      </c>
      <c r="AX248" s="12" t="s">
        <v>80</v>
      </c>
      <c r="AY248" s="143" t="s">
        <v>184</v>
      </c>
    </row>
    <row r="249" spans="2:51" s="11" customFormat="1" ht="11.25">
      <c r="B249" s="135"/>
      <c r="D249" s="136" t="s">
        <v>190</v>
      </c>
      <c r="E249" s="137" t="s">
        <v>3</v>
      </c>
      <c r="F249" s="138" t="s">
        <v>1300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88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51" s="12" customFormat="1" ht="11.25">
      <c r="B250" s="142"/>
      <c r="D250" s="136" t="s">
        <v>190</v>
      </c>
      <c r="E250" s="143" t="s">
        <v>3</v>
      </c>
      <c r="F250" s="144" t="s">
        <v>1308</v>
      </c>
      <c r="H250" s="145">
        <v>5</v>
      </c>
      <c r="I250" s="146"/>
      <c r="L250" s="142"/>
      <c r="M250" s="147"/>
      <c r="T250" s="148"/>
      <c r="AT250" s="143" t="s">
        <v>190</v>
      </c>
      <c r="AU250" s="143" t="s">
        <v>88</v>
      </c>
      <c r="AV250" s="12" t="s">
        <v>90</v>
      </c>
      <c r="AW250" s="12" t="s">
        <v>41</v>
      </c>
      <c r="AX250" s="12" t="s">
        <v>80</v>
      </c>
      <c r="AY250" s="143" t="s">
        <v>184</v>
      </c>
    </row>
    <row r="251" spans="2:51" s="11" customFormat="1" ht="11.25">
      <c r="B251" s="135"/>
      <c r="D251" s="136" t="s">
        <v>190</v>
      </c>
      <c r="E251" s="137" t="s">
        <v>3</v>
      </c>
      <c r="F251" s="138" t="s">
        <v>1301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51" s="12" customFormat="1" ht="11.25">
      <c r="B252" s="142"/>
      <c r="D252" s="136" t="s">
        <v>190</v>
      </c>
      <c r="E252" s="143" t="s">
        <v>3</v>
      </c>
      <c r="F252" s="144" t="s">
        <v>1307</v>
      </c>
      <c r="H252" s="145">
        <v>15</v>
      </c>
      <c r="I252" s="146"/>
      <c r="L252" s="142"/>
      <c r="M252" s="147"/>
      <c r="T252" s="148"/>
      <c r="AT252" s="143" t="s">
        <v>190</v>
      </c>
      <c r="AU252" s="143" t="s">
        <v>88</v>
      </c>
      <c r="AV252" s="12" t="s">
        <v>90</v>
      </c>
      <c r="AW252" s="12" t="s">
        <v>41</v>
      </c>
      <c r="AX252" s="12" t="s">
        <v>80</v>
      </c>
      <c r="AY252" s="143" t="s">
        <v>184</v>
      </c>
    </row>
    <row r="253" spans="2:51" s="11" customFormat="1" ht="11.25">
      <c r="B253" s="135"/>
      <c r="D253" s="136" t="s">
        <v>190</v>
      </c>
      <c r="E253" s="137" t="s">
        <v>3</v>
      </c>
      <c r="F253" s="138" t="s">
        <v>1302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51" s="12" customFormat="1" ht="11.25">
      <c r="B254" s="142"/>
      <c r="D254" s="136" t="s">
        <v>190</v>
      </c>
      <c r="E254" s="143" t="s">
        <v>3</v>
      </c>
      <c r="F254" s="144" t="s">
        <v>1296</v>
      </c>
      <c r="H254" s="145">
        <v>20</v>
      </c>
      <c r="I254" s="146"/>
      <c r="L254" s="142"/>
      <c r="M254" s="147"/>
      <c r="T254" s="148"/>
      <c r="AT254" s="143" t="s">
        <v>190</v>
      </c>
      <c r="AU254" s="143" t="s">
        <v>88</v>
      </c>
      <c r="AV254" s="12" t="s">
        <v>90</v>
      </c>
      <c r="AW254" s="12" t="s">
        <v>41</v>
      </c>
      <c r="AX254" s="12" t="s">
        <v>80</v>
      </c>
      <c r="AY254" s="143" t="s">
        <v>184</v>
      </c>
    </row>
    <row r="255" spans="2:51" s="11" customFormat="1" ht="11.25">
      <c r="B255" s="135"/>
      <c r="D255" s="136" t="s">
        <v>190</v>
      </c>
      <c r="E255" s="137" t="s">
        <v>3</v>
      </c>
      <c r="F255" s="138" t="s">
        <v>1302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88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51" s="12" customFormat="1" ht="11.25">
      <c r="B256" s="142"/>
      <c r="D256" s="136" t="s">
        <v>190</v>
      </c>
      <c r="E256" s="143" t="s">
        <v>3</v>
      </c>
      <c r="F256" s="144" t="s">
        <v>1308</v>
      </c>
      <c r="H256" s="145">
        <v>5</v>
      </c>
      <c r="I256" s="146"/>
      <c r="L256" s="142"/>
      <c r="M256" s="147"/>
      <c r="T256" s="148"/>
      <c r="AT256" s="143" t="s">
        <v>190</v>
      </c>
      <c r="AU256" s="143" t="s">
        <v>88</v>
      </c>
      <c r="AV256" s="12" t="s">
        <v>90</v>
      </c>
      <c r="AW256" s="12" t="s">
        <v>41</v>
      </c>
      <c r="AX256" s="12" t="s">
        <v>80</v>
      </c>
      <c r="AY256" s="143" t="s">
        <v>184</v>
      </c>
    </row>
    <row r="257" spans="2:65" s="13" customFormat="1" ht="11.25">
      <c r="B257" s="149"/>
      <c r="D257" s="136" t="s">
        <v>190</v>
      </c>
      <c r="E257" s="150" t="s">
        <v>3</v>
      </c>
      <c r="F257" s="151" t="s">
        <v>202</v>
      </c>
      <c r="H257" s="152">
        <v>90</v>
      </c>
      <c r="I257" s="153"/>
      <c r="L257" s="149"/>
      <c r="M257" s="154"/>
      <c r="T257" s="155"/>
      <c r="AT257" s="150" t="s">
        <v>190</v>
      </c>
      <c r="AU257" s="150" t="s">
        <v>88</v>
      </c>
      <c r="AV257" s="13" t="s">
        <v>203</v>
      </c>
      <c r="AW257" s="13" t="s">
        <v>41</v>
      </c>
      <c r="AX257" s="13" t="s">
        <v>88</v>
      </c>
      <c r="AY257" s="150" t="s">
        <v>184</v>
      </c>
    </row>
    <row r="258" spans="2:65" s="1" customFormat="1" ht="24.2" customHeight="1">
      <c r="B258" s="121"/>
      <c r="C258" s="122" t="s">
        <v>332</v>
      </c>
      <c r="D258" s="122" t="s">
        <v>185</v>
      </c>
      <c r="E258" s="123" t="s">
        <v>1648</v>
      </c>
      <c r="F258" s="124" t="s">
        <v>1649</v>
      </c>
      <c r="G258" s="125" t="s">
        <v>324</v>
      </c>
      <c r="H258" s="126">
        <v>170</v>
      </c>
      <c r="I258" s="127"/>
      <c r="J258" s="128">
        <f>ROUND(I258*H258,2)</f>
        <v>0</v>
      </c>
      <c r="K258" s="124" t="s">
        <v>189</v>
      </c>
      <c r="L258" s="32"/>
      <c r="M258" s="129" t="s">
        <v>3</v>
      </c>
      <c r="N258" s="130" t="s">
        <v>51</v>
      </c>
      <c r="P258" s="131">
        <f>O258*H258</f>
        <v>0</v>
      </c>
      <c r="Q258" s="131">
        <v>0</v>
      </c>
      <c r="R258" s="131">
        <f>Q258*H258</f>
        <v>0</v>
      </c>
      <c r="S258" s="131">
        <v>0</v>
      </c>
      <c r="T258" s="132">
        <f>S258*H258</f>
        <v>0</v>
      </c>
      <c r="AR258" s="133" t="s">
        <v>88</v>
      </c>
      <c r="AT258" s="133" t="s">
        <v>185</v>
      </c>
      <c r="AU258" s="133" t="s">
        <v>88</v>
      </c>
      <c r="AY258" s="16" t="s">
        <v>184</v>
      </c>
      <c r="BE258" s="134">
        <f>IF(N258="základní",J258,0)</f>
        <v>0</v>
      </c>
      <c r="BF258" s="134">
        <f>IF(N258="snížená",J258,0)</f>
        <v>0</v>
      </c>
      <c r="BG258" s="134">
        <f>IF(N258="zákl. přenesená",J258,0)</f>
        <v>0</v>
      </c>
      <c r="BH258" s="134">
        <f>IF(N258="sníž. přenesená",J258,0)</f>
        <v>0</v>
      </c>
      <c r="BI258" s="134">
        <f>IF(N258="nulová",J258,0)</f>
        <v>0</v>
      </c>
      <c r="BJ258" s="16" t="s">
        <v>88</v>
      </c>
      <c r="BK258" s="134">
        <f>ROUND(I258*H258,2)</f>
        <v>0</v>
      </c>
      <c r="BL258" s="16" t="s">
        <v>88</v>
      </c>
      <c r="BM258" s="133" t="s">
        <v>3098</v>
      </c>
    </row>
    <row r="259" spans="2:65" s="11" customFormat="1" ht="22.5">
      <c r="B259" s="135"/>
      <c r="D259" s="136" t="s">
        <v>190</v>
      </c>
      <c r="E259" s="137" t="s">
        <v>3</v>
      </c>
      <c r="F259" s="138" t="s">
        <v>3052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22.5">
      <c r="B260" s="135"/>
      <c r="D260" s="136" t="s">
        <v>190</v>
      </c>
      <c r="E260" s="137" t="s">
        <v>3</v>
      </c>
      <c r="F260" s="138" t="s">
        <v>1651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2" customFormat="1" ht="11.25">
      <c r="B261" s="142"/>
      <c r="D261" s="136" t="s">
        <v>190</v>
      </c>
      <c r="E261" s="143" t="s">
        <v>3</v>
      </c>
      <c r="F261" s="144" t="s">
        <v>2857</v>
      </c>
      <c r="H261" s="145">
        <v>170</v>
      </c>
      <c r="I261" s="146"/>
      <c r="L261" s="142"/>
      <c r="M261" s="147"/>
      <c r="T261" s="148"/>
      <c r="AT261" s="143" t="s">
        <v>190</v>
      </c>
      <c r="AU261" s="143" t="s">
        <v>88</v>
      </c>
      <c r="AV261" s="12" t="s">
        <v>90</v>
      </c>
      <c r="AW261" s="12" t="s">
        <v>41</v>
      </c>
      <c r="AX261" s="12" t="s">
        <v>80</v>
      </c>
      <c r="AY261" s="143" t="s">
        <v>184</v>
      </c>
    </row>
    <row r="262" spans="2:65" s="13" customFormat="1" ht="11.25">
      <c r="B262" s="149"/>
      <c r="D262" s="136" t="s">
        <v>190</v>
      </c>
      <c r="E262" s="150" t="s">
        <v>3</v>
      </c>
      <c r="F262" s="151" t="s">
        <v>202</v>
      </c>
      <c r="H262" s="152">
        <v>170</v>
      </c>
      <c r="I262" s="153"/>
      <c r="L262" s="149"/>
      <c r="M262" s="154"/>
      <c r="T262" s="155"/>
      <c r="AT262" s="150" t="s">
        <v>190</v>
      </c>
      <c r="AU262" s="150" t="s">
        <v>88</v>
      </c>
      <c r="AV262" s="13" t="s">
        <v>203</v>
      </c>
      <c r="AW262" s="13" t="s">
        <v>41</v>
      </c>
      <c r="AX262" s="13" t="s">
        <v>88</v>
      </c>
      <c r="AY262" s="150" t="s">
        <v>184</v>
      </c>
    </row>
    <row r="263" spans="2:65" s="1" customFormat="1" ht="24.2" customHeight="1">
      <c r="B263" s="121"/>
      <c r="C263" s="122" t="s">
        <v>365</v>
      </c>
      <c r="D263" s="122" t="s">
        <v>185</v>
      </c>
      <c r="E263" s="123" t="s">
        <v>1309</v>
      </c>
      <c r="F263" s="124" t="s">
        <v>1310</v>
      </c>
      <c r="G263" s="125" t="s">
        <v>324</v>
      </c>
      <c r="H263" s="126">
        <v>305</v>
      </c>
      <c r="I263" s="127"/>
      <c r="J263" s="128">
        <f>ROUND(I263*H263,2)</f>
        <v>0</v>
      </c>
      <c r="K263" s="124" t="s">
        <v>189</v>
      </c>
      <c r="L263" s="32"/>
      <c r="M263" s="129" t="s">
        <v>3</v>
      </c>
      <c r="N263" s="130" t="s">
        <v>51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88</v>
      </c>
      <c r="AT263" s="133" t="s">
        <v>185</v>
      </c>
      <c r="AU263" s="133" t="s">
        <v>88</v>
      </c>
      <c r="AY263" s="16" t="s">
        <v>184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88</v>
      </c>
      <c r="BK263" s="134">
        <f>ROUND(I263*H263,2)</f>
        <v>0</v>
      </c>
      <c r="BL263" s="16" t="s">
        <v>88</v>
      </c>
      <c r="BM263" s="133" t="s">
        <v>3099</v>
      </c>
    </row>
    <row r="264" spans="2:65" s="11" customFormat="1" ht="22.5">
      <c r="B264" s="135"/>
      <c r="D264" s="136" t="s">
        <v>190</v>
      </c>
      <c r="E264" s="137" t="s">
        <v>3</v>
      </c>
      <c r="F264" s="138" t="s">
        <v>3052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1" customFormat="1" ht="22.5">
      <c r="B265" s="135"/>
      <c r="D265" s="136" t="s">
        <v>190</v>
      </c>
      <c r="E265" s="137" t="s">
        <v>3</v>
      </c>
      <c r="F265" s="138" t="s">
        <v>1312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88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2" customFormat="1" ht="11.25">
      <c r="B266" s="142"/>
      <c r="D266" s="136" t="s">
        <v>190</v>
      </c>
      <c r="E266" s="143" t="s">
        <v>3</v>
      </c>
      <c r="F266" s="144" t="s">
        <v>2859</v>
      </c>
      <c r="H266" s="145">
        <v>305</v>
      </c>
      <c r="I266" s="146"/>
      <c r="L266" s="142"/>
      <c r="M266" s="147"/>
      <c r="T266" s="148"/>
      <c r="AT266" s="143" t="s">
        <v>190</v>
      </c>
      <c r="AU266" s="143" t="s">
        <v>88</v>
      </c>
      <c r="AV266" s="12" t="s">
        <v>90</v>
      </c>
      <c r="AW266" s="12" t="s">
        <v>41</v>
      </c>
      <c r="AX266" s="12" t="s">
        <v>80</v>
      </c>
      <c r="AY266" s="143" t="s">
        <v>184</v>
      </c>
    </row>
    <row r="267" spans="2:65" s="13" customFormat="1" ht="11.25">
      <c r="B267" s="149"/>
      <c r="D267" s="136" t="s">
        <v>190</v>
      </c>
      <c r="E267" s="150" t="s">
        <v>3</v>
      </c>
      <c r="F267" s="151" t="s">
        <v>202</v>
      </c>
      <c r="H267" s="152">
        <v>305</v>
      </c>
      <c r="I267" s="153"/>
      <c r="L267" s="149"/>
      <c r="M267" s="154"/>
      <c r="T267" s="155"/>
      <c r="AT267" s="150" t="s">
        <v>190</v>
      </c>
      <c r="AU267" s="150" t="s">
        <v>88</v>
      </c>
      <c r="AV267" s="13" t="s">
        <v>203</v>
      </c>
      <c r="AW267" s="13" t="s">
        <v>41</v>
      </c>
      <c r="AX267" s="13" t="s">
        <v>88</v>
      </c>
      <c r="AY267" s="150" t="s">
        <v>184</v>
      </c>
    </row>
    <row r="268" spans="2:65" s="1" customFormat="1" ht="44.25" customHeight="1">
      <c r="B268" s="121"/>
      <c r="C268" s="122" t="s">
        <v>370</v>
      </c>
      <c r="D268" s="122" t="s">
        <v>185</v>
      </c>
      <c r="E268" s="123" t="s">
        <v>1319</v>
      </c>
      <c r="F268" s="124" t="s">
        <v>1320</v>
      </c>
      <c r="G268" s="125" t="s">
        <v>324</v>
      </c>
      <c r="H268" s="126">
        <v>2</v>
      </c>
      <c r="I268" s="127"/>
      <c r="J268" s="128">
        <f>ROUND(I268*H268,2)</f>
        <v>0</v>
      </c>
      <c r="K268" s="124" t="s">
        <v>189</v>
      </c>
      <c r="L268" s="32"/>
      <c r="M268" s="129" t="s">
        <v>3</v>
      </c>
      <c r="N268" s="130" t="s">
        <v>51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88</v>
      </c>
      <c r="AT268" s="133" t="s">
        <v>185</v>
      </c>
      <c r="AU268" s="133" t="s">
        <v>88</v>
      </c>
      <c r="AY268" s="16" t="s">
        <v>184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6" t="s">
        <v>88</v>
      </c>
      <c r="BK268" s="134">
        <f>ROUND(I268*H268,2)</f>
        <v>0</v>
      </c>
      <c r="BL268" s="16" t="s">
        <v>88</v>
      </c>
      <c r="BM268" s="133" t="s">
        <v>3100</v>
      </c>
    </row>
    <row r="269" spans="2:65" s="11" customFormat="1" ht="22.5">
      <c r="B269" s="135"/>
      <c r="D269" s="136" t="s">
        <v>190</v>
      </c>
      <c r="E269" s="137" t="s">
        <v>3</v>
      </c>
      <c r="F269" s="138" t="s">
        <v>3052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88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1665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2" customFormat="1" ht="11.25">
      <c r="B271" s="142"/>
      <c r="D271" s="136" t="s">
        <v>190</v>
      </c>
      <c r="E271" s="143" t="s">
        <v>3</v>
      </c>
      <c r="F271" s="144" t="s">
        <v>90</v>
      </c>
      <c r="H271" s="145">
        <v>2</v>
      </c>
      <c r="I271" s="146"/>
      <c r="L271" s="142"/>
      <c r="M271" s="147"/>
      <c r="T271" s="148"/>
      <c r="AT271" s="143" t="s">
        <v>190</v>
      </c>
      <c r="AU271" s="143" t="s">
        <v>88</v>
      </c>
      <c r="AV271" s="12" t="s">
        <v>90</v>
      </c>
      <c r="AW271" s="12" t="s">
        <v>41</v>
      </c>
      <c r="AX271" s="12" t="s">
        <v>80</v>
      </c>
      <c r="AY271" s="143" t="s">
        <v>184</v>
      </c>
    </row>
    <row r="272" spans="2:65" s="13" customFormat="1" ht="11.25">
      <c r="B272" s="149"/>
      <c r="D272" s="136" t="s">
        <v>190</v>
      </c>
      <c r="E272" s="150" t="s">
        <v>3</v>
      </c>
      <c r="F272" s="151" t="s">
        <v>202</v>
      </c>
      <c r="H272" s="152">
        <v>2</v>
      </c>
      <c r="I272" s="153"/>
      <c r="L272" s="149"/>
      <c r="M272" s="154"/>
      <c r="T272" s="155"/>
      <c r="AT272" s="150" t="s">
        <v>190</v>
      </c>
      <c r="AU272" s="150" t="s">
        <v>88</v>
      </c>
      <c r="AV272" s="13" t="s">
        <v>203</v>
      </c>
      <c r="AW272" s="13" t="s">
        <v>41</v>
      </c>
      <c r="AX272" s="13" t="s">
        <v>88</v>
      </c>
      <c r="AY272" s="150" t="s">
        <v>184</v>
      </c>
    </row>
    <row r="273" spans="2:65" s="1" customFormat="1" ht="37.9" customHeight="1">
      <c r="B273" s="121"/>
      <c r="C273" s="122" t="s">
        <v>303</v>
      </c>
      <c r="D273" s="122" t="s">
        <v>185</v>
      </c>
      <c r="E273" s="123" t="s">
        <v>1671</v>
      </c>
      <c r="F273" s="124" t="s">
        <v>1672</v>
      </c>
      <c r="G273" s="125" t="s">
        <v>324</v>
      </c>
      <c r="H273" s="126">
        <v>6</v>
      </c>
      <c r="I273" s="127"/>
      <c r="J273" s="128">
        <f>ROUND(I273*H273,2)</f>
        <v>0</v>
      </c>
      <c r="K273" s="124" t="s">
        <v>189</v>
      </c>
      <c r="L273" s="32"/>
      <c r="M273" s="129" t="s">
        <v>3</v>
      </c>
      <c r="N273" s="130" t="s">
        <v>51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88</v>
      </c>
      <c r="AT273" s="133" t="s">
        <v>185</v>
      </c>
      <c r="AU273" s="133" t="s">
        <v>88</v>
      </c>
      <c r="AY273" s="16" t="s">
        <v>184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6" t="s">
        <v>88</v>
      </c>
      <c r="BK273" s="134">
        <f>ROUND(I273*H273,2)</f>
        <v>0</v>
      </c>
      <c r="BL273" s="16" t="s">
        <v>88</v>
      </c>
      <c r="BM273" s="133" t="s">
        <v>3101</v>
      </c>
    </row>
    <row r="274" spans="2:65" s="11" customFormat="1" ht="22.5">
      <c r="B274" s="135"/>
      <c r="D274" s="136" t="s">
        <v>190</v>
      </c>
      <c r="E274" s="137" t="s">
        <v>3</v>
      </c>
      <c r="F274" s="138" t="s">
        <v>3052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1674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2" customFormat="1" ht="11.25">
      <c r="B276" s="142"/>
      <c r="D276" s="136" t="s">
        <v>190</v>
      </c>
      <c r="E276" s="143" t="s">
        <v>3</v>
      </c>
      <c r="F276" s="144" t="s">
        <v>2346</v>
      </c>
      <c r="H276" s="145">
        <v>6</v>
      </c>
      <c r="I276" s="146"/>
      <c r="L276" s="142"/>
      <c r="M276" s="147"/>
      <c r="T276" s="148"/>
      <c r="AT276" s="143" t="s">
        <v>190</v>
      </c>
      <c r="AU276" s="143" t="s">
        <v>88</v>
      </c>
      <c r="AV276" s="12" t="s">
        <v>90</v>
      </c>
      <c r="AW276" s="12" t="s">
        <v>41</v>
      </c>
      <c r="AX276" s="12" t="s">
        <v>80</v>
      </c>
      <c r="AY276" s="143" t="s">
        <v>184</v>
      </c>
    </row>
    <row r="277" spans="2:65" s="13" customFormat="1" ht="11.25">
      <c r="B277" s="149"/>
      <c r="D277" s="136" t="s">
        <v>190</v>
      </c>
      <c r="E277" s="150" t="s">
        <v>3</v>
      </c>
      <c r="F277" s="151" t="s">
        <v>202</v>
      </c>
      <c r="H277" s="152">
        <v>6</v>
      </c>
      <c r="I277" s="153"/>
      <c r="L277" s="149"/>
      <c r="M277" s="154"/>
      <c r="T277" s="155"/>
      <c r="AT277" s="150" t="s">
        <v>190</v>
      </c>
      <c r="AU277" s="150" t="s">
        <v>88</v>
      </c>
      <c r="AV277" s="13" t="s">
        <v>203</v>
      </c>
      <c r="AW277" s="13" t="s">
        <v>41</v>
      </c>
      <c r="AX277" s="13" t="s">
        <v>88</v>
      </c>
      <c r="AY277" s="150" t="s">
        <v>184</v>
      </c>
    </row>
    <row r="278" spans="2:65" s="1" customFormat="1" ht="37.9" customHeight="1">
      <c r="B278" s="121"/>
      <c r="C278" s="122" t="s">
        <v>383</v>
      </c>
      <c r="D278" s="122" t="s">
        <v>185</v>
      </c>
      <c r="E278" s="123" t="s">
        <v>1323</v>
      </c>
      <c r="F278" s="124" t="s">
        <v>1324</v>
      </c>
      <c r="G278" s="125" t="s">
        <v>324</v>
      </c>
      <c r="H278" s="126">
        <v>10</v>
      </c>
      <c r="I278" s="127"/>
      <c r="J278" s="128">
        <f>ROUND(I278*H278,2)</f>
        <v>0</v>
      </c>
      <c r="K278" s="124" t="s">
        <v>189</v>
      </c>
      <c r="L278" s="32"/>
      <c r="M278" s="129" t="s">
        <v>3</v>
      </c>
      <c r="N278" s="130" t="s">
        <v>51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88</v>
      </c>
      <c r="AT278" s="133" t="s">
        <v>185</v>
      </c>
      <c r="AU278" s="133" t="s">
        <v>88</v>
      </c>
      <c r="AY278" s="16" t="s">
        <v>184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88</v>
      </c>
      <c r="BK278" s="134">
        <f>ROUND(I278*H278,2)</f>
        <v>0</v>
      </c>
      <c r="BL278" s="16" t="s">
        <v>88</v>
      </c>
      <c r="BM278" s="133" t="s">
        <v>3102</v>
      </c>
    </row>
    <row r="279" spans="2:65" s="11" customFormat="1" ht="22.5">
      <c r="B279" s="135"/>
      <c r="D279" s="136" t="s">
        <v>190</v>
      </c>
      <c r="E279" s="137" t="s">
        <v>3</v>
      </c>
      <c r="F279" s="138" t="s">
        <v>3052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1677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88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2" customFormat="1" ht="11.25">
      <c r="B281" s="142"/>
      <c r="D281" s="136" t="s">
        <v>190</v>
      </c>
      <c r="E281" s="143" t="s">
        <v>3</v>
      </c>
      <c r="F281" s="144" t="s">
        <v>1278</v>
      </c>
      <c r="H281" s="145">
        <v>10</v>
      </c>
      <c r="I281" s="146"/>
      <c r="L281" s="142"/>
      <c r="M281" s="147"/>
      <c r="T281" s="148"/>
      <c r="AT281" s="143" t="s">
        <v>190</v>
      </c>
      <c r="AU281" s="143" t="s">
        <v>88</v>
      </c>
      <c r="AV281" s="12" t="s">
        <v>90</v>
      </c>
      <c r="AW281" s="12" t="s">
        <v>41</v>
      </c>
      <c r="AX281" s="12" t="s">
        <v>80</v>
      </c>
      <c r="AY281" s="143" t="s">
        <v>184</v>
      </c>
    </row>
    <row r="282" spans="2:65" s="13" customFormat="1" ht="11.25">
      <c r="B282" s="149"/>
      <c r="D282" s="136" t="s">
        <v>190</v>
      </c>
      <c r="E282" s="150" t="s">
        <v>3</v>
      </c>
      <c r="F282" s="151" t="s">
        <v>202</v>
      </c>
      <c r="H282" s="152">
        <v>10</v>
      </c>
      <c r="I282" s="153"/>
      <c r="L282" s="149"/>
      <c r="M282" s="154"/>
      <c r="T282" s="155"/>
      <c r="AT282" s="150" t="s">
        <v>190</v>
      </c>
      <c r="AU282" s="150" t="s">
        <v>88</v>
      </c>
      <c r="AV282" s="13" t="s">
        <v>203</v>
      </c>
      <c r="AW282" s="13" t="s">
        <v>41</v>
      </c>
      <c r="AX282" s="13" t="s">
        <v>88</v>
      </c>
      <c r="AY282" s="150" t="s">
        <v>184</v>
      </c>
    </row>
    <row r="283" spans="2:65" s="1" customFormat="1" ht="21.75" customHeight="1">
      <c r="B283" s="121"/>
      <c r="C283" s="122" t="s">
        <v>387</v>
      </c>
      <c r="D283" s="122" t="s">
        <v>185</v>
      </c>
      <c r="E283" s="123" t="s">
        <v>371</v>
      </c>
      <c r="F283" s="124" t="s">
        <v>372</v>
      </c>
      <c r="G283" s="125" t="s">
        <v>324</v>
      </c>
      <c r="H283" s="126">
        <v>205</v>
      </c>
      <c r="I283" s="127"/>
      <c r="J283" s="128">
        <f>ROUND(I283*H283,2)</f>
        <v>0</v>
      </c>
      <c r="K283" s="124" t="s">
        <v>189</v>
      </c>
      <c r="L283" s="32"/>
      <c r="M283" s="129" t="s">
        <v>3</v>
      </c>
      <c r="N283" s="130" t="s">
        <v>51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88</v>
      </c>
      <c r="AT283" s="133" t="s">
        <v>185</v>
      </c>
      <c r="AU283" s="133" t="s">
        <v>88</v>
      </c>
      <c r="AY283" s="16" t="s">
        <v>184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6" t="s">
        <v>88</v>
      </c>
      <c r="BK283" s="134">
        <f>ROUND(I283*H283,2)</f>
        <v>0</v>
      </c>
      <c r="BL283" s="16" t="s">
        <v>88</v>
      </c>
      <c r="BM283" s="133" t="s">
        <v>3103</v>
      </c>
    </row>
    <row r="284" spans="2:65" s="11" customFormat="1" ht="22.5">
      <c r="B284" s="135"/>
      <c r="D284" s="136" t="s">
        <v>190</v>
      </c>
      <c r="E284" s="137" t="s">
        <v>3</v>
      </c>
      <c r="F284" s="138" t="s">
        <v>3052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337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88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2" customFormat="1" ht="11.25">
      <c r="B286" s="142"/>
      <c r="D286" s="136" t="s">
        <v>190</v>
      </c>
      <c r="E286" s="143" t="s">
        <v>3</v>
      </c>
      <c r="F286" s="144" t="s">
        <v>3079</v>
      </c>
      <c r="H286" s="145">
        <v>205</v>
      </c>
      <c r="I286" s="146"/>
      <c r="L286" s="142"/>
      <c r="M286" s="147"/>
      <c r="T286" s="148"/>
      <c r="AT286" s="143" t="s">
        <v>190</v>
      </c>
      <c r="AU286" s="143" t="s">
        <v>88</v>
      </c>
      <c r="AV286" s="12" t="s">
        <v>90</v>
      </c>
      <c r="AW286" s="12" t="s">
        <v>41</v>
      </c>
      <c r="AX286" s="12" t="s">
        <v>80</v>
      </c>
      <c r="AY286" s="143" t="s">
        <v>184</v>
      </c>
    </row>
    <row r="287" spans="2:65" s="13" customFormat="1" ht="11.25">
      <c r="B287" s="149"/>
      <c r="D287" s="136" t="s">
        <v>190</v>
      </c>
      <c r="E287" s="150" t="s">
        <v>3</v>
      </c>
      <c r="F287" s="151" t="s">
        <v>202</v>
      </c>
      <c r="H287" s="152">
        <v>205</v>
      </c>
      <c r="I287" s="153"/>
      <c r="L287" s="149"/>
      <c r="M287" s="154"/>
      <c r="T287" s="155"/>
      <c r="AT287" s="150" t="s">
        <v>190</v>
      </c>
      <c r="AU287" s="150" t="s">
        <v>88</v>
      </c>
      <c r="AV287" s="13" t="s">
        <v>203</v>
      </c>
      <c r="AW287" s="13" t="s">
        <v>41</v>
      </c>
      <c r="AX287" s="13" t="s">
        <v>88</v>
      </c>
      <c r="AY287" s="150" t="s">
        <v>184</v>
      </c>
    </row>
    <row r="288" spans="2:65" s="1" customFormat="1" ht="16.5" customHeight="1">
      <c r="B288" s="121"/>
      <c r="C288" s="122" t="s">
        <v>394</v>
      </c>
      <c r="D288" s="122" t="s">
        <v>185</v>
      </c>
      <c r="E288" s="123" t="s">
        <v>377</v>
      </c>
      <c r="F288" s="124" t="s">
        <v>378</v>
      </c>
      <c r="G288" s="125" t="s">
        <v>348</v>
      </c>
      <c r="H288" s="126">
        <v>16</v>
      </c>
      <c r="I288" s="127"/>
      <c r="J288" s="128">
        <f>ROUND(I288*H288,2)</f>
        <v>0</v>
      </c>
      <c r="K288" s="124" t="s">
        <v>189</v>
      </c>
      <c r="L288" s="32"/>
      <c r="M288" s="129" t="s">
        <v>3</v>
      </c>
      <c r="N288" s="130" t="s">
        <v>51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88</v>
      </c>
      <c r="AT288" s="133" t="s">
        <v>185</v>
      </c>
      <c r="AU288" s="133" t="s">
        <v>88</v>
      </c>
      <c r="AY288" s="16" t="s">
        <v>184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88</v>
      </c>
      <c r="BK288" s="134">
        <f>ROUND(I288*H288,2)</f>
        <v>0</v>
      </c>
      <c r="BL288" s="16" t="s">
        <v>88</v>
      </c>
      <c r="BM288" s="133" t="s">
        <v>3104</v>
      </c>
    </row>
    <row r="289" spans="2:65" s="11" customFormat="1" ht="22.5">
      <c r="B289" s="135"/>
      <c r="D289" s="136" t="s">
        <v>190</v>
      </c>
      <c r="E289" s="137" t="s">
        <v>3</v>
      </c>
      <c r="F289" s="138" t="s">
        <v>3052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380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3105</v>
      </c>
      <c r="H291" s="145">
        <v>16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3" customFormat="1" ht="11.25">
      <c r="B292" s="149"/>
      <c r="D292" s="136" t="s">
        <v>190</v>
      </c>
      <c r="E292" s="150" t="s">
        <v>3</v>
      </c>
      <c r="F292" s="151" t="s">
        <v>202</v>
      </c>
      <c r="H292" s="152">
        <v>16</v>
      </c>
      <c r="I292" s="153"/>
      <c r="L292" s="149"/>
      <c r="M292" s="154"/>
      <c r="T292" s="155"/>
      <c r="AT292" s="150" t="s">
        <v>190</v>
      </c>
      <c r="AU292" s="150" t="s">
        <v>88</v>
      </c>
      <c r="AV292" s="13" t="s">
        <v>203</v>
      </c>
      <c r="AW292" s="13" t="s">
        <v>41</v>
      </c>
      <c r="AX292" s="13" t="s">
        <v>88</v>
      </c>
      <c r="AY292" s="150" t="s">
        <v>184</v>
      </c>
    </row>
    <row r="293" spans="2:65" s="1" customFormat="1" ht="16.5" customHeight="1">
      <c r="B293" s="121"/>
      <c r="C293" s="122" t="s">
        <v>317</v>
      </c>
      <c r="D293" s="122" t="s">
        <v>185</v>
      </c>
      <c r="E293" s="123" t="s">
        <v>384</v>
      </c>
      <c r="F293" s="124" t="s">
        <v>385</v>
      </c>
      <c r="G293" s="125" t="s">
        <v>348</v>
      </c>
      <c r="H293" s="126">
        <v>16</v>
      </c>
      <c r="I293" s="127"/>
      <c r="J293" s="128">
        <f>ROUND(I293*H293,2)</f>
        <v>0</v>
      </c>
      <c r="K293" s="124" t="s">
        <v>189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88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3106</v>
      </c>
    </row>
    <row r="294" spans="2:65" s="11" customFormat="1" ht="22.5">
      <c r="B294" s="135"/>
      <c r="D294" s="136" t="s">
        <v>190</v>
      </c>
      <c r="E294" s="137" t="s">
        <v>3</v>
      </c>
      <c r="F294" s="138" t="s">
        <v>3052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380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2" customFormat="1" ht="11.25">
      <c r="B296" s="142"/>
      <c r="D296" s="136" t="s">
        <v>190</v>
      </c>
      <c r="E296" s="143" t="s">
        <v>3</v>
      </c>
      <c r="F296" s="144" t="s">
        <v>3105</v>
      </c>
      <c r="H296" s="145">
        <v>16</v>
      </c>
      <c r="I296" s="146"/>
      <c r="L296" s="142"/>
      <c r="M296" s="147"/>
      <c r="T296" s="148"/>
      <c r="AT296" s="143" t="s">
        <v>190</v>
      </c>
      <c r="AU296" s="143" t="s">
        <v>88</v>
      </c>
      <c r="AV296" s="12" t="s">
        <v>90</v>
      </c>
      <c r="AW296" s="12" t="s">
        <v>41</v>
      </c>
      <c r="AX296" s="12" t="s">
        <v>80</v>
      </c>
      <c r="AY296" s="143" t="s">
        <v>184</v>
      </c>
    </row>
    <row r="297" spans="2:65" s="13" customFormat="1" ht="11.25">
      <c r="B297" s="149"/>
      <c r="D297" s="136" t="s">
        <v>190</v>
      </c>
      <c r="E297" s="150" t="s">
        <v>3</v>
      </c>
      <c r="F297" s="151" t="s">
        <v>202</v>
      </c>
      <c r="H297" s="152">
        <v>16</v>
      </c>
      <c r="I297" s="153"/>
      <c r="L297" s="149"/>
      <c r="M297" s="154"/>
      <c r="T297" s="155"/>
      <c r="AT297" s="150" t="s">
        <v>190</v>
      </c>
      <c r="AU297" s="150" t="s">
        <v>88</v>
      </c>
      <c r="AV297" s="13" t="s">
        <v>203</v>
      </c>
      <c r="AW297" s="13" t="s">
        <v>41</v>
      </c>
      <c r="AX297" s="13" t="s">
        <v>88</v>
      </c>
      <c r="AY297" s="150" t="s">
        <v>184</v>
      </c>
    </row>
    <row r="298" spans="2:65" s="1" customFormat="1" ht="16.5" customHeight="1">
      <c r="B298" s="121"/>
      <c r="C298" s="122" t="s">
        <v>405</v>
      </c>
      <c r="D298" s="122" t="s">
        <v>185</v>
      </c>
      <c r="E298" s="123" t="s">
        <v>528</v>
      </c>
      <c r="F298" s="124" t="s">
        <v>529</v>
      </c>
      <c r="G298" s="125" t="s">
        <v>324</v>
      </c>
      <c r="H298" s="126">
        <v>40</v>
      </c>
      <c r="I298" s="127"/>
      <c r="J298" s="128">
        <f>ROUND(I298*H298,2)</f>
        <v>0</v>
      </c>
      <c r="K298" s="124" t="s">
        <v>189</v>
      </c>
      <c r="L298" s="32"/>
      <c r="M298" s="129" t="s">
        <v>3</v>
      </c>
      <c r="N298" s="130" t="s">
        <v>51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88</v>
      </c>
      <c r="AT298" s="133" t="s">
        <v>185</v>
      </c>
      <c r="AU298" s="133" t="s">
        <v>88</v>
      </c>
      <c r="AY298" s="16" t="s">
        <v>184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6" t="s">
        <v>88</v>
      </c>
      <c r="BK298" s="134">
        <f>ROUND(I298*H298,2)</f>
        <v>0</v>
      </c>
      <c r="BL298" s="16" t="s">
        <v>88</v>
      </c>
      <c r="BM298" s="133" t="s">
        <v>3107</v>
      </c>
    </row>
    <row r="299" spans="2:65" s="11" customFormat="1" ht="22.5">
      <c r="B299" s="135"/>
      <c r="D299" s="136" t="s">
        <v>190</v>
      </c>
      <c r="E299" s="137" t="s">
        <v>3</v>
      </c>
      <c r="F299" s="138" t="s">
        <v>3052</v>
      </c>
      <c r="H299" s="137" t="s">
        <v>3</v>
      </c>
      <c r="I299" s="139"/>
      <c r="L299" s="135"/>
      <c r="M299" s="140"/>
      <c r="T299" s="141"/>
      <c r="AT299" s="137" t="s">
        <v>190</v>
      </c>
      <c r="AU299" s="137" t="s">
        <v>88</v>
      </c>
      <c r="AV299" s="11" t="s">
        <v>88</v>
      </c>
      <c r="AW299" s="11" t="s">
        <v>41</v>
      </c>
      <c r="AX299" s="11" t="s">
        <v>80</v>
      </c>
      <c r="AY299" s="137" t="s">
        <v>184</v>
      </c>
    </row>
    <row r="300" spans="2:65" s="11" customFormat="1" ht="22.5">
      <c r="B300" s="135"/>
      <c r="D300" s="136" t="s">
        <v>190</v>
      </c>
      <c r="E300" s="137" t="s">
        <v>3</v>
      </c>
      <c r="F300" s="138" t="s">
        <v>3108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2" customFormat="1" ht="11.25">
      <c r="B301" s="142"/>
      <c r="D301" s="136" t="s">
        <v>190</v>
      </c>
      <c r="E301" s="143" t="s">
        <v>3</v>
      </c>
      <c r="F301" s="144" t="s">
        <v>353</v>
      </c>
      <c r="H301" s="145">
        <v>40</v>
      </c>
      <c r="I301" s="146"/>
      <c r="L301" s="142"/>
      <c r="M301" s="147"/>
      <c r="T301" s="148"/>
      <c r="AT301" s="143" t="s">
        <v>190</v>
      </c>
      <c r="AU301" s="143" t="s">
        <v>88</v>
      </c>
      <c r="AV301" s="12" t="s">
        <v>90</v>
      </c>
      <c r="AW301" s="12" t="s">
        <v>41</v>
      </c>
      <c r="AX301" s="12" t="s">
        <v>80</v>
      </c>
      <c r="AY301" s="143" t="s">
        <v>184</v>
      </c>
    </row>
    <row r="302" spans="2:65" s="13" customFormat="1" ht="11.25">
      <c r="B302" s="149"/>
      <c r="D302" s="136" t="s">
        <v>190</v>
      </c>
      <c r="E302" s="150" t="s">
        <v>3</v>
      </c>
      <c r="F302" s="151" t="s">
        <v>202</v>
      </c>
      <c r="H302" s="152">
        <v>40</v>
      </c>
      <c r="I302" s="153"/>
      <c r="L302" s="149"/>
      <c r="M302" s="154"/>
      <c r="T302" s="155"/>
      <c r="AT302" s="150" t="s">
        <v>190</v>
      </c>
      <c r="AU302" s="150" t="s">
        <v>88</v>
      </c>
      <c r="AV302" s="13" t="s">
        <v>203</v>
      </c>
      <c r="AW302" s="13" t="s">
        <v>41</v>
      </c>
      <c r="AX302" s="13" t="s">
        <v>88</v>
      </c>
      <c r="AY302" s="150" t="s">
        <v>184</v>
      </c>
    </row>
    <row r="303" spans="2:65" s="1" customFormat="1" ht="16.5" customHeight="1">
      <c r="B303" s="121"/>
      <c r="C303" s="122" t="s">
        <v>410</v>
      </c>
      <c r="D303" s="122" t="s">
        <v>185</v>
      </c>
      <c r="E303" s="123" t="s">
        <v>532</v>
      </c>
      <c r="F303" s="124" t="s">
        <v>533</v>
      </c>
      <c r="G303" s="125" t="s">
        <v>324</v>
      </c>
      <c r="H303" s="126">
        <v>40</v>
      </c>
      <c r="I303" s="127"/>
      <c r="J303" s="128">
        <f>ROUND(I303*H303,2)</f>
        <v>0</v>
      </c>
      <c r="K303" s="124" t="s">
        <v>189</v>
      </c>
      <c r="L303" s="32"/>
      <c r="M303" s="129" t="s">
        <v>3</v>
      </c>
      <c r="N303" s="130" t="s">
        <v>51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88</v>
      </c>
      <c r="AT303" s="133" t="s">
        <v>185</v>
      </c>
      <c r="AU303" s="133" t="s">
        <v>88</v>
      </c>
      <c r="AY303" s="16" t="s">
        <v>184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6" t="s">
        <v>88</v>
      </c>
      <c r="BK303" s="134">
        <f>ROUND(I303*H303,2)</f>
        <v>0</v>
      </c>
      <c r="BL303" s="16" t="s">
        <v>88</v>
      </c>
      <c r="BM303" s="133" t="s">
        <v>3109</v>
      </c>
    </row>
    <row r="304" spans="2:65" s="11" customFormat="1" ht="22.5">
      <c r="B304" s="135"/>
      <c r="D304" s="136" t="s">
        <v>190</v>
      </c>
      <c r="E304" s="137" t="s">
        <v>3</v>
      </c>
      <c r="F304" s="138" t="s">
        <v>3052</v>
      </c>
      <c r="H304" s="137" t="s">
        <v>3</v>
      </c>
      <c r="I304" s="139"/>
      <c r="L304" s="135"/>
      <c r="M304" s="140"/>
      <c r="T304" s="141"/>
      <c r="AT304" s="137" t="s">
        <v>190</v>
      </c>
      <c r="AU304" s="137" t="s">
        <v>88</v>
      </c>
      <c r="AV304" s="11" t="s">
        <v>88</v>
      </c>
      <c r="AW304" s="11" t="s">
        <v>41</v>
      </c>
      <c r="AX304" s="11" t="s">
        <v>80</v>
      </c>
      <c r="AY304" s="137" t="s">
        <v>184</v>
      </c>
    </row>
    <row r="305" spans="2:65" s="11" customFormat="1" ht="22.5">
      <c r="B305" s="135"/>
      <c r="D305" s="136" t="s">
        <v>190</v>
      </c>
      <c r="E305" s="137" t="s">
        <v>3</v>
      </c>
      <c r="F305" s="138" t="s">
        <v>3108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88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2" customFormat="1" ht="11.25">
      <c r="B306" s="142"/>
      <c r="D306" s="136" t="s">
        <v>190</v>
      </c>
      <c r="E306" s="143" t="s">
        <v>3</v>
      </c>
      <c r="F306" s="144" t="s">
        <v>353</v>
      </c>
      <c r="H306" s="145">
        <v>40</v>
      </c>
      <c r="I306" s="146"/>
      <c r="L306" s="142"/>
      <c r="M306" s="147"/>
      <c r="T306" s="148"/>
      <c r="AT306" s="143" t="s">
        <v>190</v>
      </c>
      <c r="AU306" s="143" t="s">
        <v>88</v>
      </c>
      <c r="AV306" s="12" t="s">
        <v>90</v>
      </c>
      <c r="AW306" s="12" t="s">
        <v>41</v>
      </c>
      <c r="AX306" s="12" t="s">
        <v>80</v>
      </c>
      <c r="AY306" s="143" t="s">
        <v>184</v>
      </c>
    </row>
    <row r="307" spans="2:65" s="13" customFormat="1" ht="11.25">
      <c r="B307" s="149"/>
      <c r="D307" s="136" t="s">
        <v>190</v>
      </c>
      <c r="E307" s="150" t="s">
        <v>3</v>
      </c>
      <c r="F307" s="151" t="s">
        <v>202</v>
      </c>
      <c r="H307" s="152">
        <v>40</v>
      </c>
      <c r="I307" s="153"/>
      <c r="L307" s="149"/>
      <c r="M307" s="154"/>
      <c r="T307" s="155"/>
      <c r="AT307" s="150" t="s">
        <v>190</v>
      </c>
      <c r="AU307" s="150" t="s">
        <v>88</v>
      </c>
      <c r="AV307" s="13" t="s">
        <v>203</v>
      </c>
      <c r="AW307" s="13" t="s">
        <v>41</v>
      </c>
      <c r="AX307" s="13" t="s">
        <v>88</v>
      </c>
      <c r="AY307" s="150" t="s">
        <v>184</v>
      </c>
    </row>
    <row r="308" spans="2:65" s="1" customFormat="1" ht="16.5" customHeight="1">
      <c r="B308" s="121"/>
      <c r="C308" s="122" t="s">
        <v>419</v>
      </c>
      <c r="D308" s="122" t="s">
        <v>185</v>
      </c>
      <c r="E308" s="123" t="s">
        <v>1109</v>
      </c>
      <c r="F308" s="124" t="s">
        <v>1110</v>
      </c>
      <c r="G308" s="125" t="s">
        <v>348</v>
      </c>
      <c r="H308" s="126">
        <v>2</v>
      </c>
      <c r="I308" s="127"/>
      <c r="J308" s="128">
        <f>ROUND(I308*H308,2)</f>
        <v>0</v>
      </c>
      <c r="K308" s="124" t="s">
        <v>189</v>
      </c>
      <c r="L308" s="32"/>
      <c r="M308" s="129" t="s">
        <v>3</v>
      </c>
      <c r="N308" s="130" t="s">
        <v>51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88</v>
      </c>
      <c r="AT308" s="133" t="s">
        <v>185</v>
      </c>
      <c r="AU308" s="133" t="s">
        <v>88</v>
      </c>
      <c r="AY308" s="16" t="s">
        <v>184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6" t="s">
        <v>88</v>
      </c>
      <c r="BK308" s="134">
        <f>ROUND(I308*H308,2)</f>
        <v>0</v>
      </c>
      <c r="BL308" s="16" t="s">
        <v>88</v>
      </c>
      <c r="BM308" s="133" t="s">
        <v>3110</v>
      </c>
    </row>
    <row r="309" spans="2:65" s="11" customFormat="1" ht="22.5">
      <c r="B309" s="135"/>
      <c r="D309" s="136" t="s">
        <v>190</v>
      </c>
      <c r="E309" s="137" t="s">
        <v>3</v>
      </c>
      <c r="F309" s="138" t="s">
        <v>3052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88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1" customFormat="1" ht="22.5">
      <c r="B310" s="135"/>
      <c r="D310" s="136" t="s">
        <v>190</v>
      </c>
      <c r="E310" s="137" t="s">
        <v>3</v>
      </c>
      <c r="F310" s="138" t="s">
        <v>1354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88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2" customFormat="1" ht="11.25">
      <c r="B311" s="142"/>
      <c r="D311" s="136" t="s">
        <v>190</v>
      </c>
      <c r="E311" s="143" t="s">
        <v>3</v>
      </c>
      <c r="F311" s="144" t="s">
        <v>90</v>
      </c>
      <c r="H311" s="145">
        <v>2</v>
      </c>
      <c r="I311" s="146"/>
      <c r="L311" s="142"/>
      <c r="M311" s="147"/>
      <c r="T311" s="148"/>
      <c r="AT311" s="143" t="s">
        <v>190</v>
      </c>
      <c r="AU311" s="143" t="s">
        <v>88</v>
      </c>
      <c r="AV311" s="12" t="s">
        <v>90</v>
      </c>
      <c r="AW311" s="12" t="s">
        <v>41</v>
      </c>
      <c r="AX311" s="12" t="s">
        <v>80</v>
      </c>
      <c r="AY311" s="143" t="s">
        <v>184</v>
      </c>
    </row>
    <row r="312" spans="2:65" s="13" customFormat="1" ht="11.25">
      <c r="B312" s="149"/>
      <c r="D312" s="136" t="s">
        <v>190</v>
      </c>
      <c r="E312" s="150" t="s">
        <v>3</v>
      </c>
      <c r="F312" s="151" t="s">
        <v>202</v>
      </c>
      <c r="H312" s="152">
        <v>2</v>
      </c>
      <c r="I312" s="153"/>
      <c r="L312" s="149"/>
      <c r="M312" s="154"/>
      <c r="T312" s="155"/>
      <c r="AT312" s="150" t="s">
        <v>190</v>
      </c>
      <c r="AU312" s="150" t="s">
        <v>88</v>
      </c>
      <c r="AV312" s="13" t="s">
        <v>203</v>
      </c>
      <c r="AW312" s="13" t="s">
        <v>41</v>
      </c>
      <c r="AX312" s="13" t="s">
        <v>88</v>
      </c>
      <c r="AY312" s="150" t="s">
        <v>184</v>
      </c>
    </row>
    <row r="313" spans="2:65" s="1" customFormat="1" ht="16.5" customHeight="1">
      <c r="B313" s="121"/>
      <c r="C313" s="122" t="s">
        <v>336</v>
      </c>
      <c r="D313" s="122" t="s">
        <v>185</v>
      </c>
      <c r="E313" s="123" t="s">
        <v>1355</v>
      </c>
      <c r="F313" s="124" t="s">
        <v>1356</v>
      </c>
      <c r="G313" s="125" t="s">
        <v>348</v>
      </c>
      <c r="H313" s="126">
        <v>2</v>
      </c>
      <c r="I313" s="127"/>
      <c r="J313" s="128">
        <f>ROUND(I313*H313,2)</f>
        <v>0</v>
      </c>
      <c r="K313" s="124" t="s">
        <v>189</v>
      </c>
      <c r="L313" s="32"/>
      <c r="M313" s="129" t="s">
        <v>3</v>
      </c>
      <c r="N313" s="130" t="s">
        <v>51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88</v>
      </c>
      <c r="AT313" s="133" t="s">
        <v>185</v>
      </c>
      <c r="AU313" s="133" t="s">
        <v>88</v>
      </c>
      <c r="AY313" s="16" t="s">
        <v>184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6" t="s">
        <v>88</v>
      </c>
      <c r="BK313" s="134">
        <f>ROUND(I313*H313,2)</f>
        <v>0</v>
      </c>
      <c r="BL313" s="16" t="s">
        <v>88</v>
      </c>
      <c r="BM313" s="133" t="s">
        <v>3111</v>
      </c>
    </row>
    <row r="314" spans="2:65" s="11" customFormat="1" ht="22.5">
      <c r="B314" s="135"/>
      <c r="D314" s="136" t="s">
        <v>190</v>
      </c>
      <c r="E314" s="137" t="s">
        <v>3</v>
      </c>
      <c r="F314" s="138" t="s">
        <v>3052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88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1" customFormat="1" ht="22.5">
      <c r="B315" s="135"/>
      <c r="D315" s="136" t="s">
        <v>190</v>
      </c>
      <c r="E315" s="137" t="s">
        <v>3</v>
      </c>
      <c r="F315" s="138" t="s">
        <v>1358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88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2" customFormat="1" ht="11.25">
      <c r="B316" s="142"/>
      <c r="D316" s="136" t="s">
        <v>190</v>
      </c>
      <c r="E316" s="143" t="s">
        <v>3</v>
      </c>
      <c r="F316" s="144" t="s">
        <v>90</v>
      </c>
      <c r="H316" s="145">
        <v>2</v>
      </c>
      <c r="I316" s="146"/>
      <c r="L316" s="142"/>
      <c r="M316" s="147"/>
      <c r="T316" s="148"/>
      <c r="AT316" s="143" t="s">
        <v>190</v>
      </c>
      <c r="AU316" s="143" t="s">
        <v>88</v>
      </c>
      <c r="AV316" s="12" t="s">
        <v>90</v>
      </c>
      <c r="AW316" s="12" t="s">
        <v>41</v>
      </c>
      <c r="AX316" s="12" t="s">
        <v>80</v>
      </c>
      <c r="AY316" s="143" t="s">
        <v>184</v>
      </c>
    </row>
    <row r="317" spans="2:65" s="13" customFormat="1" ht="11.25">
      <c r="B317" s="149"/>
      <c r="D317" s="136" t="s">
        <v>190</v>
      </c>
      <c r="E317" s="150" t="s">
        <v>3</v>
      </c>
      <c r="F317" s="151" t="s">
        <v>202</v>
      </c>
      <c r="H317" s="152">
        <v>2</v>
      </c>
      <c r="I317" s="153"/>
      <c r="L317" s="149"/>
      <c r="M317" s="154"/>
      <c r="T317" s="155"/>
      <c r="AT317" s="150" t="s">
        <v>190</v>
      </c>
      <c r="AU317" s="150" t="s">
        <v>88</v>
      </c>
      <c r="AV317" s="13" t="s">
        <v>203</v>
      </c>
      <c r="AW317" s="13" t="s">
        <v>41</v>
      </c>
      <c r="AX317" s="13" t="s">
        <v>88</v>
      </c>
      <c r="AY317" s="150" t="s">
        <v>184</v>
      </c>
    </row>
    <row r="318" spans="2:65" s="1" customFormat="1" ht="24.2" customHeight="1">
      <c r="B318" s="121"/>
      <c r="C318" s="122" t="s">
        <v>441</v>
      </c>
      <c r="D318" s="122" t="s">
        <v>185</v>
      </c>
      <c r="E318" s="123" t="s">
        <v>1359</v>
      </c>
      <c r="F318" s="124" t="s">
        <v>1360</v>
      </c>
      <c r="G318" s="125" t="s">
        <v>348</v>
      </c>
      <c r="H318" s="126">
        <v>24</v>
      </c>
      <c r="I318" s="127"/>
      <c r="J318" s="128">
        <f>ROUND(I318*H318,2)</f>
        <v>0</v>
      </c>
      <c r="K318" s="124" t="s">
        <v>189</v>
      </c>
      <c r="L318" s="32"/>
      <c r="M318" s="129" t="s">
        <v>3</v>
      </c>
      <c r="N318" s="130" t="s">
        <v>51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88</v>
      </c>
      <c r="AT318" s="133" t="s">
        <v>185</v>
      </c>
      <c r="AU318" s="133" t="s">
        <v>88</v>
      </c>
      <c r="AY318" s="16" t="s">
        <v>184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6" t="s">
        <v>88</v>
      </c>
      <c r="BK318" s="134">
        <f>ROUND(I318*H318,2)</f>
        <v>0</v>
      </c>
      <c r="BL318" s="16" t="s">
        <v>88</v>
      </c>
      <c r="BM318" s="133" t="s">
        <v>3112</v>
      </c>
    </row>
    <row r="319" spans="2:65" s="11" customFormat="1" ht="22.5">
      <c r="B319" s="135"/>
      <c r="D319" s="136" t="s">
        <v>190</v>
      </c>
      <c r="E319" s="137" t="s">
        <v>3</v>
      </c>
      <c r="F319" s="138" t="s">
        <v>3052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1295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2" customFormat="1" ht="11.25">
      <c r="B321" s="142"/>
      <c r="D321" s="136" t="s">
        <v>190</v>
      </c>
      <c r="E321" s="143" t="s">
        <v>3</v>
      </c>
      <c r="F321" s="144" t="s">
        <v>1670</v>
      </c>
      <c r="H321" s="145">
        <v>6</v>
      </c>
      <c r="I321" s="146"/>
      <c r="L321" s="142"/>
      <c r="M321" s="147"/>
      <c r="T321" s="148"/>
      <c r="AT321" s="143" t="s">
        <v>190</v>
      </c>
      <c r="AU321" s="143" t="s">
        <v>88</v>
      </c>
      <c r="AV321" s="12" t="s">
        <v>90</v>
      </c>
      <c r="AW321" s="12" t="s">
        <v>41</v>
      </c>
      <c r="AX321" s="12" t="s">
        <v>80</v>
      </c>
      <c r="AY321" s="143" t="s">
        <v>184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1297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88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2" customFormat="1" ht="11.25">
      <c r="B323" s="142"/>
      <c r="D323" s="136" t="s">
        <v>190</v>
      </c>
      <c r="E323" s="143" t="s">
        <v>3</v>
      </c>
      <c r="F323" s="144" t="s">
        <v>895</v>
      </c>
      <c r="H323" s="145">
        <v>4</v>
      </c>
      <c r="I323" s="146"/>
      <c r="L323" s="142"/>
      <c r="M323" s="147"/>
      <c r="T323" s="148"/>
      <c r="AT323" s="143" t="s">
        <v>190</v>
      </c>
      <c r="AU323" s="143" t="s">
        <v>88</v>
      </c>
      <c r="AV323" s="12" t="s">
        <v>90</v>
      </c>
      <c r="AW323" s="12" t="s">
        <v>41</v>
      </c>
      <c r="AX323" s="12" t="s">
        <v>80</v>
      </c>
      <c r="AY323" s="143" t="s">
        <v>184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1299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2" customFormat="1" ht="11.25">
      <c r="B325" s="142"/>
      <c r="D325" s="136" t="s">
        <v>190</v>
      </c>
      <c r="E325" s="143" t="s">
        <v>3</v>
      </c>
      <c r="F325" s="144" t="s">
        <v>895</v>
      </c>
      <c r="H325" s="145">
        <v>4</v>
      </c>
      <c r="I325" s="146"/>
      <c r="L325" s="142"/>
      <c r="M325" s="147"/>
      <c r="T325" s="148"/>
      <c r="AT325" s="143" t="s">
        <v>190</v>
      </c>
      <c r="AU325" s="143" t="s">
        <v>88</v>
      </c>
      <c r="AV325" s="12" t="s">
        <v>90</v>
      </c>
      <c r="AW325" s="12" t="s">
        <v>41</v>
      </c>
      <c r="AX325" s="12" t="s">
        <v>80</v>
      </c>
      <c r="AY325" s="143" t="s">
        <v>184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1301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88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2" customFormat="1" ht="11.25">
      <c r="B327" s="142"/>
      <c r="D327" s="136" t="s">
        <v>190</v>
      </c>
      <c r="E327" s="143" t="s">
        <v>3</v>
      </c>
      <c r="F327" s="144" t="s">
        <v>895</v>
      </c>
      <c r="H327" s="145">
        <v>4</v>
      </c>
      <c r="I327" s="146"/>
      <c r="L327" s="142"/>
      <c r="M327" s="147"/>
      <c r="T327" s="148"/>
      <c r="AT327" s="143" t="s">
        <v>190</v>
      </c>
      <c r="AU327" s="143" t="s">
        <v>88</v>
      </c>
      <c r="AV327" s="12" t="s">
        <v>90</v>
      </c>
      <c r="AW327" s="12" t="s">
        <v>41</v>
      </c>
      <c r="AX327" s="12" t="s">
        <v>80</v>
      </c>
      <c r="AY327" s="143" t="s">
        <v>184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1302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88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2" customFormat="1" ht="11.25">
      <c r="B329" s="142"/>
      <c r="D329" s="136" t="s">
        <v>190</v>
      </c>
      <c r="E329" s="143" t="s">
        <v>3</v>
      </c>
      <c r="F329" s="144" t="s">
        <v>895</v>
      </c>
      <c r="H329" s="145">
        <v>4</v>
      </c>
      <c r="I329" s="146"/>
      <c r="L329" s="142"/>
      <c r="M329" s="147"/>
      <c r="T329" s="148"/>
      <c r="AT329" s="143" t="s">
        <v>190</v>
      </c>
      <c r="AU329" s="143" t="s">
        <v>88</v>
      </c>
      <c r="AV329" s="12" t="s">
        <v>90</v>
      </c>
      <c r="AW329" s="12" t="s">
        <v>41</v>
      </c>
      <c r="AX329" s="12" t="s">
        <v>80</v>
      </c>
      <c r="AY329" s="143" t="s">
        <v>184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1640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88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2" customFormat="1" ht="11.25">
      <c r="B331" s="142"/>
      <c r="D331" s="136" t="s">
        <v>190</v>
      </c>
      <c r="E331" s="143" t="s">
        <v>3</v>
      </c>
      <c r="F331" s="144" t="s">
        <v>1363</v>
      </c>
      <c r="H331" s="145">
        <v>2</v>
      </c>
      <c r="I331" s="146"/>
      <c r="L331" s="142"/>
      <c r="M331" s="147"/>
      <c r="T331" s="148"/>
      <c r="AT331" s="143" t="s">
        <v>190</v>
      </c>
      <c r="AU331" s="143" t="s">
        <v>88</v>
      </c>
      <c r="AV331" s="12" t="s">
        <v>90</v>
      </c>
      <c r="AW331" s="12" t="s">
        <v>41</v>
      </c>
      <c r="AX331" s="12" t="s">
        <v>80</v>
      </c>
      <c r="AY331" s="143" t="s">
        <v>184</v>
      </c>
    </row>
    <row r="332" spans="2:65" s="13" customFormat="1" ht="11.25">
      <c r="B332" s="149"/>
      <c r="D332" s="136" t="s">
        <v>190</v>
      </c>
      <c r="E332" s="150" t="s">
        <v>3</v>
      </c>
      <c r="F332" s="151" t="s">
        <v>202</v>
      </c>
      <c r="H332" s="152">
        <v>24</v>
      </c>
      <c r="I332" s="153"/>
      <c r="L332" s="149"/>
      <c r="M332" s="154"/>
      <c r="T332" s="155"/>
      <c r="AT332" s="150" t="s">
        <v>190</v>
      </c>
      <c r="AU332" s="150" t="s">
        <v>88</v>
      </c>
      <c r="AV332" s="13" t="s">
        <v>203</v>
      </c>
      <c r="AW332" s="13" t="s">
        <v>41</v>
      </c>
      <c r="AX332" s="13" t="s">
        <v>88</v>
      </c>
      <c r="AY332" s="150" t="s">
        <v>184</v>
      </c>
    </row>
    <row r="333" spans="2:65" s="1" customFormat="1" ht="24.2" customHeight="1">
      <c r="B333" s="121"/>
      <c r="C333" s="122" t="s">
        <v>342</v>
      </c>
      <c r="D333" s="122" t="s">
        <v>185</v>
      </c>
      <c r="E333" s="123" t="s">
        <v>1364</v>
      </c>
      <c r="F333" s="124" t="s">
        <v>1365</v>
      </c>
      <c r="G333" s="125" t="s">
        <v>348</v>
      </c>
      <c r="H333" s="126">
        <v>20</v>
      </c>
      <c r="I333" s="127"/>
      <c r="J333" s="128">
        <f>ROUND(I333*H333,2)</f>
        <v>0</v>
      </c>
      <c r="K333" s="124" t="s">
        <v>189</v>
      </c>
      <c r="L333" s="32"/>
      <c r="M333" s="129" t="s">
        <v>3</v>
      </c>
      <c r="N333" s="130" t="s">
        <v>51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88</v>
      </c>
      <c r="AT333" s="133" t="s">
        <v>185</v>
      </c>
      <c r="AU333" s="133" t="s">
        <v>88</v>
      </c>
      <c r="AY333" s="16" t="s">
        <v>184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88</v>
      </c>
      <c r="BK333" s="134">
        <f>ROUND(I333*H333,2)</f>
        <v>0</v>
      </c>
      <c r="BL333" s="16" t="s">
        <v>88</v>
      </c>
      <c r="BM333" s="133" t="s">
        <v>3113</v>
      </c>
    </row>
    <row r="334" spans="2:65" s="11" customFormat="1" ht="22.5">
      <c r="B334" s="135"/>
      <c r="D334" s="136" t="s">
        <v>190</v>
      </c>
      <c r="E334" s="137" t="s">
        <v>3</v>
      </c>
      <c r="F334" s="138" t="s">
        <v>3052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1295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2" customFormat="1" ht="11.25">
      <c r="B336" s="142"/>
      <c r="D336" s="136" t="s">
        <v>190</v>
      </c>
      <c r="E336" s="143" t="s">
        <v>3</v>
      </c>
      <c r="F336" s="144" t="s">
        <v>895</v>
      </c>
      <c r="H336" s="145">
        <v>4</v>
      </c>
      <c r="I336" s="146"/>
      <c r="L336" s="142"/>
      <c r="M336" s="147"/>
      <c r="T336" s="148"/>
      <c r="AT336" s="143" t="s">
        <v>190</v>
      </c>
      <c r="AU336" s="143" t="s">
        <v>88</v>
      </c>
      <c r="AV336" s="12" t="s">
        <v>90</v>
      </c>
      <c r="AW336" s="12" t="s">
        <v>41</v>
      </c>
      <c r="AX336" s="12" t="s">
        <v>80</v>
      </c>
      <c r="AY336" s="143" t="s">
        <v>184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1297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2" customFormat="1" ht="11.25">
      <c r="B338" s="142"/>
      <c r="D338" s="136" t="s">
        <v>190</v>
      </c>
      <c r="E338" s="143" t="s">
        <v>3</v>
      </c>
      <c r="F338" s="144" t="s">
        <v>1363</v>
      </c>
      <c r="H338" s="145">
        <v>2</v>
      </c>
      <c r="I338" s="146"/>
      <c r="L338" s="142"/>
      <c r="M338" s="147"/>
      <c r="T338" s="148"/>
      <c r="AT338" s="143" t="s">
        <v>190</v>
      </c>
      <c r="AU338" s="143" t="s">
        <v>88</v>
      </c>
      <c r="AV338" s="12" t="s">
        <v>90</v>
      </c>
      <c r="AW338" s="12" t="s">
        <v>41</v>
      </c>
      <c r="AX338" s="12" t="s">
        <v>80</v>
      </c>
      <c r="AY338" s="143" t="s">
        <v>184</v>
      </c>
    </row>
    <row r="339" spans="2:65" s="11" customFormat="1" ht="11.25">
      <c r="B339" s="135"/>
      <c r="D339" s="136" t="s">
        <v>190</v>
      </c>
      <c r="E339" s="137" t="s">
        <v>3</v>
      </c>
      <c r="F339" s="138" t="s">
        <v>1299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2" customFormat="1" ht="11.25">
      <c r="B340" s="142"/>
      <c r="D340" s="136" t="s">
        <v>190</v>
      </c>
      <c r="E340" s="143" t="s">
        <v>3</v>
      </c>
      <c r="F340" s="144" t="s">
        <v>895</v>
      </c>
      <c r="H340" s="145">
        <v>4</v>
      </c>
      <c r="I340" s="146"/>
      <c r="L340" s="142"/>
      <c r="M340" s="147"/>
      <c r="T340" s="148"/>
      <c r="AT340" s="143" t="s">
        <v>190</v>
      </c>
      <c r="AU340" s="143" t="s">
        <v>88</v>
      </c>
      <c r="AV340" s="12" t="s">
        <v>90</v>
      </c>
      <c r="AW340" s="12" t="s">
        <v>41</v>
      </c>
      <c r="AX340" s="12" t="s">
        <v>80</v>
      </c>
      <c r="AY340" s="143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1300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2" customFormat="1" ht="11.25">
      <c r="B342" s="142"/>
      <c r="D342" s="136" t="s">
        <v>190</v>
      </c>
      <c r="E342" s="143" t="s">
        <v>3</v>
      </c>
      <c r="F342" s="144" t="s">
        <v>1363</v>
      </c>
      <c r="H342" s="145">
        <v>2</v>
      </c>
      <c r="I342" s="146"/>
      <c r="L342" s="142"/>
      <c r="M342" s="147"/>
      <c r="T342" s="148"/>
      <c r="AT342" s="143" t="s">
        <v>190</v>
      </c>
      <c r="AU342" s="143" t="s">
        <v>88</v>
      </c>
      <c r="AV342" s="12" t="s">
        <v>90</v>
      </c>
      <c r="AW342" s="12" t="s">
        <v>41</v>
      </c>
      <c r="AX342" s="12" t="s">
        <v>80</v>
      </c>
      <c r="AY342" s="143" t="s">
        <v>184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1301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2" customFormat="1" ht="11.25">
      <c r="B344" s="142"/>
      <c r="D344" s="136" t="s">
        <v>190</v>
      </c>
      <c r="E344" s="143" t="s">
        <v>3</v>
      </c>
      <c r="F344" s="144" t="s">
        <v>1363</v>
      </c>
      <c r="H344" s="145">
        <v>2</v>
      </c>
      <c r="I344" s="146"/>
      <c r="L344" s="142"/>
      <c r="M344" s="147"/>
      <c r="T344" s="148"/>
      <c r="AT344" s="143" t="s">
        <v>190</v>
      </c>
      <c r="AU344" s="143" t="s">
        <v>88</v>
      </c>
      <c r="AV344" s="12" t="s">
        <v>90</v>
      </c>
      <c r="AW344" s="12" t="s">
        <v>41</v>
      </c>
      <c r="AX344" s="12" t="s">
        <v>80</v>
      </c>
      <c r="AY344" s="143" t="s">
        <v>184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1302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2" customFormat="1" ht="11.25">
      <c r="B346" s="142"/>
      <c r="D346" s="136" t="s">
        <v>190</v>
      </c>
      <c r="E346" s="143" t="s">
        <v>3</v>
      </c>
      <c r="F346" s="144" t="s">
        <v>895</v>
      </c>
      <c r="H346" s="145">
        <v>4</v>
      </c>
      <c r="I346" s="146"/>
      <c r="L346" s="142"/>
      <c r="M346" s="147"/>
      <c r="T346" s="148"/>
      <c r="AT346" s="143" t="s">
        <v>190</v>
      </c>
      <c r="AU346" s="143" t="s">
        <v>88</v>
      </c>
      <c r="AV346" s="12" t="s">
        <v>90</v>
      </c>
      <c r="AW346" s="12" t="s">
        <v>41</v>
      </c>
      <c r="AX346" s="12" t="s">
        <v>80</v>
      </c>
      <c r="AY346" s="143" t="s">
        <v>184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1640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88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2" customFormat="1" ht="11.25">
      <c r="B348" s="142"/>
      <c r="D348" s="136" t="s">
        <v>190</v>
      </c>
      <c r="E348" s="143" t="s">
        <v>3</v>
      </c>
      <c r="F348" s="144" t="s">
        <v>1363</v>
      </c>
      <c r="H348" s="145">
        <v>2</v>
      </c>
      <c r="I348" s="146"/>
      <c r="L348" s="142"/>
      <c r="M348" s="147"/>
      <c r="T348" s="148"/>
      <c r="AT348" s="143" t="s">
        <v>190</v>
      </c>
      <c r="AU348" s="143" t="s">
        <v>88</v>
      </c>
      <c r="AV348" s="12" t="s">
        <v>90</v>
      </c>
      <c r="AW348" s="12" t="s">
        <v>41</v>
      </c>
      <c r="AX348" s="12" t="s">
        <v>80</v>
      </c>
      <c r="AY348" s="143" t="s">
        <v>184</v>
      </c>
    </row>
    <row r="349" spans="2:65" s="13" customFormat="1" ht="11.25">
      <c r="B349" s="149"/>
      <c r="D349" s="136" t="s">
        <v>190</v>
      </c>
      <c r="E349" s="150" t="s">
        <v>3</v>
      </c>
      <c r="F349" s="151" t="s">
        <v>202</v>
      </c>
      <c r="H349" s="152">
        <v>20</v>
      </c>
      <c r="I349" s="153"/>
      <c r="L349" s="149"/>
      <c r="M349" s="154"/>
      <c r="T349" s="155"/>
      <c r="AT349" s="150" t="s">
        <v>190</v>
      </c>
      <c r="AU349" s="150" t="s">
        <v>88</v>
      </c>
      <c r="AV349" s="13" t="s">
        <v>203</v>
      </c>
      <c r="AW349" s="13" t="s">
        <v>41</v>
      </c>
      <c r="AX349" s="13" t="s">
        <v>88</v>
      </c>
      <c r="AY349" s="150" t="s">
        <v>184</v>
      </c>
    </row>
    <row r="350" spans="2:65" s="1" customFormat="1" ht="24.2" customHeight="1">
      <c r="B350" s="121"/>
      <c r="C350" s="122" t="s">
        <v>456</v>
      </c>
      <c r="D350" s="122" t="s">
        <v>185</v>
      </c>
      <c r="E350" s="123" t="s">
        <v>1730</v>
      </c>
      <c r="F350" s="124" t="s">
        <v>1731</v>
      </c>
      <c r="G350" s="125" t="s">
        <v>348</v>
      </c>
      <c r="H350" s="126">
        <v>6</v>
      </c>
      <c r="I350" s="127"/>
      <c r="J350" s="128">
        <f>ROUND(I350*H350,2)</f>
        <v>0</v>
      </c>
      <c r="K350" s="124" t="s">
        <v>189</v>
      </c>
      <c r="L350" s="32"/>
      <c r="M350" s="129" t="s">
        <v>3</v>
      </c>
      <c r="N350" s="130" t="s">
        <v>51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88</v>
      </c>
      <c r="AT350" s="133" t="s">
        <v>185</v>
      </c>
      <c r="AU350" s="133" t="s">
        <v>88</v>
      </c>
      <c r="AY350" s="16" t="s">
        <v>184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6" t="s">
        <v>88</v>
      </c>
      <c r="BK350" s="134">
        <f>ROUND(I350*H350,2)</f>
        <v>0</v>
      </c>
      <c r="BL350" s="16" t="s">
        <v>88</v>
      </c>
      <c r="BM350" s="133" t="s">
        <v>3114</v>
      </c>
    </row>
    <row r="351" spans="2:65" s="11" customFormat="1" ht="22.5">
      <c r="B351" s="135"/>
      <c r="D351" s="136" t="s">
        <v>190</v>
      </c>
      <c r="E351" s="137" t="s">
        <v>3</v>
      </c>
      <c r="F351" s="138" t="s">
        <v>3052</v>
      </c>
      <c r="H351" s="137" t="s">
        <v>3</v>
      </c>
      <c r="I351" s="139"/>
      <c r="L351" s="135"/>
      <c r="M351" s="140"/>
      <c r="T351" s="141"/>
      <c r="AT351" s="137" t="s">
        <v>190</v>
      </c>
      <c r="AU351" s="137" t="s">
        <v>88</v>
      </c>
      <c r="AV351" s="11" t="s">
        <v>88</v>
      </c>
      <c r="AW351" s="11" t="s">
        <v>41</v>
      </c>
      <c r="AX351" s="11" t="s">
        <v>80</v>
      </c>
      <c r="AY351" s="137" t="s">
        <v>184</v>
      </c>
    </row>
    <row r="352" spans="2:65" s="11" customFormat="1" ht="11.25">
      <c r="B352" s="135"/>
      <c r="D352" s="136" t="s">
        <v>190</v>
      </c>
      <c r="E352" s="137" t="s">
        <v>3</v>
      </c>
      <c r="F352" s="138" t="s">
        <v>1733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88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2" customFormat="1" ht="11.25">
      <c r="B353" s="142"/>
      <c r="D353" s="136" t="s">
        <v>190</v>
      </c>
      <c r="E353" s="143" t="s">
        <v>3</v>
      </c>
      <c r="F353" s="144" t="s">
        <v>2346</v>
      </c>
      <c r="H353" s="145">
        <v>6</v>
      </c>
      <c r="I353" s="146"/>
      <c r="L353" s="142"/>
      <c r="M353" s="147"/>
      <c r="T353" s="148"/>
      <c r="AT353" s="143" t="s">
        <v>190</v>
      </c>
      <c r="AU353" s="143" t="s">
        <v>88</v>
      </c>
      <c r="AV353" s="12" t="s">
        <v>90</v>
      </c>
      <c r="AW353" s="12" t="s">
        <v>41</v>
      </c>
      <c r="AX353" s="12" t="s">
        <v>80</v>
      </c>
      <c r="AY353" s="143" t="s">
        <v>184</v>
      </c>
    </row>
    <row r="354" spans="2:65" s="13" customFormat="1" ht="11.25">
      <c r="B354" s="149"/>
      <c r="D354" s="136" t="s">
        <v>190</v>
      </c>
      <c r="E354" s="150" t="s">
        <v>3</v>
      </c>
      <c r="F354" s="151" t="s">
        <v>202</v>
      </c>
      <c r="H354" s="152">
        <v>6</v>
      </c>
      <c r="I354" s="153"/>
      <c r="L354" s="149"/>
      <c r="M354" s="154"/>
      <c r="T354" s="155"/>
      <c r="AT354" s="150" t="s">
        <v>190</v>
      </c>
      <c r="AU354" s="150" t="s">
        <v>88</v>
      </c>
      <c r="AV354" s="13" t="s">
        <v>203</v>
      </c>
      <c r="AW354" s="13" t="s">
        <v>41</v>
      </c>
      <c r="AX354" s="13" t="s">
        <v>88</v>
      </c>
      <c r="AY354" s="150" t="s">
        <v>184</v>
      </c>
    </row>
    <row r="355" spans="2:65" s="1" customFormat="1" ht="24.2" customHeight="1">
      <c r="B355" s="121"/>
      <c r="C355" s="122" t="s">
        <v>353</v>
      </c>
      <c r="D355" s="122" t="s">
        <v>185</v>
      </c>
      <c r="E355" s="123" t="s">
        <v>1367</v>
      </c>
      <c r="F355" s="124" t="s">
        <v>1368</v>
      </c>
      <c r="G355" s="125" t="s">
        <v>348</v>
      </c>
      <c r="H355" s="126">
        <v>10</v>
      </c>
      <c r="I355" s="127"/>
      <c r="J355" s="128">
        <f>ROUND(I355*H355,2)</f>
        <v>0</v>
      </c>
      <c r="K355" s="124" t="s">
        <v>189</v>
      </c>
      <c r="L355" s="32"/>
      <c r="M355" s="129" t="s">
        <v>3</v>
      </c>
      <c r="N355" s="130" t="s">
        <v>51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88</v>
      </c>
      <c r="AT355" s="133" t="s">
        <v>185</v>
      </c>
      <c r="AU355" s="133" t="s">
        <v>88</v>
      </c>
      <c r="AY355" s="16" t="s">
        <v>184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6" t="s">
        <v>88</v>
      </c>
      <c r="BK355" s="134">
        <f>ROUND(I355*H355,2)</f>
        <v>0</v>
      </c>
      <c r="BL355" s="16" t="s">
        <v>88</v>
      </c>
      <c r="BM355" s="133" t="s">
        <v>3115</v>
      </c>
    </row>
    <row r="356" spans="2:65" s="11" customFormat="1" ht="22.5">
      <c r="B356" s="135"/>
      <c r="D356" s="136" t="s">
        <v>190</v>
      </c>
      <c r="E356" s="137" t="s">
        <v>3</v>
      </c>
      <c r="F356" s="138" t="s">
        <v>3052</v>
      </c>
      <c r="H356" s="137" t="s">
        <v>3</v>
      </c>
      <c r="I356" s="139"/>
      <c r="L356" s="135"/>
      <c r="M356" s="140"/>
      <c r="T356" s="141"/>
      <c r="AT356" s="137" t="s">
        <v>190</v>
      </c>
      <c r="AU356" s="137" t="s">
        <v>88</v>
      </c>
      <c r="AV356" s="11" t="s">
        <v>88</v>
      </c>
      <c r="AW356" s="11" t="s">
        <v>41</v>
      </c>
      <c r="AX356" s="11" t="s">
        <v>80</v>
      </c>
      <c r="AY356" s="137" t="s">
        <v>184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1326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2" customFormat="1" ht="11.25">
      <c r="B358" s="142"/>
      <c r="D358" s="136" t="s">
        <v>190</v>
      </c>
      <c r="E358" s="143" t="s">
        <v>3</v>
      </c>
      <c r="F358" s="144" t="s">
        <v>1278</v>
      </c>
      <c r="H358" s="145">
        <v>10</v>
      </c>
      <c r="I358" s="146"/>
      <c r="L358" s="142"/>
      <c r="M358" s="147"/>
      <c r="T358" s="148"/>
      <c r="AT358" s="143" t="s">
        <v>190</v>
      </c>
      <c r="AU358" s="143" t="s">
        <v>88</v>
      </c>
      <c r="AV358" s="12" t="s">
        <v>90</v>
      </c>
      <c r="AW358" s="12" t="s">
        <v>41</v>
      </c>
      <c r="AX358" s="12" t="s">
        <v>80</v>
      </c>
      <c r="AY358" s="143" t="s">
        <v>184</v>
      </c>
    </row>
    <row r="359" spans="2:65" s="13" customFormat="1" ht="11.25">
      <c r="B359" s="149"/>
      <c r="D359" s="136" t="s">
        <v>190</v>
      </c>
      <c r="E359" s="150" t="s">
        <v>3</v>
      </c>
      <c r="F359" s="151" t="s">
        <v>202</v>
      </c>
      <c r="H359" s="152">
        <v>10</v>
      </c>
      <c r="I359" s="153"/>
      <c r="L359" s="149"/>
      <c r="M359" s="154"/>
      <c r="T359" s="155"/>
      <c r="AT359" s="150" t="s">
        <v>190</v>
      </c>
      <c r="AU359" s="150" t="s">
        <v>88</v>
      </c>
      <c r="AV359" s="13" t="s">
        <v>203</v>
      </c>
      <c r="AW359" s="13" t="s">
        <v>41</v>
      </c>
      <c r="AX359" s="13" t="s">
        <v>88</v>
      </c>
      <c r="AY359" s="150" t="s">
        <v>184</v>
      </c>
    </row>
    <row r="360" spans="2:65" s="1" customFormat="1" ht="24.2" customHeight="1">
      <c r="B360" s="121"/>
      <c r="C360" s="122" t="s">
        <v>465</v>
      </c>
      <c r="D360" s="122" t="s">
        <v>185</v>
      </c>
      <c r="E360" s="123" t="s">
        <v>1373</v>
      </c>
      <c r="F360" s="124" t="s">
        <v>1374</v>
      </c>
      <c r="G360" s="125" t="s">
        <v>1343</v>
      </c>
      <c r="H360" s="126">
        <v>0.16</v>
      </c>
      <c r="I360" s="127"/>
      <c r="J360" s="128">
        <f>ROUND(I360*H360,2)</f>
        <v>0</v>
      </c>
      <c r="K360" s="124" t="s">
        <v>189</v>
      </c>
      <c r="L360" s="32"/>
      <c r="M360" s="129" t="s">
        <v>3</v>
      </c>
      <c r="N360" s="130" t="s">
        <v>51</v>
      </c>
      <c r="P360" s="131">
        <f>O360*H360</f>
        <v>0</v>
      </c>
      <c r="Q360" s="131">
        <v>0</v>
      </c>
      <c r="R360" s="131">
        <f>Q360*H360</f>
        <v>0</v>
      </c>
      <c r="S360" s="131">
        <v>0</v>
      </c>
      <c r="T360" s="132">
        <f>S360*H360</f>
        <v>0</v>
      </c>
      <c r="AR360" s="133" t="s">
        <v>88</v>
      </c>
      <c r="AT360" s="133" t="s">
        <v>185</v>
      </c>
      <c r="AU360" s="133" t="s">
        <v>88</v>
      </c>
      <c r="AY360" s="16" t="s">
        <v>184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6" t="s">
        <v>88</v>
      </c>
      <c r="BK360" s="134">
        <f>ROUND(I360*H360,2)</f>
        <v>0</v>
      </c>
      <c r="BL360" s="16" t="s">
        <v>88</v>
      </c>
      <c r="BM360" s="133" t="s">
        <v>3116</v>
      </c>
    </row>
    <row r="361" spans="2:65" s="11" customFormat="1" ht="22.5">
      <c r="B361" s="135"/>
      <c r="D361" s="136" t="s">
        <v>190</v>
      </c>
      <c r="E361" s="137" t="s">
        <v>3</v>
      </c>
      <c r="F361" s="138" t="s">
        <v>3052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88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1" customFormat="1" ht="22.5">
      <c r="B362" s="135"/>
      <c r="D362" s="136" t="s">
        <v>190</v>
      </c>
      <c r="E362" s="137" t="s">
        <v>3</v>
      </c>
      <c r="F362" s="138" t="s">
        <v>3117</v>
      </c>
      <c r="H362" s="137" t="s">
        <v>3</v>
      </c>
      <c r="I362" s="139"/>
      <c r="L362" s="135"/>
      <c r="M362" s="140"/>
      <c r="T362" s="141"/>
      <c r="AT362" s="137" t="s">
        <v>190</v>
      </c>
      <c r="AU362" s="137" t="s">
        <v>88</v>
      </c>
      <c r="AV362" s="11" t="s">
        <v>88</v>
      </c>
      <c r="AW362" s="11" t="s">
        <v>41</v>
      </c>
      <c r="AX362" s="11" t="s">
        <v>80</v>
      </c>
      <c r="AY362" s="137" t="s">
        <v>184</v>
      </c>
    </row>
    <row r="363" spans="2:65" s="12" customFormat="1" ht="11.25">
      <c r="B363" s="142"/>
      <c r="D363" s="136" t="s">
        <v>190</v>
      </c>
      <c r="E363" s="143" t="s">
        <v>3</v>
      </c>
      <c r="F363" s="144" t="s">
        <v>3118</v>
      </c>
      <c r="H363" s="145">
        <v>0.16</v>
      </c>
      <c r="I363" s="146"/>
      <c r="L363" s="142"/>
      <c r="M363" s="147"/>
      <c r="T363" s="148"/>
      <c r="AT363" s="143" t="s">
        <v>190</v>
      </c>
      <c r="AU363" s="143" t="s">
        <v>88</v>
      </c>
      <c r="AV363" s="12" t="s">
        <v>90</v>
      </c>
      <c r="AW363" s="12" t="s">
        <v>41</v>
      </c>
      <c r="AX363" s="12" t="s">
        <v>80</v>
      </c>
      <c r="AY363" s="143" t="s">
        <v>184</v>
      </c>
    </row>
    <row r="364" spans="2:65" s="13" customFormat="1" ht="11.25">
      <c r="B364" s="149"/>
      <c r="D364" s="136" t="s">
        <v>190</v>
      </c>
      <c r="E364" s="150" t="s">
        <v>3</v>
      </c>
      <c r="F364" s="151" t="s">
        <v>202</v>
      </c>
      <c r="H364" s="152">
        <v>0.16</v>
      </c>
      <c r="I364" s="153"/>
      <c r="L364" s="149"/>
      <c r="M364" s="154"/>
      <c r="T364" s="155"/>
      <c r="AT364" s="150" t="s">
        <v>190</v>
      </c>
      <c r="AU364" s="150" t="s">
        <v>88</v>
      </c>
      <c r="AV364" s="13" t="s">
        <v>203</v>
      </c>
      <c r="AW364" s="13" t="s">
        <v>41</v>
      </c>
      <c r="AX364" s="13" t="s">
        <v>88</v>
      </c>
      <c r="AY364" s="150" t="s">
        <v>184</v>
      </c>
    </row>
    <row r="365" spans="2:65" s="1" customFormat="1" ht="24.2" customHeight="1">
      <c r="B365" s="121"/>
      <c r="C365" s="122" t="s">
        <v>361</v>
      </c>
      <c r="D365" s="122" t="s">
        <v>185</v>
      </c>
      <c r="E365" s="123" t="s">
        <v>1378</v>
      </c>
      <c r="F365" s="124" t="s">
        <v>1379</v>
      </c>
      <c r="G365" s="125" t="s">
        <v>1343</v>
      </c>
      <c r="H365" s="126">
        <v>0.16</v>
      </c>
      <c r="I365" s="127"/>
      <c r="J365" s="128">
        <f>ROUND(I365*H365,2)</f>
        <v>0</v>
      </c>
      <c r="K365" s="124" t="s">
        <v>189</v>
      </c>
      <c r="L365" s="32"/>
      <c r="M365" s="129" t="s">
        <v>3</v>
      </c>
      <c r="N365" s="130" t="s">
        <v>51</v>
      </c>
      <c r="P365" s="131">
        <f>O365*H365</f>
        <v>0</v>
      </c>
      <c r="Q365" s="131">
        <v>0</v>
      </c>
      <c r="R365" s="131">
        <f>Q365*H365</f>
        <v>0</v>
      </c>
      <c r="S365" s="131">
        <v>0</v>
      </c>
      <c r="T365" s="132">
        <f>S365*H365</f>
        <v>0</v>
      </c>
      <c r="AR365" s="133" t="s">
        <v>88</v>
      </c>
      <c r="AT365" s="133" t="s">
        <v>185</v>
      </c>
      <c r="AU365" s="133" t="s">
        <v>88</v>
      </c>
      <c r="AY365" s="16" t="s">
        <v>184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6" t="s">
        <v>88</v>
      </c>
      <c r="BK365" s="134">
        <f>ROUND(I365*H365,2)</f>
        <v>0</v>
      </c>
      <c r="BL365" s="16" t="s">
        <v>88</v>
      </c>
      <c r="BM365" s="133" t="s">
        <v>3119</v>
      </c>
    </row>
    <row r="366" spans="2:65" s="11" customFormat="1" ht="22.5">
      <c r="B366" s="135"/>
      <c r="D366" s="136" t="s">
        <v>190</v>
      </c>
      <c r="E366" s="137" t="s">
        <v>3</v>
      </c>
      <c r="F366" s="138" t="s">
        <v>3052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88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1" customFormat="1" ht="22.5">
      <c r="B367" s="135"/>
      <c r="D367" s="136" t="s">
        <v>190</v>
      </c>
      <c r="E367" s="137" t="s">
        <v>3</v>
      </c>
      <c r="F367" s="138" t="s">
        <v>3120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88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2" customFormat="1" ht="11.25">
      <c r="B368" s="142"/>
      <c r="D368" s="136" t="s">
        <v>190</v>
      </c>
      <c r="E368" s="143" t="s">
        <v>3</v>
      </c>
      <c r="F368" s="144" t="s">
        <v>3118</v>
      </c>
      <c r="H368" s="145">
        <v>0.16</v>
      </c>
      <c r="I368" s="146"/>
      <c r="L368" s="142"/>
      <c r="M368" s="147"/>
      <c r="T368" s="148"/>
      <c r="AT368" s="143" t="s">
        <v>190</v>
      </c>
      <c r="AU368" s="143" t="s">
        <v>88</v>
      </c>
      <c r="AV368" s="12" t="s">
        <v>90</v>
      </c>
      <c r="AW368" s="12" t="s">
        <v>41</v>
      </c>
      <c r="AX368" s="12" t="s">
        <v>80</v>
      </c>
      <c r="AY368" s="143" t="s">
        <v>184</v>
      </c>
    </row>
    <row r="369" spans="2:65" s="13" customFormat="1" ht="11.25">
      <c r="B369" s="149"/>
      <c r="D369" s="136" t="s">
        <v>190</v>
      </c>
      <c r="E369" s="150" t="s">
        <v>3</v>
      </c>
      <c r="F369" s="151" t="s">
        <v>202</v>
      </c>
      <c r="H369" s="152">
        <v>0.16</v>
      </c>
      <c r="I369" s="153"/>
      <c r="L369" s="149"/>
      <c r="M369" s="154"/>
      <c r="T369" s="155"/>
      <c r="AT369" s="150" t="s">
        <v>190</v>
      </c>
      <c r="AU369" s="150" t="s">
        <v>88</v>
      </c>
      <c r="AV369" s="13" t="s">
        <v>203</v>
      </c>
      <c r="AW369" s="13" t="s">
        <v>41</v>
      </c>
      <c r="AX369" s="13" t="s">
        <v>88</v>
      </c>
      <c r="AY369" s="150" t="s">
        <v>184</v>
      </c>
    </row>
    <row r="370" spans="2:65" s="1" customFormat="1" ht="37.9" customHeight="1">
      <c r="B370" s="121"/>
      <c r="C370" s="122" t="s">
        <v>482</v>
      </c>
      <c r="D370" s="122" t="s">
        <v>185</v>
      </c>
      <c r="E370" s="123" t="s">
        <v>1382</v>
      </c>
      <c r="F370" s="124" t="s">
        <v>1383</v>
      </c>
      <c r="G370" s="125" t="s">
        <v>213</v>
      </c>
      <c r="H370" s="126">
        <v>270</v>
      </c>
      <c r="I370" s="127"/>
      <c r="J370" s="128">
        <f>ROUND(I370*H370,2)</f>
        <v>0</v>
      </c>
      <c r="K370" s="124" t="s">
        <v>189</v>
      </c>
      <c r="L370" s="32"/>
      <c r="M370" s="129" t="s">
        <v>3</v>
      </c>
      <c r="N370" s="130" t="s">
        <v>51</v>
      </c>
      <c r="P370" s="131">
        <f>O370*H370</f>
        <v>0</v>
      </c>
      <c r="Q370" s="131">
        <v>0</v>
      </c>
      <c r="R370" s="131">
        <f>Q370*H370</f>
        <v>0</v>
      </c>
      <c r="S370" s="131">
        <v>0</v>
      </c>
      <c r="T370" s="132">
        <f>S370*H370</f>
        <v>0</v>
      </c>
      <c r="AR370" s="133" t="s">
        <v>88</v>
      </c>
      <c r="AT370" s="133" t="s">
        <v>185</v>
      </c>
      <c r="AU370" s="133" t="s">
        <v>88</v>
      </c>
      <c r="AY370" s="16" t="s">
        <v>184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6" t="s">
        <v>88</v>
      </c>
      <c r="BK370" s="134">
        <f>ROUND(I370*H370,2)</f>
        <v>0</v>
      </c>
      <c r="BL370" s="16" t="s">
        <v>88</v>
      </c>
      <c r="BM370" s="133" t="s">
        <v>3121</v>
      </c>
    </row>
    <row r="371" spans="2:65" s="11" customFormat="1" ht="22.5">
      <c r="B371" s="135"/>
      <c r="D371" s="136" t="s">
        <v>190</v>
      </c>
      <c r="E371" s="137" t="s">
        <v>3</v>
      </c>
      <c r="F371" s="138" t="s">
        <v>3052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88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1" customFormat="1" ht="11.25">
      <c r="B372" s="135"/>
      <c r="D372" s="136" t="s">
        <v>190</v>
      </c>
      <c r="E372" s="137" t="s">
        <v>3</v>
      </c>
      <c r="F372" s="138" t="s">
        <v>1295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88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2" customFormat="1" ht="11.25">
      <c r="B373" s="142"/>
      <c r="D373" s="136" t="s">
        <v>190</v>
      </c>
      <c r="E373" s="143" t="s">
        <v>3</v>
      </c>
      <c r="F373" s="144" t="s">
        <v>1386</v>
      </c>
      <c r="H373" s="145">
        <v>58</v>
      </c>
      <c r="I373" s="146"/>
      <c r="L373" s="142"/>
      <c r="M373" s="147"/>
      <c r="T373" s="148"/>
      <c r="AT373" s="143" t="s">
        <v>190</v>
      </c>
      <c r="AU373" s="143" t="s">
        <v>88</v>
      </c>
      <c r="AV373" s="12" t="s">
        <v>90</v>
      </c>
      <c r="AW373" s="12" t="s">
        <v>41</v>
      </c>
      <c r="AX373" s="12" t="s">
        <v>80</v>
      </c>
      <c r="AY373" s="143" t="s">
        <v>184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1297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2" customFormat="1" ht="11.25">
      <c r="B375" s="142"/>
      <c r="D375" s="136" t="s">
        <v>190</v>
      </c>
      <c r="E375" s="143" t="s">
        <v>3</v>
      </c>
      <c r="F375" s="144" t="s">
        <v>1387</v>
      </c>
      <c r="H375" s="145">
        <v>34</v>
      </c>
      <c r="I375" s="146"/>
      <c r="L375" s="142"/>
      <c r="M375" s="147"/>
      <c r="T375" s="148"/>
      <c r="AT375" s="143" t="s">
        <v>190</v>
      </c>
      <c r="AU375" s="143" t="s">
        <v>88</v>
      </c>
      <c r="AV375" s="12" t="s">
        <v>90</v>
      </c>
      <c r="AW375" s="12" t="s">
        <v>41</v>
      </c>
      <c r="AX375" s="12" t="s">
        <v>80</v>
      </c>
      <c r="AY375" s="143" t="s">
        <v>184</v>
      </c>
    </row>
    <row r="376" spans="2:65" s="11" customFormat="1" ht="11.25">
      <c r="B376" s="135"/>
      <c r="D376" s="136" t="s">
        <v>190</v>
      </c>
      <c r="E376" s="137" t="s">
        <v>3</v>
      </c>
      <c r="F376" s="138" t="s">
        <v>1299</v>
      </c>
      <c r="H376" s="137" t="s">
        <v>3</v>
      </c>
      <c r="I376" s="139"/>
      <c r="L376" s="135"/>
      <c r="M376" s="140"/>
      <c r="T376" s="141"/>
      <c r="AT376" s="137" t="s">
        <v>190</v>
      </c>
      <c r="AU376" s="137" t="s">
        <v>88</v>
      </c>
      <c r="AV376" s="11" t="s">
        <v>88</v>
      </c>
      <c r="AW376" s="11" t="s">
        <v>41</v>
      </c>
      <c r="AX376" s="11" t="s">
        <v>80</v>
      </c>
      <c r="AY376" s="137" t="s">
        <v>184</v>
      </c>
    </row>
    <row r="377" spans="2:65" s="12" customFormat="1" ht="11.25">
      <c r="B377" s="142"/>
      <c r="D377" s="136" t="s">
        <v>190</v>
      </c>
      <c r="E377" s="143" t="s">
        <v>3</v>
      </c>
      <c r="F377" s="144" t="s">
        <v>3122</v>
      </c>
      <c r="H377" s="145">
        <v>48</v>
      </c>
      <c r="I377" s="146"/>
      <c r="L377" s="142"/>
      <c r="M377" s="147"/>
      <c r="T377" s="148"/>
      <c r="AT377" s="143" t="s">
        <v>190</v>
      </c>
      <c r="AU377" s="143" t="s">
        <v>88</v>
      </c>
      <c r="AV377" s="12" t="s">
        <v>90</v>
      </c>
      <c r="AW377" s="12" t="s">
        <v>41</v>
      </c>
      <c r="AX377" s="12" t="s">
        <v>80</v>
      </c>
      <c r="AY377" s="143" t="s">
        <v>184</v>
      </c>
    </row>
    <row r="378" spans="2:65" s="11" customFormat="1" ht="11.25">
      <c r="B378" s="135"/>
      <c r="D378" s="136" t="s">
        <v>190</v>
      </c>
      <c r="E378" s="137" t="s">
        <v>3</v>
      </c>
      <c r="F378" s="138" t="s">
        <v>1300</v>
      </c>
      <c r="H378" s="137" t="s">
        <v>3</v>
      </c>
      <c r="I378" s="139"/>
      <c r="L378" s="135"/>
      <c r="M378" s="140"/>
      <c r="T378" s="141"/>
      <c r="AT378" s="137" t="s">
        <v>190</v>
      </c>
      <c r="AU378" s="137" t="s">
        <v>88</v>
      </c>
      <c r="AV378" s="11" t="s">
        <v>88</v>
      </c>
      <c r="AW378" s="11" t="s">
        <v>41</v>
      </c>
      <c r="AX378" s="11" t="s">
        <v>80</v>
      </c>
      <c r="AY378" s="137" t="s">
        <v>184</v>
      </c>
    </row>
    <row r="379" spans="2:65" s="12" customFormat="1" ht="11.25">
      <c r="B379" s="142"/>
      <c r="D379" s="136" t="s">
        <v>190</v>
      </c>
      <c r="E379" s="143" t="s">
        <v>3</v>
      </c>
      <c r="F379" s="144" t="s">
        <v>2367</v>
      </c>
      <c r="H379" s="145">
        <v>14</v>
      </c>
      <c r="I379" s="146"/>
      <c r="L379" s="142"/>
      <c r="M379" s="147"/>
      <c r="T379" s="148"/>
      <c r="AT379" s="143" t="s">
        <v>190</v>
      </c>
      <c r="AU379" s="143" t="s">
        <v>88</v>
      </c>
      <c r="AV379" s="12" t="s">
        <v>90</v>
      </c>
      <c r="AW379" s="12" t="s">
        <v>41</v>
      </c>
      <c r="AX379" s="12" t="s">
        <v>80</v>
      </c>
      <c r="AY379" s="143" t="s">
        <v>184</v>
      </c>
    </row>
    <row r="380" spans="2:65" s="11" customFormat="1" ht="11.25">
      <c r="B380" s="135"/>
      <c r="D380" s="136" t="s">
        <v>190</v>
      </c>
      <c r="E380" s="137" t="s">
        <v>3</v>
      </c>
      <c r="F380" s="138" t="s">
        <v>1301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2" customFormat="1" ht="11.25">
      <c r="B381" s="142"/>
      <c r="D381" s="136" t="s">
        <v>190</v>
      </c>
      <c r="E381" s="143" t="s">
        <v>3</v>
      </c>
      <c r="F381" s="144" t="s">
        <v>1387</v>
      </c>
      <c r="H381" s="145">
        <v>34</v>
      </c>
      <c r="I381" s="146"/>
      <c r="L381" s="142"/>
      <c r="M381" s="147"/>
      <c r="T381" s="148"/>
      <c r="AT381" s="143" t="s">
        <v>190</v>
      </c>
      <c r="AU381" s="143" t="s">
        <v>88</v>
      </c>
      <c r="AV381" s="12" t="s">
        <v>90</v>
      </c>
      <c r="AW381" s="12" t="s">
        <v>41</v>
      </c>
      <c r="AX381" s="12" t="s">
        <v>80</v>
      </c>
      <c r="AY381" s="143" t="s">
        <v>184</v>
      </c>
    </row>
    <row r="382" spans="2:65" s="11" customFormat="1" ht="11.25">
      <c r="B382" s="135"/>
      <c r="D382" s="136" t="s">
        <v>190</v>
      </c>
      <c r="E382" s="137" t="s">
        <v>3</v>
      </c>
      <c r="F382" s="138" t="s">
        <v>1302</v>
      </c>
      <c r="H382" s="137" t="s">
        <v>3</v>
      </c>
      <c r="I382" s="139"/>
      <c r="L382" s="135"/>
      <c r="M382" s="140"/>
      <c r="T382" s="141"/>
      <c r="AT382" s="137" t="s">
        <v>190</v>
      </c>
      <c r="AU382" s="137" t="s">
        <v>88</v>
      </c>
      <c r="AV382" s="11" t="s">
        <v>88</v>
      </c>
      <c r="AW382" s="11" t="s">
        <v>41</v>
      </c>
      <c r="AX382" s="11" t="s">
        <v>80</v>
      </c>
      <c r="AY382" s="137" t="s">
        <v>184</v>
      </c>
    </row>
    <row r="383" spans="2:65" s="12" customFormat="1" ht="11.25">
      <c r="B383" s="142"/>
      <c r="D383" s="136" t="s">
        <v>190</v>
      </c>
      <c r="E383" s="143" t="s">
        <v>3</v>
      </c>
      <c r="F383" s="144" t="s">
        <v>1387</v>
      </c>
      <c r="H383" s="145">
        <v>34</v>
      </c>
      <c r="I383" s="146"/>
      <c r="L383" s="142"/>
      <c r="M383" s="147"/>
      <c r="T383" s="148"/>
      <c r="AT383" s="143" t="s">
        <v>190</v>
      </c>
      <c r="AU383" s="143" t="s">
        <v>88</v>
      </c>
      <c r="AV383" s="12" t="s">
        <v>90</v>
      </c>
      <c r="AW383" s="12" t="s">
        <v>41</v>
      </c>
      <c r="AX383" s="12" t="s">
        <v>80</v>
      </c>
      <c r="AY383" s="143" t="s">
        <v>184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1640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2" customFormat="1" ht="11.25">
      <c r="B385" s="142"/>
      <c r="D385" s="136" t="s">
        <v>190</v>
      </c>
      <c r="E385" s="143" t="s">
        <v>3</v>
      </c>
      <c r="F385" s="144" t="s">
        <v>3122</v>
      </c>
      <c r="H385" s="145">
        <v>48</v>
      </c>
      <c r="I385" s="146"/>
      <c r="L385" s="142"/>
      <c r="M385" s="147"/>
      <c r="T385" s="148"/>
      <c r="AT385" s="143" t="s">
        <v>190</v>
      </c>
      <c r="AU385" s="143" t="s">
        <v>88</v>
      </c>
      <c r="AV385" s="12" t="s">
        <v>90</v>
      </c>
      <c r="AW385" s="12" t="s">
        <v>41</v>
      </c>
      <c r="AX385" s="12" t="s">
        <v>80</v>
      </c>
      <c r="AY385" s="143" t="s">
        <v>184</v>
      </c>
    </row>
    <row r="386" spans="2:65" s="13" customFormat="1" ht="11.25">
      <c r="B386" s="149"/>
      <c r="D386" s="136" t="s">
        <v>190</v>
      </c>
      <c r="E386" s="150" t="s">
        <v>3</v>
      </c>
      <c r="F386" s="151" t="s">
        <v>202</v>
      </c>
      <c r="H386" s="152">
        <v>270</v>
      </c>
      <c r="I386" s="153"/>
      <c r="L386" s="149"/>
      <c r="M386" s="154"/>
      <c r="T386" s="155"/>
      <c r="AT386" s="150" t="s">
        <v>190</v>
      </c>
      <c r="AU386" s="150" t="s">
        <v>88</v>
      </c>
      <c r="AV386" s="13" t="s">
        <v>203</v>
      </c>
      <c r="AW386" s="13" t="s">
        <v>41</v>
      </c>
      <c r="AX386" s="13" t="s">
        <v>88</v>
      </c>
      <c r="AY386" s="150" t="s">
        <v>184</v>
      </c>
    </row>
    <row r="387" spans="2:65" s="1" customFormat="1" ht="37.9" customHeight="1">
      <c r="B387" s="121"/>
      <c r="C387" s="122" t="s">
        <v>368</v>
      </c>
      <c r="D387" s="122" t="s">
        <v>185</v>
      </c>
      <c r="E387" s="123" t="s">
        <v>1388</v>
      </c>
      <c r="F387" s="124" t="s">
        <v>1389</v>
      </c>
      <c r="G387" s="125" t="s">
        <v>213</v>
      </c>
      <c r="H387" s="126">
        <v>24</v>
      </c>
      <c r="I387" s="127"/>
      <c r="J387" s="128">
        <f>ROUND(I387*H387,2)</f>
        <v>0</v>
      </c>
      <c r="K387" s="124" t="s">
        <v>189</v>
      </c>
      <c r="L387" s="32"/>
      <c r="M387" s="129" t="s">
        <v>3</v>
      </c>
      <c r="N387" s="130" t="s">
        <v>51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88</v>
      </c>
      <c r="AT387" s="133" t="s">
        <v>185</v>
      </c>
      <c r="AU387" s="133" t="s">
        <v>88</v>
      </c>
      <c r="AY387" s="16" t="s">
        <v>184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88</v>
      </c>
      <c r="BK387" s="134">
        <f>ROUND(I387*H387,2)</f>
        <v>0</v>
      </c>
      <c r="BL387" s="16" t="s">
        <v>88</v>
      </c>
      <c r="BM387" s="133" t="s">
        <v>3123</v>
      </c>
    </row>
    <row r="388" spans="2:65" s="11" customFormat="1" ht="22.5">
      <c r="B388" s="135"/>
      <c r="D388" s="136" t="s">
        <v>190</v>
      </c>
      <c r="E388" s="137" t="s">
        <v>3</v>
      </c>
      <c r="F388" s="138" t="s">
        <v>3052</v>
      </c>
      <c r="H388" s="137" t="s">
        <v>3</v>
      </c>
      <c r="I388" s="139"/>
      <c r="L388" s="135"/>
      <c r="M388" s="140"/>
      <c r="T388" s="141"/>
      <c r="AT388" s="137" t="s">
        <v>190</v>
      </c>
      <c r="AU388" s="137" t="s">
        <v>88</v>
      </c>
      <c r="AV388" s="11" t="s">
        <v>88</v>
      </c>
      <c r="AW388" s="11" t="s">
        <v>41</v>
      </c>
      <c r="AX388" s="11" t="s">
        <v>80</v>
      </c>
      <c r="AY388" s="137" t="s">
        <v>184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1295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2" customFormat="1" ht="11.25">
      <c r="B390" s="142"/>
      <c r="D390" s="136" t="s">
        <v>190</v>
      </c>
      <c r="E390" s="143" t="s">
        <v>3</v>
      </c>
      <c r="F390" s="144" t="s">
        <v>1670</v>
      </c>
      <c r="H390" s="145">
        <v>6</v>
      </c>
      <c r="I390" s="146"/>
      <c r="L390" s="142"/>
      <c r="M390" s="147"/>
      <c r="T390" s="148"/>
      <c r="AT390" s="143" t="s">
        <v>190</v>
      </c>
      <c r="AU390" s="143" t="s">
        <v>88</v>
      </c>
      <c r="AV390" s="12" t="s">
        <v>90</v>
      </c>
      <c r="AW390" s="12" t="s">
        <v>41</v>
      </c>
      <c r="AX390" s="12" t="s">
        <v>80</v>
      </c>
      <c r="AY390" s="143" t="s">
        <v>184</v>
      </c>
    </row>
    <row r="391" spans="2:65" s="11" customFormat="1" ht="11.25">
      <c r="B391" s="135"/>
      <c r="D391" s="136" t="s">
        <v>190</v>
      </c>
      <c r="E391" s="137" t="s">
        <v>3</v>
      </c>
      <c r="F391" s="138" t="s">
        <v>1297</v>
      </c>
      <c r="H391" s="137" t="s">
        <v>3</v>
      </c>
      <c r="I391" s="139"/>
      <c r="L391" s="135"/>
      <c r="M391" s="140"/>
      <c r="T391" s="141"/>
      <c r="AT391" s="137" t="s">
        <v>190</v>
      </c>
      <c r="AU391" s="137" t="s">
        <v>88</v>
      </c>
      <c r="AV391" s="11" t="s">
        <v>88</v>
      </c>
      <c r="AW391" s="11" t="s">
        <v>41</v>
      </c>
      <c r="AX391" s="11" t="s">
        <v>80</v>
      </c>
      <c r="AY391" s="137" t="s">
        <v>184</v>
      </c>
    </row>
    <row r="392" spans="2:65" s="12" customFormat="1" ht="11.25">
      <c r="B392" s="142"/>
      <c r="D392" s="136" t="s">
        <v>190</v>
      </c>
      <c r="E392" s="143" t="s">
        <v>3</v>
      </c>
      <c r="F392" s="144" t="s">
        <v>895</v>
      </c>
      <c r="H392" s="145">
        <v>4</v>
      </c>
      <c r="I392" s="146"/>
      <c r="L392" s="142"/>
      <c r="M392" s="147"/>
      <c r="T392" s="148"/>
      <c r="AT392" s="143" t="s">
        <v>190</v>
      </c>
      <c r="AU392" s="143" t="s">
        <v>88</v>
      </c>
      <c r="AV392" s="12" t="s">
        <v>90</v>
      </c>
      <c r="AW392" s="12" t="s">
        <v>41</v>
      </c>
      <c r="AX392" s="12" t="s">
        <v>80</v>
      </c>
      <c r="AY392" s="143" t="s">
        <v>184</v>
      </c>
    </row>
    <row r="393" spans="2:65" s="11" customFormat="1" ht="11.25">
      <c r="B393" s="135"/>
      <c r="D393" s="136" t="s">
        <v>190</v>
      </c>
      <c r="E393" s="137" t="s">
        <v>3</v>
      </c>
      <c r="F393" s="138" t="s">
        <v>1299</v>
      </c>
      <c r="H393" s="137" t="s">
        <v>3</v>
      </c>
      <c r="I393" s="139"/>
      <c r="L393" s="135"/>
      <c r="M393" s="140"/>
      <c r="T393" s="141"/>
      <c r="AT393" s="137" t="s">
        <v>190</v>
      </c>
      <c r="AU393" s="137" t="s">
        <v>88</v>
      </c>
      <c r="AV393" s="11" t="s">
        <v>88</v>
      </c>
      <c r="AW393" s="11" t="s">
        <v>41</v>
      </c>
      <c r="AX393" s="11" t="s">
        <v>80</v>
      </c>
      <c r="AY393" s="137" t="s">
        <v>184</v>
      </c>
    </row>
    <row r="394" spans="2:65" s="12" customFormat="1" ht="11.25">
      <c r="B394" s="142"/>
      <c r="D394" s="136" t="s">
        <v>190</v>
      </c>
      <c r="E394" s="143" t="s">
        <v>3</v>
      </c>
      <c r="F394" s="144" t="s">
        <v>895</v>
      </c>
      <c r="H394" s="145">
        <v>4</v>
      </c>
      <c r="I394" s="146"/>
      <c r="L394" s="142"/>
      <c r="M394" s="147"/>
      <c r="T394" s="148"/>
      <c r="AT394" s="143" t="s">
        <v>190</v>
      </c>
      <c r="AU394" s="143" t="s">
        <v>88</v>
      </c>
      <c r="AV394" s="12" t="s">
        <v>90</v>
      </c>
      <c r="AW394" s="12" t="s">
        <v>41</v>
      </c>
      <c r="AX394" s="12" t="s">
        <v>80</v>
      </c>
      <c r="AY394" s="143" t="s">
        <v>184</v>
      </c>
    </row>
    <row r="395" spans="2:65" s="11" customFormat="1" ht="11.25">
      <c r="B395" s="135"/>
      <c r="D395" s="136" t="s">
        <v>190</v>
      </c>
      <c r="E395" s="137" t="s">
        <v>3</v>
      </c>
      <c r="F395" s="138" t="s">
        <v>1301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88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2" customFormat="1" ht="11.25">
      <c r="B396" s="142"/>
      <c r="D396" s="136" t="s">
        <v>190</v>
      </c>
      <c r="E396" s="143" t="s">
        <v>3</v>
      </c>
      <c r="F396" s="144" t="s">
        <v>895</v>
      </c>
      <c r="H396" s="145">
        <v>4</v>
      </c>
      <c r="I396" s="146"/>
      <c r="L396" s="142"/>
      <c r="M396" s="147"/>
      <c r="T396" s="148"/>
      <c r="AT396" s="143" t="s">
        <v>190</v>
      </c>
      <c r="AU396" s="143" t="s">
        <v>88</v>
      </c>
      <c r="AV396" s="12" t="s">
        <v>90</v>
      </c>
      <c r="AW396" s="12" t="s">
        <v>41</v>
      </c>
      <c r="AX396" s="12" t="s">
        <v>80</v>
      </c>
      <c r="AY396" s="143" t="s">
        <v>184</v>
      </c>
    </row>
    <row r="397" spans="2:65" s="11" customFormat="1" ht="11.25">
      <c r="B397" s="135"/>
      <c r="D397" s="136" t="s">
        <v>190</v>
      </c>
      <c r="E397" s="137" t="s">
        <v>3</v>
      </c>
      <c r="F397" s="138" t="s">
        <v>1302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2" customFormat="1" ht="11.25">
      <c r="B398" s="142"/>
      <c r="D398" s="136" t="s">
        <v>190</v>
      </c>
      <c r="E398" s="143" t="s">
        <v>3</v>
      </c>
      <c r="F398" s="144" t="s">
        <v>895</v>
      </c>
      <c r="H398" s="145">
        <v>4</v>
      </c>
      <c r="I398" s="146"/>
      <c r="L398" s="142"/>
      <c r="M398" s="147"/>
      <c r="T398" s="148"/>
      <c r="AT398" s="143" t="s">
        <v>190</v>
      </c>
      <c r="AU398" s="143" t="s">
        <v>88</v>
      </c>
      <c r="AV398" s="12" t="s">
        <v>90</v>
      </c>
      <c r="AW398" s="12" t="s">
        <v>41</v>
      </c>
      <c r="AX398" s="12" t="s">
        <v>80</v>
      </c>
      <c r="AY398" s="143" t="s">
        <v>184</v>
      </c>
    </row>
    <row r="399" spans="2:65" s="11" customFormat="1" ht="11.25">
      <c r="B399" s="135"/>
      <c r="D399" s="136" t="s">
        <v>190</v>
      </c>
      <c r="E399" s="137" t="s">
        <v>3</v>
      </c>
      <c r="F399" s="138" t="s">
        <v>1640</v>
      </c>
      <c r="H399" s="137" t="s">
        <v>3</v>
      </c>
      <c r="I399" s="139"/>
      <c r="L399" s="135"/>
      <c r="M399" s="140"/>
      <c r="T399" s="141"/>
      <c r="AT399" s="137" t="s">
        <v>190</v>
      </c>
      <c r="AU399" s="137" t="s">
        <v>88</v>
      </c>
      <c r="AV399" s="11" t="s">
        <v>88</v>
      </c>
      <c r="AW399" s="11" t="s">
        <v>41</v>
      </c>
      <c r="AX399" s="11" t="s">
        <v>80</v>
      </c>
      <c r="AY399" s="137" t="s">
        <v>184</v>
      </c>
    </row>
    <row r="400" spans="2:65" s="12" customFormat="1" ht="11.25">
      <c r="B400" s="142"/>
      <c r="D400" s="136" t="s">
        <v>190</v>
      </c>
      <c r="E400" s="143" t="s">
        <v>3</v>
      </c>
      <c r="F400" s="144" t="s">
        <v>1363</v>
      </c>
      <c r="H400" s="145">
        <v>2</v>
      </c>
      <c r="I400" s="146"/>
      <c r="L400" s="142"/>
      <c r="M400" s="147"/>
      <c r="T400" s="148"/>
      <c r="AT400" s="143" t="s">
        <v>190</v>
      </c>
      <c r="AU400" s="143" t="s">
        <v>88</v>
      </c>
      <c r="AV400" s="12" t="s">
        <v>90</v>
      </c>
      <c r="AW400" s="12" t="s">
        <v>41</v>
      </c>
      <c r="AX400" s="12" t="s">
        <v>80</v>
      </c>
      <c r="AY400" s="143" t="s">
        <v>184</v>
      </c>
    </row>
    <row r="401" spans="2:65" s="13" customFormat="1" ht="11.25">
      <c r="B401" s="149"/>
      <c r="D401" s="136" t="s">
        <v>190</v>
      </c>
      <c r="E401" s="150" t="s">
        <v>3</v>
      </c>
      <c r="F401" s="151" t="s">
        <v>202</v>
      </c>
      <c r="H401" s="152">
        <v>24</v>
      </c>
      <c r="I401" s="153"/>
      <c r="L401" s="149"/>
      <c r="M401" s="154"/>
      <c r="T401" s="155"/>
      <c r="AT401" s="150" t="s">
        <v>190</v>
      </c>
      <c r="AU401" s="150" t="s">
        <v>88</v>
      </c>
      <c r="AV401" s="13" t="s">
        <v>203</v>
      </c>
      <c r="AW401" s="13" t="s">
        <v>41</v>
      </c>
      <c r="AX401" s="13" t="s">
        <v>88</v>
      </c>
      <c r="AY401" s="150" t="s">
        <v>184</v>
      </c>
    </row>
    <row r="402" spans="2:65" s="1" customFormat="1" ht="37.9" customHeight="1">
      <c r="B402" s="121"/>
      <c r="C402" s="122" t="s">
        <v>493</v>
      </c>
      <c r="D402" s="122" t="s">
        <v>185</v>
      </c>
      <c r="E402" s="123" t="s">
        <v>1391</v>
      </c>
      <c r="F402" s="124" t="s">
        <v>1392</v>
      </c>
      <c r="G402" s="125" t="s">
        <v>213</v>
      </c>
      <c r="H402" s="126">
        <v>20</v>
      </c>
      <c r="I402" s="127"/>
      <c r="J402" s="128">
        <f>ROUND(I402*H402,2)</f>
        <v>0</v>
      </c>
      <c r="K402" s="124" t="s">
        <v>189</v>
      </c>
      <c r="L402" s="32"/>
      <c r="M402" s="129" t="s">
        <v>3</v>
      </c>
      <c r="N402" s="130" t="s">
        <v>51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88</v>
      </c>
      <c r="AT402" s="133" t="s">
        <v>185</v>
      </c>
      <c r="AU402" s="133" t="s">
        <v>88</v>
      </c>
      <c r="AY402" s="16" t="s">
        <v>184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6" t="s">
        <v>88</v>
      </c>
      <c r="BK402" s="134">
        <f>ROUND(I402*H402,2)</f>
        <v>0</v>
      </c>
      <c r="BL402" s="16" t="s">
        <v>88</v>
      </c>
      <c r="BM402" s="133" t="s">
        <v>3124</v>
      </c>
    </row>
    <row r="403" spans="2:65" s="11" customFormat="1" ht="22.5">
      <c r="B403" s="135"/>
      <c r="D403" s="136" t="s">
        <v>190</v>
      </c>
      <c r="E403" s="137" t="s">
        <v>3</v>
      </c>
      <c r="F403" s="138" t="s">
        <v>3052</v>
      </c>
      <c r="H403" s="137" t="s">
        <v>3</v>
      </c>
      <c r="I403" s="139"/>
      <c r="L403" s="135"/>
      <c r="M403" s="140"/>
      <c r="T403" s="141"/>
      <c r="AT403" s="137" t="s">
        <v>190</v>
      </c>
      <c r="AU403" s="137" t="s">
        <v>88</v>
      </c>
      <c r="AV403" s="11" t="s">
        <v>88</v>
      </c>
      <c r="AW403" s="11" t="s">
        <v>41</v>
      </c>
      <c r="AX403" s="11" t="s">
        <v>80</v>
      </c>
      <c r="AY403" s="137" t="s">
        <v>184</v>
      </c>
    </row>
    <row r="404" spans="2:65" s="11" customFormat="1" ht="11.25">
      <c r="B404" s="135"/>
      <c r="D404" s="136" t="s">
        <v>190</v>
      </c>
      <c r="E404" s="137" t="s">
        <v>3</v>
      </c>
      <c r="F404" s="138" t="s">
        <v>1295</v>
      </c>
      <c r="H404" s="137" t="s">
        <v>3</v>
      </c>
      <c r="I404" s="139"/>
      <c r="L404" s="135"/>
      <c r="M404" s="140"/>
      <c r="T404" s="141"/>
      <c r="AT404" s="137" t="s">
        <v>190</v>
      </c>
      <c r="AU404" s="137" t="s">
        <v>88</v>
      </c>
      <c r="AV404" s="11" t="s">
        <v>88</v>
      </c>
      <c r="AW404" s="11" t="s">
        <v>41</v>
      </c>
      <c r="AX404" s="11" t="s">
        <v>80</v>
      </c>
      <c r="AY404" s="137" t="s">
        <v>184</v>
      </c>
    </row>
    <row r="405" spans="2:65" s="12" customFormat="1" ht="11.25">
      <c r="B405" s="142"/>
      <c r="D405" s="136" t="s">
        <v>190</v>
      </c>
      <c r="E405" s="143" t="s">
        <v>3</v>
      </c>
      <c r="F405" s="144" t="s">
        <v>895</v>
      </c>
      <c r="H405" s="145">
        <v>4</v>
      </c>
      <c r="I405" s="146"/>
      <c r="L405" s="142"/>
      <c r="M405" s="147"/>
      <c r="T405" s="148"/>
      <c r="AT405" s="143" t="s">
        <v>190</v>
      </c>
      <c r="AU405" s="143" t="s">
        <v>88</v>
      </c>
      <c r="AV405" s="12" t="s">
        <v>90</v>
      </c>
      <c r="AW405" s="12" t="s">
        <v>41</v>
      </c>
      <c r="AX405" s="12" t="s">
        <v>80</v>
      </c>
      <c r="AY405" s="143" t="s">
        <v>184</v>
      </c>
    </row>
    <row r="406" spans="2:65" s="11" customFormat="1" ht="11.25">
      <c r="B406" s="135"/>
      <c r="D406" s="136" t="s">
        <v>190</v>
      </c>
      <c r="E406" s="137" t="s">
        <v>3</v>
      </c>
      <c r="F406" s="138" t="s">
        <v>1297</v>
      </c>
      <c r="H406" s="137" t="s">
        <v>3</v>
      </c>
      <c r="I406" s="139"/>
      <c r="L406" s="135"/>
      <c r="M406" s="140"/>
      <c r="T406" s="141"/>
      <c r="AT406" s="137" t="s">
        <v>190</v>
      </c>
      <c r="AU406" s="137" t="s">
        <v>88</v>
      </c>
      <c r="AV406" s="11" t="s">
        <v>88</v>
      </c>
      <c r="AW406" s="11" t="s">
        <v>41</v>
      </c>
      <c r="AX406" s="11" t="s">
        <v>80</v>
      </c>
      <c r="AY406" s="137" t="s">
        <v>184</v>
      </c>
    </row>
    <row r="407" spans="2:65" s="12" customFormat="1" ht="11.25">
      <c r="B407" s="142"/>
      <c r="D407" s="136" t="s">
        <v>190</v>
      </c>
      <c r="E407" s="143" t="s">
        <v>3</v>
      </c>
      <c r="F407" s="144" t="s">
        <v>1363</v>
      </c>
      <c r="H407" s="145">
        <v>2</v>
      </c>
      <c r="I407" s="146"/>
      <c r="L407" s="142"/>
      <c r="M407" s="147"/>
      <c r="T407" s="148"/>
      <c r="AT407" s="143" t="s">
        <v>190</v>
      </c>
      <c r="AU407" s="143" t="s">
        <v>88</v>
      </c>
      <c r="AV407" s="12" t="s">
        <v>90</v>
      </c>
      <c r="AW407" s="12" t="s">
        <v>41</v>
      </c>
      <c r="AX407" s="12" t="s">
        <v>80</v>
      </c>
      <c r="AY407" s="143" t="s">
        <v>184</v>
      </c>
    </row>
    <row r="408" spans="2:65" s="11" customFormat="1" ht="11.25">
      <c r="B408" s="135"/>
      <c r="D408" s="136" t="s">
        <v>190</v>
      </c>
      <c r="E408" s="137" t="s">
        <v>3</v>
      </c>
      <c r="F408" s="138" t="s">
        <v>1299</v>
      </c>
      <c r="H408" s="137" t="s">
        <v>3</v>
      </c>
      <c r="I408" s="139"/>
      <c r="L408" s="135"/>
      <c r="M408" s="140"/>
      <c r="T408" s="141"/>
      <c r="AT408" s="137" t="s">
        <v>190</v>
      </c>
      <c r="AU408" s="137" t="s">
        <v>88</v>
      </c>
      <c r="AV408" s="11" t="s">
        <v>88</v>
      </c>
      <c r="AW408" s="11" t="s">
        <v>41</v>
      </c>
      <c r="AX408" s="11" t="s">
        <v>80</v>
      </c>
      <c r="AY408" s="137" t="s">
        <v>184</v>
      </c>
    </row>
    <row r="409" spans="2:65" s="12" customFormat="1" ht="11.25">
      <c r="B409" s="142"/>
      <c r="D409" s="136" t="s">
        <v>190</v>
      </c>
      <c r="E409" s="143" t="s">
        <v>3</v>
      </c>
      <c r="F409" s="144" t="s">
        <v>895</v>
      </c>
      <c r="H409" s="145">
        <v>4</v>
      </c>
      <c r="I409" s="146"/>
      <c r="L409" s="142"/>
      <c r="M409" s="147"/>
      <c r="T409" s="148"/>
      <c r="AT409" s="143" t="s">
        <v>190</v>
      </c>
      <c r="AU409" s="143" t="s">
        <v>88</v>
      </c>
      <c r="AV409" s="12" t="s">
        <v>90</v>
      </c>
      <c r="AW409" s="12" t="s">
        <v>41</v>
      </c>
      <c r="AX409" s="12" t="s">
        <v>80</v>
      </c>
      <c r="AY409" s="143" t="s">
        <v>184</v>
      </c>
    </row>
    <row r="410" spans="2:65" s="11" customFormat="1" ht="11.25">
      <c r="B410" s="135"/>
      <c r="D410" s="136" t="s">
        <v>190</v>
      </c>
      <c r="E410" s="137" t="s">
        <v>3</v>
      </c>
      <c r="F410" s="138" t="s">
        <v>1300</v>
      </c>
      <c r="H410" s="137" t="s">
        <v>3</v>
      </c>
      <c r="I410" s="139"/>
      <c r="L410" s="135"/>
      <c r="M410" s="140"/>
      <c r="T410" s="141"/>
      <c r="AT410" s="137" t="s">
        <v>190</v>
      </c>
      <c r="AU410" s="137" t="s">
        <v>88</v>
      </c>
      <c r="AV410" s="11" t="s">
        <v>88</v>
      </c>
      <c r="AW410" s="11" t="s">
        <v>41</v>
      </c>
      <c r="AX410" s="11" t="s">
        <v>80</v>
      </c>
      <c r="AY410" s="137" t="s">
        <v>184</v>
      </c>
    </row>
    <row r="411" spans="2:65" s="12" customFormat="1" ht="11.25">
      <c r="B411" s="142"/>
      <c r="D411" s="136" t="s">
        <v>190</v>
      </c>
      <c r="E411" s="143" t="s">
        <v>3</v>
      </c>
      <c r="F411" s="144" t="s">
        <v>1363</v>
      </c>
      <c r="H411" s="145">
        <v>2</v>
      </c>
      <c r="I411" s="146"/>
      <c r="L411" s="142"/>
      <c r="M411" s="147"/>
      <c r="T411" s="148"/>
      <c r="AT411" s="143" t="s">
        <v>190</v>
      </c>
      <c r="AU411" s="143" t="s">
        <v>88</v>
      </c>
      <c r="AV411" s="12" t="s">
        <v>90</v>
      </c>
      <c r="AW411" s="12" t="s">
        <v>41</v>
      </c>
      <c r="AX411" s="12" t="s">
        <v>80</v>
      </c>
      <c r="AY411" s="143" t="s">
        <v>184</v>
      </c>
    </row>
    <row r="412" spans="2:65" s="11" customFormat="1" ht="11.25">
      <c r="B412" s="135"/>
      <c r="D412" s="136" t="s">
        <v>190</v>
      </c>
      <c r="E412" s="137" t="s">
        <v>3</v>
      </c>
      <c r="F412" s="138" t="s">
        <v>1301</v>
      </c>
      <c r="H412" s="137" t="s">
        <v>3</v>
      </c>
      <c r="I412" s="139"/>
      <c r="L412" s="135"/>
      <c r="M412" s="140"/>
      <c r="T412" s="141"/>
      <c r="AT412" s="137" t="s">
        <v>190</v>
      </c>
      <c r="AU412" s="137" t="s">
        <v>88</v>
      </c>
      <c r="AV412" s="11" t="s">
        <v>88</v>
      </c>
      <c r="AW412" s="11" t="s">
        <v>41</v>
      </c>
      <c r="AX412" s="11" t="s">
        <v>80</v>
      </c>
      <c r="AY412" s="137" t="s">
        <v>184</v>
      </c>
    </row>
    <row r="413" spans="2:65" s="12" customFormat="1" ht="11.25">
      <c r="B413" s="142"/>
      <c r="D413" s="136" t="s">
        <v>190</v>
      </c>
      <c r="E413" s="143" t="s">
        <v>3</v>
      </c>
      <c r="F413" s="144" t="s">
        <v>1363</v>
      </c>
      <c r="H413" s="145">
        <v>2</v>
      </c>
      <c r="I413" s="146"/>
      <c r="L413" s="142"/>
      <c r="M413" s="147"/>
      <c r="T413" s="148"/>
      <c r="AT413" s="143" t="s">
        <v>190</v>
      </c>
      <c r="AU413" s="143" t="s">
        <v>88</v>
      </c>
      <c r="AV413" s="12" t="s">
        <v>90</v>
      </c>
      <c r="AW413" s="12" t="s">
        <v>41</v>
      </c>
      <c r="AX413" s="12" t="s">
        <v>80</v>
      </c>
      <c r="AY413" s="143" t="s">
        <v>184</v>
      </c>
    </row>
    <row r="414" spans="2:65" s="11" customFormat="1" ht="11.25">
      <c r="B414" s="135"/>
      <c r="D414" s="136" t="s">
        <v>190</v>
      </c>
      <c r="E414" s="137" t="s">
        <v>3</v>
      </c>
      <c r="F414" s="138" t="s">
        <v>1302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65" s="12" customFormat="1" ht="11.25">
      <c r="B415" s="142"/>
      <c r="D415" s="136" t="s">
        <v>190</v>
      </c>
      <c r="E415" s="143" t="s">
        <v>3</v>
      </c>
      <c r="F415" s="144" t="s">
        <v>895</v>
      </c>
      <c r="H415" s="145">
        <v>4</v>
      </c>
      <c r="I415" s="146"/>
      <c r="L415" s="142"/>
      <c r="M415" s="147"/>
      <c r="T415" s="148"/>
      <c r="AT415" s="143" t="s">
        <v>190</v>
      </c>
      <c r="AU415" s="143" t="s">
        <v>88</v>
      </c>
      <c r="AV415" s="12" t="s">
        <v>90</v>
      </c>
      <c r="AW415" s="12" t="s">
        <v>41</v>
      </c>
      <c r="AX415" s="12" t="s">
        <v>80</v>
      </c>
      <c r="AY415" s="143" t="s">
        <v>184</v>
      </c>
    </row>
    <row r="416" spans="2:65" s="11" customFormat="1" ht="11.25">
      <c r="B416" s="135"/>
      <c r="D416" s="136" t="s">
        <v>190</v>
      </c>
      <c r="E416" s="137" t="s">
        <v>3</v>
      </c>
      <c r="F416" s="138" t="s">
        <v>1640</v>
      </c>
      <c r="H416" s="137" t="s">
        <v>3</v>
      </c>
      <c r="I416" s="139"/>
      <c r="L416" s="135"/>
      <c r="M416" s="140"/>
      <c r="T416" s="141"/>
      <c r="AT416" s="137" t="s">
        <v>190</v>
      </c>
      <c r="AU416" s="137" t="s">
        <v>88</v>
      </c>
      <c r="AV416" s="11" t="s">
        <v>88</v>
      </c>
      <c r="AW416" s="11" t="s">
        <v>41</v>
      </c>
      <c r="AX416" s="11" t="s">
        <v>80</v>
      </c>
      <c r="AY416" s="137" t="s">
        <v>184</v>
      </c>
    </row>
    <row r="417" spans="2:65" s="12" customFormat="1" ht="11.25">
      <c r="B417" s="142"/>
      <c r="D417" s="136" t="s">
        <v>190</v>
      </c>
      <c r="E417" s="143" t="s">
        <v>3</v>
      </c>
      <c r="F417" s="144" t="s">
        <v>1363</v>
      </c>
      <c r="H417" s="145">
        <v>2</v>
      </c>
      <c r="I417" s="146"/>
      <c r="L417" s="142"/>
      <c r="M417" s="147"/>
      <c r="T417" s="148"/>
      <c r="AT417" s="143" t="s">
        <v>190</v>
      </c>
      <c r="AU417" s="143" t="s">
        <v>88</v>
      </c>
      <c r="AV417" s="12" t="s">
        <v>90</v>
      </c>
      <c r="AW417" s="12" t="s">
        <v>41</v>
      </c>
      <c r="AX417" s="12" t="s">
        <v>80</v>
      </c>
      <c r="AY417" s="143" t="s">
        <v>184</v>
      </c>
    </row>
    <row r="418" spans="2:65" s="13" customFormat="1" ht="11.25">
      <c r="B418" s="149"/>
      <c r="D418" s="136" t="s">
        <v>190</v>
      </c>
      <c r="E418" s="150" t="s">
        <v>3</v>
      </c>
      <c r="F418" s="151" t="s">
        <v>202</v>
      </c>
      <c r="H418" s="152">
        <v>20</v>
      </c>
      <c r="I418" s="153"/>
      <c r="L418" s="149"/>
      <c r="M418" s="154"/>
      <c r="T418" s="155"/>
      <c r="AT418" s="150" t="s">
        <v>190</v>
      </c>
      <c r="AU418" s="150" t="s">
        <v>88</v>
      </c>
      <c r="AV418" s="13" t="s">
        <v>203</v>
      </c>
      <c r="AW418" s="13" t="s">
        <v>41</v>
      </c>
      <c r="AX418" s="13" t="s">
        <v>88</v>
      </c>
      <c r="AY418" s="150" t="s">
        <v>184</v>
      </c>
    </row>
    <row r="419" spans="2:65" s="1" customFormat="1" ht="37.9" customHeight="1">
      <c r="B419" s="121"/>
      <c r="C419" s="122" t="s">
        <v>373</v>
      </c>
      <c r="D419" s="122" t="s">
        <v>185</v>
      </c>
      <c r="E419" s="123" t="s">
        <v>1394</v>
      </c>
      <c r="F419" s="124" t="s">
        <v>1395</v>
      </c>
      <c r="G419" s="125" t="s">
        <v>213</v>
      </c>
      <c r="H419" s="126">
        <v>7</v>
      </c>
      <c r="I419" s="127"/>
      <c r="J419" s="128">
        <f>ROUND(I419*H419,2)</f>
        <v>0</v>
      </c>
      <c r="K419" s="124" t="s">
        <v>189</v>
      </c>
      <c r="L419" s="32"/>
      <c r="M419" s="129" t="s">
        <v>3</v>
      </c>
      <c r="N419" s="130" t="s">
        <v>51</v>
      </c>
      <c r="P419" s="131">
        <f>O419*H419</f>
        <v>0</v>
      </c>
      <c r="Q419" s="131">
        <v>0</v>
      </c>
      <c r="R419" s="131">
        <f>Q419*H419</f>
        <v>0</v>
      </c>
      <c r="S419" s="131">
        <v>0</v>
      </c>
      <c r="T419" s="132">
        <f>S419*H419</f>
        <v>0</v>
      </c>
      <c r="AR419" s="133" t="s">
        <v>88</v>
      </c>
      <c r="AT419" s="133" t="s">
        <v>185</v>
      </c>
      <c r="AU419" s="133" t="s">
        <v>88</v>
      </c>
      <c r="AY419" s="16" t="s">
        <v>184</v>
      </c>
      <c r="BE419" s="134">
        <f>IF(N419="základní",J419,0)</f>
        <v>0</v>
      </c>
      <c r="BF419" s="134">
        <f>IF(N419="snížená",J419,0)</f>
        <v>0</v>
      </c>
      <c r="BG419" s="134">
        <f>IF(N419="zákl. přenesená",J419,0)</f>
        <v>0</v>
      </c>
      <c r="BH419" s="134">
        <f>IF(N419="sníž. přenesená",J419,0)</f>
        <v>0</v>
      </c>
      <c r="BI419" s="134">
        <f>IF(N419="nulová",J419,0)</f>
        <v>0</v>
      </c>
      <c r="BJ419" s="16" t="s">
        <v>88</v>
      </c>
      <c r="BK419" s="134">
        <f>ROUND(I419*H419,2)</f>
        <v>0</v>
      </c>
      <c r="BL419" s="16" t="s">
        <v>88</v>
      </c>
      <c r="BM419" s="133" t="s">
        <v>3125</v>
      </c>
    </row>
    <row r="420" spans="2:65" s="11" customFormat="1" ht="22.5">
      <c r="B420" s="135"/>
      <c r="D420" s="136" t="s">
        <v>190</v>
      </c>
      <c r="E420" s="137" t="s">
        <v>3</v>
      </c>
      <c r="F420" s="138" t="s">
        <v>3052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1" customFormat="1" ht="11.25">
      <c r="B421" s="135"/>
      <c r="D421" s="136" t="s">
        <v>190</v>
      </c>
      <c r="E421" s="137" t="s">
        <v>3</v>
      </c>
      <c r="F421" s="138" t="s">
        <v>1397</v>
      </c>
      <c r="H421" s="137" t="s">
        <v>3</v>
      </c>
      <c r="I421" s="139"/>
      <c r="L421" s="135"/>
      <c r="M421" s="140"/>
      <c r="T421" s="141"/>
      <c r="AT421" s="137" t="s">
        <v>190</v>
      </c>
      <c r="AU421" s="137" t="s">
        <v>88</v>
      </c>
      <c r="AV421" s="11" t="s">
        <v>88</v>
      </c>
      <c r="AW421" s="11" t="s">
        <v>41</v>
      </c>
      <c r="AX421" s="11" t="s">
        <v>80</v>
      </c>
      <c r="AY421" s="137" t="s">
        <v>184</v>
      </c>
    </row>
    <row r="422" spans="2:65" s="12" customFormat="1" ht="11.25">
      <c r="B422" s="142"/>
      <c r="D422" s="136" t="s">
        <v>190</v>
      </c>
      <c r="E422" s="143" t="s">
        <v>3</v>
      </c>
      <c r="F422" s="144" t="s">
        <v>230</v>
      </c>
      <c r="H422" s="145">
        <v>7</v>
      </c>
      <c r="I422" s="146"/>
      <c r="L422" s="142"/>
      <c r="M422" s="147"/>
      <c r="T422" s="148"/>
      <c r="AT422" s="143" t="s">
        <v>190</v>
      </c>
      <c r="AU422" s="143" t="s">
        <v>88</v>
      </c>
      <c r="AV422" s="12" t="s">
        <v>90</v>
      </c>
      <c r="AW422" s="12" t="s">
        <v>41</v>
      </c>
      <c r="AX422" s="12" t="s">
        <v>80</v>
      </c>
      <c r="AY422" s="143" t="s">
        <v>184</v>
      </c>
    </row>
    <row r="423" spans="2:65" s="13" customFormat="1" ht="11.25">
      <c r="B423" s="149"/>
      <c r="D423" s="136" t="s">
        <v>190</v>
      </c>
      <c r="E423" s="150" t="s">
        <v>3</v>
      </c>
      <c r="F423" s="151" t="s">
        <v>202</v>
      </c>
      <c r="H423" s="152">
        <v>7</v>
      </c>
      <c r="I423" s="153"/>
      <c r="L423" s="149"/>
      <c r="M423" s="154"/>
      <c r="T423" s="155"/>
      <c r="AT423" s="150" t="s">
        <v>190</v>
      </c>
      <c r="AU423" s="150" t="s">
        <v>88</v>
      </c>
      <c r="AV423" s="13" t="s">
        <v>203</v>
      </c>
      <c r="AW423" s="13" t="s">
        <v>41</v>
      </c>
      <c r="AX423" s="13" t="s">
        <v>88</v>
      </c>
      <c r="AY423" s="150" t="s">
        <v>184</v>
      </c>
    </row>
    <row r="424" spans="2:65" s="1" customFormat="1" ht="66.75" customHeight="1">
      <c r="B424" s="121"/>
      <c r="C424" s="122" t="s">
        <v>509</v>
      </c>
      <c r="D424" s="122" t="s">
        <v>185</v>
      </c>
      <c r="E424" s="123" t="s">
        <v>1398</v>
      </c>
      <c r="F424" s="124" t="s">
        <v>1399</v>
      </c>
      <c r="G424" s="125" t="s">
        <v>213</v>
      </c>
      <c r="H424" s="126">
        <v>2</v>
      </c>
      <c r="I424" s="127"/>
      <c r="J424" s="128">
        <f>ROUND(I424*H424,2)</f>
        <v>0</v>
      </c>
      <c r="K424" s="124" t="s">
        <v>189</v>
      </c>
      <c r="L424" s="32"/>
      <c r="M424" s="129" t="s">
        <v>3</v>
      </c>
      <c r="N424" s="130" t="s">
        <v>51</v>
      </c>
      <c r="P424" s="131">
        <f>O424*H424</f>
        <v>0</v>
      </c>
      <c r="Q424" s="131">
        <v>0</v>
      </c>
      <c r="R424" s="131">
        <f>Q424*H424</f>
        <v>0</v>
      </c>
      <c r="S424" s="131">
        <v>0</v>
      </c>
      <c r="T424" s="132">
        <f>S424*H424</f>
        <v>0</v>
      </c>
      <c r="AR424" s="133" t="s">
        <v>88</v>
      </c>
      <c r="AT424" s="133" t="s">
        <v>185</v>
      </c>
      <c r="AU424" s="133" t="s">
        <v>88</v>
      </c>
      <c r="AY424" s="16" t="s">
        <v>184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6" t="s">
        <v>88</v>
      </c>
      <c r="BK424" s="134">
        <f>ROUND(I424*H424,2)</f>
        <v>0</v>
      </c>
      <c r="BL424" s="16" t="s">
        <v>88</v>
      </c>
      <c r="BM424" s="133" t="s">
        <v>3126</v>
      </c>
    </row>
    <row r="425" spans="2:65" s="11" customFormat="1" ht="22.5">
      <c r="B425" s="135"/>
      <c r="D425" s="136" t="s">
        <v>190</v>
      </c>
      <c r="E425" s="137" t="s">
        <v>3</v>
      </c>
      <c r="F425" s="138" t="s">
        <v>3052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1" customFormat="1" ht="11.25">
      <c r="B426" s="135"/>
      <c r="D426" s="136" t="s">
        <v>190</v>
      </c>
      <c r="E426" s="137" t="s">
        <v>3</v>
      </c>
      <c r="F426" s="138" t="s">
        <v>1297</v>
      </c>
      <c r="H426" s="137" t="s">
        <v>3</v>
      </c>
      <c r="I426" s="139"/>
      <c r="L426" s="135"/>
      <c r="M426" s="140"/>
      <c r="T426" s="141"/>
      <c r="AT426" s="137" t="s">
        <v>190</v>
      </c>
      <c r="AU426" s="137" t="s">
        <v>88</v>
      </c>
      <c r="AV426" s="11" t="s">
        <v>88</v>
      </c>
      <c r="AW426" s="11" t="s">
        <v>41</v>
      </c>
      <c r="AX426" s="11" t="s">
        <v>80</v>
      </c>
      <c r="AY426" s="137" t="s">
        <v>184</v>
      </c>
    </row>
    <row r="427" spans="2:65" s="12" customFormat="1" ht="11.25">
      <c r="B427" s="142"/>
      <c r="D427" s="136" t="s">
        <v>190</v>
      </c>
      <c r="E427" s="143" t="s">
        <v>3</v>
      </c>
      <c r="F427" s="144" t="s">
        <v>88</v>
      </c>
      <c r="H427" s="145">
        <v>1</v>
      </c>
      <c r="I427" s="146"/>
      <c r="L427" s="142"/>
      <c r="M427" s="147"/>
      <c r="T427" s="148"/>
      <c r="AT427" s="143" t="s">
        <v>190</v>
      </c>
      <c r="AU427" s="143" t="s">
        <v>88</v>
      </c>
      <c r="AV427" s="12" t="s">
        <v>90</v>
      </c>
      <c r="AW427" s="12" t="s">
        <v>41</v>
      </c>
      <c r="AX427" s="12" t="s">
        <v>80</v>
      </c>
      <c r="AY427" s="143" t="s">
        <v>184</v>
      </c>
    </row>
    <row r="428" spans="2:65" s="11" customFormat="1" ht="11.25">
      <c r="B428" s="135"/>
      <c r="D428" s="136" t="s">
        <v>190</v>
      </c>
      <c r="E428" s="137" t="s">
        <v>3</v>
      </c>
      <c r="F428" s="138" t="s">
        <v>1640</v>
      </c>
      <c r="H428" s="137" t="s">
        <v>3</v>
      </c>
      <c r="I428" s="139"/>
      <c r="L428" s="135"/>
      <c r="M428" s="140"/>
      <c r="T428" s="141"/>
      <c r="AT428" s="137" t="s">
        <v>190</v>
      </c>
      <c r="AU428" s="137" t="s">
        <v>88</v>
      </c>
      <c r="AV428" s="11" t="s">
        <v>88</v>
      </c>
      <c r="AW428" s="11" t="s">
        <v>41</v>
      </c>
      <c r="AX428" s="11" t="s">
        <v>80</v>
      </c>
      <c r="AY428" s="137" t="s">
        <v>184</v>
      </c>
    </row>
    <row r="429" spans="2:65" s="12" customFormat="1" ht="11.25">
      <c r="B429" s="142"/>
      <c r="D429" s="136" t="s">
        <v>190</v>
      </c>
      <c r="E429" s="143" t="s">
        <v>3</v>
      </c>
      <c r="F429" s="144" t="s">
        <v>88</v>
      </c>
      <c r="H429" s="145">
        <v>1</v>
      </c>
      <c r="I429" s="146"/>
      <c r="L429" s="142"/>
      <c r="M429" s="147"/>
      <c r="T429" s="148"/>
      <c r="AT429" s="143" t="s">
        <v>190</v>
      </c>
      <c r="AU429" s="143" t="s">
        <v>88</v>
      </c>
      <c r="AV429" s="12" t="s">
        <v>90</v>
      </c>
      <c r="AW429" s="12" t="s">
        <v>41</v>
      </c>
      <c r="AX429" s="12" t="s">
        <v>80</v>
      </c>
      <c r="AY429" s="143" t="s">
        <v>184</v>
      </c>
    </row>
    <row r="430" spans="2:65" s="13" customFormat="1" ht="11.25">
      <c r="B430" s="149"/>
      <c r="D430" s="136" t="s">
        <v>190</v>
      </c>
      <c r="E430" s="150" t="s">
        <v>3</v>
      </c>
      <c r="F430" s="151" t="s">
        <v>202</v>
      </c>
      <c r="H430" s="152">
        <v>2</v>
      </c>
      <c r="I430" s="153"/>
      <c r="L430" s="149"/>
      <c r="M430" s="154"/>
      <c r="T430" s="155"/>
      <c r="AT430" s="150" t="s">
        <v>190</v>
      </c>
      <c r="AU430" s="150" t="s">
        <v>88</v>
      </c>
      <c r="AV430" s="13" t="s">
        <v>203</v>
      </c>
      <c r="AW430" s="13" t="s">
        <v>41</v>
      </c>
      <c r="AX430" s="13" t="s">
        <v>88</v>
      </c>
      <c r="AY430" s="150" t="s">
        <v>184</v>
      </c>
    </row>
    <row r="431" spans="2:65" s="1" customFormat="1" ht="62.65" customHeight="1">
      <c r="B431" s="121"/>
      <c r="C431" s="122" t="s">
        <v>379</v>
      </c>
      <c r="D431" s="122" t="s">
        <v>185</v>
      </c>
      <c r="E431" s="123" t="s">
        <v>1401</v>
      </c>
      <c r="F431" s="124" t="s">
        <v>1402</v>
      </c>
      <c r="G431" s="125" t="s">
        <v>213</v>
      </c>
      <c r="H431" s="126">
        <v>6</v>
      </c>
      <c r="I431" s="127"/>
      <c r="J431" s="128">
        <f>ROUND(I431*H431,2)</f>
        <v>0</v>
      </c>
      <c r="K431" s="124" t="s">
        <v>189</v>
      </c>
      <c r="L431" s="32"/>
      <c r="M431" s="129" t="s">
        <v>3</v>
      </c>
      <c r="N431" s="130" t="s">
        <v>51</v>
      </c>
      <c r="P431" s="131">
        <f>O431*H431</f>
        <v>0</v>
      </c>
      <c r="Q431" s="131">
        <v>0</v>
      </c>
      <c r="R431" s="131">
        <f>Q431*H431</f>
        <v>0</v>
      </c>
      <c r="S431" s="131">
        <v>0</v>
      </c>
      <c r="T431" s="132">
        <f>S431*H431</f>
        <v>0</v>
      </c>
      <c r="AR431" s="133" t="s">
        <v>88</v>
      </c>
      <c r="AT431" s="133" t="s">
        <v>185</v>
      </c>
      <c r="AU431" s="133" t="s">
        <v>88</v>
      </c>
      <c r="AY431" s="16" t="s">
        <v>184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6" t="s">
        <v>88</v>
      </c>
      <c r="BK431" s="134">
        <f>ROUND(I431*H431,2)</f>
        <v>0</v>
      </c>
      <c r="BL431" s="16" t="s">
        <v>88</v>
      </c>
      <c r="BM431" s="133" t="s">
        <v>3127</v>
      </c>
    </row>
    <row r="432" spans="2:65" s="11" customFormat="1" ht="22.5">
      <c r="B432" s="135"/>
      <c r="D432" s="136" t="s">
        <v>190</v>
      </c>
      <c r="E432" s="137" t="s">
        <v>3</v>
      </c>
      <c r="F432" s="138" t="s">
        <v>3052</v>
      </c>
      <c r="H432" s="137" t="s">
        <v>3</v>
      </c>
      <c r="I432" s="139"/>
      <c r="L432" s="135"/>
      <c r="M432" s="140"/>
      <c r="T432" s="141"/>
      <c r="AT432" s="137" t="s">
        <v>190</v>
      </c>
      <c r="AU432" s="137" t="s">
        <v>88</v>
      </c>
      <c r="AV432" s="11" t="s">
        <v>88</v>
      </c>
      <c r="AW432" s="11" t="s">
        <v>41</v>
      </c>
      <c r="AX432" s="11" t="s">
        <v>80</v>
      </c>
      <c r="AY432" s="137" t="s">
        <v>184</v>
      </c>
    </row>
    <row r="433" spans="2:65" s="11" customFormat="1" ht="11.25">
      <c r="B433" s="135"/>
      <c r="D433" s="136" t="s">
        <v>190</v>
      </c>
      <c r="E433" s="137" t="s">
        <v>3</v>
      </c>
      <c r="F433" s="138" t="s">
        <v>1295</v>
      </c>
      <c r="H433" s="137" t="s">
        <v>3</v>
      </c>
      <c r="I433" s="139"/>
      <c r="L433" s="135"/>
      <c r="M433" s="140"/>
      <c r="T433" s="141"/>
      <c r="AT433" s="137" t="s">
        <v>190</v>
      </c>
      <c r="AU433" s="137" t="s">
        <v>88</v>
      </c>
      <c r="AV433" s="11" t="s">
        <v>88</v>
      </c>
      <c r="AW433" s="11" t="s">
        <v>41</v>
      </c>
      <c r="AX433" s="11" t="s">
        <v>80</v>
      </c>
      <c r="AY433" s="137" t="s">
        <v>184</v>
      </c>
    </row>
    <row r="434" spans="2:65" s="12" customFormat="1" ht="11.25">
      <c r="B434" s="142"/>
      <c r="D434" s="136" t="s">
        <v>190</v>
      </c>
      <c r="E434" s="143" t="s">
        <v>3</v>
      </c>
      <c r="F434" s="144" t="s">
        <v>88</v>
      </c>
      <c r="H434" s="145">
        <v>1</v>
      </c>
      <c r="I434" s="146"/>
      <c r="L434" s="142"/>
      <c r="M434" s="147"/>
      <c r="T434" s="148"/>
      <c r="AT434" s="143" t="s">
        <v>190</v>
      </c>
      <c r="AU434" s="143" t="s">
        <v>88</v>
      </c>
      <c r="AV434" s="12" t="s">
        <v>90</v>
      </c>
      <c r="AW434" s="12" t="s">
        <v>41</v>
      </c>
      <c r="AX434" s="12" t="s">
        <v>80</v>
      </c>
      <c r="AY434" s="143" t="s">
        <v>184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1297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2" customFormat="1" ht="11.25">
      <c r="B436" s="142"/>
      <c r="D436" s="136" t="s">
        <v>190</v>
      </c>
      <c r="E436" s="143" t="s">
        <v>3</v>
      </c>
      <c r="F436" s="144" t="s">
        <v>88</v>
      </c>
      <c r="H436" s="145">
        <v>1</v>
      </c>
      <c r="I436" s="146"/>
      <c r="L436" s="142"/>
      <c r="M436" s="147"/>
      <c r="T436" s="148"/>
      <c r="AT436" s="143" t="s">
        <v>190</v>
      </c>
      <c r="AU436" s="143" t="s">
        <v>88</v>
      </c>
      <c r="AV436" s="12" t="s">
        <v>90</v>
      </c>
      <c r="AW436" s="12" t="s">
        <v>41</v>
      </c>
      <c r="AX436" s="12" t="s">
        <v>80</v>
      </c>
      <c r="AY436" s="143" t="s">
        <v>184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1299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2" customFormat="1" ht="11.25">
      <c r="B438" s="142"/>
      <c r="D438" s="136" t="s">
        <v>190</v>
      </c>
      <c r="E438" s="143" t="s">
        <v>3</v>
      </c>
      <c r="F438" s="144" t="s">
        <v>88</v>
      </c>
      <c r="H438" s="145">
        <v>1</v>
      </c>
      <c r="I438" s="146"/>
      <c r="L438" s="142"/>
      <c r="M438" s="147"/>
      <c r="T438" s="148"/>
      <c r="AT438" s="143" t="s">
        <v>190</v>
      </c>
      <c r="AU438" s="143" t="s">
        <v>88</v>
      </c>
      <c r="AV438" s="12" t="s">
        <v>90</v>
      </c>
      <c r="AW438" s="12" t="s">
        <v>41</v>
      </c>
      <c r="AX438" s="12" t="s">
        <v>80</v>
      </c>
      <c r="AY438" s="143" t="s">
        <v>184</v>
      </c>
    </row>
    <row r="439" spans="2:65" s="11" customFormat="1" ht="11.25">
      <c r="B439" s="135"/>
      <c r="D439" s="136" t="s">
        <v>190</v>
      </c>
      <c r="E439" s="137" t="s">
        <v>3</v>
      </c>
      <c r="F439" s="138" t="s">
        <v>1300</v>
      </c>
      <c r="H439" s="137" t="s">
        <v>3</v>
      </c>
      <c r="I439" s="139"/>
      <c r="L439" s="135"/>
      <c r="M439" s="140"/>
      <c r="T439" s="141"/>
      <c r="AT439" s="137" t="s">
        <v>190</v>
      </c>
      <c r="AU439" s="137" t="s">
        <v>88</v>
      </c>
      <c r="AV439" s="11" t="s">
        <v>88</v>
      </c>
      <c r="AW439" s="11" t="s">
        <v>41</v>
      </c>
      <c r="AX439" s="11" t="s">
        <v>80</v>
      </c>
      <c r="AY439" s="137" t="s">
        <v>184</v>
      </c>
    </row>
    <row r="440" spans="2:65" s="12" customFormat="1" ht="11.25">
      <c r="B440" s="142"/>
      <c r="D440" s="136" t="s">
        <v>190</v>
      </c>
      <c r="E440" s="143" t="s">
        <v>3</v>
      </c>
      <c r="F440" s="144" t="s">
        <v>88</v>
      </c>
      <c r="H440" s="145">
        <v>1</v>
      </c>
      <c r="I440" s="146"/>
      <c r="L440" s="142"/>
      <c r="M440" s="147"/>
      <c r="T440" s="148"/>
      <c r="AT440" s="143" t="s">
        <v>190</v>
      </c>
      <c r="AU440" s="143" t="s">
        <v>88</v>
      </c>
      <c r="AV440" s="12" t="s">
        <v>90</v>
      </c>
      <c r="AW440" s="12" t="s">
        <v>41</v>
      </c>
      <c r="AX440" s="12" t="s">
        <v>80</v>
      </c>
      <c r="AY440" s="143" t="s">
        <v>184</v>
      </c>
    </row>
    <row r="441" spans="2:65" s="11" customFormat="1" ht="11.25">
      <c r="B441" s="135"/>
      <c r="D441" s="136" t="s">
        <v>190</v>
      </c>
      <c r="E441" s="137" t="s">
        <v>3</v>
      </c>
      <c r="F441" s="138" t="s">
        <v>1302</v>
      </c>
      <c r="H441" s="137" t="s">
        <v>3</v>
      </c>
      <c r="I441" s="139"/>
      <c r="L441" s="135"/>
      <c r="M441" s="140"/>
      <c r="T441" s="141"/>
      <c r="AT441" s="137" t="s">
        <v>190</v>
      </c>
      <c r="AU441" s="137" t="s">
        <v>88</v>
      </c>
      <c r="AV441" s="11" t="s">
        <v>88</v>
      </c>
      <c r="AW441" s="11" t="s">
        <v>41</v>
      </c>
      <c r="AX441" s="11" t="s">
        <v>80</v>
      </c>
      <c r="AY441" s="137" t="s">
        <v>184</v>
      </c>
    </row>
    <row r="442" spans="2:65" s="12" customFormat="1" ht="11.25">
      <c r="B442" s="142"/>
      <c r="D442" s="136" t="s">
        <v>190</v>
      </c>
      <c r="E442" s="143" t="s">
        <v>3</v>
      </c>
      <c r="F442" s="144" t="s">
        <v>88</v>
      </c>
      <c r="H442" s="145">
        <v>1</v>
      </c>
      <c r="I442" s="146"/>
      <c r="L442" s="142"/>
      <c r="M442" s="147"/>
      <c r="T442" s="148"/>
      <c r="AT442" s="143" t="s">
        <v>190</v>
      </c>
      <c r="AU442" s="143" t="s">
        <v>88</v>
      </c>
      <c r="AV442" s="12" t="s">
        <v>90</v>
      </c>
      <c r="AW442" s="12" t="s">
        <v>41</v>
      </c>
      <c r="AX442" s="12" t="s">
        <v>80</v>
      </c>
      <c r="AY442" s="143" t="s">
        <v>184</v>
      </c>
    </row>
    <row r="443" spans="2:65" s="11" customFormat="1" ht="11.25">
      <c r="B443" s="135"/>
      <c r="D443" s="136" t="s">
        <v>190</v>
      </c>
      <c r="E443" s="137" t="s">
        <v>3</v>
      </c>
      <c r="F443" s="138" t="s">
        <v>1640</v>
      </c>
      <c r="H443" s="137" t="s">
        <v>3</v>
      </c>
      <c r="I443" s="139"/>
      <c r="L443" s="135"/>
      <c r="M443" s="140"/>
      <c r="T443" s="141"/>
      <c r="AT443" s="137" t="s">
        <v>190</v>
      </c>
      <c r="AU443" s="137" t="s">
        <v>88</v>
      </c>
      <c r="AV443" s="11" t="s">
        <v>88</v>
      </c>
      <c r="AW443" s="11" t="s">
        <v>41</v>
      </c>
      <c r="AX443" s="11" t="s">
        <v>80</v>
      </c>
      <c r="AY443" s="137" t="s">
        <v>184</v>
      </c>
    </row>
    <row r="444" spans="2:65" s="12" customFormat="1" ht="11.25">
      <c r="B444" s="142"/>
      <c r="D444" s="136" t="s">
        <v>190</v>
      </c>
      <c r="E444" s="143" t="s">
        <v>3</v>
      </c>
      <c r="F444" s="144" t="s">
        <v>88</v>
      </c>
      <c r="H444" s="145">
        <v>1</v>
      </c>
      <c r="I444" s="146"/>
      <c r="L444" s="142"/>
      <c r="M444" s="147"/>
      <c r="T444" s="148"/>
      <c r="AT444" s="143" t="s">
        <v>190</v>
      </c>
      <c r="AU444" s="143" t="s">
        <v>88</v>
      </c>
      <c r="AV444" s="12" t="s">
        <v>90</v>
      </c>
      <c r="AW444" s="12" t="s">
        <v>41</v>
      </c>
      <c r="AX444" s="12" t="s">
        <v>80</v>
      </c>
      <c r="AY444" s="143" t="s">
        <v>184</v>
      </c>
    </row>
    <row r="445" spans="2:65" s="13" customFormat="1" ht="11.25">
      <c r="B445" s="149"/>
      <c r="D445" s="136" t="s">
        <v>190</v>
      </c>
      <c r="E445" s="150" t="s">
        <v>3</v>
      </c>
      <c r="F445" s="151" t="s">
        <v>202</v>
      </c>
      <c r="H445" s="152">
        <v>6</v>
      </c>
      <c r="I445" s="153"/>
      <c r="L445" s="149"/>
      <c r="M445" s="154"/>
      <c r="T445" s="155"/>
      <c r="AT445" s="150" t="s">
        <v>190</v>
      </c>
      <c r="AU445" s="150" t="s">
        <v>88</v>
      </c>
      <c r="AV445" s="13" t="s">
        <v>203</v>
      </c>
      <c r="AW445" s="13" t="s">
        <v>41</v>
      </c>
      <c r="AX445" s="13" t="s">
        <v>88</v>
      </c>
      <c r="AY445" s="150" t="s">
        <v>184</v>
      </c>
    </row>
    <row r="446" spans="2:65" s="1" customFormat="1" ht="55.5" customHeight="1">
      <c r="B446" s="121"/>
      <c r="C446" s="122" t="s">
        <v>521</v>
      </c>
      <c r="D446" s="122" t="s">
        <v>185</v>
      </c>
      <c r="E446" s="123" t="s">
        <v>1404</v>
      </c>
      <c r="F446" s="124" t="s">
        <v>1405</v>
      </c>
      <c r="G446" s="125" t="s">
        <v>213</v>
      </c>
      <c r="H446" s="126">
        <v>4</v>
      </c>
      <c r="I446" s="127"/>
      <c r="J446" s="128">
        <f>ROUND(I446*H446,2)</f>
        <v>0</v>
      </c>
      <c r="K446" s="124" t="s">
        <v>189</v>
      </c>
      <c r="L446" s="32"/>
      <c r="M446" s="129" t="s">
        <v>3</v>
      </c>
      <c r="N446" s="130" t="s">
        <v>51</v>
      </c>
      <c r="P446" s="131">
        <f>O446*H446</f>
        <v>0</v>
      </c>
      <c r="Q446" s="131">
        <v>0</v>
      </c>
      <c r="R446" s="131">
        <f>Q446*H446</f>
        <v>0</v>
      </c>
      <c r="S446" s="131">
        <v>0</v>
      </c>
      <c r="T446" s="132">
        <f>S446*H446</f>
        <v>0</v>
      </c>
      <c r="AR446" s="133" t="s">
        <v>88</v>
      </c>
      <c r="AT446" s="133" t="s">
        <v>185</v>
      </c>
      <c r="AU446" s="133" t="s">
        <v>88</v>
      </c>
      <c r="AY446" s="16" t="s">
        <v>184</v>
      </c>
      <c r="BE446" s="134">
        <f>IF(N446="základní",J446,0)</f>
        <v>0</v>
      </c>
      <c r="BF446" s="134">
        <f>IF(N446="snížená",J446,0)</f>
        <v>0</v>
      </c>
      <c r="BG446" s="134">
        <f>IF(N446="zákl. přenesená",J446,0)</f>
        <v>0</v>
      </c>
      <c r="BH446" s="134">
        <f>IF(N446="sníž. přenesená",J446,0)</f>
        <v>0</v>
      </c>
      <c r="BI446" s="134">
        <f>IF(N446="nulová",J446,0)</f>
        <v>0</v>
      </c>
      <c r="BJ446" s="16" t="s">
        <v>88</v>
      </c>
      <c r="BK446" s="134">
        <f>ROUND(I446*H446,2)</f>
        <v>0</v>
      </c>
      <c r="BL446" s="16" t="s">
        <v>88</v>
      </c>
      <c r="BM446" s="133" t="s">
        <v>3128</v>
      </c>
    </row>
    <row r="447" spans="2:65" s="11" customFormat="1" ht="22.5">
      <c r="B447" s="135"/>
      <c r="D447" s="136" t="s">
        <v>190</v>
      </c>
      <c r="E447" s="137" t="s">
        <v>3</v>
      </c>
      <c r="F447" s="138" t="s">
        <v>3052</v>
      </c>
      <c r="H447" s="137" t="s">
        <v>3</v>
      </c>
      <c r="I447" s="139"/>
      <c r="L447" s="135"/>
      <c r="M447" s="140"/>
      <c r="T447" s="141"/>
      <c r="AT447" s="137" t="s">
        <v>190</v>
      </c>
      <c r="AU447" s="137" t="s">
        <v>88</v>
      </c>
      <c r="AV447" s="11" t="s">
        <v>88</v>
      </c>
      <c r="AW447" s="11" t="s">
        <v>41</v>
      </c>
      <c r="AX447" s="11" t="s">
        <v>80</v>
      </c>
      <c r="AY447" s="137" t="s">
        <v>184</v>
      </c>
    </row>
    <row r="448" spans="2:65" s="11" customFormat="1" ht="11.25">
      <c r="B448" s="135"/>
      <c r="D448" s="136" t="s">
        <v>190</v>
      </c>
      <c r="E448" s="137" t="s">
        <v>3</v>
      </c>
      <c r="F448" s="138" t="s">
        <v>1295</v>
      </c>
      <c r="H448" s="137" t="s">
        <v>3</v>
      </c>
      <c r="I448" s="139"/>
      <c r="L448" s="135"/>
      <c r="M448" s="140"/>
      <c r="T448" s="141"/>
      <c r="AT448" s="137" t="s">
        <v>190</v>
      </c>
      <c r="AU448" s="137" t="s">
        <v>88</v>
      </c>
      <c r="AV448" s="11" t="s">
        <v>88</v>
      </c>
      <c r="AW448" s="11" t="s">
        <v>41</v>
      </c>
      <c r="AX448" s="11" t="s">
        <v>80</v>
      </c>
      <c r="AY448" s="137" t="s">
        <v>184</v>
      </c>
    </row>
    <row r="449" spans="2:65" s="12" customFormat="1" ht="11.25">
      <c r="B449" s="142"/>
      <c r="D449" s="136" t="s">
        <v>190</v>
      </c>
      <c r="E449" s="143" t="s">
        <v>3</v>
      </c>
      <c r="F449" s="144" t="s">
        <v>88</v>
      </c>
      <c r="H449" s="145">
        <v>1</v>
      </c>
      <c r="I449" s="146"/>
      <c r="L449" s="142"/>
      <c r="M449" s="147"/>
      <c r="T449" s="148"/>
      <c r="AT449" s="143" t="s">
        <v>190</v>
      </c>
      <c r="AU449" s="143" t="s">
        <v>88</v>
      </c>
      <c r="AV449" s="12" t="s">
        <v>90</v>
      </c>
      <c r="AW449" s="12" t="s">
        <v>41</v>
      </c>
      <c r="AX449" s="12" t="s">
        <v>80</v>
      </c>
      <c r="AY449" s="143" t="s">
        <v>184</v>
      </c>
    </row>
    <row r="450" spans="2:65" s="11" customFormat="1" ht="11.25">
      <c r="B450" s="135"/>
      <c r="D450" s="136" t="s">
        <v>190</v>
      </c>
      <c r="E450" s="137" t="s">
        <v>3</v>
      </c>
      <c r="F450" s="138" t="s">
        <v>1299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88</v>
      </c>
      <c r="H451" s="145">
        <v>1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1" customFormat="1" ht="11.25">
      <c r="B452" s="135"/>
      <c r="D452" s="136" t="s">
        <v>190</v>
      </c>
      <c r="E452" s="137" t="s">
        <v>3</v>
      </c>
      <c r="F452" s="138" t="s">
        <v>1301</v>
      </c>
      <c r="H452" s="137" t="s">
        <v>3</v>
      </c>
      <c r="I452" s="139"/>
      <c r="L452" s="135"/>
      <c r="M452" s="140"/>
      <c r="T452" s="141"/>
      <c r="AT452" s="137" t="s">
        <v>190</v>
      </c>
      <c r="AU452" s="137" t="s">
        <v>88</v>
      </c>
      <c r="AV452" s="11" t="s">
        <v>88</v>
      </c>
      <c r="AW452" s="11" t="s">
        <v>41</v>
      </c>
      <c r="AX452" s="11" t="s">
        <v>80</v>
      </c>
      <c r="AY452" s="137" t="s">
        <v>184</v>
      </c>
    </row>
    <row r="453" spans="2:65" s="12" customFormat="1" ht="11.25">
      <c r="B453" s="142"/>
      <c r="D453" s="136" t="s">
        <v>190</v>
      </c>
      <c r="E453" s="143" t="s">
        <v>3</v>
      </c>
      <c r="F453" s="144" t="s">
        <v>88</v>
      </c>
      <c r="H453" s="145">
        <v>1</v>
      </c>
      <c r="I453" s="146"/>
      <c r="L453" s="142"/>
      <c r="M453" s="147"/>
      <c r="T453" s="148"/>
      <c r="AT453" s="143" t="s">
        <v>190</v>
      </c>
      <c r="AU453" s="143" t="s">
        <v>88</v>
      </c>
      <c r="AV453" s="12" t="s">
        <v>90</v>
      </c>
      <c r="AW453" s="12" t="s">
        <v>41</v>
      </c>
      <c r="AX453" s="12" t="s">
        <v>80</v>
      </c>
      <c r="AY453" s="143" t="s">
        <v>184</v>
      </c>
    </row>
    <row r="454" spans="2:65" s="11" customFormat="1" ht="11.25">
      <c r="B454" s="135"/>
      <c r="D454" s="136" t="s">
        <v>190</v>
      </c>
      <c r="E454" s="137" t="s">
        <v>3</v>
      </c>
      <c r="F454" s="138" t="s">
        <v>1302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2" customFormat="1" ht="11.25">
      <c r="B455" s="142"/>
      <c r="D455" s="136" t="s">
        <v>190</v>
      </c>
      <c r="E455" s="143" t="s">
        <v>3</v>
      </c>
      <c r="F455" s="144" t="s">
        <v>88</v>
      </c>
      <c r="H455" s="145">
        <v>1</v>
      </c>
      <c r="I455" s="146"/>
      <c r="L455" s="142"/>
      <c r="M455" s="147"/>
      <c r="T455" s="148"/>
      <c r="AT455" s="143" t="s">
        <v>190</v>
      </c>
      <c r="AU455" s="143" t="s">
        <v>88</v>
      </c>
      <c r="AV455" s="12" t="s">
        <v>90</v>
      </c>
      <c r="AW455" s="12" t="s">
        <v>41</v>
      </c>
      <c r="AX455" s="12" t="s">
        <v>80</v>
      </c>
      <c r="AY455" s="143" t="s">
        <v>184</v>
      </c>
    </row>
    <row r="456" spans="2:65" s="13" customFormat="1" ht="11.25">
      <c r="B456" s="149"/>
      <c r="D456" s="136" t="s">
        <v>190</v>
      </c>
      <c r="E456" s="150" t="s">
        <v>3</v>
      </c>
      <c r="F456" s="151" t="s">
        <v>202</v>
      </c>
      <c r="H456" s="152">
        <v>4</v>
      </c>
      <c r="I456" s="153"/>
      <c r="L456" s="149"/>
      <c r="M456" s="154"/>
      <c r="T456" s="155"/>
      <c r="AT456" s="150" t="s">
        <v>190</v>
      </c>
      <c r="AU456" s="150" t="s">
        <v>88</v>
      </c>
      <c r="AV456" s="13" t="s">
        <v>203</v>
      </c>
      <c r="AW456" s="13" t="s">
        <v>41</v>
      </c>
      <c r="AX456" s="13" t="s">
        <v>88</v>
      </c>
      <c r="AY456" s="150" t="s">
        <v>184</v>
      </c>
    </row>
    <row r="457" spans="2:65" s="1" customFormat="1" ht="66.75" customHeight="1">
      <c r="B457" s="121"/>
      <c r="C457" s="122" t="s">
        <v>386</v>
      </c>
      <c r="D457" s="122" t="s">
        <v>185</v>
      </c>
      <c r="E457" s="123" t="s">
        <v>1407</v>
      </c>
      <c r="F457" s="124" t="s">
        <v>1408</v>
      </c>
      <c r="G457" s="125" t="s">
        <v>213</v>
      </c>
      <c r="H457" s="126">
        <v>4</v>
      </c>
      <c r="I457" s="127"/>
      <c r="J457" s="128">
        <f>ROUND(I457*H457,2)</f>
        <v>0</v>
      </c>
      <c r="K457" s="124" t="s">
        <v>189</v>
      </c>
      <c r="L457" s="32"/>
      <c r="M457" s="129" t="s">
        <v>3</v>
      </c>
      <c r="N457" s="130" t="s">
        <v>51</v>
      </c>
      <c r="P457" s="131">
        <f>O457*H457</f>
        <v>0</v>
      </c>
      <c r="Q457" s="131">
        <v>0</v>
      </c>
      <c r="R457" s="131">
        <f>Q457*H457</f>
        <v>0</v>
      </c>
      <c r="S457" s="131">
        <v>0</v>
      </c>
      <c r="T457" s="132">
        <f>S457*H457</f>
        <v>0</v>
      </c>
      <c r="AR457" s="133" t="s">
        <v>88</v>
      </c>
      <c r="AT457" s="133" t="s">
        <v>185</v>
      </c>
      <c r="AU457" s="133" t="s">
        <v>88</v>
      </c>
      <c r="AY457" s="16" t="s">
        <v>184</v>
      </c>
      <c r="BE457" s="134">
        <f>IF(N457="základní",J457,0)</f>
        <v>0</v>
      </c>
      <c r="BF457" s="134">
        <f>IF(N457="snížená",J457,0)</f>
        <v>0</v>
      </c>
      <c r="BG457" s="134">
        <f>IF(N457="zákl. přenesená",J457,0)</f>
        <v>0</v>
      </c>
      <c r="BH457" s="134">
        <f>IF(N457="sníž. přenesená",J457,0)</f>
        <v>0</v>
      </c>
      <c r="BI457" s="134">
        <f>IF(N457="nulová",J457,0)</f>
        <v>0</v>
      </c>
      <c r="BJ457" s="16" t="s">
        <v>88</v>
      </c>
      <c r="BK457" s="134">
        <f>ROUND(I457*H457,2)</f>
        <v>0</v>
      </c>
      <c r="BL457" s="16" t="s">
        <v>88</v>
      </c>
      <c r="BM457" s="133" t="s">
        <v>3129</v>
      </c>
    </row>
    <row r="458" spans="2:65" s="11" customFormat="1" ht="22.5">
      <c r="B458" s="135"/>
      <c r="D458" s="136" t="s">
        <v>190</v>
      </c>
      <c r="E458" s="137" t="s">
        <v>3</v>
      </c>
      <c r="F458" s="138" t="s">
        <v>3052</v>
      </c>
      <c r="H458" s="137" t="s">
        <v>3</v>
      </c>
      <c r="I458" s="139"/>
      <c r="L458" s="135"/>
      <c r="M458" s="140"/>
      <c r="T458" s="141"/>
      <c r="AT458" s="137" t="s">
        <v>190</v>
      </c>
      <c r="AU458" s="137" t="s">
        <v>88</v>
      </c>
      <c r="AV458" s="11" t="s">
        <v>88</v>
      </c>
      <c r="AW458" s="11" t="s">
        <v>41</v>
      </c>
      <c r="AX458" s="11" t="s">
        <v>80</v>
      </c>
      <c r="AY458" s="137" t="s">
        <v>184</v>
      </c>
    </row>
    <row r="459" spans="2:65" s="11" customFormat="1" ht="11.25">
      <c r="B459" s="135"/>
      <c r="D459" s="136" t="s">
        <v>190</v>
      </c>
      <c r="E459" s="137" t="s">
        <v>3</v>
      </c>
      <c r="F459" s="138" t="s">
        <v>1295</v>
      </c>
      <c r="H459" s="137" t="s">
        <v>3</v>
      </c>
      <c r="I459" s="139"/>
      <c r="L459" s="135"/>
      <c r="M459" s="140"/>
      <c r="T459" s="141"/>
      <c r="AT459" s="137" t="s">
        <v>190</v>
      </c>
      <c r="AU459" s="137" t="s">
        <v>88</v>
      </c>
      <c r="AV459" s="11" t="s">
        <v>88</v>
      </c>
      <c r="AW459" s="11" t="s">
        <v>41</v>
      </c>
      <c r="AX459" s="11" t="s">
        <v>80</v>
      </c>
      <c r="AY459" s="137" t="s">
        <v>184</v>
      </c>
    </row>
    <row r="460" spans="2:65" s="12" customFormat="1" ht="11.25">
      <c r="B460" s="142"/>
      <c r="D460" s="136" t="s">
        <v>190</v>
      </c>
      <c r="E460" s="143" t="s">
        <v>3</v>
      </c>
      <c r="F460" s="144" t="s">
        <v>88</v>
      </c>
      <c r="H460" s="145">
        <v>1</v>
      </c>
      <c r="I460" s="146"/>
      <c r="L460" s="142"/>
      <c r="M460" s="147"/>
      <c r="T460" s="148"/>
      <c r="AT460" s="143" t="s">
        <v>190</v>
      </c>
      <c r="AU460" s="143" t="s">
        <v>88</v>
      </c>
      <c r="AV460" s="12" t="s">
        <v>90</v>
      </c>
      <c r="AW460" s="12" t="s">
        <v>41</v>
      </c>
      <c r="AX460" s="12" t="s">
        <v>80</v>
      </c>
      <c r="AY460" s="143" t="s">
        <v>184</v>
      </c>
    </row>
    <row r="461" spans="2:65" s="11" customFormat="1" ht="11.25">
      <c r="B461" s="135"/>
      <c r="D461" s="136" t="s">
        <v>190</v>
      </c>
      <c r="E461" s="137" t="s">
        <v>3</v>
      </c>
      <c r="F461" s="138" t="s">
        <v>1299</v>
      </c>
      <c r="H461" s="137" t="s">
        <v>3</v>
      </c>
      <c r="I461" s="139"/>
      <c r="L461" s="135"/>
      <c r="M461" s="140"/>
      <c r="T461" s="141"/>
      <c r="AT461" s="137" t="s">
        <v>190</v>
      </c>
      <c r="AU461" s="137" t="s">
        <v>88</v>
      </c>
      <c r="AV461" s="11" t="s">
        <v>88</v>
      </c>
      <c r="AW461" s="11" t="s">
        <v>41</v>
      </c>
      <c r="AX461" s="11" t="s">
        <v>80</v>
      </c>
      <c r="AY461" s="137" t="s">
        <v>184</v>
      </c>
    </row>
    <row r="462" spans="2:65" s="12" customFormat="1" ht="11.25">
      <c r="B462" s="142"/>
      <c r="D462" s="136" t="s">
        <v>190</v>
      </c>
      <c r="E462" s="143" t="s">
        <v>3</v>
      </c>
      <c r="F462" s="144" t="s">
        <v>88</v>
      </c>
      <c r="H462" s="145">
        <v>1</v>
      </c>
      <c r="I462" s="146"/>
      <c r="L462" s="142"/>
      <c r="M462" s="147"/>
      <c r="T462" s="148"/>
      <c r="AT462" s="143" t="s">
        <v>190</v>
      </c>
      <c r="AU462" s="143" t="s">
        <v>88</v>
      </c>
      <c r="AV462" s="12" t="s">
        <v>90</v>
      </c>
      <c r="AW462" s="12" t="s">
        <v>41</v>
      </c>
      <c r="AX462" s="12" t="s">
        <v>80</v>
      </c>
      <c r="AY462" s="143" t="s">
        <v>184</v>
      </c>
    </row>
    <row r="463" spans="2:65" s="11" customFormat="1" ht="11.25">
      <c r="B463" s="135"/>
      <c r="D463" s="136" t="s">
        <v>190</v>
      </c>
      <c r="E463" s="137" t="s">
        <v>3</v>
      </c>
      <c r="F463" s="138" t="s">
        <v>1301</v>
      </c>
      <c r="H463" s="137" t="s">
        <v>3</v>
      </c>
      <c r="I463" s="139"/>
      <c r="L463" s="135"/>
      <c r="M463" s="140"/>
      <c r="T463" s="141"/>
      <c r="AT463" s="137" t="s">
        <v>190</v>
      </c>
      <c r="AU463" s="137" t="s">
        <v>88</v>
      </c>
      <c r="AV463" s="11" t="s">
        <v>88</v>
      </c>
      <c r="AW463" s="11" t="s">
        <v>41</v>
      </c>
      <c r="AX463" s="11" t="s">
        <v>80</v>
      </c>
      <c r="AY463" s="137" t="s">
        <v>184</v>
      </c>
    </row>
    <row r="464" spans="2:65" s="12" customFormat="1" ht="11.25">
      <c r="B464" s="142"/>
      <c r="D464" s="136" t="s">
        <v>190</v>
      </c>
      <c r="E464" s="143" t="s">
        <v>3</v>
      </c>
      <c r="F464" s="144" t="s">
        <v>88</v>
      </c>
      <c r="H464" s="145">
        <v>1</v>
      </c>
      <c r="I464" s="146"/>
      <c r="L464" s="142"/>
      <c r="M464" s="147"/>
      <c r="T464" s="148"/>
      <c r="AT464" s="143" t="s">
        <v>190</v>
      </c>
      <c r="AU464" s="143" t="s">
        <v>88</v>
      </c>
      <c r="AV464" s="12" t="s">
        <v>90</v>
      </c>
      <c r="AW464" s="12" t="s">
        <v>41</v>
      </c>
      <c r="AX464" s="12" t="s">
        <v>80</v>
      </c>
      <c r="AY464" s="143" t="s">
        <v>184</v>
      </c>
    </row>
    <row r="465" spans="2:65" s="11" customFormat="1" ht="11.25">
      <c r="B465" s="135"/>
      <c r="D465" s="136" t="s">
        <v>190</v>
      </c>
      <c r="E465" s="137" t="s">
        <v>3</v>
      </c>
      <c r="F465" s="138" t="s">
        <v>1302</v>
      </c>
      <c r="H465" s="137" t="s">
        <v>3</v>
      </c>
      <c r="I465" s="139"/>
      <c r="L465" s="135"/>
      <c r="M465" s="140"/>
      <c r="T465" s="141"/>
      <c r="AT465" s="137" t="s">
        <v>190</v>
      </c>
      <c r="AU465" s="137" t="s">
        <v>88</v>
      </c>
      <c r="AV465" s="11" t="s">
        <v>88</v>
      </c>
      <c r="AW465" s="11" t="s">
        <v>41</v>
      </c>
      <c r="AX465" s="11" t="s">
        <v>80</v>
      </c>
      <c r="AY465" s="137" t="s">
        <v>184</v>
      </c>
    </row>
    <row r="466" spans="2:65" s="12" customFormat="1" ht="11.25">
      <c r="B466" s="142"/>
      <c r="D466" s="136" t="s">
        <v>190</v>
      </c>
      <c r="E466" s="143" t="s">
        <v>3</v>
      </c>
      <c r="F466" s="144" t="s">
        <v>88</v>
      </c>
      <c r="H466" s="145">
        <v>1</v>
      </c>
      <c r="I466" s="146"/>
      <c r="L466" s="142"/>
      <c r="M466" s="147"/>
      <c r="T466" s="148"/>
      <c r="AT466" s="143" t="s">
        <v>190</v>
      </c>
      <c r="AU466" s="143" t="s">
        <v>88</v>
      </c>
      <c r="AV466" s="12" t="s">
        <v>90</v>
      </c>
      <c r="AW466" s="12" t="s">
        <v>41</v>
      </c>
      <c r="AX466" s="12" t="s">
        <v>80</v>
      </c>
      <c r="AY466" s="143" t="s">
        <v>184</v>
      </c>
    </row>
    <row r="467" spans="2:65" s="13" customFormat="1" ht="11.25">
      <c r="B467" s="149"/>
      <c r="D467" s="136" t="s">
        <v>190</v>
      </c>
      <c r="E467" s="150" t="s">
        <v>3</v>
      </c>
      <c r="F467" s="151" t="s">
        <v>202</v>
      </c>
      <c r="H467" s="152">
        <v>4</v>
      </c>
      <c r="I467" s="153"/>
      <c r="L467" s="149"/>
      <c r="M467" s="154"/>
      <c r="T467" s="155"/>
      <c r="AT467" s="150" t="s">
        <v>190</v>
      </c>
      <c r="AU467" s="150" t="s">
        <v>88</v>
      </c>
      <c r="AV467" s="13" t="s">
        <v>203</v>
      </c>
      <c r="AW467" s="13" t="s">
        <v>41</v>
      </c>
      <c r="AX467" s="13" t="s">
        <v>88</v>
      </c>
      <c r="AY467" s="150" t="s">
        <v>184</v>
      </c>
    </row>
    <row r="468" spans="2:65" s="1" customFormat="1" ht="37.9" customHeight="1">
      <c r="B468" s="121"/>
      <c r="C468" s="122" t="s">
        <v>531</v>
      </c>
      <c r="D468" s="122" t="s">
        <v>185</v>
      </c>
      <c r="E468" s="123" t="s">
        <v>1410</v>
      </c>
      <c r="F468" s="124" t="s">
        <v>1411</v>
      </c>
      <c r="G468" s="125" t="s">
        <v>213</v>
      </c>
      <c r="H468" s="126">
        <v>6</v>
      </c>
      <c r="I468" s="127"/>
      <c r="J468" s="128">
        <f>ROUND(I468*H468,2)</f>
        <v>0</v>
      </c>
      <c r="K468" s="124" t="s">
        <v>189</v>
      </c>
      <c r="L468" s="32"/>
      <c r="M468" s="129" t="s">
        <v>3</v>
      </c>
      <c r="N468" s="130" t="s">
        <v>51</v>
      </c>
      <c r="P468" s="131">
        <f>O468*H468</f>
        <v>0</v>
      </c>
      <c r="Q468" s="131">
        <v>0</v>
      </c>
      <c r="R468" s="131">
        <f>Q468*H468</f>
        <v>0</v>
      </c>
      <c r="S468" s="131">
        <v>0</v>
      </c>
      <c r="T468" s="132">
        <f>S468*H468</f>
        <v>0</v>
      </c>
      <c r="AR468" s="133" t="s">
        <v>88</v>
      </c>
      <c r="AT468" s="133" t="s">
        <v>185</v>
      </c>
      <c r="AU468" s="133" t="s">
        <v>88</v>
      </c>
      <c r="AY468" s="16" t="s">
        <v>184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6" t="s">
        <v>88</v>
      </c>
      <c r="BK468" s="134">
        <f>ROUND(I468*H468,2)</f>
        <v>0</v>
      </c>
      <c r="BL468" s="16" t="s">
        <v>88</v>
      </c>
      <c r="BM468" s="133" t="s">
        <v>3130</v>
      </c>
    </row>
    <row r="469" spans="2:65" s="11" customFormat="1" ht="22.5">
      <c r="B469" s="135"/>
      <c r="D469" s="136" t="s">
        <v>190</v>
      </c>
      <c r="E469" s="137" t="s">
        <v>3</v>
      </c>
      <c r="F469" s="138" t="s">
        <v>3052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65" s="11" customFormat="1" ht="11.25">
      <c r="B470" s="135"/>
      <c r="D470" s="136" t="s">
        <v>190</v>
      </c>
      <c r="E470" s="137" t="s">
        <v>3</v>
      </c>
      <c r="F470" s="138" t="s">
        <v>1295</v>
      </c>
      <c r="H470" s="137" t="s">
        <v>3</v>
      </c>
      <c r="I470" s="139"/>
      <c r="L470" s="135"/>
      <c r="M470" s="140"/>
      <c r="T470" s="141"/>
      <c r="AT470" s="137" t="s">
        <v>190</v>
      </c>
      <c r="AU470" s="137" t="s">
        <v>88</v>
      </c>
      <c r="AV470" s="11" t="s">
        <v>88</v>
      </c>
      <c r="AW470" s="11" t="s">
        <v>41</v>
      </c>
      <c r="AX470" s="11" t="s">
        <v>80</v>
      </c>
      <c r="AY470" s="137" t="s">
        <v>184</v>
      </c>
    </row>
    <row r="471" spans="2:65" s="12" customFormat="1" ht="11.25">
      <c r="B471" s="142"/>
      <c r="D471" s="136" t="s">
        <v>190</v>
      </c>
      <c r="E471" s="143" t="s">
        <v>3</v>
      </c>
      <c r="F471" s="144" t="s">
        <v>88</v>
      </c>
      <c r="H471" s="145">
        <v>1</v>
      </c>
      <c r="I471" s="146"/>
      <c r="L471" s="142"/>
      <c r="M471" s="147"/>
      <c r="T471" s="148"/>
      <c r="AT471" s="143" t="s">
        <v>190</v>
      </c>
      <c r="AU471" s="143" t="s">
        <v>88</v>
      </c>
      <c r="AV471" s="12" t="s">
        <v>90</v>
      </c>
      <c r="AW471" s="12" t="s">
        <v>41</v>
      </c>
      <c r="AX471" s="12" t="s">
        <v>80</v>
      </c>
      <c r="AY471" s="143" t="s">
        <v>184</v>
      </c>
    </row>
    <row r="472" spans="2:65" s="11" customFormat="1" ht="11.25">
      <c r="B472" s="135"/>
      <c r="D472" s="136" t="s">
        <v>190</v>
      </c>
      <c r="E472" s="137" t="s">
        <v>3</v>
      </c>
      <c r="F472" s="138" t="s">
        <v>1297</v>
      </c>
      <c r="H472" s="137" t="s">
        <v>3</v>
      </c>
      <c r="I472" s="139"/>
      <c r="L472" s="135"/>
      <c r="M472" s="140"/>
      <c r="T472" s="141"/>
      <c r="AT472" s="137" t="s">
        <v>190</v>
      </c>
      <c r="AU472" s="137" t="s">
        <v>88</v>
      </c>
      <c r="AV472" s="11" t="s">
        <v>88</v>
      </c>
      <c r="AW472" s="11" t="s">
        <v>41</v>
      </c>
      <c r="AX472" s="11" t="s">
        <v>80</v>
      </c>
      <c r="AY472" s="137" t="s">
        <v>184</v>
      </c>
    </row>
    <row r="473" spans="2:65" s="12" customFormat="1" ht="11.25">
      <c r="B473" s="142"/>
      <c r="D473" s="136" t="s">
        <v>190</v>
      </c>
      <c r="E473" s="143" t="s">
        <v>3</v>
      </c>
      <c r="F473" s="144" t="s">
        <v>88</v>
      </c>
      <c r="H473" s="145">
        <v>1</v>
      </c>
      <c r="I473" s="146"/>
      <c r="L473" s="142"/>
      <c r="M473" s="147"/>
      <c r="T473" s="148"/>
      <c r="AT473" s="143" t="s">
        <v>190</v>
      </c>
      <c r="AU473" s="143" t="s">
        <v>88</v>
      </c>
      <c r="AV473" s="12" t="s">
        <v>90</v>
      </c>
      <c r="AW473" s="12" t="s">
        <v>41</v>
      </c>
      <c r="AX473" s="12" t="s">
        <v>80</v>
      </c>
      <c r="AY473" s="143" t="s">
        <v>184</v>
      </c>
    </row>
    <row r="474" spans="2:65" s="11" customFormat="1" ht="11.25">
      <c r="B474" s="135"/>
      <c r="D474" s="136" t="s">
        <v>190</v>
      </c>
      <c r="E474" s="137" t="s">
        <v>3</v>
      </c>
      <c r="F474" s="138" t="s">
        <v>1299</v>
      </c>
      <c r="H474" s="137" t="s">
        <v>3</v>
      </c>
      <c r="I474" s="139"/>
      <c r="L474" s="135"/>
      <c r="M474" s="140"/>
      <c r="T474" s="141"/>
      <c r="AT474" s="137" t="s">
        <v>190</v>
      </c>
      <c r="AU474" s="137" t="s">
        <v>88</v>
      </c>
      <c r="AV474" s="11" t="s">
        <v>88</v>
      </c>
      <c r="AW474" s="11" t="s">
        <v>41</v>
      </c>
      <c r="AX474" s="11" t="s">
        <v>80</v>
      </c>
      <c r="AY474" s="137" t="s">
        <v>184</v>
      </c>
    </row>
    <row r="475" spans="2:65" s="12" customFormat="1" ht="11.25">
      <c r="B475" s="142"/>
      <c r="D475" s="136" t="s">
        <v>190</v>
      </c>
      <c r="E475" s="143" t="s">
        <v>3</v>
      </c>
      <c r="F475" s="144" t="s">
        <v>88</v>
      </c>
      <c r="H475" s="145">
        <v>1</v>
      </c>
      <c r="I475" s="146"/>
      <c r="L475" s="142"/>
      <c r="M475" s="147"/>
      <c r="T475" s="148"/>
      <c r="AT475" s="143" t="s">
        <v>190</v>
      </c>
      <c r="AU475" s="143" t="s">
        <v>88</v>
      </c>
      <c r="AV475" s="12" t="s">
        <v>90</v>
      </c>
      <c r="AW475" s="12" t="s">
        <v>41</v>
      </c>
      <c r="AX475" s="12" t="s">
        <v>80</v>
      </c>
      <c r="AY475" s="143" t="s">
        <v>184</v>
      </c>
    </row>
    <row r="476" spans="2:65" s="11" customFormat="1" ht="11.25">
      <c r="B476" s="135"/>
      <c r="D476" s="136" t="s">
        <v>190</v>
      </c>
      <c r="E476" s="137" t="s">
        <v>3</v>
      </c>
      <c r="F476" s="138" t="s">
        <v>1300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65" s="12" customFormat="1" ht="11.25">
      <c r="B477" s="142"/>
      <c r="D477" s="136" t="s">
        <v>190</v>
      </c>
      <c r="E477" s="143" t="s">
        <v>3</v>
      </c>
      <c r="F477" s="144" t="s">
        <v>88</v>
      </c>
      <c r="H477" s="145">
        <v>1</v>
      </c>
      <c r="I477" s="146"/>
      <c r="L477" s="142"/>
      <c r="M477" s="147"/>
      <c r="T477" s="148"/>
      <c r="AT477" s="143" t="s">
        <v>190</v>
      </c>
      <c r="AU477" s="143" t="s">
        <v>88</v>
      </c>
      <c r="AV477" s="12" t="s">
        <v>90</v>
      </c>
      <c r="AW477" s="12" t="s">
        <v>41</v>
      </c>
      <c r="AX477" s="12" t="s">
        <v>80</v>
      </c>
      <c r="AY477" s="143" t="s">
        <v>184</v>
      </c>
    </row>
    <row r="478" spans="2:65" s="11" customFormat="1" ht="11.25">
      <c r="B478" s="135"/>
      <c r="D478" s="136" t="s">
        <v>190</v>
      </c>
      <c r="E478" s="137" t="s">
        <v>3</v>
      </c>
      <c r="F478" s="138" t="s">
        <v>1302</v>
      </c>
      <c r="H478" s="137" t="s">
        <v>3</v>
      </c>
      <c r="I478" s="139"/>
      <c r="L478" s="135"/>
      <c r="M478" s="140"/>
      <c r="T478" s="141"/>
      <c r="AT478" s="137" t="s">
        <v>190</v>
      </c>
      <c r="AU478" s="137" t="s">
        <v>88</v>
      </c>
      <c r="AV478" s="11" t="s">
        <v>88</v>
      </c>
      <c r="AW478" s="11" t="s">
        <v>41</v>
      </c>
      <c r="AX478" s="11" t="s">
        <v>80</v>
      </c>
      <c r="AY478" s="137" t="s">
        <v>184</v>
      </c>
    </row>
    <row r="479" spans="2:65" s="12" customFormat="1" ht="11.25">
      <c r="B479" s="142"/>
      <c r="D479" s="136" t="s">
        <v>190</v>
      </c>
      <c r="E479" s="143" t="s">
        <v>3</v>
      </c>
      <c r="F479" s="144" t="s">
        <v>88</v>
      </c>
      <c r="H479" s="145">
        <v>1</v>
      </c>
      <c r="I479" s="146"/>
      <c r="L479" s="142"/>
      <c r="M479" s="147"/>
      <c r="T479" s="148"/>
      <c r="AT479" s="143" t="s">
        <v>190</v>
      </c>
      <c r="AU479" s="143" t="s">
        <v>88</v>
      </c>
      <c r="AV479" s="12" t="s">
        <v>90</v>
      </c>
      <c r="AW479" s="12" t="s">
        <v>41</v>
      </c>
      <c r="AX479" s="12" t="s">
        <v>80</v>
      </c>
      <c r="AY479" s="143" t="s">
        <v>184</v>
      </c>
    </row>
    <row r="480" spans="2:65" s="11" customFormat="1" ht="11.25">
      <c r="B480" s="135"/>
      <c r="D480" s="136" t="s">
        <v>190</v>
      </c>
      <c r="E480" s="137" t="s">
        <v>3</v>
      </c>
      <c r="F480" s="138" t="s">
        <v>1640</v>
      </c>
      <c r="H480" s="137" t="s">
        <v>3</v>
      </c>
      <c r="I480" s="139"/>
      <c r="L480" s="135"/>
      <c r="M480" s="140"/>
      <c r="T480" s="141"/>
      <c r="AT480" s="137" t="s">
        <v>190</v>
      </c>
      <c r="AU480" s="137" t="s">
        <v>88</v>
      </c>
      <c r="AV480" s="11" t="s">
        <v>88</v>
      </c>
      <c r="AW480" s="11" t="s">
        <v>41</v>
      </c>
      <c r="AX480" s="11" t="s">
        <v>80</v>
      </c>
      <c r="AY480" s="137" t="s">
        <v>184</v>
      </c>
    </row>
    <row r="481" spans="2:65" s="12" customFormat="1" ht="11.25">
      <c r="B481" s="142"/>
      <c r="D481" s="136" t="s">
        <v>190</v>
      </c>
      <c r="E481" s="143" t="s">
        <v>3</v>
      </c>
      <c r="F481" s="144" t="s">
        <v>88</v>
      </c>
      <c r="H481" s="145">
        <v>1</v>
      </c>
      <c r="I481" s="146"/>
      <c r="L481" s="142"/>
      <c r="M481" s="147"/>
      <c r="T481" s="148"/>
      <c r="AT481" s="143" t="s">
        <v>190</v>
      </c>
      <c r="AU481" s="143" t="s">
        <v>88</v>
      </c>
      <c r="AV481" s="12" t="s">
        <v>90</v>
      </c>
      <c r="AW481" s="12" t="s">
        <v>41</v>
      </c>
      <c r="AX481" s="12" t="s">
        <v>80</v>
      </c>
      <c r="AY481" s="143" t="s">
        <v>184</v>
      </c>
    </row>
    <row r="482" spans="2:65" s="13" customFormat="1" ht="11.25">
      <c r="B482" s="149"/>
      <c r="D482" s="136" t="s">
        <v>190</v>
      </c>
      <c r="E482" s="150" t="s">
        <v>3</v>
      </c>
      <c r="F482" s="151" t="s">
        <v>202</v>
      </c>
      <c r="H482" s="152">
        <v>6</v>
      </c>
      <c r="I482" s="153"/>
      <c r="L482" s="149"/>
      <c r="M482" s="154"/>
      <c r="T482" s="155"/>
      <c r="AT482" s="150" t="s">
        <v>190</v>
      </c>
      <c r="AU482" s="150" t="s">
        <v>88</v>
      </c>
      <c r="AV482" s="13" t="s">
        <v>203</v>
      </c>
      <c r="AW482" s="13" t="s">
        <v>41</v>
      </c>
      <c r="AX482" s="13" t="s">
        <v>88</v>
      </c>
      <c r="AY482" s="150" t="s">
        <v>184</v>
      </c>
    </row>
    <row r="483" spans="2:65" s="1" customFormat="1" ht="37.9" customHeight="1">
      <c r="B483" s="121"/>
      <c r="C483" s="122" t="s">
        <v>391</v>
      </c>
      <c r="D483" s="122" t="s">
        <v>185</v>
      </c>
      <c r="E483" s="123" t="s">
        <v>1413</v>
      </c>
      <c r="F483" s="124" t="s">
        <v>1414</v>
      </c>
      <c r="G483" s="125" t="s">
        <v>213</v>
      </c>
      <c r="H483" s="126">
        <v>1</v>
      </c>
      <c r="I483" s="127"/>
      <c r="J483" s="128">
        <f>ROUND(I483*H483,2)</f>
        <v>0</v>
      </c>
      <c r="K483" s="124" t="s">
        <v>189</v>
      </c>
      <c r="L483" s="32"/>
      <c r="M483" s="129" t="s">
        <v>3</v>
      </c>
      <c r="N483" s="130" t="s">
        <v>51</v>
      </c>
      <c r="P483" s="131">
        <f>O483*H483</f>
        <v>0</v>
      </c>
      <c r="Q483" s="131">
        <v>0</v>
      </c>
      <c r="R483" s="131">
        <f>Q483*H483</f>
        <v>0</v>
      </c>
      <c r="S483" s="131">
        <v>0</v>
      </c>
      <c r="T483" s="132">
        <f>S483*H483</f>
        <v>0</v>
      </c>
      <c r="AR483" s="133" t="s">
        <v>88</v>
      </c>
      <c r="AT483" s="133" t="s">
        <v>185</v>
      </c>
      <c r="AU483" s="133" t="s">
        <v>88</v>
      </c>
      <c r="AY483" s="16" t="s">
        <v>184</v>
      </c>
      <c r="BE483" s="134">
        <f>IF(N483="základní",J483,0)</f>
        <v>0</v>
      </c>
      <c r="BF483" s="134">
        <f>IF(N483="snížená",J483,0)</f>
        <v>0</v>
      </c>
      <c r="BG483" s="134">
        <f>IF(N483="zákl. přenesená",J483,0)</f>
        <v>0</v>
      </c>
      <c r="BH483" s="134">
        <f>IF(N483="sníž. přenesená",J483,0)</f>
        <v>0</v>
      </c>
      <c r="BI483" s="134">
        <f>IF(N483="nulová",J483,0)</f>
        <v>0</v>
      </c>
      <c r="BJ483" s="16" t="s">
        <v>88</v>
      </c>
      <c r="BK483" s="134">
        <f>ROUND(I483*H483,2)</f>
        <v>0</v>
      </c>
      <c r="BL483" s="16" t="s">
        <v>88</v>
      </c>
      <c r="BM483" s="133" t="s">
        <v>3131</v>
      </c>
    </row>
    <row r="484" spans="2:65" s="11" customFormat="1" ht="22.5">
      <c r="B484" s="135"/>
      <c r="D484" s="136" t="s">
        <v>190</v>
      </c>
      <c r="E484" s="137" t="s">
        <v>3</v>
      </c>
      <c r="F484" s="138" t="s">
        <v>3052</v>
      </c>
      <c r="H484" s="137" t="s">
        <v>3</v>
      </c>
      <c r="I484" s="139"/>
      <c r="L484" s="135"/>
      <c r="M484" s="140"/>
      <c r="T484" s="141"/>
      <c r="AT484" s="137" t="s">
        <v>190</v>
      </c>
      <c r="AU484" s="137" t="s">
        <v>88</v>
      </c>
      <c r="AV484" s="11" t="s">
        <v>88</v>
      </c>
      <c r="AW484" s="11" t="s">
        <v>41</v>
      </c>
      <c r="AX484" s="11" t="s">
        <v>80</v>
      </c>
      <c r="AY484" s="137" t="s">
        <v>184</v>
      </c>
    </row>
    <row r="485" spans="2:65" s="11" customFormat="1" ht="11.25">
      <c r="B485" s="135"/>
      <c r="D485" s="136" t="s">
        <v>190</v>
      </c>
      <c r="E485" s="137" t="s">
        <v>3</v>
      </c>
      <c r="F485" s="138" t="s">
        <v>1300</v>
      </c>
      <c r="H485" s="137" t="s">
        <v>3</v>
      </c>
      <c r="I485" s="139"/>
      <c r="L485" s="135"/>
      <c r="M485" s="140"/>
      <c r="T485" s="141"/>
      <c r="AT485" s="137" t="s">
        <v>190</v>
      </c>
      <c r="AU485" s="137" t="s">
        <v>88</v>
      </c>
      <c r="AV485" s="11" t="s">
        <v>88</v>
      </c>
      <c r="AW485" s="11" t="s">
        <v>41</v>
      </c>
      <c r="AX485" s="11" t="s">
        <v>80</v>
      </c>
      <c r="AY485" s="137" t="s">
        <v>184</v>
      </c>
    </row>
    <row r="486" spans="2:65" s="12" customFormat="1" ht="11.25">
      <c r="B486" s="142"/>
      <c r="D486" s="136" t="s">
        <v>190</v>
      </c>
      <c r="E486" s="143" t="s">
        <v>3</v>
      </c>
      <c r="F486" s="144" t="s">
        <v>88</v>
      </c>
      <c r="H486" s="145">
        <v>1</v>
      </c>
      <c r="I486" s="146"/>
      <c r="L486" s="142"/>
      <c r="M486" s="147"/>
      <c r="T486" s="148"/>
      <c r="AT486" s="143" t="s">
        <v>190</v>
      </c>
      <c r="AU486" s="143" t="s">
        <v>88</v>
      </c>
      <c r="AV486" s="12" t="s">
        <v>90</v>
      </c>
      <c r="AW486" s="12" t="s">
        <v>41</v>
      </c>
      <c r="AX486" s="12" t="s">
        <v>80</v>
      </c>
      <c r="AY486" s="143" t="s">
        <v>184</v>
      </c>
    </row>
    <row r="487" spans="2:65" s="13" customFormat="1" ht="11.25">
      <c r="B487" s="149"/>
      <c r="D487" s="136" t="s">
        <v>190</v>
      </c>
      <c r="E487" s="150" t="s">
        <v>3</v>
      </c>
      <c r="F487" s="151" t="s">
        <v>202</v>
      </c>
      <c r="H487" s="152">
        <v>1</v>
      </c>
      <c r="I487" s="153"/>
      <c r="L487" s="149"/>
      <c r="M487" s="154"/>
      <c r="T487" s="155"/>
      <c r="AT487" s="150" t="s">
        <v>190</v>
      </c>
      <c r="AU487" s="150" t="s">
        <v>88</v>
      </c>
      <c r="AV487" s="13" t="s">
        <v>203</v>
      </c>
      <c r="AW487" s="13" t="s">
        <v>41</v>
      </c>
      <c r="AX487" s="13" t="s">
        <v>88</v>
      </c>
      <c r="AY487" s="150" t="s">
        <v>184</v>
      </c>
    </row>
    <row r="488" spans="2:65" s="1" customFormat="1" ht="62.65" customHeight="1">
      <c r="B488" s="121"/>
      <c r="C488" s="122" t="s">
        <v>540</v>
      </c>
      <c r="D488" s="122" t="s">
        <v>185</v>
      </c>
      <c r="E488" s="123" t="s">
        <v>1789</v>
      </c>
      <c r="F488" s="124" t="s">
        <v>3132</v>
      </c>
      <c r="G488" s="125" t="s">
        <v>213</v>
      </c>
      <c r="H488" s="126">
        <v>6</v>
      </c>
      <c r="I488" s="127"/>
      <c r="J488" s="128">
        <f>ROUND(I488*H488,2)</f>
        <v>0</v>
      </c>
      <c r="K488" s="124" t="s">
        <v>189</v>
      </c>
      <c r="L488" s="32"/>
      <c r="M488" s="129" t="s">
        <v>3</v>
      </c>
      <c r="N488" s="130" t="s">
        <v>51</v>
      </c>
      <c r="P488" s="131">
        <f>O488*H488</f>
        <v>0</v>
      </c>
      <c r="Q488" s="131">
        <v>0</v>
      </c>
      <c r="R488" s="131">
        <f>Q488*H488</f>
        <v>0</v>
      </c>
      <c r="S488" s="131">
        <v>0</v>
      </c>
      <c r="T488" s="132">
        <f>S488*H488</f>
        <v>0</v>
      </c>
      <c r="AR488" s="133" t="s">
        <v>88</v>
      </c>
      <c r="AT488" s="133" t="s">
        <v>185</v>
      </c>
      <c r="AU488" s="133" t="s">
        <v>88</v>
      </c>
      <c r="AY488" s="16" t="s">
        <v>184</v>
      </c>
      <c r="BE488" s="134">
        <f>IF(N488="základní",J488,0)</f>
        <v>0</v>
      </c>
      <c r="BF488" s="134">
        <f>IF(N488="snížená",J488,0)</f>
        <v>0</v>
      </c>
      <c r="BG488" s="134">
        <f>IF(N488="zákl. přenesená",J488,0)</f>
        <v>0</v>
      </c>
      <c r="BH488" s="134">
        <f>IF(N488="sníž. přenesená",J488,0)</f>
        <v>0</v>
      </c>
      <c r="BI488" s="134">
        <f>IF(N488="nulová",J488,0)</f>
        <v>0</v>
      </c>
      <c r="BJ488" s="16" t="s">
        <v>88</v>
      </c>
      <c r="BK488" s="134">
        <f>ROUND(I488*H488,2)</f>
        <v>0</v>
      </c>
      <c r="BL488" s="16" t="s">
        <v>88</v>
      </c>
      <c r="BM488" s="133" t="s">
        <v>3133</v>
      </c>
    </row>
    <row r="489" spans="2:65" s="11" customFormat="1" ht="22.5">
      <c r="B489" s="135"/>
      <c r="D489" s="136" t="s">
        <v>190</v>
      </c>
      <c r="E489" s="137" t="s">
        <v>3</v>
      </c>
      <c r="F489" s="138" t="s">
        <v>3052</v>
      </c>
      <c r="H489" s="137" t="s">
        <v>3</v>
      </c>
      <c r="I489" s="139"/>
      <c r="L489" s="135"/>
      <c r="M489" s="140"/>
      <c r="T489" s="141"/>
      <c r="AT489" s="137" t="s">
        <v>190</v>
      </c>
      <c r="AU489" s="137" t="s">
        <v>88</v>
      </c>
      <c r="AV489" s="11" t="s">
        <v>88</v>
      </c>
      <c r="AW489" s="11" t="s">
        <v>41</v>
      </c>
      <c r="AX489" s="11" t="s">
        <v>80</v>
      </c>
      <c r="AY489" s="137" t="s">
        <v>184</v>
      </c>
    </row>
    <row r="490" spans="2:65" s="11" customFormat="1" ht="11.25">
      <c r="B490" s="135"/>
      <c r="D490" s="136" t="s">
        <v>190</v>
      </c>
      <c r="E490" s="137" t="s">
        <v>3</v>
      </c>
      <c r="F490" s="138" t="s">
        <v>1420</v>
      </c>
      <c r="H490" s="137" t="s">
        <v>3</v>
      </c>
      <c r="I490" s="139"/>
      <c r="L490" s="135"/>
      <c r="M490" s="140"/>
      <c r="T490" s="141"/>
      <c r="AT490" s="137" t="s">
        <v>190</v>
      </c>
      <c r="AU490" s="137" t="s">
        <v>88</v>
      </c>
      <c r="AV490" s="11" t="s">
        <v>88</v>
      </c>
      <c r="AW490" s="11" t="s">
        <v>41</v>
      </c>
      <c r="AX490" s="11" t="s">
        <v>80</v>
      </c>
      <c r="AY490" s="137" t="s">
        <v>184</v>
      </c>
    </row>
    <row r="491" spans="2:65" s="11" customFormat="1" ht="11.25">
      <c r="B491" s="135"/>
      <c r="D491" s="136" t="s">
        <v>190</v>
      </c>
      <c r="E491" s="137" t="s">
        <v>3</v>
      </c>
      <c r="F491" s="138" t="s">
        <v>1295</v>
      </c>
      <c r="H491" s="137" t="s">
        <v>3</v>
      </c>
      <c r="I491" s="139"/>
      <c r="L491" s="135"/>
      <c r="M491" s="140"/>
      <c r="T491" s="141"/>
      <c r="AT491" s="137" t="s">
        <v>190</v>
      </c>
      <c r="AU491" s="137" t="s">
        <v>88</v>
      </c>
      <c r="AV491" s="11" t="s">
        <v>88</v>
      </c>
      <c r="AW491" s="11" t="s">
        <v>41</v>
      </c>
      <c r="AX491" s="11" t="s">
        <v>80</v>
      </c>
      <c r="AY491" s="137" t="s">
        <v>184</v>
      </c>
    </row>
    <row r="492" spans="2:65" s="12" customFormat="1" ht="11.25">
      <c r="B492" s="142"/>
      <c r="D492" s="136" t="s">
        <v>190</v>
      </c>
      <c r="E492" s="143" t="s">
        <v>3</v>
      </c>
      <c r="F492" s="144" t="s">
        <v>88</v>
      </c>
      <c r="H492" s="145">
        <v>1</v>
      </c>
      <c r="I492" s="146"/>
      <c r="L492" s="142"/>
      <c r="M492" s="147"/>
      <c r="T492" s="148"/>
      <c r="AT492" s="143" t="s">
        <v>190</v>
      </c>
      <c r="AU492" s="143" t="s">
        <v>88</v>
      </c>
      <c r="AV492" s="12" t="s">
        <v>90</v>
      </c>
      <c r="AW492" s="12" t="s">
        <v>41</v>
      </c>
      <c r="AX492" s="12" t="s">
        <v>80</v>
      </c>
      <c r="AY492" s="143" t="s">
        <v>184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1297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2" customFormat="1" ht="11.25">
      <c r="B494" s="142"/>
      <c r="D494" s="136" t="s">
        <v>190</v>
      </c>
      <c r="E494" s="143" t="s">
        <v>3</v>
      </c>
      <c r="F494" s="144" t="s">
        <v>88</v>
      </c>
      <c r="H494" s="145">
        <v>1</v>
      </c>
      <c r="I494" s="146"/>
      <c r="L494" s="142"/>
      <c r="M494" s="147"/>
      <c r="T494" s="148"/>
      <c r="AT494" s="143" t="s">
        <v>190</v>
      </c>
      <c r="AU494" s="143" t="s">
        <v>88</v>
      </c>
      <c r="AV494" s="12" t="s">
        <v>90</v>
      </c>
      <c r="AW494" s="12" t="s">
        <v>41</v>
      </c>
      <c r="AX494" s="12" t="s">
        <v>80</v>
      </c>
      <c r="AY494" s="143" t="s">
        <v>184</v>
      </c>
    </row>
    <row r="495" spans="2:65" s="11" customFormat="1" ht="11.25">
      <c r="B495" s="135"/>
      <c r="D495" s="136" t="s">
        <v>190</v>
      </c>
      <c r="E495" s="137" t="s">
        <v>3</v>
      </c>
      <c r="F495" s="138" t="s">
        <v>1299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2" customFormat="1" ht="11.25">
      <c r="B496" s="142"/>
      <c r="D496" s="136" t="s">
        <v>190</v>
      </c>
      <c r="E496" s="143" t="s">
        <v>3</v>
      </c>
      <c r="F496" s="144" t="s">
        <v>88</v>
      </c>
      <c r="H496" s="145">
        <v>1</v>
      </c>
      <c r="I496" s="146"/>
      <c r="L496" s="142"/>
      <c r="M496" s="147"/>
      <c r="T496" s="148"/>
      <c r="AT496" s="143" t="s">
        <v>190</v>
      </c>
      <c r="AU496" s="143" t="s">
        <v>88</v>
      </c>
      <c r="AV496" s="12" t="s">
        <v>90</v>
      </c>
      <c r="AW496" s="12" t="s">
        <v>41</v>
      </c>
      <c r="AX496" s="12" t="s">
        <v>80</v>
      </c>
      <c r="AY496" s="143" t="s">
        <v>184</v>
      </c>
    </row>
    <row r="497" spans="2:65" s="11" customFormat="1" ht="11.25">
      <c r="B497" s="135"/>
      <c r="D497" s="136" t="s">
        <v>190</v>
      </c>
      <c r="E497" s="137" t="s">
        <v>3</v>
      </c>
      <c r="F497" s="138" t="s">
        <v>1300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2" customFormat="1" ht="11.25">
      <c r="B498" s="142"/>
      <c r="D498" s="136" t="s">
        <v>190</v>
      </c>
      <c r="E498" s="143" t="s">
        <v>3</v>
      </c>
      <c r="F498" s="144" t="s">
        <v>88</v>
      </c>
      <c r="H498" s="145">
        <v>1</v>
      </c>
      <c r="I498" s="146"/>
      <c r="L498" s="142"/>
      <c r="M498" s="147"/>
      <c r="T498" s="148"/>
      <c r="AT498" s="143" t="s">
        <v>190</v>
      </c>
      <c r="AU498" s="143" t="s">
        <v>88</v>
      </c>
      <c r="AV498" s="12" t="s">
        <v>90</v>
      </c>
      <c r="AW498" s="12" t="s">
        <v>41</v>
      </c>
      <c r="AX498" s="12" t="s">
        <v>80</v>
      </c>
      <c r="AY498" s="143" t="s">
        <v>184</v>
      </c>
    </row>
    <row r="499" spans="2:65" s="11" customFormat="1" ht="11.25">
      <c r="B499" s="135"/>
      <c r="D499" s="136" t="s">
        <v>190</v>
      </c>
      <c r="E499" s="137" t="s">
        <v>3</v>
      </c>
      <c r="F499" s="138" t="s">
        <v>1302</v>
      </c>
      <c r="H499" s="137" t="s">
        <v>3</v>
      </c>
      <c r="I499" s="139"/>
      <c r="L499" s="135"/>
      <c r="M499" s="140"/>
      <c r="T499" s="141"/>
      <c r="AT499" s="137" t="s">
        <v>190</v>
      </c>
      <c r="AU499" s="137" t="s">
        <v>88</v>
      </c>
      <c r="AV499" s="11" t="s">
        <v>88</v>
      </c>
      <c r="AW499" s="11" t="s">
        <v>41</v>
      </c>
      <c r="AX499" s="11" t="s">
        <v>80</v>
      </c>
      <c r="AY499" s="137" t="s">
        <v>184</v>
      </c>
    </row>
    <row r="500" spans="2:65" s="12" customFormat="1" ht="11.25">
      <c r="B500" s="142"/>
      <c r="D500" s="136" t="s">
        <v>190</v>
      </c>
      <c r="E500" s="143" t="s">
        <v>3</v>
      </c>
      <c r="F500" s="144" t="s">
        <v>88</v>
      </c>
      <c r="H500" s="145">
        <v>1</v>
      </c>
      <c r="I500" s="146"/>
      <c r="L500" s="142"/>
      <c r="M500" s="147"/>
      <c r="T500" s="148"/>
      <c r="AT500" s="143" t="s">
        <v>190</v>
      </c>
      <c r="AU500" s="143" t="s">
        <v>88</v>
      </c>
      <c r="AV500" s="12" t="s">
        <v>90</v>
      </c>
      <c r="AW500" s="12" t="s">
        <v>41</v>
      </c>
      <c r="AX500" s="12" t="s">
        <v>80</v>
      </c>
      <c r="AY500" s="143" t="s">
        <v>184</v>
      </c>
    </row>
    <row r="501" spans="2:65" s="11" customFormat="1" ht="11.25">
      <c r="B501" s="135"/>
      <c r="D501" s="136" t="s">
        <v>190</v>
      </c>
      <c r="E501" s="137" t="s">
        <v>3</v>
      </c>
      <c r="F501" s="138" t="s">
        <v>1640</v>
      </c>
      <c r="H501" s="137" t="s">
        <v>3</v>
      </c>
      <c r="I501" s="139"/>
      <c r="L501" s="135"/>
      <c r="M501" s="140"/>
      <c r="T501" s="141"/>
      <c r="AT501" s="137" t="s">
        <v>190</v>
      </c>
      <c r="AU501" s="137" t="s">
        <v>88</v>
      </c>
      <c r="AV501" s="11" t="s">
        <v>88</v>
      </c>
      <c r="AW501" s="11" t="s">
        <v>41</v>
      </c>
      <c r="AX501" s="11" t="s">
        <v>80</v>
      </c>
      <c r="AY501" s="137" t="s">
        <v>184</v>
      </c>
    </row>
    <row r="502" spans="2:65" s="12" customFormat="1" ht="11.25">
      <c r="B502" s="142"/>
      <c r="D502" s="136" t="s">
        <v>190</v>
      </c>
      <c r="E502" s="143" t="s">
        <v>3</v>
      </c>
      <c r="F502" s="144" t="s">
        <v>88</v>
      </c>
      <c r="H502" s="145">
        <v>1</v>
      </c>
      <c r="I502" s="146"/>
      <c r="L502" s="142"/>
      <c r="M502" s="147"/>
      <c r="T502" s="148"/>
      <c r="AT502" s="143" t="s">
        <v>190</v>
      </c>
      <c r="AU502" s="143" t="s">
        <v>88</v>
      </c>
      <c r="AV502" s="12" t="s">
        <v>90</v>
      </c>
      <c r="AW502" s="12" t="s">
        <v>41</v>
      </c>
      <c r="AX502" s="12" t="s">
        <v>80</v>
      </c>
      <c r="AY502" s="143" t="s">
        <v>184</v>
      </c>
    </row>
    <row r="503" spans="2:65" s="13" customFormat="1" ht="11.25">
      <c r="B503" s="149"/>
      <c r="D503" s="136" t="s">
        <v>190</v>
      </c>
      <c r="E503" s="150" t="s">
        <v>3</v>
      </c>
      <c r="F503" s="151" t="s">
        <v>202</v>
      </c>
      <c r="H503" s="152">
        <v>6</v>
      </c>
      <c r="I503" s="153"/>
      <c r="L503" s="149"/>
      <c r="M503" s="154"/>
      <c r="T503" s="155"/>
      <c r="AT503" s="150" t="s">
        <v>190</v>
      </c>
      <c r="AU503" s="150" t="s">
        <v>88</v>
      </c>
      <c r="AV503" s="13" t="s">
        <v>203</v>
      </c>
      <c r="AW503" s="13" t="s">
        <v>41</v>
      </c>
      <c r="AX503" s="13" t="s">
        <v>88</v>
      </c>
      <c r="AY503" s="150" t="s">
        <v>184</v>
      </c>
    </row>
    <row r="504" spans="2:65" s="1" customFormat="1" ht="24.2" customHeight="1">
      <c r="B504" s="121"/>
      <c r="C504" s="122" t="s">
        <v>397</v>
      </c>
      <c r="D504" s="122" t="s">
        <v>185</v>
      </c>
      <c r="E504" s="123" t="s">
        <v>1421</v>
      </c>
      <c r="F504" s="124" t="s">
        <v>1422</v>
      </c>
      <c r="G504" s="125" t="s">
        <v>213</v>
      </c>
      <c r="H504" s="126">
        <v>2</v>
      </c>
      <c r="I504" s="127"/>
      <c r="J504" s="128">
        <f>ROUND(I504*H504,2)</f>
        <v>0</v>
      </c>
      <c r="K504" s="124" t="s">
        <v>189</v>
      </c>
      <c r="L504" s="32"/>
      <c r="M504" s="129" t="s">
        <v>3</v>
      </c>
      <c r="N504" s="130" t="s">
        <v>51</v>
      </c>
      <c r="P504" s="131">
        <f>O504*H504</f>
        <v>0</v>
      </c>
      <c r="Q504" s="131">
        <v>0</v>
      </c>
      <c r="R504" s="131">
        <f>Q504*H504</f>
        <v>0</v>
      </c>
      <c r="S504" s="131">
        <v>0</v>
      </c>
      <c r="T504" s="132">
        <f>S504*H504</f>
        <v>0</v>
      </c>
      <c r="AR504" s="133" t="s">
        <v>88</v>
      </c>
      <c r="AT504" s="133" t="s">
        <v>185</v>
      </c>
      <c r="AU504" s="133" t="s">
        <v>88</v>
      </c>
      <c r="AY504" s="16" t="s">
        <v>184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6" t="s">
        <v>88</v>
      </c>
      <c r="BK504" s="134">
        <f>ROUND(I504*H504,2)</f>
        <v>0</v>
      </c>
      <c r="BL504" s="16" t="s">
        <v>88</v>
      </c>
      <c r="BM504" s="133" t="s">
        <v>3134</v>
      </c>
    </row>
    <row r="505" spans="2:65" s="11" customFormat="1" ht="22.5">
      <c r="B505" s="135"/>
      <c r="D505" s="136" t="s">
        <v>190</v>
      </c>
      <c r="E505" s="137" t="s">
        <v>3</v>
      </c>
      <c r="F505" s="138" t="s">
        <v>3052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1" customFormat="1" ht="11.25">
      <c r="B506" s="135"/>
      <c r="D506" s="136" t="s">
        <v>190</v>
      </c>
      <c r="E506" s="137" t="s">
        <v>3</v>
      </c>
      <c r="F506" s="138" t="s">
        <v>1424</v>
      </c>
      <c r="H506" s="137" t="s">
        <v>3</v>
      </c>
      <c r="I506" s="139"/>
      <c r="L506" s="135"/>
      <c r="M506" s="140"/>
      <c r="T506" s="141"/>
      <c r="AT506" s="137" t="s">
        <v>190</v>
      </c>
      <c r="AU506" s="137" t="s">
        <v>88</v>
      </c>
      <c r="AV506" s="11" t="s">
        <v>88</v>
      </c>
      <c r="AW506" s="11" t="s">
        <v>41</v>
      </c>
      <c r="AX506" s="11" t="s">
        <v>80</v>
      </c>
      <c r="AY506" s="137" t="s">
        <v>184</v>
      </c>
    </row>
    <row r="507" spans="2:65" s="11" customFormat="1" ht="11.25">
      <c r="B507" s="135"/>
      <c r="D507" s="136" t="s">
        <v>190</v>
      </c>
      <c r="E507" s="137" t="s">
        <v>3</v>
      </c>
      <c r="F507" s="138" t="s">
        <v>1295</v>
      </c>
      <c r="H507" s="137" t="s">
        <v>3</v>
      </c>
      <c r="I507" s="139"/>
      <c r="L507" s="135"/>
      <c r="M507" s="140"/>
      <c r="T507" s="141"/>
      <c r="AT507" s="137" t="s">
        <v>190</v>
      </c>
      <c r="AU507" s="137" t="s">
        <v>88</v>
      </c>
      <c r="AV507" s="11" t="s">
        <v>88</v>
      </c>
      <c r="AW507" s="11" t="s">
        <v>41</v>
      </c>
      <c r="AX507" s="11" t="s">
        <v>80</v>
      </c>
      <c r="AY507" s="137" t="s">
        <v>184</v>
      </c>
    </row>
    <row r="508" spans="2:65" s="12" customFormat="1" ht="11.25">
      <c r="B508" s="142"/>
      <c r="D508" s="136" t="s">
        <v>190</v>
      </c>
      <c r="E508" s="143" t="s">
        <v>3</v>
      </c>
      <c r="F508" s="144" t="s">
        <v>88</v>
      </c>
      <c r="H508" s="145">
        <v>1</v>
      </c>
      <c r="I508" s="146"/>
      <c r="L508" s="142"/>
      <c r="M508" s="147"/>
      <c r="T508" s="148"/>
      <c r="AT508" s="143" t="s">
        <v>190</v>
      </c>
      <c r="AU508" s="143" t="s">
        <v>88</v>
      </c>
      <c r="AV508" s="12" t="s">
        <v>90</v>
      </c>
      <c r="AW508" s="12" t="s">
        <v>41</v>
      </c>
      <c r="AX508" s="12" t="s">
        <v>80</v>
      </c>
      <c r="AY508" s="143" t="s">
        <v>184</v>
      </c>
    </row>
    <row r="509" spans="2:65" s="11" customFormat="1" ht="11.25">
      <c r="B509" s="135"/>
      <c r="D509" s="136" t="s">
        <v>190</v>
      </c>
      <c r="E509" s="137" t="s">
        <v>3</v>
      </c>
      <c r="F509" s="138" t="s">
        <v>1297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2" customFormat="1" ht="11.25">
      <c r="B510" s="142"/>
      <c r="D510" s="136" t="s">
        <v>190</v>
      </c>
      <c r="E510" s="143" t="s">
        <v>3</v>
      </c>
      <c r="F510" s="144" t="s">
        <v>88</v>
      </c>
      <c r="H510" s="145">
        <v>1</v>
      </c>
      <c r="I510" s="146"/>
      <c r="L510" s="142"/>
      <c r="M510" s="147"/>
      <c r="T510" s="148"/>
      <c r="AT510" s="143" t="s">
        <v>190</v>
      </c>
      <c r="AU510" s="143" t="s">
        <v>88</v>
      </c>
      <c r="AV510" s="12" t="s">
        <v>90</v>
      </c>
      <c r="AW510" s="12" t="s">
        <v>41</v>
      </c>
      <c r="AX510" s="12" t="s">
        <v>80</v>
      </c>
      <c r="AY510" s="143" t="s">
        <v>184</v>
      </c>
    </row>
    <row r="511" spans="2:65" s="13" customFormat="1" ht="11.25">
      <c r="B511" s="149"/>
      <c r="D511" s="136" t="s">
        <v>190</v>
      </c>
      <c r="E511" s="150" t="s">
        <v>3</v>
      </c>
      <c r="F511" s="151" t="s">
        <v>202</v>
      </c>
      <c r="H511" s="152">
        <v>2</v>
      </c>
      <c r="I511" s="153"/>
      <c r="L511" s="149"/>
      <c r="M511" s="154"/>
      <c r="T511" s="155"/>
      <c r="AT511" s="150" t="s">
        <v>190</v>
      </c>
      <c r="AU511" s="150" t="s">
        <v>88</v>
      </c>
      <c r="AV511" s="13" t="s">
        <v>203</v>
      </c>
      <c r="AW511" s="13" t="s">
        <v>41</v>
      </c>
      <c r="AX511" s="13" t="s">
        <v>88</v>
      </c>
      <c r="AY511" s="150" t="s">
        <v>184</v>
      </c>
    </row>
    <row r="512" spans="2:65" s="1" customFormat="1" ht="24.2" customHeight="1">
      <c r="B512" s="121"/>
      <c r="C512" s="122" t="s">
        <v>550</v>
      </c>
      <c r="D512" s="122" t="s">
        <v>185</v>
      </c>
      <c r="E512" s="123" t="s">
        <v>1425</v>
      </c>
      <c r="F512" s="124" t="s">
        <v>1426</v>
      </c>
      <c r="G512" s="125" t="s">
        <v>213</v>
      </c>
      <c r="H512" s="126">
        <v>1</v>
      </c>
      <c r="I512" s="127"/>
      <c r="J512" s="128">
        <f>ROUND(I512*H512,2)</f>
        <v>0</v>
      </c>
      <c r="K512" s="124" t="s">
        <v>189</v>
      </c>
      <c r="L512" s="32"/>
      <c r="M512" s="129" t="s">
        <v>3</v>
      </c>
      <c r="N512" s="130" t="s">
        <v>51</v>
      </c>
      <c r="P512" s="131">
        <f>O512*H512</f>
        <v>0</v>
      </c>
      <c r="Q512" s="131">
        <v>0</v>
      </c>
      <c r="R512" s="131">
        <f>Q512*H512</f>
        <v>0</v>
      </c>
      <c r="S512" s="131">
        <v>0</v>
      </c>
      <c r="T512" s="132">
        <f>S512*H512</f>
        <v>0</v>
      </c>
      <c r="AR512" s="133" t="s">
        <v>88</v>
      </c>
      <c r="AT512" s="133" t="s">
        <v>185</v>
      </c>
      <c r="AU512" s="133" t="s">
        <v>88</v>
      </c>
      <c r="AY512" s="16" t="s">
        <v>184</v>
      </c>
      <c r="BE512" s="134">
        <f>IF(N512="základní",J512,0)</f>
        <v>0</v>
      </c>
      <c r="BF512" s="134">
        <f>IF(N512="snížená",J512,0)</f>
        <v>0</v>
      </c>
      <c r="BG512" s="134">
        <f>IF(N512="zákl. přenesená",J512,0)</f>
        <v>0</v>
      </c>
      <c r="BH512" s="134">
        <f>IF(N512="sníž. přenesená",J512,0)</f>
        <v>0</v>
      </c>
      <c r="BI512" s="134">
        <f>IF(N512="nulová",J512,0)</f>
        <v>0</v>
      </c>
      <c r="BJ512" s="16" t="s">
        <v>88</v>
      </c>
      <c r="BK512" s="134">
        <f>ROUND(I512*H512,2)</f>
        <v>0</v>
      </c>
      <c r="BL512" s="16" t="s">
        <v>88</v>
      </c>
      <c r="BM512" s="133" t="s">
        <v>3135</v>
      </c>
    </row>
    <row r="513" spans="2:65" s="11" customFormat="1" ht="11.25">
      <c r="B513" s="135"/>
      <c r="D513" s="136" t="s">
        <v>190</v>
      </c>
      <c r="E513" s="137" t="s">
        <v>3</v>
      </c>
      <c r="F513" s="138" t="s">
        <v>3057</v>
      </c>
      <c r="H513" s="137" t="s">
        <v>3</v>
      </c>
      <c r="I513" s="139"/>
      <c r="L513" s="135"/>
      <c r="M513" s="140"/>
      <c r="T513" s="141"/>
      <c r="AT513" s="137" t="s">
        <v>190</v>
      </c>
      <c r="AU513" s="137" t="s">
        <v>88</v>
      </c>
      <c r="AV513" s="11" t="s">
        <v>88</v>
      </c>
      <c r="AW513" s="11" t="s">
        <v>41</v>
      </c>
      <c r="AX513" s="11" t="s">
        <v>80</v>
      </c>
      <c r="AY513" s="137" t="s">
        <v>184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3136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2" customFormat="1" ht="11.25">
      <c r="B515" s="142"/>
      <c r="D515" s="136" t="s">
        <v>190</v>
      </c>
      <c r="E515" s="143" t="s">
        <v>3</v>
      </c>
      <c r="F515" s="144" t="s">
        <v>88</v>
      </c>
      <c r="H515" s="145">
        <v>1</v>
      </c>
      <c r="I515" s="146"/>
      <c r="L515" s="142"/>
      <c r="M515" s="147"/>
      <c r="T515" s="148"/>
      <c r="AT515" s="143" t="s">
        <v>190</v>
      </c>
      <c r="AU515" s="143" t="s">
        <v>88</v>
      </c>
      <c r="AV515" s="12" t="s">
        <v>90</v>
      </c>
      <c r="AW515" s="12" t="s">
        <v>41</v>
      </c>
      <c r="AX515" s="12" t="s">
        <v>80</v>
      </c>
      <c r="AY515" s="143" t="s">
        <v>184</v>
      </c>
    </row>
    <row r="516" spans="2:65" s="13" customFormat="1" ht="11.25">
      <c r="B516" s="149"/>
      <c r="D516" s="136" t="s">
        <v>190</v>
      </c>
      <c r="E516" s="150" t="s">
        <v>3</v>
      </c>
      <c r="F516" s="151" t="s">
        <v>202</v>
      </c>
      <c r="H516" s="152">
        <v>1</v>
      </c>
      <c r="I516" s="153"/>
      <c r="L516" s="149"/>
      <c r="M516" s="154"/>
      <c r="T516" s="155"/>
      <c r="AT516" s="150" t="s">
        <v>190</v>
      </c>
      <c r="AU516" s="150" t="s">
        <v>88</v>
      </c>
      <c r="AV516" s="13" t="s">
        <v>203</v>
      </c>
      <c r="AW516" s="13" t="s">
        <v>41</v>
      </c>
      <c r="AX516" s="13" t="s">
        <v>88</v>
      </c>
      <c r="AY516" s="150" t="s">
        <v>184</v>
      </c>
    </row>
    <row r="517" spans="2:65" s="1" customFormat="1" ht="44.25" customHeight="1">
      <c r="B517" s="121"/>
      <c r="C517" s="122" t="s">
        <v>402</v>
      </c>
      <c r="D517" s="122" t="s">
        <v>185</v>
      </c>
      <c r="E517" s="123" t="s">
        <v>1429</v>
      </c>
      <c r="F517" s="124" t="s">
        <v>3137</v>
      </c>
      <c r="G517" s="125" t="s">
        <v>213</v>
      </c>
      <c r="H517" s="126">
        <v>1</v>
      </c>
      <c r="I517" s="127"/>
      <c r="J517" s="128">
        <f>ROUND(I517*H517,2)</f>
        <v>0</v>
      </c>
      <c r="K517" s="124" t="s">
        <v>189</v>
      </c>
      <c r="L517" s="32"/>
      <c r="M517" s="129" t="s">
        <v>3</v>
      </c>
      <c r="N517" s="130" t="s">
        <v>51</v>
      </c>
      <c r="P517" s="131">
        <f>O517*H517</f>
        <v>0</v>
      </c>
      <c r="Q517" s="131">
        <v>0</v>
      </c>
      <c r="R517" s="131">
        <f>Q517*H517</f>
        <v>0</v>
      </c>
      <c r="S517" s="131">
        <v>0</v>
      </c>
      <c r="T517" s="132">
        <f>S517*H517</f>
        <v>0</v>
      </c>
      <c r="AR517" s="133" t="s">
        <v>88</v>
      </c>
      <c r="AT517" s="133" t="s">
        <v>185</v>
      </c>
      <c r="AU517" s="133" t="s">
        <v>88</v>
      </c>
      <c r="AY517" s="16" t="s">
        <v>184</v>
      </c>
      <c r="BE517" s="134">
        <f>IF(N517="základní",J517,0)</f>
        <v>0</v>
      </c>
      <c r="BF517" s="134">
        <f>IF(N517="snížená",J517,0)</f>
        <v>0</v>
      </c>
      <c r="BG517" s="134">
        <f>IF(N517="zákl. přenesená",J517,0)</f>
        <v>0</v>
      </c>
      <c r="BH517" s="134">
        <f>IF(N517="sníž. přenesená",J517,0)</f>
        <v>0</v>
      </c>
      <c r="BI517" s="134">
        <f>IF(N517="nulová",J517,0)</f>
        <v>0</v>
      </c>
      <c r="BJ517" s="16" t="s">
        <v>88</v>
      </c>
      <c r="BK517" s="134">
        <f>ROUND(I517*H517,2)</f>
        <v>0</v>
      </c>
      <c r="BL517" s="16" t="s">
        <v>88</v>
      </c>
      <c r="BM517" s="133" t="s">
        <v>3138</v>
      </c>
    </row>
    <row r="518" spans="2:65" s="11" customFormat="1" ht="11.25">
      <c r="B518" s="135"/>
      <c r="D518" s="136" t="s">
        <v>190</v>
      </c>
      <c r="E518" s="137" t="s">
        <v>3</v>
      </c>
      <c r="F518" s="138" t="s">
        <v>3057</v>
      </c>
      <c r="H518" s="137" t="s">
        <v>3</v>
      </c>
      <c r="I518" s="139"/>
      <c r="L518" s="135"/>
      <c r="M518" s="140"/>
      <c r="T518" s="141"/>
      <c r="AT518" s="137" t="s">
        <v>190</v>
      </c>
      <c r="AU518" s="137" t="s">
        <v>88</v>
      </c>
      <c r="AV518" s="11" t="s">
        <v>88</v>
      </c>
      <c r="AW518" s="11" t="s">
        <v>41</v>
      </c>
      <c r="AX518" s="11" t="s">
        <v>80</v>
      </c>
      <c r="AY518" s="137" t="s">
        <v>184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3139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2" customFormat="1" ht="11.25">
      <c r="B520" s="142"/>
      <c r="D520" s="136" t="s">
        <v>190</v>
      </c>
      <c r="E520" s="143" t="s">
        <v>3</v>
      </c>
      <c r="F520" s="144" t="s">
        <v>88</v>
      </c>
      <c r="H520" s="145">
        <v>1</v>
      </c>
      <c r="I520" s="146"/>
      <c r="L520" s="142"/>
      <c r="M520" s="147"/>
      <c r="T520" s="148"/>
      <c r="AT520" s="143" t="s">
        <v>190</v>
      </c>
      <c r="AU520" s="143" t="s">
        <v>88</v>
      </c>
      <c r="AV520" s="12" t="s">
        <v>90</v>
      </c>
      <c r="AW520" s="12" t="s">
        <v>41</v>
      </c>
      <c r="AX520" s="12" t="s">
        <v>80</v>
      </c>
      <c r="AY520" s="143" t="s">
        <v>184</v>
      </c>
    </row>
    <row r="521" spans="2:65" s="13" customFormat="1" ht="11.25">
      <c r="B521" s="149"/>
      <c r="D521" s="136" t="s">
        <v>190</v>
      </c>
      <c r="E521" s="150" t="s">
        <v>3</v>
      </c>
      <c r="F521" s="151" t="s">
        <v>202</v>
      </c>
      <c r="H521" s="152">
        <v>1</v>
      </c>
      <c r="I521" s="153"/>
      <c r="L521" s="149"/>
      <c r="M521" s="154"/>
      <c r="T521" s="155"/>
      <c r="AT521" s="150" t="s">
        <v>190</v>
      </c>
      <c r="AU521" s="150" t="s">
        <v>88</v>
      </c>
      <c r="AV521" s="13" t="s">
        <v>203</v>
      </c>
      <c r="AW521" s="13" t="s">
        <v>41</v>
      </c>
      <c r="AX521" s="13" t="s">
        <v>88</v>
      </c>
      <c r="AY521" s="150" t="s">
        <v>184</v>
      </c>
    </row>
    <row r="522" spans="2:65" s="1" customFormat="1" ht="37.9" customHeight="1">
      <c r="B522" s="121"/>
      <c r="C522" s="122" t="s">
        <v>559</v>
      </c>
      <c r="D522" s="122" t="s">
        <v>185</v>
      </c>
      <c r="E522" s="123" t="s">
        <v>1433</v>
      </c>
      <c r="F522" s="124" t="s">
        <v>1434</v>
      </c>
      <c r="G522" s="125" t="s">
        <v>213</v>
      </c>
      <c r="H522" s="126">
        <v>1</v>
      </c>
      <c r="I522" s="127"/>
      <c r="J522" s="128">
        <f>ROUND(I522*H522,2)</f>
        <v>0</v>
      </c>
      <c r="K522" s="124" t="s">
        <v>189</v>
      </c>
      <c r="L522" s="32"/>
      <c r="M522" s="129" t="s">
        <v>3</v>
      </c>
      <c r="N522" s="130" t="s">
        <v>51</v>
      </c>
      <c r="P522" s="131">
        <f>O522*H522</f>
        <v>0</v>
      </c>
      <c r="Q522" s="131">
        <v>0</v>
      </c>
      <c r="R522" s="131">
        <f>Q522*H522</f>
        <v>0</v>
      </c>
      <c r="S522" s="131">
        <v>0</v>
      </c>
      <c r="T522" s="132">
        <f>S522*H522</f>
        <v>0</v>
      </c>
      <c r="AR522" s="133" t="s">
        <v>88</v>
      </c>
      <c r="AT522" s="133" t="s">
        <v>185</v>
      </c>
      <c r="AU522" s="133" t="s">
        <v>88</v>
      </c>
      <c r="AY522" s="16" t="s">
        <v>184</v>
      </c>
      <c r="BE522" s="134">
        <f>IF(N522="základní",J522,0)</f>
        <v>0</v>
      </c>
      <c r="BF522" s="134">
        <f>IF(N522="snížená",J522,0)</f>
        <v>0</v>
      </c>
      <c r="BG522" s="134">
        <f>IF(N522="zákl. přenesená",J522,0)</f>
        <v>0</v>
      </c>
      <c r="BH522" s="134">
        <f>IF(N522="sníž. přenesená",J522,0)</f>
        <v>0</v>
      </c>
      <c r="BI522" s="134">
        <f>IF(N522="nulová",J522,0)</f>
        <v>0</v>
      </c>
      <c r="BJ522" s="16" t="s">
        <v>88</v>
      </c>
      <c r="BK522" s="134">
        <f>ROUND(I522*H522,2)</f>
        <v>0</v>
      </c>
      <c r="BL522" s="16" t="s">
        <v>88</v>
      </c>
      <c r="BM522" s="133" t="s">
        <v>3140</v>
      </c>
    </row>
    <row r="523" spans="2:65" s="11" customFormat="1" ht="11.25">
      <c r="B523" s="135"/>
      <c r="D523" s="136" t="s">
        <v>190</v>
      </c>
      <c r="E523" s="137" t="s">
        <v>3</v>
      </c>
      <c r="F523" s="138" t="s">
        <v>3057</v>
      </c>
      <c r="H523" s="137" t="s">
        <v>3</v>
      </c>
      <c r="I523" s="139"/>
      <c r="L523" s="135"/>
      <c r="M523" s="140"/>
      <c r="T523" s="141"/>
      <c r="AT523" s="137" t="s">
        <v>190</v>
      </c>
      <c r="AU523" s="137" t="s">
        <v>88</v>
      </c>
      <c r="AV523" s="11" t="s">
        <v>88</v>
      </c>
      <c r="AW523" s="11" t="s">
        <v>41</v>
      </c>
      <c r="AX523" s="11" t="s">
        <v>80</v>
      </c>
      <c r="AY523" s="137" t="s">
        <v>184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3139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2" customFormat="1" ht="11.25">
      <c r="B525" s="142"/>
      <c r="D525" s="136" t="s">
        <v>190</v>
      </c>
      <c r="E525" s="143" t="s">
        <v>3</v>
      </c>
      <c r="F525" s="144" t="s">
        <v>88</v>
      </c>
      <c r="H525" s="145">
        <v>1</v>
      </c>
      <c r="I525" s="146"/>
      <c r="L525" s="142"/>
      <c r="M525" s="147"/>
      <c r="T525" s="148"/>
      <c r="AT525" s="143" t="s">
        <v>190</v>
      </c>
      <c r="AU525" s="143" t="s">
        <v>88</v>
      </c>
      <c r="AV525" s="12" t="s">
        <v>90</v>
      </c>
      <c r="AW525" s="12" t="s">
        <v>41</v>
      </c>
      <c r="AX525" s="12" t="s">
        <v>80</v>
      </c>
      <c r="AY525" s="143" t="s">
        <v>184</v>
      </c>
    </row>
    <row r="526" spans="2:65" s="13" customFormat="1" ht="11.25">
      <c r="B526" s="149"/>
      <c r="D526" s="136" t="s">
        <v>190</v>
      </c>
      <c r="E526" s="150" t="s">
        <v>3</v>
      </c>
      <c r="F526" s="151" t="s">
        <v>202</v>
      </c>
      <c r="H526" s="152">
        <v>1</v>
      </c>
      <c r="I526" s="153"/>
      <c r="L526" s="149"/>
      <c r="M526" s="154"/>
      <c r="T526" s="155"/>
      <c r="AT526" s="150" t="s">
        <v>190</v>
      </c>
      <c r="AU526" s="150" t="s">
        <v>88</v>
      </c>
      <c r="AV526" s="13" t="s">
        <v>203</v>
      </c>
      <c r="AW526" s="13" t="s">
        <v>41</v>
      </c>
      <c r="AX526" s="13" t="s">
        <v>88</v>
      </c>
      <c r="AY526" s="150" t="s">
        <v>184</v>
      </c>
    </row>
    <row r="527" spans="2:65" s="1" customFormat="1" ht="37.9" customHeight="1">
      <c r="B527" s="121"/>
      <c r="C527" s="122" t="s">
        <v>408</v>
      </c>
      <c r="D527" s="122" t="s">
        <v>185</v>
      </c>
      <c r="E527" s="123" t="s">
        <v>1436</v>
      </c>
      <c r="F527" s="124" t="s">
        <v>1437</v>
      </c>
      <c r="G527" s="125" t="s">
        <v>213</v>
      </c>
      <c r="H527" s="126">
        <v>1</v>
      </c>
      <c r="I527" s="127"/>
      <c r="J527" s="128">
        <f>ROUND(I527*H527,2)</f>
        <v>0</v>
      </c>
      <c r="K527" s="124" t="s">
        <v>189</v>
      </c>
      <c r="L527" s="32"/>
      <c r="M527" s="129" t="s">
        <v>3</v>
      </c>
      <c r="N527" s="130" t="s">
        <v>51</v>
      </c>
      <c r="P527" s="131">
        <f>O527*H527</f>
        <v>0</v>
      </c>
      <c r="Q527" s="131">
        <v>0</v>
      </c>
      <c r="R527" s="131">
        <f>Q527*H527</f>
        <v>0</v>
      </c>
      <c r="S527" s="131">
        <v>0</v>
      </c>
      <c r="T527" s="132">
        <f>S527*H527</f>
        <v>0</v>
      </c>
      <c r="AR527" s="133" t="s">
        <v>88</v>
      </c>
      <c r="AT527" s="133" t="s">
        <v>185</v>
      </c>
      <c r="AU527" s="133" t="s">
        <v>88</v>
      </c>
      <c r="AY527" s="16" t="s">
        <v>184</v>
      </c>
      <c r="BE527" s="134">
        <f>IF(N527="základní",J527,0)</f>
        <v>0</v>
      </c>
      <c r="BF527" s="134">
        <f>IF(N527="snížená",J527,0)</f>
        <v>0</v>
      </c>
      <c r="BG527" s="134">
        <f>IF(N527="zákl. přenesená",J527,0)</f>
        <v>0</v>
      </c>
      <c r="BH527" s="134">
        <f>IF(N527="sníž. přenesená",J527,0)</f>
        <v>0</v>
      </c>
      <c r="BI527" s="134">
        <f>IF(N527="nulová",J527,0)</f>
        <v>0</v>
      </c>
      <c r="BJ527" s="16" t="s">
        <v>88</v>
      </c>
      <c r="BK527" s="134">
        <f>ROUND(I527*H527,2)</f>
        <v>0</v>
      </c>
      <c r="BL527" s="16" t="s">
        <v>88</v>
      </c>
      <c r="BM527" s="133" t="s">
        <v>3141</v>
      </c>
    </row>
    <row r="528" spans="2:65" s="11" customFormat="1" ht="11.25">
      <c r="B528" s="135"/>
      <c r="D528" s="136" t="s">
        <v>190</v>
      </c>
      <c r="E528" s="137" t="s">
        <v>3</v>
      </c>
      <c r="F528" s="138" t="s">
        <v>3057</v>
      </c>
      <c r="H528" s="137" t="s">
        <v>3</v>
      </c>
      <c r="I528" s="139"/>
      <c r="L528" s="135"/>
      <c r="M528" s="140"/>
      <c r="T528" s="141"/>
      <c r="AT528" s="137" t="s">
        <v>190</v>
      </c>
      <c r="AU528" s="137" t="s">
        <v>88</v>
      </c>
      <c r="AV528" s="11" t="s">
        <v>88</v>
      </c>
      <c r="AW528" s="11" t="s">
        <v>41</v>
      </c>
      <c r="AX528" s="11" t="s">
        <v>80</v>
      </c>
      <c r="AY528" s="137" t="s">
        <v>184</v>
      </c>
    </row>
    <row r="529" spans="2:65" s="11" customFormat="1" ht="11.25">
      <c r="B529" s="135"/>
      <c r="D529" s="136" t="s">
        <v>190</v>
      </c>
      <c r="E529" s="137" t="s">
        <v>3</v>
      </c>
      <c r="F529" s="138" t="s">
        <v>1440</v>
      </c>
      <c r="H529" s="137" t="s">
        <v>3</v>
      </c>
      <c r="I529" s="139"/>
      <c r="L529" s="135"/>
      <c r="M529" s="140"/>
      <c r="T529" s="141"/>
      <c r="AT529" s="137" t="s">
        <v>190</v>
      </c>
      <c r="AU529" s="137" t="s">
        <v>88</v>
      </c>
      <c r="AV529" s="11" t="s">
        <v>88</v>
      </c>
      <c r="AW529" s="11" t="s">
        <v>41</v>
      </c>
      <c r="AX529" s="11" t="s">
        <v>80</v>
      </c>
      <c r="AY529" s="137" t="s">
        <v>184</v>
      </c>
    </row>
    <row r="530" spans="2:65" s="12" customFormat="1" ht="11.25">
      <c r="B530" s="142"/>
      <c r="D530" s="136" t="s">
        <v>190</v>
      </c>
      <c r="E530" s="143" t="s">
        <v>3</v>
      </c>
      <c r="F530" s="144" t="s">
        <v>88</v>
      </c>
      <c r="H530" s="145">
        <v>1</v>
      </c>
      <c r="I530" s="146"/>
      <c r="L530" s="142"/>
      <c r="M530" s="147"/>
      <c r="T530" s="148"/>
      <c r="AT530" s="143" t="s">
        <v>190</v>
      </c>
      <c r="AU530" s="143" t="s">
        <v>88</v>
      </c>
      <c r="AV530" s="12" t="s">
        <v>90</v>
      </c>
      <c r="AW530" s="12" t="s">
        <v>41</v>
      </c>
      <c r="AX530" s="12" t="s">
        <v>80</v>
      </c>
      <c r="AY530" s="143" t="s">
        <v>184</v>
      </c>
    </row>
    <row r="531" spans="2:65" s="13" customFormat="1" ht="11.25">
      <c r="B531" s="149"/>
      <c r="D531" s="136" t="s">
        <v>190</v>
      </c>
      <c r="E531" s="150" t="s">
        <v>3</v>
      </c>
      <c r="F531" s="151" t="s">
        <v>202</v>
      </c>
      <c r="H531" s="152">
        <v>1</v>
      </c>
      <c r="I531" s="153"/>
      <c r="L531" s="149"/>
      <c r="M531" s="154"/>
      <c r="T531" s="155"/>
      <c r="AT531" s="150" t="s">
        <v>190</v>
      </c>
      <c r="AU531" s="150" t="s">
        <v>88</v>
      </c>
      <c r="AV531" s="13" t="s">
        <v>203</v>
      </c>
      <c r="AW531" s="13" t="s">
        <v>41</v>
      </c>
      <c r="AX531" s="13" t="s">
        <v>88</v>
      </c>
      <c r="AY531" s="150" t="s">
        <v>184</v>
      </c>
    </row>
    <row r="532" spans="2:65" s="1" customFormat="1" ht="37.9" customHeight="1">
      <c r="B532" s="121"/>
      <c r="C532" s="122" t="s">
        <v>568</v>
      </c>
      <c r="D532" s="122" t="s">
        <v>185</v>
      </c>
      <c r="E532" s="123" t="s">
        <v>1441</v>
      </c>
      <c r="F532" s="124" t="s">
        <v>1442</v>
      </c>
      <c r="G532" s="125" t="s">
        <v>213</v>
      </c>
      <c r="H532" s="126">
        <v>3</v>
      </c>
      <c r="I532" s="127"/>
      <c r="J532" s="128">
        <f>ROUND(I532*H532,2)</f>
        <v>0</v>
      </c>
      <c r="K532" s="124" t="s">
        <v>189</v>
      </c>
      <c r="L532" s="32"/>
      <c r="M532" s="129" t="s">
        <v>3</v>
      </c>
      <c r="N532" s="130" t="s">
        <v>51</v>
      </c>
      <c r="P532" s="131">
        <f>O532*H532</f>
        <v>0</v>
      </c>
      <c r="Q532" s="131">
        <v>0</v>
      </c>
      <c r="R532" s="131">
        <f>Q532*H532</f>
        <v>0</v>
      </c>
      <c r="S532" s="131">
        <v>0</v>
      </c>
      <c r="T532" s="132">
        <f>S532*H532</f>
        <v>0</v>
      </c>
      <c r="AR532" s="133" t="s">
        <v>88</v>
      </c>
      <c r="AT532" s="133" t="s">
        <v>185</v>
      </c>
      <c r="AU532" s="133" t="s">
        <v>88</v>
      </c>
      <c r="AY532" s="16" t="s">
        <v>184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6" t="s">
        <v>88</v>
      </c>
      <c r="BK532" s="134">
        <f>ROUND(I532*H532,2)</f>
        <v>0</v>
      </c>
      <c r="BL532" s="16" t="s">
        <v>88</v>
      </c>
      <c r="BM532" s="133" t="s">
        <v>3142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3057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1" customFormat="1" ht="11.25">
      <c r="B534" s="135"/>
      <c r="D534" s="136" t="s">
        <v>190</v>
      </c>
      <c r="E534" s="137" t="s">
        <v>3</v>
      </c>
      <c r="F534" s="138" t="s">
        <v>1444</v>
      </c>
      <c r="H534" s="137" t="s">
        <v>3</v>
      </c>
      <c r="I534" s="139"/>
      <c r="L534" s="135"/>
      <c r="M534" s="140"/>
      <c r="T534" s="141"/>
      <c r="AT534" s="137" t="s">
        <v>190</v>
      </c>
      <c r="AU534" s="137" t="s">
        <v>88</v>
      </c>
      <c r="AV534" s="11" t="s">
        <v>88</v>
      </c>
      <c r="AW534" s="11" t="s">
        <v>41</v>
      </c>
      <c r="AX534" s="11" t="s">
        <v>80</v>
      </c>
      <c r="AY534" s="137" t="s">
        <v>184</v>
      </c>
    </row>
    <row r="535" spans="2:65" s="12" customFormat="1" ht="11.25">
      <c r="B535" s="142"/>
      <c r="D535" s="136" t="s">
        <v>190</v>
      </c>
      <c r="E535" s="143" t="s">
        <v>3</v>
      </c>
      <c r="F535" s="144" t="s">
        <v>210</v>
      </c>
      <c r="H535" s="145">
        <v>3</v>
      </c>
      <c r="I535" s="146"/>
      <c r="L535" s="142"/>
      <c r="M535" s="147"/>
      <c r="T535" s="148"/>
      <c r="AT535" s="143" t="s">
        <v>190</v>
      </c>
      <c r="AU535" s="143" t="s">
        <v>88</v>
      </c>
      <c r="AV535" s="12" t="s">
        <v>90</v>
      </c>
      <c r="AW535" s="12" t="s">
        <v>41</v>
      </c>
      <c r="AX535" s="12" t="s">
        <v>80</v>
      </c>
      <c r="AY535" s="143" t="s">
        <v>184</v>
      </c>
    </row>
    <row r="536" spans="2:65" s="13" customFormat="1" ht="11.25">
      <c r="B536" s="149"/>
      <c r="D536" s="136" t="s">
        <v>190</v>
      </c>
      <c r="E536" s="150" t="s">
        <v>3</v>
      </c>
      <c r="F536" s="151" t="s">
        <v>202</v>
      </c>
      <c r="H536" s="152">
        <v>3</v>
      </c>
      <c r="I536" s="153"/>
      <c r="L536" s="149"/>
      <c r="M536" s="154"/>
      <c r="T536" s="155"/>
      <c r="AT536" s="150" t="s">
        <v>190</v>
      </c>
      <c r="AU536" s="150" t="s">
        <v>88</v>
      </c>
      <c r="AV536" s="13" t="s">
        <v>203</v>
      </c>
      <c r="AW536" s="13" t="s">
        <v>41</v>
      </c>
      <c r="AX536" s="13" t="s">
        <v>88</v>
      </c>
      <c r="AY536" s="150" t="s">
        <v>184</v>
      </c>
    </row>
    <row r="537" spans="2:65" s="1" customFormat="1" ht="49.15" customHeight="1">
      <c r="B537" s="121"/>
      <c r="C537" s="122" t="s">
        <v>413</v>
      </c>
      <c r="D537" s="122" t="s">
        <v>185</v>
      </c>
      <c r="E537" s="123" t="s">
        <v>1445</v>
      </c>
      <c r="F537" s="124" t="s">
        <v>1446</v>
      </c>
      <c r="G537" s="125" t="s">
        <v>213</v>
      </c>
      <c r="H537" s="126">
        <v>5</v>
      </c>
      <c r="I537" s="127"/>
      <c r="J537" s="128">
        <f>ROUND(I537*H537,2)</f>
        <v>0</v>
      </c>
      <c r="K537" s="124" t="s">
        <v>189</v>
      </c>
      <c r="L537" s="32"/>
      <c r="M537" s="129" t="s">
        <v>3</v>
      </c>
      <c r="N537" s="130" t="s">
        <v>51</v>
      </c>
      <c r="P537" s="131">
        <f>O537*H537</f>
        <v>0</v>
      </c>
      <c r="Q537" s="131">
        <v>0</v>
      </c>
      <c r="R537" s="131">
        <f>Q537*H537</f>
        <v>0</v>
      </c>
      <c r="S537" s="131">
        <v>0</v>
      </c>
      <c r="T537" s="132">
        <f>S537*H537</f>
        <v>0</v>
      </c>
      <c r="AR537" s="133" t="s">
        <v>88</v>
      </c>
      <c r="AT537" s="133" t="s">
        <v>185</v>
      </c>
      <c r="AU537" s="133" t="s">
        <v>88</v>
      </c>
      <c r="AY537" s="16" t="s">
        <v>184</v>
      </c>
      <c r="BE537" s="134">
        <f>IF(N537="základní",J537,0)</f>
        <v>0</v>
      </c>
      <c r="BF537" s="134">
        <f>IF(N537="snížená",J537,0)</f>
        <v>0</v>
      </c>
      <c r="BG537" s="134">
        <f>IF(N537="zákl. přenesená",J537,0)</f>
        <v>0</v>
      </c>
      <c r="BH537" s="134">
        <f>IF(N537="sníž. přenesená",J537,0)</f>
        <v>0</v>
      </c>
      <c r="BI537" s="134">
        <f>IF(N537="nulová",J537,0)</f>
        <v>0</v>
      </c>
      <c r="BJ537" s="16" t="s">
        <v>88</v>
      </c>
      <c r="BK537" s="134">
        <f>ROUND(I537*H537,2)</f>
        <v>0</v>
      </c>
      <c r="BL537" s="16" t="s">
        <v>88</v>
      </c>
      <c r="BM537" s="133" t="s">
        <v>3143</v>
      </c>
    </row>
    <row r="538" spans="2:65" s="11" customFormat="1" ht="11.25">
      <c r="B538" s="135"/>
      <c r="D538" s="136" t="s">
        <v>190</v>
      </c>
      <c r="E538" s="137" t="s">
        <v>3</v>
      </c>
      <c r="F538" s="138" t="s">
        <v>3057</v>
      </c>
      <c r="H538" s="137" t="s">
        <v>3</v>
      </c>
      <c r="I538" s="139"/>
      <c r="L538" s="135"/>
      <c r="M538" s="140"/>
      <c r="T538" s="141"/>
      <c r="AT538" s="137" t="s">
        <v>190</v>
      </c>
      <c r="AU538" s="137" t="s">
        <v>88</v>
      </c>
      <c r="AV538" s="11" t="s">
        <v>88</v>
      </c>
      <c r="AW538" s="11" t="s">
        <v>41</v>
      </c>
      <c r="AX538" s="11" t="s">
        <v>80</v>
      </c>
      <c r="AY538" s="137" t="s">
        <v>184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3144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2" customFormat="1" ht="11.25">
      <c r="B540" s="142"/>
      <c r="D540" s="136" t="s">
        <v>190</v>
      </c>
      <c r="E540" s="143" t="s">
        <v>3</v>
      </c>
      <c r="F540" s="144" t="s">
        <v>221</v>
      </c>
      <c r="H540" s="145">
        <v>5</v>
      </c>
      <c r="I540" s="146"/>
      <c r="L540" s="142"/>
      <c r="M540" s="147"/>
      <c r="T540" s="148"/>
      <c r="AT540" s="143" t="s">
        <v>190</v>
      </c>
      <c r="AU540" s="143" t="s">
        <v>88</v>
      </c>
      <c r="AV540" s="12" t="s">
        <v>90</v>
      </c>
      <c r="AW540" s="12" t="s">
        <v>41</v>
      </c>
      <c r="AX540" s="12" t="s">
        <v>80</v>
      </c>
      <c r="AY540" s="143" t="s">
        <v>184</v>
      </c>
    </row>
    <row r="541" spans="2:65" s="13" customFormat="1" ht="11.25">
      <c r="B541" s="149"/>
      <c r="D541" s="136" t="s">
        <v>190</v>
      </c>
      <c r="E541" s="150" t="s">
        <v>3</v>
      </c>
      <c r="F541" s="151" t="s">
        <v>202</v>
      </c>
      <c r="H541" s="152">
        <v>5</v>
      </c>
      <c r="I541" s="153"/>
      <c r="L541" s="149"/>
      <c r="M541" s="154"/>
      <c r="T541" s="155"/>
      <c r="AT541" s="150" t="s">
        <v>190</v>
      </c>
      <c r="AU541" s="150" t="s">
        <v>88</v>
      </c>
      <c r="AV541" s="13" t="s">
        <v>203</v>
      </c>
      <c r="AW541" s="13" t="s">
        <v>41</v>
      </c>
      <c r="AX541" s="13" t="s">
        <v>88</v>
      </c>
      <c r="AY541" s="150" t="s">
        <v>184</v>
      </c>
    </row>
    <row r="542" spans="2:65" s="1" customFormat="1" ht="33" customHeight="1">
      <c r="B542" s="121"/>
      <c r="C542" s="122" t="s">
        <v>577</v>
      </c>
      <c r="D542" s="122" t="s">
        <v>185</v>
      </c>
      <c r="E542" s="123" t="s">
        <v>1449</v>
      </c>
      <c r="F542" s="124" t="s">
        <v>1450</v>
      </c>
      <c r="G542" s="125" t="s">
        <v>213</v>
      </c>
      <c r="H542" s="126">
        <v>1</v>
      </c>
      <c r="I542" s="127"/>
      <c r="J542" s="128">
        <f>ROUND(I542*H542,2)</f>
        <v>0</v>
      </c>
      <c r="K542" s="124" t="s">
        <v>189</v>
      </c>
      <c r="L542" s="32"/>
      <c r="M542" s="129" t="s">
        <v>3</v>
      </c>
      <c r="N542" s="130" t="s">
        <v>51</v>
      </c>
      <c r="P542" s="131">
        <f>O542*H542</f>
        <v>0</v>
      </c>
      <c r="Q542" s="131">
        <v>0</v>
      </c>
      <c r="R542" s="131">
        <f>Q542*H542</f>
        <v>0</v>
      </c>
      <c r="S542" s="131">
        <v>0</v>
      </c>
      <c r="T542" s="132">
        <f>S542*H542</f>
        <v>0</v>
      </c>
      <c r="AR542" s="133" t="s">
        <v>88</v>
      </c>
      <c r="AT542" s="133" t="s">
        <v>185</v>
      </c>
      <c r="AU542" s="133" t="s">
        <v>88</v>
      </c>
      <c r="AY542" s="16" t="s">
        <v>184</v>
      </c>
      <c r="BE542" s="134">
        <f>IF(N542="základní",J542,0)</f>
        <v>0</v>
      </c>
      <c r="BF542" s="134">
        <f>IF(N542="snížená",J542,0)</f>
        <v>0</v>
      </c>
      <c r="BG542" s="134">
        <f>IF(N542="zákl. přenesená",J542,0)</f>
        <v>0</v>
      </c>
      <c r="BH542" s="134">
        <f>IF(N542="sníž. přenesená",J542,0)</f>
        <v>0</v>
      </c>
      <c r="BI542" s="134">
        <f>IF(N542="nulová",J542,0)</f>
        <v>0</v>
      </c>
      <c r="BJ542" s="16" t="s">
        <v>88</v>
      </c>
      <c r="BK542" s="134">
        <f>ROUND(I542*H542,2)</f>
        <v>0</v>
      </c>
      <c r="BL542" s="16" t="s">
        <v>88</v>
      </c>
      <c r="BM542" s="133" t="s">
        <v>3145</v>
      </c>
    </row>
    <row r="543" spans="2:65" s="11" customFormat="1" ht="11.25">
      <c r="B543" s="135"/>
      <c r="D543" s="136" t="s">
        <v>190</v>
      </c>
      <c r="E543" s="137" t="s">
        <v>3</v>
      </c>
      <c r="F543" s="138" t="s">
        <v>3057</v>
      </c>
      <c r="H543" s="137" t="s">
        <v>3</v>
      </c>
      <c r="I543" s="139"/>
      <c r="L543" s="135"/>
      <c r="M543" s="140"/>
      <c r="T543" s="141"/>
      <c r="AT543" s="137" t="s">
        <v>190</v>
      </c>
      <c r="AU543" s="137" t="s">
        <v>88</v>
      </c>
      <c r="AV543" s="11" t="s">
        <v>88</v>
      </c>
      <c r="AW543" s="11" t="s">
        <v>41</v>
      </c>
      <c r="AX543" s="11" t="s">
        <v>80</v>
      </c>
      <c r="AY543" s="137" t="s">
        <v>184</v>
      </c>
    </row>
    <row r="544" spans="2:65" s="11" customFormat="1" ht="11.25">
      <c r="B544" s="135"/>
      <c r="D544" s="136" t="s">
        <v>190</v>
      </c>
      <c r="E544" s="137" t="s">
        <v>3</v>
      </c>
      <c r="F544" s="138" t="s">
        <v>3139</v>
      </c>
      <c r="H544" s="137" t="s">
        <v>3</v>
      </c>
      <c r="I544" s="139"/>
      <c r="L544" s="135"/>
      <c r="M544" s="140"/>
      <c r="T544" s="141"/>
      <c r="AT544" s="137" t="s">
        <v>190</v>
      </c>
      <c r="AU544" s="137" t="s">
        <v>88</v>
      </c>
      <c r="AV544" s="11" t="s">
        <v>88</v>
      </c>
      <c r="AW544" s="11" t="s">
        <v>41</v>
      </c>
      <c r="AX544" s="11" t="s">
        <v>80</v>
      </c>
      <c r="AY544" s="137" t="s">
        <v>184</v>
      </c>
    </row>
    <row r="545" spans="2:65" s="12" customFormat="1" ht="11.25">
      <c r="B545" s="142"/>
      <c r="D545" s="136" t="s">
        <v>190</v>
      </c>
      <c r="E545" s="143" t="s">
        <v>3</v>
      </c>
      <c r="F545" s="144" t="s">
        <v>88</v>
      </c>
      <c r="H545" s="145">
        <v>1</v>
      </c>
      <c r="I545" s="146"/>
      <c r="L545" s="142"/>
      <c r="M545" s="147"/>
      <c r="T545" s="148"/>
      <c r="AT545" s="143" t="s">
        <v>190</v>
      </c>
      <c r="AU545" s="143" t="s">
        <v>88</v>
      </c>
      <c r="AV545" s="12" t="s">
        <v>90</v>
      </c>
      <c r="AW545" s="12" t="s">
        <v>41</v>
      </c>
      <c r="AX545" s="12" t="s">
        <v>80</v>
      </c>
      <c r="AY545" s="143" t="s">
        <v>184</v>
      </c>
    </row>
    <row r="546" spans="2:65" s="13" customFormat="1" ht="11.25">
      <c r="B546" s="149"/>
      <c r="D546" s="136" t="s">
        <v>190</v>
      </c>
      <c r="E546" s="150" t="s">
        <v>3</v>
      </c>
      <c r="F546" s="151" t="s">
        <v>202</v>
      </c>
      <c r="H546" s="152">
        <v>1</v>
      </c>
      <c r="I546" s="153"/>
      <c r="L546" s="149"/>
      <c r="M546" s="154"/>
      <c r="T546" s="155"/>
      <c r="AT546" s="150" t="s">
        <v>190</v>
      </c>
      <c r="AU546" s="150" t="s">
        <v>88</v>
      </c>
      <c r="AV546" s="13" t="s">
        <v>203</v>
      </c>
      <c r="AW546" s="13" t="s">
        <v>41</v>
      </c>
      <c r="AX546" s="13" t="s">
        <v>88</v>
      </c>
      <c r="AY546" s="150" t="s">
        <v>184</v>
      </c>
    </row>
    <row r="547" spans="2:65" s="1" customFormat="1" ht="37.9" customHeight="1">
      <c r="B547" s="121"/>
      <c r="C547" s="122" t="s">
        <v>423</v>
      </c>
      <c r="D547" s="122" t="s">
        <v>185</v>
      </c>
      <c r="E547" s="123" t="s">
        <v>1453</v>
      </c>
      <c r="F547" s="124" t="s">
        <v>1454</v>
      </c>
      <c r="G547" s="125" t="s">
        <v>213</v>
      </c>
      <c r="H547" s="126">
        <v>2</v>
      </c>
      <c r="I547" s="127"/>
      <c r="J547" s="128">
        <f>ROUND(I547*H547,2)</f>
        <v>0</v>
      </c>
      <c r="K547" s="124" t="s">
        <v>189</v>
      </c>
      <c r="L547" s="32"/>
      <c r="M547" s="129" t="s">
        <v>3</v>
      </c>
      <c r="N547" s="130" t="s">
        <v>51</v>
      </c>
      <c r="P547" s="131">
        <f>O547*H547</f>
        <v>0</v>
      </c>
      <c r="Q547" s="131">
        <v>0</v>
      </c>
      <c r="R547" s="131">
        <f>Q547*H547</f>
        <v>0</v>
      </c>
      <c r="S547" s="131">
        <v>0</v>
      </c>
      <c r="T547" s="132">
        <f>S547*H547</f>
        <v>0</v>
      </c>
      <c r="AR547" s="133" t="s">
        <v>88</v>
      </c>
      <c r="AT547" s="133" t="s">
        <v>185</v>
      </c>
      <c r="AU547" s="133" t="s">
        <v>88</v>
      </c>
      <c r="AY547" s="16" t="s">
        <v>184</v>
      </c>
      <c r="BE547" s="134">
        <f>IF(N547="základní",J547,0)</f>
        <v>0</v>
      </c>
      <c r="BF547" s="134">
        <f>IF(N547="snížená",J547,0)</f>
        <v>0</v>
      </c>
      <c r="BG547" s="134">
        <f>IF(N547="zákl. přenesená",J547,0)</f>
        <v>0</v>
      </c>
      <c r="BH547" s="134">
        <f>IF(N547="sníž. přenesená",J547,0)</f>
        <v>0</v>
      </c>
      <c r="BI547" s="134">
        <f>IF(N547="nulová",J547,0)</f>
        <v>0</v>
      </c>
      <c r="BJ547" s="16" t="s">
        <v>88</v>
      </c>
      <c r="BK547" s="134">
        <f>ROUND(I547*H547,2)</f>
        <v>0</v>
      </c>
      <c r="BL547" s="16" t="s">
        <v>88</v>
      </c>
      <c r="BM547" s="133" t="s">
        <v>3146</v>
      </c>
    </row>
    <row r="548" spans="2:65" s="11" customFormat="1" ht="11.25">
      <c r="B548" s="135"/>
      <c r="D548" s="136" t="s">
        <v>190</v>
      </c>
      <c r="E548" s="137" t="s">
        <v>3</v>
      </c>
      <c r="F548" s="138" t="s">
        <v>3057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1" customFormat="1" ht="22.5">
      <c r="B549" s="135"/>
      <c r="D549" s="136" t="s">
        <v>190</v>
      </c>
      <c r="E549" s="137" t="s">
        <v>3</v>
      </c>
      <c r="F549" s="138" t="s">
        <v>3147</v>
      </c>
      <c r="H549" s="137" t="s">
        <v>3</v>
      </c>
      <c r="I549" s="139"/>
      <c r="L549" s="135"/>
      <c r="M549" s="140"/>
      <c r="T549" s="141"/>
      <c r="AT549" s="137" t="s">
        <v>190</v>
      </c>
      <c r="AU549" s="137" t="s">
        <v>88</v>
      </c>
      <c r="AV549" s="11" t="s">
        <v>88</v>
      </c>
      <c r="AW549" s="11" t="s">
        <v>41</v>
      </c>
      <c r="AX549" s="11" t="s">
        <v>80</v>
      </c>
      <c r="AY549" s="137" t="s">
        <v>184</v>
      </c>
    </row>
    <row r="550" spans="2:65" s="12" customFormat="1" ht="11.25">
      <c r="B550" s="142"/>
      <c r="D550" s="136" t="s">
        <v>190</v>
      </c>
      <c r="E550" s="143" t="s">
        <v>3</v>
      </c>
      <c r="F550" s="144" t="s">
        <v>90</v>
      </c>
      <c r="H550" s="145">
        <v>2</v>
      </c>
      <c r="I550" s="146"/>
      <c r="L550" s="142"/>
      <c r="M550" s="147"/>
      <c r="T550" s="148"/>
      <c r="AT550" s="143" t="s">
        <v>190</v>
      </c>
      <c r="AU550" s="143" t="s">
        <v>88</v>
      </c>
      <c r="AV550" s="12" t="s">
        <v>90</v>
      </c>
      <c r="AW550" s="12" t="s">
        <v>41</v>
      </c>
      <c r="AX550" s="12" t="s">
        <v>80</v>
      </c>
      <c r="AY550" s="143" t="s">
        <v>184</v>
      </c>
    </row>
    <row r="551" spans="2:65" s="13" customFormat="1" ht="11.25">
      <c r="B551" s="149"/>
      <c r="D551" s="136" t="s">
        <v>190</v>
      </c>
      <c r="E551" s="150" t="s">
        <v>3</v>
      </c>
      <c r="F551" s="151" t="s">
        <v>202</v>
      </c>
      <c r="H551" s="152">
        <v>2</v>
      </c>
      <c r="I551" s="153"/>
      <c r="L551" s="149"/>
      <c r="M551" s="154"/>
      <c r="T551" s="155"/>
      <c r="AT551" s="150" t="s">
        <v>190</v>
      </c>
      <c r="AU551" s="150" t="s">
        <v>88</v>
      </c>
      <c r="AV551" s="13" t="s">
        <v>203</v>
      </c>
      <c r="AW551" s="13" t="s">
        <v>41</v>
      </c>
      <c r="AX551" s="13" t="s">
        <v>88</v>
      </c>
      <c r="AY551" s="150" t="s">
        <v>184</v>
      </c>
    </row>
    <row r="552" spans="2:65" s="1" customFormat="1" ht="37.9" customHeight="1">
      <c r="B552" s="121"/>
      <c r="C552" s="122" t="s">
        <v>584</v>
      </c>
      <c r="D552" s="122" t="s">
        <v>185</v>
      </c>
      <c r="E552" s="123" t="s">
        <v>1457</v>
      </c>
      <c r="F552" s="124" t="s">
        <v>1458</v>
      </c>
      <c r="G552" s="125" t="s">
        <v>213</v>
      </c>
      <c r="H552" s="126">
        <v>2</v>
      </c>
      <c r="I552" s="127"/>
      <c r="J552" s="128">
        <f>ROUND(I552*H552,2)</f>
        <v>0</v>
      </c>
      <c r="K552" s="124" t="s">
        <v>189</v>
      </c>
      <c r="L552" s="32"/>
      <c r="M552" s="129" t="s">
        <v>3</v>
      </c>
      <c r="N552" s="130" t="s">
        <v>51</v>
      </c>
      <c r="P552" s="131">
        <f>O552*H552</f>
        <v>0</v>
      </c>
      <c r="Q552" s="131">
        <v>0</v>
      </c>
      <c r="R552" s="131">
        <f>Q552*H552</f>
        <v>0</v>
      </c>
      <c r="S552" s="131">
        <v>0</v>
      </c>
      <c r="T552" s="132">
        <f>S552*H552</f>
        <v>0</v>
      </c>
      <c r="AR552" s="133" t="s">
        <v>88</v>
      </c>
      <c r="AT552" s="133" t="s">
        <v>185</v>
      </c>
      <c r="AU552" s="133" t="s">
        <v>88</v>
      </c>
      <c r="AY552" s="16" t="s">
        <v>184</v>
      </c>
      <c r="BE552" s="134">
        <f>IF(N552="základní",J552,0)</f>
        <v>0</v>
      </c>
      <c r="BF552" s="134">
        <f>IF(N552="snížená",J552,0)</f>
        <v>0</v>
      </c>
      <c r="BG552" s="134">
        <f>IF(N552="zákl. přenesená",J552,0)</f>
        <v>0</v>
      </c>
      <c r="BH552" s="134">
        <f>IF(N552="sníž. přenesená",J552,0)</f>
        <v>0</v>
      </c>
      <c r="BI552" s="134">
        <f>IF(N552="nulová",J552,0)</f>
        <v>0</v>
      </c>
      <c r="BJ552" s="16" t="s">
        <v>88</v>
      </c>
      <c r="BK552" s="134">
        <f>ROUND(I552*H552,2)</f>
        <v>0</v>
      </c>
      <c r="BL552" s="16" t="s">
        <v>88</v>
      </c>
      <c r="BM552" s="133" t="s">
        <v>3148</v>
      </c>
    </row>
    <row r="553" spans="2:65" s="11" customFormat="1" ht="11.25">
      <c r="B553" s="135"/>
      <c r="D553" s="136" t="s">
        <v>190</v>
      </c>
      <c r="E553" s="137" t="s">
        <v>3</v>
      </c>
      <c r="F553" s="138" t="s">
        <v>3057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1" customFormat="1" ht="22.5">
      <c r="B554" s="135"/>
      <c r="D554" s="136" t="s">
        <v>190</v>
      </c>
      <c r="E554" s="137" t="s">
        <v>3</v>
      </c>
      <c r="F554" s="138" t="s">
        <v>3149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65" s="12" customFormat="1" ht="11.25">
      <c r="B555" s="142"/>
      <c r="D555" s="136" t="s">
        <v>190</v>
      </c>
      <c r="E555" s="143" t="s">
        <v>3</v>
      </c>
      <c r="F555" s="144" t="s">
        <v>90</v>
      </c>
      <c r="H555" s="145">
        <v>2</v>
      </c>
      <c r="I555" s="146"/>
      <c r="L555" s="142"/>
      <c r="M555" s="147"/>
      <c r="T555" s="148"/>
      <c r="AT555" s="143" t="s">
        <v>190</v>
      </c>
      <c r="AU555" s="143" t="s">
        <v>88</v>
      </c>
      <c r="AV555" s="12" t="s">
        <v>90</v>
      </c>
      <c r="AW555" s="12" t="s">
        <v>41</v>
      </c>
      <c r="AX555" s="12" t="s">
        <v>80</v>
      </c>
      <c r="AY555" s="143" t="s">
        <v>184</v>
      </c>
    </row>
    <row r="556" spans="2:65" s="13" customFormat="1" ht="11.25">
      <c r="B556" s="149"/>
      <c r="D556" s="136" t="s">
        <v>190</v>
      </c>
      <c r="E556" s="150" t="s">
        <v>3</v>
      </c>
      <c r="F556" s="151" t="s">
        <v>202</v>
      </c>
      <c r="H556" s="152">
        <v>2</v>
      </c>
      <c r="I556" s="153"/>
      <c r="L556" s="149"/>
      <c r="M556" s="154"/>
      <c r="T556" s="155"/>
      <c r="AT556" s="150" t="s">
        <v>190</v>
      </c>
      <c r="AU556" s="150" t="s">
        <v>88</v>
      </c>
      <c r="AV556" s="13" t="s">
        <v>203</v>
      </c>
      <c r="AW556" s="13" t="s">
        <v>41</v>
      </c>
      <c r="AX556" s="13" t="s">
        <v>88</v>
      </c>
      <c r="AY556" s="150" t="s">
        <v>184</v>
      </c>
    </row>
    <row r="557" spans="2:65" s="1" customFormat="1" ht="49.15" customHeight="1">
      <c r="B557" s="121"/>
      <c r="C557" s="122" t="s">
        <v>430</v>
      </c>
      <c r="D557" s="122" t="s">
        <v>185</v>
      </c>
      <c r="E557" s="123" t="s">
        <v>1468</v>
      </c>
      <c r="F557" s="124" t="s">
        <v>1469</v>
      </c>
      <c r="G557" s="125" t="s">
        <v>213</v>
      </c>
      <c r="H557" s="126">
        <v>1</v>
      </c>
      <c r="I557" s="127"/>
      <c r="J557" s="128">
        <f>ROUND(I557*H557,2)</f>
        <v>0</v>
      </c>
      <c r="K557" s="124" t="s">
        <v>189</v>
      </c>
      <c r="L557" s="32"/>
      <c r="M557" s="129" t="s">
        <v>3</v>
      </c>
      <c r="N557" s="130" t="s">
        <v>51</v>
      </c>
      <c r="P557" s="131">
        <f>O557*H557</f>
        <v>0</v>
      </c>
      <c r="Q557" s="131">
        <v>0</v>
      </c>
      <c r="R557" s="131">
        <f>Q557*H557</f>
        <v>0</v>
      </c>
      <c r="S557" s="131">
        <v>0</v>
      </c>
      <c r="T557" s="132">
        <f>S557*H557</f>
        <v>0</v>
      </c>
      <c r="AR557" s="133" t="s">
        <v>88</v>
      </c>
      <c r="AT557" s="133" t="s">
        <v>185</v>
      </c>
      <c r="AU557" s="133" t="s">
        <v>88</v>
      </c>
      <c r="AY557" s="16" t="s">
        <v>184</v>
      </c>
      <c r="BE557" s="134">
        <f>IF(N557="základní",J557,0)</f>
        <v>0</v>
      </c>
      <c r="BF557" s="134">
        <f>IF(N557="snížená",J557,0)</f>
        <v>0</v>
      </c>
      <c r="BG557" s="134">
        <f>IF(N557="zákl. přenesená",J557,0)</f>
        <v>0</v>
      </c>
      <c r="BH557" s="134">
        <f>IF(N557="sníž. přenesená",J557,0)</f>
        <v>0</v>
      </c>
      <c r="BI557" s="134">
        <f>IF(N557="nulová",J557,0)</f>
        <v>0</v>
      </c>
      <c r="BJ557" s="16" t="s">
        <v>88</v>
      </c>
      <c r="BK557" s="134">
        <f>ROUND(I557*H557,2)</f>
        <v>0</v>
      </c>
      <c r="BL557" s="16" t="s">
        <v>88</v>
      </c>
      <c r="BM557" s="133" t="s">
        <v>3150</v>
      </c>
    </row>
    <row r="558" spans="2:65" s="11" customFormat="1" ht="11.25">
      <c r="B558" s="135"/>
      <c r="D558" s="136" t="s">
        <v>190</v>
      </c>
      <c r="E558" s="137" t="s">
        <v>3</v>
      </c>
      <c r="F558" s="138" t="s">
        <v>3057</v>
      </c>
      <c r="H558" s="137" t="s">
        <v>3</v>
      </c>
      <c r="I558" s="139"/>
      <c r="L558" s="135"/>
      <c r="M558" s="140"/>
      <c r="T558" s="141"/>
      <c r="AT558" s="137" t="s">
        <v>190</v>
      </c>
      <c r="AU558" s="137" t="s">
        <v>88</v>
      </c>
      <c r="AV558" s="11" t="s">
        <v>88</v>
      </c>
      <c r="AW558" s="11" t="s">
        <v>41</v>
      </c>
      <c r="AX558" s="11" t="s">
        <v>80</v>
      </c>
      <c r="AY558" s="137" t="s">
        <v>184</v>
      </c>
    </row>
    <row r="559" spans="2:65" s="11" customFormat="1" ht="11.25">
      <c r="B559" s="135"/>
      <c r="D559" s="136" t="s">
        <v>190</v>
      </c>
      <c r="E559" s="137" t="s">
        <v>3</v>
      </c>
      <c r="F559" s="138" t="s">
        <v>3151</v>
      </c>
      <c r="H559" s="137" t="s">
        <v>3</v>
      </c>
      <c r="I559" s="139"/>
      <c r="L559" s="135"/>
      <c r="M559" s="140"/>
      <c r="T559" s="141"/>
      <c r="AT559" s="137" t="s">
        <v>190</v>
      </c>
      <c r="AU559" s="137" t="s">
        <v>88</v>
      </c>
      <c r="AV559" s="11" t="s">
        <v>88</v>
      </c>
      <c r="AW559" s="11" t="s">
        <v>41</v>
      </c>
      <c r="AX559" s="11" t="s">
        <v>80</v>
      </c>
      <c r="AY559" s="137" t="s">
        <v>184</v>
      </c>
    </row>
    <row r="560" spans="2:65" s="12" customFormat="1" ht="11.25">
      <c r="B560" s="142"/>
      <c r="D560" s="136" t="s">
        <v>190</v>
      </c>
      <c r="E560" s="143" t="s">
        <v>3</v>
      </c>
      <c r="F560" s="144" t="s">
        <v>88</v>
      </c>
      <c r="H560" s="145">
        <v>1</v>
      </c>
      <c r="I560" s="146"/>
      <c r="L560" s="142"/>
      <c r="M560" s="147"/>
      <c r="T560" s="148"/>
      <c r="AT560" s="143" t="s">
        <v>190</v>
      </c>
      <c r="AU560" s="143" t="s">
        <v>88</v>
      </c>
      <c r="AV560" s="12" t="s">
        <v>90</v>
      </c>
      <c r="AW560" s="12" t="s">
        <v>41</v>
      </c>
      <c r="AX560" s="12" t="s">
        <v>80</v>
      </c>
      <c r="AY560" s="143" t="s">
        <v>184</v>
      </c>
    </row>
    <row r="561" spans="2:65" s="13" customFormat="1" ht="11.25">
      <c r="B561" s="149"/>
      <c r="D561" s="136" t="s">
        <v>190</v>
      </c>
      <c r="E561" s="150" t="s">
        <v>3</v>
      </c>
      <c r="F561" s="151" t="s">
        <v>202</v>
      </c>
      <c r="H561" s="152">
        <v>1</v>
      </c>
      <c r="I561" s="153"/>
      <c r="L561" s="149"/>
      <c r="M561" s="154"/>
      <c r="T561" s="155"/>
      <c r="AT561" s="150" t="s">
        <v>190</v>
      </c>
      <c r="AU561" s="150" t="s">
        <v>88</v>
      </c>
      <c r="AV561" s="13" t="s">
        <v>203</v>
      </c>
      <c r="AW561" s="13" t="s">
        <v>41</v>
      </c>
      <c r="AX561" s="13" t="s">
        <v>88</v>
      </c>
      <c r="AY561" s="150" t="s">
        <v>184</v>
      </c>
    </row>
    <row r="562" spans="2:65" s="1" customFormat="1" ht="49.15" customHeight="1">
      <c r="B562" s="121"/>
      <c r="C562" s="122" t="s">
        <v>591</v>
      </c>
      <c r="D562" s="122" t="s">
        <v>185</v>
      </c>
      <c r="E562" s="123" t="s">
        <v>1472</v>
      </c>
      <c r="F562" s="124" t="s">
        <v>1473</v>
      </c>
      <c r="G562" s="125" t="s">
        <v>213</v>
      </c>
      <c r="H562" s="126">
        <v>1</v>
      </c>
      <c r="I562" s="127"/>
      <c r="J562" s="128">
        <f>ROUND(I562*H562,2)</f>
        <v>0</v>
      </c>
      <c r="K562" s="124" t="s">
        <v>189</v>
      </c>
      <c r="L562" s="32"/>
      <c r="M562" s="129" t="s">
        <v>3</v>
      </c>
      <c r="N562" s="130" t="s">
        <v>51</v>
      </c>
      <c r="P562" s="131">
        <f>O562*H562</f>
        <v>0</v>
      </c>
      <c r="Q562" s="131">
        <v>0</v>
      </c>
      <c r="R562" s="131">
        <f>Q562*H562</f>
        <v>0</v>
      </c>
      <c r="S562" s="131">
        <v>0</v>
      </c>
      <c r="T562" s="132">
        <f>S562*H562</f>
        <v>0</v>
      </c>
      <c r="AR562" s="133" t="s">
        <v>88</v>
      </c>
      <c r="AT562" s="133" t="s">
        <v>185</v>
      </c>
      <c r="AU562" s="133" t="s">
        <v>88</v>
      </c>
      <c r="AY562" s="16" t="s">
        <v>184</v>
      </c>
      <c r="BE562" s="134">
        <f>IF(N562="základní",J562,0)</f>
        <v>0</v>
      </c>
      <c r="BF562" s="134">
        <f>IF(N562="snížená",J562,0)</f>
        <v>0</v>
      </c>
      <c r="BG562" s="134">
        <f>IF(N562="zákl. přenesená",J562,0)</f>
        <v>0</v>
      </c>
      <c r="BH562" s="134">
        <f>IF(N562="sníž. přenesená",J562,0)</f>
        <v>0</v>
      </c>
      <c r="BI562" s="134">
        <f>IF(N562="nulová",J562,0)</f>
        <v>0</v>
      </c>
      <c r="BJ562" s="16" t="s">
        <v>88</v>
      </c>
      <c r="BK562" s="134">
        <f>ROUND(I562*H562,2)</f>
        <v>0</v>
      </c>
      <c r="BL562" s="16" t="s">
        <v>88</v>
      </c>
      <c r="BM562" s="133" t="s">
        <v>3152</v>
      </c>
    </row>
    <row r="563" spans="2:65" s="11" customFormat="1" ht="11.25">
      <c r="B563" s="135"/>
      <c r="D563" s="136" t="s">
        <v>190</v>
      </c>
      <c r="E563" s="137" t="s">
        <v>3</v>
      </c>
      <c r="F563" s="138" t="s">
        <v>3057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65" s="11" customFormat="1" ht="11.25">
      <c r="B564" s="135"/>
      <c r="D564" s="136" t="s">
        <v>190</v>
      </c>
      <c r="E564" s="137" t="s">
        <v>3</v>
      </c>
      <c r="F564" s="138" t="s">
        <v>3153</v>
      </c>
      <c r="H564" s="137" t="s">
        <v>3</v>
      </c>
      <c r="I564" s="139"/>
      <c r="L564" s="135"/>
      <c r="M564" s="140"/>
      <c r="T564" s="141"/>
      <c r="AT564" s="137" t="s">
        <v>190</v>
      </c>
      <c r="AU564" s="137" t="s">
        <v>88</v>
      </c>
      <c r="AV564" s="11" t="s">
        <v>88</v>
      </c>
      <c r="AW564" s="11" t="s">
        <v>41</v>
      </c>
      <c r="AX564" s="11" t="s">
        <v>80</v>
      </c>
      <c r="AY564" s="137" t="s">
        <v>184</v>
      </c>
    </row>
    <row r="565" spans="2:65" s="12" customFormat="1" ht="11.25">
      <c r="B565" s="142"/>
      <c r="D565" s="136" t="s">
        <v>190</v>
      </c>
      <c r="E565" s="143" t="s">
        <v>3</v>
      </c>
      <c r="F565" s="144" t="s">
        <v>88</v>
      </c>
      <c r="H565" s="145">
        <v>1</v>
      </c>
      <c r="I565" s="146"/>
      <c r="L565" s="142"/>
      <c r="M565" s="147"/>
      <c r="T565" s="148"/>
      <c r="AT565" s="143" t="s">
        <v>190</v>
      </c>
      <c r="AU565" s="143" t="s">
        <v>88</v>
      </c>
      <c r="AV565" s="12" t="s">
        <v>90</v>
      </c>
      <c r="AW565" s="12" t="s">
        <v>41</v>
      </c>
      <c r="AX565" s="12" t="s">
        <v>80</v>
      </c>
      <c r="AY565" s="143" t="s">
        <v>184</v>
      </c>
    </row>
    <row r="566" spans="2:65" s="13" customFormat="1" ht="11.25">
      <c r="B566" s="149"/>
      <c r="D566" s="136" t="s">
        <v>190</v>
      </c>
      <c r="E566" s="150" t="s">
        <v>3</v>
      </c>
      <c r="F566" s="151" t="s">
        <v>202</v>
      </c>
      <c r="H566" s="152">
        <v>1</v>
      </c>
      <c r="I566" s="153"/>
      <c r="L566" s="149"/>
      <c r="M566" s="154"/>
      <c r="T566" s="155"/>
      <c r="AT566" s="150" t="s">
        <v>190</v>
      </c>
      <c r="AU566" s="150" t="s">
        <v>88</v>
      </c>
      <c r="AV566" s="13" t="s">
        <v>203</v>
      </c>
      <c r="AW566" s="13" t="s">
        <v>41</v>
      </c>
      <c r="AX566" s="13" t="s">
        <v>88</v>
      </c>
      <c r="AY566" s="150" t="s">
        <v>184</v>
      </c>
    </row>
    <row r="567" spans="2:65" s="1" customFormat="1" ht="37.9" customHeight="1">
      <c r="B567" s="121"/>
      <c r="C567" s="122" t="s">
        <v>444</v>
      </c>
      <c r="D567" s="122" t="s">
        <v>185</v>
      </c>
      <c r="E567" s="123" t="s">
        <v>1476</v>
      </c>
      <c r="F567" s="124" t="s">
        <v>1477</v>
      </c>
      <c r="G567" s="125" t="s">
        <v>213</v>
      </c>
      <c r="H567" s="126">
        <v>1</v>
      </c>
      <c r="I567" s="127"/>
      <c r="J567" s="128">
        <f>ROUND(I567*H567,2)</f>
        <v>0</v>
      </c>
      <c r="K567" s="124" t="s">
        <v>189</v>
      </c>
      <c r="L567" s="32"/>
      <c r="M567" s="129" t="s">
        <v>3</v>
      </c>
      <c r="N567" s="130" t="s">
        <v>51</v>
      </c>
      <c r="P567" s="131">
        <f>O567*H567</f>
        <v>0</v>
      </c>
      <c r="Q567" s="131">
        <v>0</v>
      </c>
      <c r="R567" s="131">
        <f>Q567*H567</f>
        <v>0</v>
      </c>
      <c r="S567" s="131">
        <v>0</v>
      </c>
      <c r="T567" s="132">
        <f>S567*H567</f>
        <v>0</v>
      </c>
      <c r="AR567" s="133" t="s">
        <v>88</v>
      </c>
      <c r="AT567" s="133" t="s">
        <v>185</v>
      </c>
      <c r="AU567" s="133" t="s">
        <v>88</v>
      </c>
      <c r="AY567" s="16" t="s">
        <v>184</v>
      </c>
      <c r="BE567" s="134">
        <f>IF(N567="základní",J567,0)</f>
        <v>0</v>
      </c>
      <c r="BF567" s="134">
        <f>IF(N567="snížená",J567,0)</f>
        <v>0</v>
      </c>
      <c r="BG567" s="134">
        <f>IF(N567="zákl. přenesená",J567,0)</f>
        <v>0</v>
      </c>
      <c r="BH567" s="134">
        <f>IF(N567="sníž. přenesená",J567,0)</f>
        <v>0</v>
      </c>
      <c r="BI567" s="134">
        <f>IF(N567="nulová",J567,0)</f>
        <v>0</v>
      </c>
      <c r="BJ567" s="16" t="s">
        <v>88</v>
      </c>
      <c r="BK567" s="134">
        <f>ROUND(I567*H567,2)</f>
        <v>0</v>
      </c>
      <c r="BL567" s="16" t="s">
        <v>88</v>
      </c>
      <c r="BM567" s="133" t="s">
        <v>3154</v>
      </c>
    </row>
    <row r="568" spans="2:65" s="11" customFormat="1" ht="11.25">
      <c r="B568" s="135"/>
      <c r="D568" s="136" t="s">
        <v>190</v>
      </c>
      <c r="E568" s="137" t="s">
        <v>3</v>
      </c>
      <c r="F568" s="138" t="s">
        <v>3057</v>
      </c>
      <c r="H568" s="137" t="s">
        <v>3</v>
      </c>
      <c r="I568" s="139"/>
      <c r="L568" s="135"/>
      <c r="M568" s="140"/>
      <c r="T568" s="141"/>
      <c r="AT568" s="137" t="s">
        <v>190</v>
      </c>
      <c r="AU568" s="137" t="s">
        <v>88</v>
      </c>
      <c r="AV568" s="11" t="s">
        <v>88</v>
      </c>
      <c r="AW568" s="11" t="s">
        <v>41</v>
      </c>
      <c r="AX568" s="11" t="s">
        <v>80</v>
      </c>
      <c r="AY568" s="137" t="s">
        <v>184</v>
      </c>
    </row>
    <row r="569" spans="2:65" s="11" customFormat="1" ht="11.25">
      <c r="B569" s="135"/>
      <c r="D569" s="136" t="s">
        <v>190</v>
      </c>
      <c r="E569" s="137" t="s">
        <v>3</v>
      </c>
      <c r="F569" s="138" t="s">
        <v>3139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2" customFormat="1" ht="11.25">
      <c r="B570" s="142"/>
      <c r="D570" s="136" t="s">
        <v>190</v>
      </c>
      <c r="E570" s="143" t="s">
        <v>3</v>
      </c>
      <c r="F570" s="144" t="s">
        <v>88</v>
      </c>
      <c r="H570" s="145">
        <v>1</v>
      </c>
      <c r="I570" s="146"/>
      <c r="L570" s="142"/>
      <c r="M570" s="147"/>
      <c r="T570" s="148"/>
      <c r="AT570" s="143" t="s">
        <v>190</v>
      </c>
      <c r="AU570" s="143" t="s">
        <v>88</v>
      </c>
      <c r="AV570" s="12" t="s">
        <v>90</v>
      </c>
      <c r="AW570" s="12" t="s">
        <v>41</v>
      </c>
      <c r="AX570" s="12" t="s">
        <v>80</v>
      </c>
      <c r="AY570" s="143" t="s">
        <v>184</v>
      </c>
    </row>
    <row r="571" spans="2:65" s="13" customFormat="1" ht="11.25">
      <c r="B571" s="149"/>
      <c r="D571" s="136" t="s">
        <v>190</v>
      </c>
      <c r="E571" s="150" t="s">
        <v>3</v>
      </c>
      <c r="F571" s="151" t="s">
        <v>202</v>
      </c>
      <c r="H571" s="152">
        <v>1</v>
      </c>
      <c r="I571" s="153"/>
      <c r="L571" s="149"/>
      <c r="M571" s="154"/>
      <c r="T571" s="155"/>
      <c r="AT571" s="150" t="s">
        <v>190</v>
      </c>
      <c r="AU571" s="150" t="s">
        <v>88</v>
      </c>
      <c r="AV571" s="13" t="s">
        <v>203</v>
      </c>
      <c r="AW571" s="13" t="s">
        <v>41</v>
      </c>
      <c r="AX571" s="13" t="s">
        <v>88</v>
      </c>
      <c r="AY571" s="150" t="s">
        <v>184</v>
      </c>
    </row>
    <row r="572" spans="2:65" s="1" customFormat="1" ht="37.9" customHeight="1">
      <c r="B572" s="121"/>
      <c r="C572" s="122" t="s">
        <v>602</v>
      </c>
      <c r="D572" s="122" t="s">
        <v>185</v>
      </c>
      <c r="E572" s="123" t="s">
        <v>1479</v>
      </c>
      <c r="F572" s="124" t="s">
        <v>1480</v>
      </c>
      <c r="G572" s="125" t="s">
        <v>213</v>
      </c>
      <c r="H572" s="126">
        <v>2</v>
      </c>
      <c r="I572" s="127"/>
      <c r="J572" s="128">
        <f>ROUND(I572*H572,2)</f>
        <v>0</v>
      </c>
      <c r="K572" s="124" t="s">
        <v>189</v>
      </c>
      <c r="L572" s="32"/>
      <c r="M572" s="129" t="s">
        <v>3</v>
      </c>
      <c r="N572" s="130" t="s">
        <v>51</v>
      </c>
      <c r="P572" s="131">
        <f>O572*H572</f>
        <v>0</v>
      </c>
      <c r="Q572" s="131">
        <v>0</v>
      </c>
      <c r="R572" s="131">
        <f>Q572*H572</f>
        <v>0</v>
      </c>
      <c r="S572" s="131">
        <v>0</v>
      </c>
      <c r="T572" s="132">
        <f>S572*H572</f>
        <v>0</v>
      </c>
      <c r="AR572" s="133" t="s">
        <v>88</v>
      </c>
      <c r="AT572" s="133" t="s">
        <v>185</v>
      </c>
      <c r="AU572" s="133" t="s">
        <v>88</v>
      </c>
      <c r="AY572" s="16" t="s">
        <v>184</v>
      </c>
      <c r="BE572" s="134">
        <f>IF(N572="základní",J572,0)</f>
        <v>0</v>
      </c>
      <c r="BF572" s="134">
        <f>IF(N572="snížená",J572,0)</f>
        <v>0</v>
      </c>
      <c r="BG572" s="134">
        <f>IF(N572="zákl. přenesená",J572,0)</f>
        <v>0</v>
      </c>
      <c r="BH572" s="134">
        <f>IF(N572="sníž. přenesená",J572,0)</f>
        <v>0</v>
      </c>
      <c r="BI572" s="134">
        <f>IF(N572="nulová",J572,0)</f>
        <v>0</v>
      </c>
      <c r="BJ572" s="16" t="s">
        <v>88</v>
      </c>
      <c r="BK572" s="134">
        <f>ROUND(I572*H572,2)</f>
        <v>0</v>
      </c>
      <c r="BL572" s="16" t="s">
        <v>88</v>
      </c>
      <c r="BM572" s="133" t="s">
        <v>3155</v>
      </c>
    </row>
    <row r="573" spans="2:65" s="11" customFormat="1" ht="11.25">
      <c r="B573" s="135"/>
      <c r="D573" s="136" t="s">
        <v>190</v>
      </c>
      <c r="E573" s="137" t="s">
        <v>3</v>
      </c>
      <c r="F573" s="138" t="s">
        <v>3057</v>
      </c>
      <c r="H573" s="137" t="s">
        <v>3</v>
      </c>
      <c r="I573" s="139"/>
      <c r="L573" s="135"/>
      <c r="M573" s="140"/>
      <c r="T573" s="141"/>
      <c r="AT573" s="137" t="s">
        <v>190</v>
      </c>
      <c r="AU573" s="137" t="s">
        <v>88</v>
      </c>
      <c r="AV573" s="11" t="s">
        <v>88</v>
      </c>
      <c r="AW573" s="11" t="s">
        <v>41</v>
      </c>
      <c r="AX573" s="11" t="s">
        <v>80</v>
      </c>
      <c r="AY573" s="137" t="s">
        <v>184</v>
      </c>
    </row>
    <row r="574" spans="2:65" s="11" customFormat="1" ht="22.5">
      <c r="B574" s="135"/>
      <c r="D574" s="136" t="s">
        <v>190</v>
      </c>
      <c r="E574" s="137" t="s">
        <v>3</v>
      </c>
      <c r="F574" s="138" t="s">
        <v>3156</v>
      </c>
      <c r="H574" s="137" t="s">
        <v>3</v>
      </c>
      <c r="I574" s="139"/>
      <c r="L574" s="135"/>
      <c r="M574" s="140"/>
      <c r="T574" s="141"/>
      <c r="AT574" s="137" t="s">
        <v>190</v>
      </c>
      <c r="AU574" s="137" t="s">
        <v>88</v>
      </c>
      <c r="AV574" s="11" t="s">
        <v>88</v>
      </c>
      <c r="AW574" s="11" t="s">
        <v>41</v>
      </c>
      <c r="AX574" s="11" t="s">
        <v>80</v>
      </c>
      <c r="AY574" s="137" t="s">
        <v>184</v>
      </c>
    </row>
    <row r="575" spans="2:65" s="12" customFormat="1" ht="11.25">
      <c r="B575" s="142"/>
      <c r="D575" s="136" t="s">
        <v>190</v>
      </c>
      <c r="E575" s="143" t="s">
        <v>3</v>
      </c>
      <c r="F575" s="144" t="s">
        <v>88</v>
      </c>
      <c r="H575" s="145">
        <v>1</v>
      </c>
      <c r="I575" s="146"/>
      <c r="L575" s="142"/>
      <c r="M575" s="147"/>
      <c r="T575" s="148"/>
      <c r="AT575" s="143" t="s">
        <v>190</v>
      </c>
      <c r="AU575" s="143" t="s">
        <v>88</v>
      </c>
      <c r="AV575" s="12" t="s">
        <v>90</v>
      </c>
      <c r="AW575" s="12" t="s">
        <v>41</v>
      </c>
      <c r="AX575" s="12" t="s">
        <v>80</v>
      </c>
      <c r="AY575" s="143" t="s">
        <v>184</v>
      </c>
    </row>
    <row r="576" spans="2:65" s="11" customFormat="1" ht="22.5">
      <c r="B576" s="135"/>
      <c r="D576" s="136" t="s">
        <v>190</v>
      </c>
      <c r="E576" s="137" t="s">
        <v>3</v>
      </c>
      <c r="F576" s="138" t="s">
        <v>3157</v>
      </c>
      <c r="H576" s="137" t="s">
        <v>3</v>
      </c>
      <c r="I576" s="139"/>
      <c r="L576" s="135"/>
      <c r="M576" s="140"/>
      <c r="T576" s="141"/>
      <c r="AT576" s="137" t="s">
        <v>190</v>
      </c>
      <c r="AU576" s="137" t="s">
        <v>88</v>
      </c>
      <c r="AV576" s="11" t="s">
        <v>88</v>
      </c>
      <c r="AW576" s="11" t="s">
        <v>41</v>
      </c>
      <c r="AX576" s="11" t="s">
        <v>80</v>
      </c>
      <c r="AY576" s="137" t="s">
        <v>184</v>
      </c>
    </row>
    <row r="577" spans="2:65" s="12" customFormat="1" ht="11.25">
      <c r="B577" s="142"/>
      <c r="D577" s="136" t="s">
        <v>190</v>
      </c>
      <c r="E577" s="143" t="s">
        <v>3</v>
      </c>
      <c r="F577" s="144" t="s">
        <v>88</v>
      </c>
      <c r="H577" s="145">
        <v>1</v>
      </c>
      <c r="I577" s="146"/>
      <c r="L577" s="142"/>
      <c r="M577" s="147"/>
      <c r="T577" s="148"/>
      <c r="AT577" s="143" t="s">
        <v>190</v>
      </c>
      <c r="AU577" s="143" t="s">
        <v>88</v>
      </c>
      <c r="AV577" s="12" t="s">
        <v>90</v>
      </c>
      <c r="AW577" s="12" t="s">
        <v>41</v>
      </c>
      <c r="AX577" s="12" t="s">
        <v>80</v>
      </c>
      <c r="AY577" s="143" t="s">
        <v>184</v>
      </c>
    </row>
    <row r="578" spans="2:65" s="13" customFormat="1" ht="11.25">
      <c r="B578" s="149"/>
      <c r="D578" s="136" t="s">
        <v>190</v>
      </c>
      <c r="E578" s="150" t="s">
        <v>3</v>
      </c>
      <c r="F578" s="151" t="s">
        <v>202</v>
      </c>
      <c r="H578" s="152">
        <v>2</v>
      </c>
      <c r="I578" s="153"/>
      <c r="L578" s="149"/>
      <c r="M578" s="154"/>
      <c r="T578" s="155"/>
      <c r="AT578" s="150" t="s">
        <v>190</v>
      </c>
      <c r="AU578" s="150" t="s">
        <v>88</v>
      </c>
      <c r="AV578" s="13" t="s">
        <v>203</v>
      </c>
      <c r="AW578" s="13" t="s">
        <v>41</v>
      </c>
      <c r="AX578" s="13" t="s">
        <v>88</v>
      </c>
      <c r="AY578" s="150" t="s">
        <v>184</v>
      </c>
    </row>
    <row r="579" spans="2:65" s="1" customFormat="1" ht="44.25" customHeight="1">
      <c r="B579" s="121"/>
      <c r="C579" s="122" t="s">
        <v>453</v>
      </c>
      <c r="D579" s="122" t="s">
        <v>185</v>
      </c>
      <c r="E579" s="123" t="s">
        <v>1485</v>
      </c>
      <c r="F579" s="124" t="s">
        <v>1486</v>
      </c>
      <c r="G579" s="125" t="s">
        <v>213</v>
      </c>
      <c r="H579" s="126">
        <v>1</v>
      </c>
      <c r="I579" s="127"/>
      <c r="J579" s="128">
        <f>ROUND(I579*H579,2)</f>
        <v>0</v>
      </c>
      <c r="K579" s="124" t="s">
        <v>189</v>
      </c>
      <c r="L579" s="32"/>
      <c r="M579" s="129" t="s">
        <v>3</v>
      </c>
      <c r="N579" s="130" t="s">
        <v>51</v>
      </c>
      <c r="P579" s="131">
        <f>O579*H579</f>
        <v>0</v>
      </c>
      <c r="Q579" s="131">
        <v>0</v>
      </c>
      <c r="R579" s="131">
        <f>Q579*H579</f>
        <v>0</v>
      </c>
      <c r="S579" s="131">
        <v>0</v>
      </c>
      <c r="T579" s="132">
        <f>S579*H579</f>
        <v>0</v>
      </c>
      <c r="AR579" s="133" t="s">
        <v>88</v>
      </c>
      <c r="AT579" s="133" t="s">
        <v>185</v>
      </c>
      <c r="AU579" s="133" t="s">
        <v>88</v>
      </c>
      <c r="AY579" s="16" t="s">
        <v>184</v>
      </c>
      <c r="BE579" s="134">
        <f>IF(N579="základní",J579,0)</f>
        <v>0</v>
      </c>
      <c r="BF579" s="134">
        <f>IF(N579="snížená",J579,0)</f>
        <v>0</v>
      </c>
      <c r="BG579" s="134">
        <f>IF(N579="zákl. přenesená",J579,0)</f>
        <v>0</v>
      </c>
      <c r="BH579" s="134">
        <f>IF(N579="sníž. přenesená",J579,0)</f>
        <v>0</v>
      </c>
      <c r="BI579" s="134">
        <f>IF(N579="nulová",J579,0)</f>
        <v>0</v>
      </c>
      <c r="BJ579" s="16" t="s">
        <v>88</v>
      </c>
      <c r="BK579" s="134">
        <f>ROUND(I579*H579,2)</f>
        <v>0</v>
      </c>
      <c r="BL579" s="16" t="s">
        <v>88</v>
      </c>
      <c r="BM579" s="133" t="s">
        <v>3158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3057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1" customFormat="1" ht="11.25">
      <c r="B581" s="135"/>
      <c r="D581" s="136" t="s">
        <v>190</v>
      </c>
      <c r="E581" s="137" t="s">
        <v>3</v>
      </c>
      <c r="F581" s="138" t="s">
        <v>3136</v>
      </c>
      <c r="H581" s="137" t="s">
        <v>3</v>
      </c>
      <c r="I581" s="139"/>
      <c r="L581" s="135"/>
      <c r="M581" s="140"/>
      <c r="T581" s="141"/>
      <c r="AT581" s="137" t="s">
        <v>190</v>
      </c>
      <c r="AU581" s="137" t="s">
        <v>88</v>
      </c>
      <c r="AV581" s="11" t="s">
        <v>88</v>
      </c>
      <c r="AW581" s="11" t="s">
        <v>41</v>
      </c>
      <c r="AX581" s="11" t="s">
        <v>80</v>
      </c>
      <c r="AY581" s="137" t="s">
        <v>184</v>
      </c>
    </row>
    <row r="582" spans="2:65" s="12" customFormat="1" ht="11.25">
      <c r="B582" s="142"/>
      <c r="D582" s="136" t="s">
        <v>190</v>
      </c>
      <c r="E582" s="143" t="s">
        <v>3</v>
      </c>
      <c r="F582" s="144" t="s">
        <v>88</v>
      </c>
      <c r="H582" s="145">
        <v>1</v>
      </c>
      <c r="I582" s="146"/>
      <c r="L582" s="142"/>
      <c r="M582" s="147"/>
      <c r="T582" s="148"/>
      <c r="AT582" s="143" t="s">
        <v>190</v>
      </c>
      <c r="AU582" s="143" t="s">
        <v>88</v>
      </c>
      <c r="AV582" s="12" t="s">
        <v>90</v>
      </c>
      <c r="AW582" s="12" t="s">
        <v>41</v>
      </c>
      <c r="AX582" s="12" t="s">
        <v>80</v>
      </c>
      <c r="AY582" s="143" t="s">
        <v>184</v>
      </c>
    </row>
    <row r="583" spans="2:65" s="13" customFormat="1" ht="11.25">
      <c r="B583" s="149"/>
      <c r="D583" s="136" t="s">
        <v>190</v>
      </c>
      <c r="E583" s="150" t="s">
        <v>3</v>
      </c>
      <c r="F583" s="151" t="s">
        <v>202</v>
      </c>
      <c r="H583" s="152">
        <v>1</v>
      </c>
      <c r="I583" s="153"/>
      <c r="L583" s="149"/>
      <c r="M583" s="154"/>
      <c r="T583" s="155"/>
      <c r="AT583" s="150" t="s">
        <v>190</v>
      </c>
      <c r="AU583" s="150" t="s">
        <v>88</v>
      </c>
      <c r="AV583" s="13" t="s">
        <v>203</v>
      </c>
      <c r="AW583" s="13" t="s">
        <v>41</v>
      </c>
      <c r="AX583" s="13" t="s">
        <v>88</v>
      </c>
      <c r="AY583" s="150" t="s">
        <v>184</v>
      </c>
    </row>
    <row r="584" spans="2:65" s="1" customFormat="1" ht="33" customHeight="1">
      <c r="B584" s="121"/>
      <c r="C584" s="122" t="s">
        <v>613</v>
      </c>
      <c r="D584" s="122" t="s">
        <v>185</v>
      </c>
      <c r="E584" s="123" t="s">
        <v>1489</v>
      </c>
      <c r="F584" s="124" t="s">
        <v>1490</v>
      </c>
      <c r="G584" s="125" t="s">
        <v>213</v>
      </c>
      <c r="H584" s="126">
        <v>1</v>
      </c>
      <c r="I584" s="127"/>
      <c r="J584" s="128">
        <f>ROUND(I584*H584,2)</f>
        <v>0</v>
      </c>
      <c r="K584" s="124" t="s">
        <v>189</v>
      </c>
      <c r="L584" s="32"/>
      <c r="M584" s="129" t="s">
        <v>3</v>
      </c>
      <c r="N584" s="130" t="s">
        <v>51</v>
      </c>
      <c r="P584" s="131">
        <f>O584*H584</f>
        <v>0</v>
      </c>
      <c r="Q584" s="131">
        <v>0</v>
      </c>
      <c r="R584" s="131">
        <f>Q584*H584</f>
        <v>0</v>
      </c>
      <c r="S584" s="131">
        <v>0</v>
      </c>
      <c r="T584" s="132">
        <f>S584*H584</f>
        <v>0</v>
      </c>
      <c r="AR584" s="133" t="s">
        <v>88</v>
      </c>
      <c r="AT584" s="133" t="s">
        <v>185</v>
      </c>
      <c r="AU584" s="133" t="s">
        <v>88</v>
      </c>
      <c r="AY584" s="16" t="s">
        <v>184</v>
      </c>
      <c r="BE584" s="134">
        <f>IF(N584="základní",J584,0)</f>
        <v>0</v>
      </c>
      <c r="BF584" s="134">
        <f>IF(N584="snížená",J584,0)</f>
        <v>0</v>
      </c>
      <c r="BG584" s="134">
        <f>IF(N584="zákl. přenesená",J584,0)</f>
        <v>0</v>
      </c>
      <c r="BH584" s="134">
        <f>IF(N584="sníž. přenesená",J584,0)</f>
        <v>0</v>
      </c>
      <c r="BI584" s="134">
        <f>IF(N584="nulová",J584,0)</f>
        <v>0</v>
      </c>
      <c r="BJ584" s="16" t="s">
        <v>88</v>
      </c>
      <c r="BK584" s="134">
        <f>ROUND(I584*H584,2)</f>
        <v>0</v>
      </c>
      <c r="BL584" s="16" t="s">
        <v>88</v>
      </c>
      <c r="BM584" s="133" t="s">
        <v>3159</v>
      </c>
    </row>
    <row r="585" spans="2:65" s="11" customFormat="1" ht="11.25">
      <c r="B585" s="135"/>
      <c r="D585" s="136" t="s">
        <v>190</v>
      </c>
      <c r="E585" s="137" t="s">
        <v>3</v>
      </c>
      <c r="F585" s="138" t="s">
        <v>3057</v>
      </c>
      <c r="H585" s="137" t="s">
        <v>3</v>
      </c>
      <c r="I585" s="139"/>
      <c r="L585" s="135"/>
      <c r="M585" s="140"/>
      <c r="T585" s="141"/>
      <c r="AT585" s="137" t="s">
        <v>190</v>
      </c>
      <c r="AU585" s="137" t="s">
        <v>88</v>
      </c>
      <c r="AV585" s="11" t="s">
        <v>88</v>
      </c>
      <c r="AW585" s="11" t="s">
        <v>41</v>
      </c>
      <c r="AX585" s="11" t="s">
        <v>80</v>
      </c>
      <c r="AY585" s="137" t="s">
        <v>184</v>
      </c>
    </row>
    <row r="586" spans="2:65" s="11" customFormat="1" ht="11.25">
      <c r="B586" s="135"/>
      <c r="D586" s="136" t="s">
        <v>190</v>
      </c>
      <c r="E586" s="137" t="s">
        <v>3</v>
      </c>
      <c r="F586" s="138" t="s">
        <v>3139</v>
      </c>
      <c r="H586" s="137" t="s">
        <v>3</v>
      </c>
      <c r="I586" s="139"/>
      <c r="L586" s="135"/>
      <c r="M586" s="140"/>
      <c r="T586" s="141"/>
      <c r="AT586" s="137" t="s">
        <v>190</v>
      </c>
      <c r="AU586" s="137" t="s">
        <v>88</v>
      </c>
      <c r="AV586" s="11" t="s">
        <v>88</v>
      </c>
      <c r="AW586" s="11" t="s">
        <v>41</v>
      </c>
      <c r="AX586" s="11" t="s">
        <v>80</v>
      </c>
      <c r="AY586" s="137" t="s">
        <v>184</v>
      </c>
    </row>
    <row r="587" spans="2:65" s="12" customFormat="1" ht="11.25">
      <c r="B587" s="142"/>
      <c r="D587" s="136" t="s">
        <v>190</v>
      </c>
      <c r="E587" s="143" t="s">
        <v>3</v>
      </c>
      <c r="F587" s="144" t="s">
        <v>88</v>
      </c>
      <c r="H587" s="145">
        <v>1</v>
      </c>
      <c r="I587" s="146"/>
      <c r="L587" s="142"/>
      <c r="M587" s="147"/>
      <c r="T587" s="148"/>
      <c r="AT587" s="143" t="s">
        <v>190</v>
      </c>
      <c r="AU587" s="143" t="s">
        <v>88</v>
      </c>
      <c r="AV587" s="12" t="s">
        <v>90</v>
      </c>
      <c r="AW587" s="12" t="s">
        <v>41</v>
      </c>
      <c r="AX587" s="12" t="s">
        <v>80</v>
      </c>
      <c r="AY587" s="143" t="s">
        <v>184</v>
      </c>
    </row>
    <row r="588" spans="2:65" s="13" customFormat="1" ht="11.25">
      <c r="B588" s="149"/>
      <c r="D588" s="136" t="s">
        <v>190</v>
      </c>
      <c r="E588" s="150" t="s">
        <v>3</v>
      </c>
      <c r="F588" s="151" t="s">
        <v>202</v>
      </c>
      <c r="H588" s="152">
        <v>1</v>
      </c>
      <c r="I588" s="153"/>
      <c r="L588" s="149"/>
      <c r="M588" s="154"/>
      <c r="T588" s="155"/>
      <c r="AT588" s="150" t="s">
        <v>190</v>
      </c>
      <c r="AU588" s="150" t="s">
        <v>88</v>
      </c>
      <c r="AV588" s="13" t="s">
        <v>203</v>
      </c>
      <c r="AW588" s="13" t="s">
        <v>41</v>
      </c>
      <c r="AX588" s="13" t="s">
        <v>88</v>
      </c>
      <c r="AY588" s="150" t="s">
        <v>184</v>
      </c>
    </row>
    <row r="589" spans="2:65" s="1" customFormat="1" ht="37.9" customHeight="1">
      <c r="B589" s="121"/>
      <c r="C589" s="122" t="s">
        <v>459</v>
      </c>
      <c r="D589" s="122" t="s">
        <v>185</v>
      </c>
      <c r="E589" s="123" t="s">
        <v>1492</v>
      </c>
      <c r="F589" s="124" t="s">
        <v>1493</v>
      </c>
      <c r="G589" s="125" t="s">
        <v>213</v>
      </c>
      <c r="H589" s="126">
        <v>2</v>
      </c>
      <c r="I589" s="127"/>
      <c r="J589" s="128">
        <f>ROUND(I589*H589,2)</f>
        <v>0</v>
      </c>
      <c r="K589" s="124" t="s">
        <v>189</v>
      </c>
      <c r="L589" s="32"/>
      <c r="M589" s="129" t="s">
        <v>3</v>
      </c>
      <c r="N589" s="130" t="s">
        <v>51</v>
      </c>
      <c r="P589" s="131">
        <f>O589*H589</f>
        <v>0</v>
      </c>
      <c r="Q589" s="131">
        <v>0</v>
      </c>
      <c r="R589" s="131">
        <f>Q589*H589</f>
        <v>0</v>
      </c>
      <c r="S589" s="131">
        <v>0</v>
      </c>
      <c r="T589" s="132">
        <f>S589*H589</f>
        <v>0</v>
      </c>
      <c r="AR589" s="133" t="s">
        <v>88</v>
      </c>
      <c r="AT589" s="133" t="s">
        <v>185</v>
      </c>
      <c r="AU589" s="133" t="s">
        <v>88</v>
      </c>
      <c r="AY589" s="16" t="s">
        <v>184</v>
      </c>
      <c r="BE589" s="134">
        <f>IF(N589="základní",J589,0)</f>
        <v>0</v>
      </c>
      <c r="BF589" s="134">
        <f>IF(N589="snížená",J589,0)</f>
        <v>0</v>
      </c>
      <c r="BG589" s="134">
        <f>IF(N589="zákl. přenesená",J589,0)</f>
        <v>0</v>
      </c>
      <c r="BH589" s="134">
        <f>IF(N589="sníž. přenesená",J589,0)</f>
        <v>0</v>
      </c>
      <c r="BI589" s="134">
        <f>IF(N589="nulová",J589,0)</f>
        <v>0</v>
      </c>
      <c r="BJ589" s="16" t="s">
        <v>88</v>
      </c>
      <c r="BK589" s="134">
        <f>ROUND(I589*H589,2)</f>
        <v>0</v>
      </c>
      <c r="BL589" s="16" t="s">
        <v>88</v>
      </c>
      <c r="BM589" s="133" t="s">
        <v>3160</v>
      </c>
    </row>
    <row r="590" spans="2:65" s="11" customFormat="1" ht="22.5">
      <c r="B590" s="135"/>
      <c r="D590" s="136" t="s">
        <v>190</v>
      </c>
      <c r="E590" s="137" t="s">
        <v>3</v>
      </c>
      <c r="F590" s="138" t="s">
        <v>3052</v>
      </c>
      <c r="H590" s="137" t="s">
        <v>3</v>
      </c>
      <c r="I590" s="139"/>
      <c r="L590" s="135"/>
      <c r="M590" s="140"/>
      <c r="T590" s="141"/>
      <c r="AT590" s="137" t="s">
        <v>190</v>
      </c>
      <c r="AU590" s="137" t="s">
        <v>88</v>
      </c>
      <c r="AV590" s="11" t="s">
        <v>88</v>
      </c>
      <c r="AW590" s="11" t="s">
        <v>41</v>
      </c>
      <c r="AX590" s="11" t="s">
        <v>80</v>
      </c>
      <c r="AY590" s="137" t="s">
        <v>184</v>
      </c>
    </row>
    <row r="591" spans="2:65" s="11" customFormat="1" ht="11.25">
      <c r="B591" s="135"/>
      <c r="D591" s="136" t="s">
        <v>190</v>
      </c>
      <c r="E591" s="137" t="s">
        <v>3</v>
      </c>
      <c r="F591" s="138" t="s">
        <v>3161</v>
      </c>
      <c r="H591" s="137" t="s">
        <v>3</v>
      </c>
      <c r="I591" s="139"/>
      <c r="L591" s="135"/>
      <c r="M591" s="140"/>
      <c r="T591" s="141"/>
      <c r="AT591" s="137" t="s">
        <v>190</v>
      </c>
      <c r="AU591" s="137" t="s">
        <v>88</v>
      </c>
      <c r="AV591" s="11" t="s">
        <v>88</v>
      </c>
      <c r="AW591" s="11" t="s">
        <v>41</v>
      </c>
      <c r="AX591" s="11" t="s">
        <v>80</v>
      </c>
      <c r="AY591" s="137" t="s">
        <v>184</v>
      </c>
    </row>
    <row r="592" spans="2:65" s="12" customFormat="1" ht="11.25">
      <c r="B592" s="142"/>
      <c r="D592" s="136" t="s">
        <v>190</v>
      </c>
      <c r="E592" s="143" t="s">
        <v>3</v>
      </c>
      <c r="F592" s="144" t="s">
        <v>90</v>
      </c>
      <c r="H592" s="145">
        <v>2</v>
      </c>
      <c r="I592" s="146"/>
      <c r="L592" s="142"/>
      <c r="M592" s="147"/>
      <c r="T592" s="148"/>
      <c r="AT592" s="143" t="s">
        <v>190</v>
      </c>
      <c r="AU592" s="143" t="s">
        <v>88</v>
      </c>
      <c r="AV592" s="12" t="s">
        <v>90</v>
      </c>
      <c r="AW592" s="12" t="s">
        <v>41</v>
      </c>
      <c r="AX592" s="12" t="s">
        <v>80</v>
      </c>
      <c r="AY592" s="143" t="s">
        <v>184</v>
      </c>
    </row>
    <row r="593" spans="2:65" s="13" customFormat="1" ht="11.25">
      <c r="B593" s="149"/>
      <c r="D593" s="136" t="s">
        <v>190</v>
      </c>
      <c r="E593" s="150" t="s">
        <v>3</v>
      </c>
      <c r="F593" s="151" t="s">
        <v>202</v>
      </c>
      <c r="H593" s="152">
        <v>2</v>
      </c>
      <c r="I593" s="153"/>
      <c r="L593" s="149"/>
      <c r="M593" s="154"/>
      <c r="T593" s="155"/>
      <c r="AT593" s="150" t="s">
        <v>190</v>
      </c>
      <c r="AU593" s="150" t="s">
        <v>88</v>
      </c>
      <c r="AV593" s="13" t="s">
        <v>203</v>
      </c>
      <c r="AW593" s="13" t="s">
        <v>41</v>
      </c>
      <c r="AX593" s="13" t="s">
        <v>88</v>
      </c>
      <c r="AY593" s="150" t="s">
        <v>184</v>
      </c>
    </row>
    <row r="594" spans="2:65" s="1" customFormat="1" ht="37.9" customHeight="1">
      <c r="B594" s="121"/>
      <c r="C594" s="122" t="s">
        <v>621</v>
      </c>
      <c r="D594" s="122" t="s">
        <v>185</v>
      </c>
      <c r="E594" s="123" t="s">
        <v>1496</v>
      </c>
      <c r="F594" s="124" t="s">
        <v>1497</v>
      </c>
      <c r="G594" s="125" t="s">
        <v>213</v>
      </c>
      <c r="H594" s="126">
        <v>1</v>
      </c>
      <c r="I594" s="127"/>
      <c r="J594" s="128">
        <f>ROUND(I594*H594,2)</f>
        <v>0</v>
      </c>
      <c r="K594" s="124" t="s">
        <v>189</v>
      </c>
      <c r="L594" s="32"/>
      <c r="M594" s="129" t="s">
        <v>3</v>
      </c>
      <c r="N594" s="130" t="s">
        <v>51</v>
      </c>
      <c r="P594" s="131">
        <f>O594*H594</f>
        <v>0</v>
      </c>
      <c r="Q594" s="131">
        <v>0</v>
      </c>
      <c r="R594" s="131">
        <f>Q594*H594</f>
        <v>0</v>
      </c>
      <c r="S594" s="131">
        <v>0</v>
      </c>
      <c r="T594" s="132">
        <f>S594*H594</f>
        <v>0</v>
      </c>
      <c r="AR594" s="133" t="s">
        <v>88</v>
      </c>
      <c r="AT594" s="133" t="s">
        <v>185</v>
      </c>
      <c r="AU594" s="133" t="s">
        <v>88</v>
      </c>
      <c r="AY594" s="16" t="s">
        <v>184</v>
      </c>
      <c r="BE594" s="134">
        <f>IF(N594="základní",J594,0)</f>
        <v>0</v>
      </c>
      <c r="BF594" s="134">
        <f>IF(N594="snížená",J594,0)</f>
        <v>0</v>
      </c>
      <c r="BG594" s="134">
        <f>IF(N594="zákl. přenesená",J594,0)</f>
        <v>0</v>
      </c>
      <c r="BH594" s="134">
        <f>IF(N594="sníž. přenesená",J594,0)</f>
        <v>0</v>
      </c>
      <c r="BI594" s="134">
        <f>IF(N594="nulová",J594,0)</f>
        <v>0</v>
      </c>
      <c r="BJ594" s="16" t="s">
        <v>88</v>
      </c>
      <c r="BK594" s="134">
        <f>ROUND(I594*H594,2)</f>
        <v>0</v>
      </c>
      <c r="BL594" s="16" t="s">
        <v>88</v>
      </c>
      <c r="BM594" s="133" t="s">
        <v>3162</v>
      </c>
    </row>
    <row r="595" spans="2:65" s="11" customFormat="1" ht="22.5">
      <c r="B595" s="135"/>
      <c r="D595" s="136" t="s">
        <v>190</v>
      </c>
      <c r="E595" s="137" t="s">
        <v>3</v>
      </c>
      <c r="F595" s="138" t="s">
        <v>3052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1" customFormat="1" ht="11.25">
      <c r="B596" s="135"/>
      <c r="D596" s="136" t="s">
        <v>190</v>
      </c>
      <c r="E596" s="137" t="s">
        <v>3</v>
      </c>
      <c r="F596" s="138" t="s">
        <v>3163</v>
      </c>
      <c r="H596" s="137" t="s">
        <v>3</v>
      </c>
      <c r="I596" s="139"/>
      <c r="L596" s="135"/>
      <c r="M596" s="140"/>
      <c r="T596" s="141"/>
      <c r="AT596" s="137" t="s">
        <v>190</v>
      </c>
      <c r="AU596" s="137" t="s">
        <v>88</v>
      </c>
      <c r="AV596" s="11" t="s">
        <v>88</v>
      </c>
      <c r="AW596" s="11" t="s">
        <v>41</v>
      </c>
      <c r="AX596" s="11" t="s">
        <v>80</v>
      </c>
      <c r="AY596" s="137" t="s">
        <v>184</v>
      </c>
    </row>
    <row r="597" spans="2:65" s="12" customFormat="1" ht="11.25">
      <c r="B597" s="142"/>
      <c r="D597" s="136" t="s">
        <v>190</v>
      </c>
      <c r="E597" s="143" t="s">
        <v>3</v>
      </c>
      <c r="F597" s="144" t="s">
        <v>88</v>
      </c>
      <c r="H597" s="145">
        <v>1</v>
      </c>
      <c r="I597" s="146"/>
      <c r="L597" s="142"/>
      <c r="M597" s="147"/>
      <c r="T597" s="148"/>
      <c r="AT597" s="143" t="s">
        <v>190</v>
      </c>
      <c r="AU597" s="143" t="s">
        <v>88</v>
      </c>
      <c r="AV597" s="12" t="s">
        <v>90</v>
      </c>
      <c r="AW597" s="12" t="s">
        <v>41</v>
      </c>
      <c r="AX597" s="12" t="s">
        <v>80</v>
      </c>
      <c r="AY597" s="143" t="s">
        <v>184</v>
      </c>
    </row>
    <row r="598" spans="2:65" s="13" customFormat="1" ht="11.25">
      <c r="B598" s="149"/>
      <c r="D598" s="136" t="s">
        <v>190</v>
      </c>
      <c r="E598" s="150" t="s">
        <v>3</v>
      </c>
      <c r="F598" s="151" t="s">
        <v>202</v>
      </c>
      <c r="H598" s="152">
        <v>1</v>
      </c>
      <c r="I598" s="153"/>
      <c r="L598" s="149"/>
      <c r="M598" s="154"/>
      <c r="T598" s="155"/>
      <c r="AT598" s="150" t="s">
        <v>190</v>
      </c>
      <c r="AU598" s="150" t="s">
        <v>88</v>
      </c>
      <c r="AV598" s="13" t="s">
        <v>203</v>
      </c>
      <c r="AW598" s="13" t="s">
        <v>41</v>
      </c>
      <c r="AX598" s="13" t="s">
        <v>88</v>
      </c>
      <c r="AY598" s="150" t="s">
        <v>184</v>
      </c>
    </row>
    <row r="599" spans="2:65" s="1" customFormat="1" ht="37.9" customHeight="1">
      <c r="B599" s="121"/>
      <c r="C599" s="122" t="s">
        <v>462</v>
      </c>
      <c r="D599" s="122" t="s">
        <v>185</v>
      </c>
      <c r="E599" s="123" t="s">
        <v>1500</v>
      </c>
      <c r="F599" s="124" t="s">
        <v>1501</v>
      </c>
      <c r="G599" s="125" t="s">
        <v>213</v>
      </c>
      <c r="H599" s="126">
        <v>4</v>
      </c>
      <c r="I599" s="127"/>
      <c r="J599" s="128">
        <f>ROUND(I599*H599,2)</f>
        <v>0</v>
      </c>
      <c r="K599" s="124" t="s">
        <v>189</v>
      </c>
      <c r="L599" s="32"/>
      <c r="M599" s="129" t="s">
        <v>3</v>
      </c>
      <c r="N599" s="130" t="s">
        <v>51</v>
      </c>
      <c r="P599" s="131">
        <f>O599*H599</f>
        <v>0</v>
      </c>
      <c r="Q599" s="131">
        <v>0</v>
      </c>
      <c r="R599" s="131">
        <f>Q599*H599</f>
        <v>0</v>
      </c>
      <c r="S599" s="131">
        <v>0</v>
      </c>
      <c r="T599" s="132">
        <f>S599*H599</f>
        <v>0</v>
      </c>
      <c r="AR599" s="133" t="s">
        <v>88</v>
      </c>
      <c r="AT599" s="133" t="s">
        <v>185</v>
      </c>
      <c r="AU599" s="133" t="s">
        <v>88</v>
      </c>
      <c r="AY599" s="16" t="s">
        <v>184</v>
      </c>
      <c r="BE599" s="134">
        <f>IF(N599="základní",J599,0)</f>
        <v>0</v>
      </c>
      <c r="BF599" s="134">
        <f>IF(N599="snížená",J599,0)</f>
        <v>0</v>
      </c>
      <c r="BG599" s="134">
        <f>IF(N599="zákl. přenesená",J599,0)</f>
        <v>0</v>
      </c>
      <c r="BH599" s="134">
        <f>IF(N599="sníž. přenesená",J599,0)</f>
        <v>0</v>
      </c>
      <c r="BI599" s="134">
        <f>IF(N599="nulová",J599,0)</f>
        <v>0</v>
      </c>
      <c r="BJ599" s="16" t="s">
        <v>88</v>
      </c>
      <c r="BK599" s="134">
        <f>ROUND(I599*H599,2)</f>
        <v>0</v>
      </c>
      <c r="BL599" s="16" t="s">
        <v>88</v>
      </c>
      <c r="BM599" s="133" t="s">
        <v>3164</v>
      </c>
    </row>
    <row r="600" spans="2:65" s="11" customFormat="1" ht="22.5">
      <c r="B600" s="135"/>
      <c r="D600" s="136" t="s">
        <v>190</v>
      </c>
      <c r="E600" s="137" t="s">
        <v>3</v>
      </c>
      <c r="F600" s="138" t="s">
        <v>3052</v>
      </c>
      <c r="H600" s="137" t="s">
        <v>3</v>
      </c>
      <c r="I600" s="139"/>
      <c r="L600" s="135"/>
      <c r="M600" s="140"/>
      <c r="T600" s="141"/>
      <c r="AT600" s="137" t="s">
        <v>190</v>
      </c>
      <c r="AU600" s="137" t="s">
        <v>88</v>
      </c>
      <c r="AV600" s="11" t="s">
        <v>88</v>
      </c>
      <c r="AW600" s="11" t="s">
        <v>41</v>
      </c>
      <c r="AX600" s="11" t="s">
        <v>80</v>
      </c>
      <c r="AY600" s="137" t="s">
        <v>184</v>
      </c>
    </row>
    <row r="601" spans="2:65" s="11" customFormat="1" ht="11.25">
      <c r="B601" s="135"/>
      <c r="D601" s="136" t="s">
        <v>190</v>
      </c>
      <c r="E601" s="137" t="s">
        <v>3</v>
      </c>
      <c r="F601" s="138" t="s">
        <v>3165</v>
      </c>
      <c r="H601" s="137" t="s">
        <v>3</v>
      </c>
      <c r="I601" s="139"/>
      <c r="L601" s="135"/>
      <c r="M601" s="140"/>
      <c r="T601" s="141"/>
      <c r="AT601" s="137" t="s">
        <v>190</v>
      </c>
      <c r="AU601" s="137" t="s">
        <v>88</v>
      </c>
      <c r="AV601" s="11" t="s">
        <v>88</v>
      </c>
      <c r="AW601" s="11" t="s">
        <v>41</v>
      </c>
      <c r="AX601" s="11" t="s">
        <v>80</v>
      </c>
      <c r="AY601" s="137" t="s">
        <v>184</v>
      </c>
    </row>
    <row r="602" spans="2:65" s="12" customFormat="1" ht="11.25">
      <c r="B602" s="142"/>
      <c r="D602" s="136" t="s">
        <v>190</v>
      </c>
      <c r="E602" s="143" t="s">
        <v>3</v>
      </c>
      <c r="F602" s="144" t="s">
        <v>203</v>
      </c>
      <c r="H602" s="145">
        <v>4</v>
      </c>
      <c r="I602" s="146"/>
      <c r="L602" s="142"/>
      <c r="M602" s="147"/>
      <c r="T602" s="148"/>
      <c r="AT602" s="143" t="s">
        <v>190</v>
      </c>
      <c r="AU602" s="143" t="s">
        <v>88</v>
      </c>
      <c r="AV602" s="12" t="s">
        <v>90</v>
      </c>
      <c r="AW602" s="12" t="s">
        <v>41</v>
      </c>
      <c r="AX602" s="12" t="s">
        <v>80</v>
      </c>
      <c r="AY602" s="143" t="s">
        <v>184</v>
      </c>
    </row>
    <row r="603" spans="2:65" s="13" customFormat="1" ht="11.25">
      <c r="B603" s="149"/>
      <c r="D603" s="136" t="s">
        <v>190</v>
      </c>
      <c r="E603" s="150" t="s">
        <v>3</v>
      </c>
      <c r="F603" s="151" t="s">
        <v>202</v>
      </c>
      <c r="H603" s="152">
        <v>4</v>
      </c>
      <c r="I603" s="153"/>
      <c r="L603" s="149"/>
      <c r="M603" s="154"/>
      <c r="T603" s="155"/>
      <c r="AT603" s="150" t="s">
        <v>190</v>
      </c>
      <c r="AU603" s="150" t="s">
        <v>88</v>
      </c>
      <c r="AV603" s="13" t="s">
        <v>203</v>
      </c>
      <c r="AW603" s="13" t="s">
        <v>41</v>
      </c>
      <c r="AX603" s="13" t="s">
        <v>88</v>
      </c>
      <c r="AY603" s="150" t="s">
        <v>184</v>
      </c>
    </row>
    <row r="604" spans="2:65" s="10" customFormat="1" ht="25.9" customHeight="1">
      <c r="B604" s="111"/>
      <c r="D604" s="112" t="s">
        <v>79</v>
      </c>
      <c r="E604" s="113" t="s">
        <v>228</v>
      </c>
      <c r="F604" s="113" t="s">
        <v>729</v>
      </c>
      <c r="I604" s="114"/>
      <c r="J604" s="115">
        <f>BK604</f>
        <v>0</v>
      </c>
      <c r="L604" s="111"/>
      <c r="M604" s="116"/>
      <c r="P604" s="117">
        <f>SUM(P605:P618)</f>
        <v>0</v>
      </c>
      <c r="R604" s="117">
        <f>SUM(R605:R618)</f>
        <v>0</v>
      </c>
      <c r="T604" s="118">
        <f>SUM(T605:T618)</f>
        <v>0</v>
      </c>
      <c r="AR604" s="112" t="s">
        <v>88</v>
      </c>
      <c r="AT604" s="119" t="s">
        <v>79</v>
      </c>
      <c r="AU604" s="119" t="s">
        <v>80</v>
      </c>
      <c r="AY604" s="112" t="s">
        <v>184</v>
      </c>
      <c r="BK604" s="120">
        <f>SUM(BK605:BK618)</f>
        <v>0</v>
      </c>
    </row>
    <row r="605" spans="2:65" s="1" customFormat="1" ht="16.5" customHeight="1">
      <c r="B605" s="121"/>
      <c r="C605" s="122" t="s">
        <v>630</v>
      </c>
      <c r="D605" s="122" t="s">
        <v>185</v>
      </c>
      <c r="E605" s="123" t="s">
        <v>922</v>
      </c>
      <c r="F605" s="124" t="s">
        <v>923</v>
      </c>
      <c r="G605" s="125" t="s">
        <v>324</v>
      </c>
      <c r="H605" s="126">
        <v>180</v>
      </c>
      <c r="I605" s="127"/>
      <c r="J605" s="128">
        <f>ROUND(I605*H605,2)</f>
        <v>0</v>
      </c>
      <c r="K605" s="124" t="s">
        <v>189</v>
      </c>
      <c r="L605" s="32"/>
      <c r="M605" s="129" t="s">
        <v>3</v>
      </c>
      <c r="N605" s="130" t="s">
        <v>51</v>
      </c>
      <c r="P605" s="131">
        <f>O605*H605</f>
        <v>0</v>
      </c>
      <c r="Q605" s="131">
        <v>0</v>
      </c>
      <c r="R605" s="131">
        <f>Q605*H605</f>
        <v>0</v>
      </c>
      <c r="S605" s="131">
        <v>0</v>
      </c>
      <c r="T605" s="132">
        <f>S605*H605</f>
        <v>0</v>
      </c>
      <c r="AR605" s="133" t="s">
        <v>88</v>
      </c>
      <c r="AT605" s="133" t="s">
        <v>185</v>
      </c>
      <c r="AU605" s="133" t="s">
        <v>88</v>
      </c>
      <c r="AY605" s="16" t="s">
        <v>184</v>
      </c>
      <c r="BE605" s="134">
        <f>IF(N605="základní",J605,0)</f>
        <v>0</v>
      </c>
      <c r="BF605" s="134">
        <f>IF(N605="snížená",J605,0)</f>
        <v>0</v>
      </c>
      <c r="BG605" s="134">
        <f>IF(N605="zákl. přenesená",J605,0)</f>
        <v>0</v>
      </c>
      <c r="BH605" s="134">
        <f>IF(N605="sníž. přenesená",J605,0)</f>
        <v>0</v>
      </c>
      <c r="BI605" s="134">
        <f>IF(N605="nulová",J605,0)</f>
        <v>0</v>
      </c>
      <c r="BJ605" s="16" t="s">
        <v>88</v>
      </c>
      <c r="BK605" s="134">
        <f>ROUND(I605*H605,2)</f>
        <v>0</v>
      </c>
      <c r="BL605" s="16" t="s">
        <v>88</v>
      </c>
      <c r="BM605" s="133" t="s">
        <v>3166</v>
      </c>
    </row>
    <row r="606" spans="2:65" s="11" customFormat="1" ht="22.5">
      <c r="B606" s="135"/>
      <c r="D606" s="136" t="s">
        <v>190</v>
      </c>
      <c r="E606" s="137" t="s">
        <v>3</v>
      </c>
      <c r="F606" s="138" t="s">
        <v>3167</v>
      </c>
      <c r="H606" s="137" t="s">
        <v>3</v>
      </c>
      <c r="I606" s="139"/>
      <c r="L606" s="135"/>
      <c r="M606" s="140"/>
      <c r="T606" s="141"/>
      <c r="AT606" s="137" t="s">
        <v>190</v>
      </c>
      <c r="AU606" s="137" t="s">
        <v>88</v>
      </c>
      <c r="AV606" s="11" t="s">
        <v>88</v>
      </c>
      <c r="AW606" s="11" t="s">
        <v>41</v>
      </c>
      <c r="AX606" s="11" t="s">
        <v>80</v>
      </c>
      <c r="AY606" s="137" t="s">
        <v>184</v>
      </c>
    </row>
    <row r="607" spans="2:65" s="11" customFormat="1" ht="11.25">
      <c r="B607" s="135"/>
      <c r="D607" s="136" t="s">
        <v>190</v>
      </c>
      <c r="E607" s="137" t="s">
        <v>3</v>
      </c>
      <c r="F607" s="138" t="s">
        <v>354</v>
      </c>
      <c r="H607" s="137" t="s">
        <v>3</v>
      </c>
      <c r="I607" s="139"/>
      <c r="L607" s="135"/>
      <c r="M607" s="140"/>
      <c r="T607" s="141"/>
      <c r="AT607" s="137" t="s">
        <v>190</v>
      </c>
      <c r="AU607" s="137" t="s">
        <v>88</v>
      </c>
      <c r="AV607" s="11" t="s">
        <v>88</v>
      </c>
      <c r="AW607" s="11" t="s">
        <v>41</v>
      </c>
      <c r="AX607" s="11" t="s">
        <v>80</v>
      </c>
      <c r="AY607" s="137" t="s">
        <v>184</v>
      </c>
    </row>
    <row r="608" spans="2:65" s="11" customFormat="1" ht="11.25">
      <c r="B608" s="135"/>
      <c r="D608" s="136" t="s">
        <v>190</v>
      </c>
      <c r="E608" s="137" t="s">
        <v>3</v>
      </c>
      <c r="F608" s="138" t="s">
        <v>1619</v>
      </c>
      <c r="H608" s="137" t="s">
        <v>3</v>
      </c>
      <c r="I608" s="139"/>
      <c r="L608" s="135"/>
      <c r="M608" s="140"/>
      <c r="T608" s="141"/>
      <c r="AT608" s="137" t="s">
        <v>190</v>
      </c>
      <c r="AU608" s="137" t="s">
        <v>88</v>
      </c>
      <c r="AV608" s="11" t="s">
        <v>88</v>
      </c>
      <c r="AW608" s="11" t="s">
        <v>41</v>
      </c>
      <c r="AX608" s="11" t="s">
        <v>80</v>
      </c>
      <c r="AY608" s="137" t="s">
        <v>184</v>
      </c>
    </row>
    <row r="609" spans="2:65" s="12" customFormat="1" ht="11.25">
      <c r="B609" s="142"/>
      <c r="D609" s="136" t="s">
        <v>190</v>
      </c>
      <c r="E609" s="143" t="s">
        <v>3</v>
      </c>
      <c r="F609" s="144" t="s">
        <v>3168</v>
      </c>
      <c r="H609" s="145">
        <v>24</v>
      </c>
      <c r="I609" s="146"/>
      <c r="L609" s="142"/>
      <c r="M609" s="147"/>
      <c r="T609" s="148"/>
      <c r="AT609" s="143" t="s">
        <v>190</v>
      </c>
      <c r="AU609" s="143" t="s">
        <v>88</v>
      </c>
      <c r="AV609" s="12" t="s">
        <v>90</v>
      </c>
      <c r="AW609" s="12" t="s">
        <v>41</v>
      </c>
      <c r="AX609" s="12" t="s">
        <v>80</v>
      </c>
      <c r="AY609" s="143" t="s">
        <v>184</v>
      </c>
    </row>
    <row r="610" spans="2:65" s="11" customFormat="1" ht="11.25">
      <c r="B610" s="135"/>
      <c r="D610" s="136" t="s">
        <v>190</v>
      </c>
      <c r="E610" s="137" t="s">
        <v>3</v>
      </c>
      <c r="F610" s="138" t="s">
        <v>355</v>
      </c>
      <c r="H610" s="137" t="s">
        <v>3</v>
      </c>
      <c r="I610" s="139"/>
      <c r="L610" s="135"/>
      <c r="M610" s="140"/>
      <c r="T610" s="141"/>
      <c r="AT610" s="137" t="s">
        <v>190</v>
      </c>
      <c r="AU610" s="137" t="s">
        <v>88</v>
      </c>
      <c r="AV610" s="11" t="s">
        <v>88</v>
      </c>
      <c r="AW610" s="11" t="s">
        <v>41</v>
      </c>
      <c r="AX610" s="11" t="s">
        <v>80</v>
      </c>
      <c r="AY610" s="137" t="s">
        <v>184</v>
      </c>
    </row>
    <row r="611" spans="2:65" s="12" customFormat="1" ht="11.25">
      <c r="B611" s="142"/>
      <c r="D611" s="136" t="s">
        <v>190</v>
      </c>
      <c r="E611" s="143" t="s">
        <v>3</v>
      </c>
      <c r="F611" s="144" t="s">
        <v>3169</v>
      </c>
      <c r="H611" s="145">
        <v>156</v>
      </c>
      <c r="I611" s="146"/>
      <c r="L611" s="142"/>
      <c r="M611" s="147"/>
      <c r="T611" s="148"/>
      <c r="AT611" s="143" t="s">
        <v>190</v>
      </c>
      <c r="AU611" s="143" t="s">
        <v>88</v>
      </c>
      <c r="AV611" s="12" t="s">
        <v>90</v>
      </c>
      <c r="AW611" s="12" t="s">
        <v>41</v>
      </c>
      <c r="AX611" s="12" t="s">
        <v>80</v>
      </c>
      <c r="AY611" s="143" t="s">
        <v>184</v>
      </c>
    </row>
    <row r="612" spans="2:65" s="13" customFormat="1" ht="11.25">
      <c r="B612" s="149"/>
      <c r="D612" s="136" t="s">
        <v>190</v>
      </c>
      <c r="E612" s="150" t="s">
        <v>3</v>
      </c>
      <c r="F612" s="151" t="s">
        <v>202</v>
      </c>
      <c r="H612" s="152">
        <v>180</v>
      </c>
      <c r="I612" s="153"/>
      <c r="L612" s="149"/>
      <c r="M612" s="154"/>
      <c r="T612" s="155"/>
      <c r="AT612" s="150" t="s">
        <v>190</v>
      </c>
      <c r="AU612" s="150" t="s">
        <v>88</v>
      </c>
      <c r="AV612" s="13" t="s">
        <v>203</v>
      </c>
      <c r="AW612" s="13" t="s">
        <v>41</v>
      </c>
      <c r="AX612" s="13" t="s">
        <v>88</v>
      </c>
      <c r="AY612" s="150" t="s">
        <v>184</v>
      </c>
    </row>
    <row r="613" spans="2:65" s="1" customFormat="1" ht="24.2" customHeight="1">
      <c r="B613" s="121"/>
      <c r="C613" s="122" t="s">
        <v>468</v>
      </c>
      <c r="D613" s="122" t="s">
        <v>185</v>
      </c>
      <c r="E613" s="123" t="s">
        <v>925</v>
      </c>
      <c r="F613" s="124" t="s">
        <v>926</v>
      </c>
      <c r="G613" s="125" t="s">
        <v>188</v>
      </c>
      <c r="H613" s="126">
        <v>14.04</v>
      </c>
      <c r="I613" s="127"/>
      <c r="J613" s="128">
        <f>ROUND(I613*H613,2)</f>
        <v>0</v>
      </c>
      <c r="K613" s="124" t="s">
        <v>189</v>
      </c>
      <c r="L613" s="32"/>
      <c r="M613" s="129" t="s">
        <v>3</v>
      </c>
      <c r="N613" s="130" t="s">
        <v>51</v>
      </c>
      <c r="P613" s="131">
        <f>O613*H613</f>
        <v>0</v>
      </c>
      <c r="Q613" s="131">
        <v>0</v>
      </c>
      <c r="R613" s="131">
        <f>Q613*H613</f>
        <v>0</v>
      </c>
      <c r="S613" s="131">
        <v>0</v>
      </c>
      <c r="T613" s="132">
        <f>S613*H613</f>
        <v>0</v>
      </c>
      <c r="AR613" s="133" t="s">
        <v>88</v>
      </c>
      <c r="AT613" s="133" t="s">
        <v>185</v>
      </c>
      <c r="AU613" s="133" t="s">
        <v>88</v>
      </c>
      <c r="AY613" s="16" t="s">
        <v>184</v>
      </c>
      <c r="BE613" s="134">
        <f>IF(N613="základní",J613,0)</f>
        <v>0</v>
      </c>
      <c r="BF613" s="134">
        <f>IF(N613="snížená",J613,0)</f>
        <v>0</v>
      </c>
      <c r="BG613" s="134">
        <f>IF(N613="zákl. přenesená",J613,0)</f>
        <v>0</v>
      </c>
      <c r="BH613" s="134">
        <f>IF(N613="sníž. přenesená",J613,0)</f>
        <v>0</v>
      </c>
      <c r="BI613" s="134">
        <f>IF(N613="nulová",J613,0)</f>
        <v>0</v>
      </c>
      <c r="BJ613" s="16" t="s">
        <v>88</v>
      </c>
      <c r="BK613" s="134">
        <f>ROUND(I613*H613,2)</f>
        <v>0</v>
      </c>
      <c r="BL613" s="16" t="s">
        <v>88</v>
      </c>
      <c r="BM613" s="133" t="s">
        <v>3170</v>
      </c>
    </row>
    <row r="614" spans="2:65" s="11" customFormat="1" ht="22.5">
      <c r="B614" s="135"/>
      <c r="D614" s="136" t="s">
        <v>190</v>
      </c>
      <c r="E614" s="137" t="s">
        <v>3</v>
      </c>
      <c r="F614" s="138" t="s">
        <v>3167</v>
      </c>
      <c r="H614" s="137" t="s">
        <v>3</v>
      </c>
      <c r="I614" s="139"/>
      <c r="L614" s="135"/>
      <c r="M614" s="140"/>
      <c r="T614" s="141"/>
      <c r="AT614" s="137" t="s">
        <v>190</v>
      </c>
      <c r="AU614" s="137" t="s">
        <v>88</v>
      </c>
      <c r="AV614" s="11" t="s">
        <v>88</v>
      </c>
      <c r="AW614" s="11" t="s">
        <v>41</v>
      </c>
      <c r="AX614" s="11" t="s">
        <v>80</v>
      </c>
      <c r="AY614" s="137" t="s">
        <v>184</v>
      </c>
    </row>
    <row r="615" spans="2:65" s="11" customFormat="1" ht="11.25">
      <c r="B615" s="135"/>
      <c r="D615" s="136" t="s">
        <v>190</v>
      </c>
      <c r="E615" s="137" t="s">
        <v>3</v>
      </c>
      <c r="F615" s="138" t="s">
        <v>1147</v>
      </c>
      <c r="H615" s="137" t="s">
        <v>3</v>
      </c>
      <c r="I615" s="139"/>
      <c r="L615" s="135"/>
      <c r="M615" s="140"/>
      <c r="T615" s="141"/>
      <c r="AT615" s="137" t="s">
        <v>190</v>
      </c>
      <c r="AU615" s="137" t="s">
        <v>88</v>
      </c>
      <c r="AV615" s="11" t="s">
        <v>88</v>
      </c>
      <c r="AW615" s="11" t="s">
        <v>41</v>
      </c>
      <c r="AX615" s="11" t="s">
        <v>80</v>
      </c>
      <c r="AY615" s="137" t="s">
        <v>184</v>
      </c>
    </row>
    <row r="616" spans="2:65" s="12" customFormat="1" ht="11.25">
      <c r="B616" s="142"/>
      <c r="D616" s="136" t="s">
        <v>190</v>
      </c>
      <c r="E616" s="143" t="s">
        <v>3</v>
      </c>
      <c r="F616" s="144" t="s">
        <v>1973</v>
      </c>
      <c r="H616" s="145">
        <v>2.34</v>
      </c>
      <c r="I616" s="146"/>
      <c r="L616" s="142"/>
      <c r="M616" s="147"/>
      <c r="T616" s="148"/>
      <c r="AT616" s="143" t="s">
        <v>190</v>
      </c>
      <c r="AU616" s="143" t="s">
        <v>88</v>
      </c>
      <c r="AV616" s="12" t="s">
        <v>90</v>
      </c>
      <c r="AW616" s="12" t="s">
        <v>41</v>
      </c>
      <c r="AX616" s="12" t="s">
        <v>80</v>
      </c>
      <c r="AY616" s="143" t="s">
        <v>184</v>
      </c>
    </row>
    <row r="617" spans="2:65" s="12" customFormat="1" ht="11.25">
      <c r="B617" s="142"/>
      <c r="D617" s="136" t="s">
        <v>190</v>
      </c>
      <c r="E617" s="143" t="s">
        <v>3</v>
      </c>
      <c r="F617" s="144" t="s">
        <v>3171</v>
      </c>
      <c r="H617" s="145">
        <v>11.7</v>
      </c>
      <c r="I617" s="146"/>
      <c r="L617" s="142"/>
      <c r="M617" s="147"/>
      <c r="T617" s="148"/>
      <c r="AT617" s="143" t="s">
        <v>190</v>
      </c>
      <c r="AU617" s="143" t="s">
        <v>88</v>
      </c>
      <c r="AV617" s="12" t="s">
        <v>90</v>
      </c>
      <c r="AW617" s="12" t="s">
        <v>41</v>
      </c>
      <c r="AX617" s="12" t="s">
        <v>80</v>
      </c>
      <c r="AY617" s="143" t="s">
        <v>184</v>
      </c>
    </row>
    <row r="618" spans="2:65" s="13" customFormat="1" ht="11.25">
      <c r="B618" s="149"/>
      <c r="D618" s="136" t="s">
        <v>190</v>
      </c>
      <c r="E618" s="150" t="s">
        <v>3</v>
      </c>
      <c r="F618" s="151" t="s">
        <v>202</v>
      </c>
      <c r="H618" s="152">
        <v>14.04</v>
      </c>
      <c r="I618" s="153"/>
      <c r="L618" s="149"/>
      <c r="M618" s="156"/>
      <c r="N618" s="157"/>
      <c r="O618" s="157"/>
      <c r="P618" s="157"/>
      <c r="Q618" s="157"/>
      <c r="R618" s="157"/>
      <c r="S618" s="157"/>
      <c r="T618" s="158"/>
      <c r="AT618" s="150" t="s">
        <v>190</v>
      </c>
      <c r="AU618" s="150" t="s">
        <v>88</v>
      </c>
      <c r="AV618" s="13" t="s">
        <v>203</v>
      </c>
      <c r="AW618" s="13" t="s">
        <v>41</v>
      </c>
      <c r="AX618" s="13" t="s">
        <v>88</v>
      </c>
      <c r="AY618" s="150" t="s">
        <v>184</v>
      </c>
    </row>
    <row r="619" spans="2:65" s="1" customFormat="1" ht="6.95" customHeight="1">
      <c r="B619" s="41"/>
      <c r="C619" s="42"/>
      <c r="D619" s="42"/>
      <c r="E619" s="42"/>
      <c r="F619" s="42"/>
      <c r="G619" s="42"/>
      <c r="H619" s="42"/>
      <c r="I619" s="42"/>
      <c r="J619" s="42"/>
      <c r="K619" s="42"/>
      <c r="L619" s="32"/>
    </row>
  </sheetData>
  <autoFilter ref="C83:K618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9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135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16.5" customHeight="1">
      <c r="B9" s="32"/>
      <c r="E9" s="209" t="s">
        <v>3172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1546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ROUND((SUM(BE86:BE902)),  2)</f>
        <v>0</v>
      </c>
      <c r="I33" s="89">
        <v>0.21</v>
      </c>
      <c r="J33" s="88">
        <f>ROUND(((SUM(BE86:BE902))*I33),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ROUND((SUM(BF86:BF902)),  2)</f>
        <v>0</v>
      </c>
      <c r="I34" s="89">
        <v>0.15</v>
      </c>
      <c r="J34" s="88">
        <f>ROUND(((SUM(BF86:BF902))*I34),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ROUND((SUM(BG86:BG902)),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ROUND((SUM(BH86:BH902)),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ROUND((SUM(BI86:BI902)),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16.5" customHeight="1">
      <c r="B50" s="32"/>
      <c r="E50" s="209" t="str">
        <f>E9</f>
        <v>PS477 - Rekonstrukce SSZ 5.09 Karlova - Provazníkova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Malomeřice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J86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J137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J230</f>
        <v>0</v>
      </c>
      <c r="L62" s="99"/>
    </row>
    <row r="63" spans="2:47" s="8" customFormat="1" ht="24.95" customHeight="1">
      <c r="B63" s="99"/>
      <c r="D63" s="100" t="s">
        <v>3173</v>
      </c>
      <c r="E63" s="101"/>
      <c r="F63" s="101"/>
      <c r="G63" s="101"/>
      <c r="H63" s="101"/>
      <c r="I63" s="101"/>
      <c r="J63" s="102">
        <f>J249</f>
        <v>0</v>
      </c>
      <c r="L63" s="99"/>
    </row>
    <row r="64" spans="2:47" s="8" customFormat="1" ht="24.95" customHeight="1">
      <c r="B64" s="99"/>
      <c r="D64" s="100" t="s">
        <v>168</v>
      </c>
      <c r="E64" s="101"/>
      <c r="F64" s="101"/>
      <c r="G64" s="101"/>
      <c r="H64" s="101"/>
      <c r="I64" s="101"/>
      <c r="J64" s="102">
        <f>J265</f>
        <v>0</v>
      </c>
      <c r="L64" s="99"/>
    </row>
    <row r="65" spans="2:12" s="8" customFormat="1" ht="24.95" customHeight="1">
      <c r="B65" s="99"/>
      <c r="D65" s="100" t="s">
        <v>169</v>
      </c>
      <c r="E65" s="101"/>
      <c r="F65" s="101"/>
      <c r="G65" s="101"/>
      <c r="H65" s="101"/>
      <c r="I65" s="101"/>
      <c r="J65" s="102">
        <f>J879</f>
        <v>0</v>
      </c>
      <c r="L65" s="99"/>
    </row>
    <row r="66" spans="2:12" s="8" customFormat="1" ht="24.95" customHeight="1">
      <c r="B66" s="99"/>
      <c r="D66" s="100" t="s">
        <v>2165</v>
      </c>
      <c r="E66" s="101"/>
      <c r="F66" s="101"/>
      <c r="G66" s="101"/>
      <c r="H66" s="101"/>
      <c r="I66" s="101"/>
      <c r="J66" s="102">
        <f>J892</f>
        <v>0</v>
      </c>
      <c r="L66" s="99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0" t="s">
        <v>170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6" t="s">
        <v>17</v>
      </c>
      <c r="L75" s="32"/>
    </row>
    <row r="76" spans="2:12" s="1" customFormat="1" ht="16.5" customHeight="1">
      <c r="B76" s="32"/>
      <c r="E76" s="221" t="str">
        <f>E7</f>
        <v>I/42 VMO Tomkovo náměstí, I/42 VMO Rokytova - sloučení</v>
      </c>
      <c r="F76" s="222"/>
      <c r="G76" s="222"/>
      <c r="H76" s="222"/>
      <c r="L76" s="32"/>
    </row>
    <row r="77" spans="2:12" s="1" customFormat="1" ht="12" customHeight="1">
      <c r="B77" s="32"/>
      <c r="C77" s="26" t="s">
        <v>158</v>
      </c>
      <c r="L77" s="32"/>
    </row>
    <row r="78" spans="2:12" s="1" customFormat="1" ht="16.5" customHeight="1">
      <c r="B78" s="32"/>
      <c r="E78" s="209" t="str">
        <f>E9</f>
        <v>PS477 - Rekonstrukce SSZ 5.09 Karlova - Provazníkova</v>
      </c>
      <c r="F78" s="223"/>
      <c r="G78" s="223"/>
      <c r="H78" s="223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6" t="s">
        <v>23</v>
      </c>
      <c r="F80" s="24" t="str">
        <f>F12</f>
        <v>Brno - Malomeřice</v>
      </c>
      <c r="I80" s="26" t="s">
        <v>25</v>
      </c>
      <c r="J80" s="49" t="str">
        <f>IF(J12="","",J12)</f>
        <v>14. 8. 2023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6" t="s">
        <v>31</v>
      </c>
      <c r="F82" s="24" t="str">
        <f>E15</f>
        <v>Statutární město Brno</v>
      </c>
      <c r="I82" s="26" t="s">
        <v>39</v>
      </c>
      <c r="J82" s="30" t="str">
        <f>E21</f>
        <v>Sdružení společností „MoNaP‟</v>
      </c>
      <c r="L82" s="32"/>
    </row>
    <row r="83" spans="2:65" s="1" customFormat="1" ht="15.2" customHeight="1">
      <c r="B83" s="32"/>
      <c r="C83" s="26" t="s">
        <v>37</v>
      </c>
      <c r="F83" s="24" t="str">
        <f>IF(E18="","",E18)</f>
        <v>Vyplň údaj</v>
      </c>
      <c r="I83" s="26" t="s">
        <v>42</v>
      </c>
      <c r="J83" s="30" t="str">
        <f>E24</f>
        <v>Ing. Luděk Obrdlík</v>
      </c>
      <c r="L83" s="32"/>
    </row>
    <row r="84" spans="2:65" s="1" customFormat="1" ht="10.35" customHeight="1">
      <c r="B84" s="32"/>
      <c r="L84" s="32"/>
    </row>
    <row r="85" spans="2:65" s="9" customFormat="1" ht="29.25" customHeight="1">
      <c r="B85" s="103"/>
      <c r="C85" s="104" t="s">
        <v>171</v>
      </c>
      <c r="D85" s="105" t="s">
        <v>65</v>
      </c>
      <c r="E85" s="105" t="s">
        <v>61</v>
      </c>
      <c r="F85" s="105" t="s">
        <v>62</v>
      </c>
      <c r="G85" s="105" t="s">
        <v>172</v>
      </c>
      <c r="H85" s="105" t="s">
        <v>173</v>
      </c>
      <c r="I85" s="105" t="s">
        <v>174</v>
      </c>
      <c r="J85" s="105" t="s">
        <v>162</v>
      </c>
      <c r="K85" s="106" t="s">
        <v>175</v>
      </c>
      <c r="L85" s="103"/>
      <c r="M85" s="56" t="s">
        <v>3</v>
      </c>
      <c r="N85" s="57" t="s">
        <v>50</v>
      </c>
      <c r="O85" s="57" t="s">
        <v>176</v>
      </c>
      <c r="P85" s="57" t="s">
        <v>177</v>
      </c>
      <c r="Q85" s="57" t="s">
        <v>178</v>
      </c>
      <c r="R85" s="57" t="s">
        <v>179</v>
      </c>
      <c r="S85" s="57" t="s">
        <v>180</v>
      </c>
      <c r="T85" s="58" t="s">
        <v>181</v>
      </c>
    </row>
    <row r="86" spans="2:65" s="1" customFormat="1" ht="22.9" customHeight="1">
      <c r="B86" s="32"/>
      <c r="C86" s="61" t="s">
        <v>182</v>
      </c>
      <c r="J86" s="107">
        <f>BK86</f>
        <v>0</v>
      </c>
      <c r="L86" s="32"/>
      <c r="M86" s="59"/>
      <c r="N86" s="50"/>
      <c r="O86" s="50"/>
      <c r="P86" s="108">
        <f>P87+P137+P230+P249+P265+P879+P892</f>
        <v>0</v>
      </c>
      <c r="Q86" s="50"/>
      <c r="R86" s="108">
        <f>R87+R137+R230+R249+R265+R879+R892</f>
        <v>0</v>
      </c>
      <c r="S86" s="50"/>
      <c r="T86" s="109">
        <f>T87+T137+T230+T249+T265+T879+T892</f>
        <v>0</v>
      </c>
      <c r="AT86" s="16" t="s">
        <v>79</v>
      </c>
      <c r="AU86" s="16" t="s">
        <v>163</v>
      </c>
      <c r="BK86" s="110">
        <f>BK87+BK137+BK230+BK249+BK265+BK879+BK892</f>
        <v>0</v>
      </c>
    </row>
    <row r="87" spans="2:65" s="10" customFormat="1" ht="25.9" customHeight="1">
      <c r="B87" s="111"/>
      <c r="D87" s="112" t="s">
        <v>79</v>
      </c>
      <c r="E87" s="113" t="s">
        <v>80</v>
      </c>
      <c r="F87" s="113" t="s">
        <v>183</v>
      </c>
      <c r="I87" s="114"/>
      <c r="J87" s="115">
        <f>BK87</f>
        <v>0</v>
      </c>
      <c r="L87" s="111"/>
      <c r="M87" s="116"/>
      <c r="P87" s="117">
        <f>SUM(P88:P136)</f>
        <v>0</v>
      </c>
      <c r="R87" s="117">
        <f>SUM(R88:R136)</f>
        <v>0</v>
      </c>
      <c r="T87" s="118">
        <f>SUM(T88:T136)</f>
        <v>0</v>
      </c>
      <c r="AR87" s="112" t="s">
        <v>88</v>
      </c>
      <c r="AT87" s="119" t="s">
        <v>79</v>
      </c>
      <c r="AU87" s="119" t="s">
        <v>80</v>
      </c>
      <c r="AY87" s="112" t="s">
        <v>184</v>
      </c>
      <c r="BK87" s="120">
        <f>SUM(BK88:BK136)</f>
        <v>0</v>
      </c>
    </row>
    <row r="88" spans="2:65" s="1" customFormat="1" ht="21.75" customHeight="1">
      <c r="B88" s="121"/>
      <c r="C88" s="122" t="s">
        <v>88</v>
      </c>
      <c r="D88" s="122" t="s">
        <v>185</v>
      </c>
      <c r="E88" s="123" t="s">
        <v>186</v>
      </c>
      <c r="F88" s="124" t="s">
        <v>187</v>
      </c>
      <c r="G88" s="125" t="s">
        <v>188</v>
      </c>
      <c r="H88" s="126">
        <v>32.878</v>
      </c>
      <c r="I88" s="127"/>
      <c r="J88" s="128">
        <f>ROUND(I88*H88,2)</f>
        <v>0</v>
      </c>
      <c r="K88" s="124" t="s">
        <v>189</v>
      </c>
      <c r="L88" s="32"/>
      <c r="M88" s="129" t="s">
        <v>3</v>
      </c>
      <c r="N88" s="130" t="s">
        <v>51</v>
      </c>
      <c r="P88" s="131">
        <f>O88*H88</f>
        <v>0</v>
      </c>
      <c r="Q88" s="131">
        <v>0</v>
      </c>
      <c r="R88" s="131">
        <f>Q88*H88</f>
        <v>0</v>
      </c>
      <c r="S88" s="131">
        <v>0</v>
      </c>
      <c r="T88" s="132">
        <f>S88*H88</f>
        <v>0</v>
      </c>
      <c r="AR88" s="133" t="s">
        <v>88</v>
      </c>
      <c r="AT88" s="133" t="s">
        <v>185</v>
      </c>
      <c r="AU88" s="133" t="s">
        <v>88</v>
      </c>
      <c r="AY88" s="16" t="s">
        <v>184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6" t="s">
        <v>88</v>
      </c>
      <c r="BK88" s="134">
        <f>ROUND(I88*H88,2)</f>
        <v>0</v>
      </c>
      <c r="BL88" s="16" t="s">
        <v>88</v>
      </c>
      <c r="BM88" s="133" t="s">
        <v>3174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3175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743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194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3176</v>
      </c>
      <c r="H92" s="145">
        <v>11.55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1" customFormat="1" ht="11.25">
      <c r="B93" s="135"/>
      <c r="D93" s="136" t="s">
        <v>190</v>
      </c>
      <c r="E93" s="137" t="s">
        <v>3</v>
      </c>
      <c r="F93" s="138" t="s">
        <v>196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88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3177</v>
      </c>
      <c r="H94" s="145">
        <v>15</v>
      </c>
      <c r="I94" s="146"/>
      <c r="L94" s="142"/>
      <c r="M94" s="147"/>
      <c r="T94" s="148"/>
      <c r="AT94" s="143" t="s">
        <v>190</v>
      </c>
      <c r="AU94" s="143" t="s">
        <v>88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1" customFormat="1" ht="22.5">
      <c r="B95" s="135"/>
      <c r="D95" s="136" t="s">
        <v>190</v>
      </c>
      <c r="E95" s="137" t="s">
        <v>3</v>
      </c>
      <c r="F95" s="138" t="s">
        <v>3178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1556</v>
      </c>
      <c r="H96" s="145">
        <v>3.4</v>
      </c>
      <c r="I96" s="146"/>
      <c r="L96" s="142"/>
      <c r="M96" s="147"/>
      <c r="T96" s="148"/>
      <c r="AT96" s="143" t="s">
        <v>190</v>
      </c>
      <c r="AU96" s="143" t="s">
        <v>88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1" customFormat="1" ht="22.5">
      <c r="B97" s="135"/>
      <c r="D97" s="136" t="s">
        <v>190</v>
      </c>
      <c r="E97" s="137" t="s">
        <v>3</v>
      </c>
      <c r="F97" s="138" t="s">
        <v>3179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3180</v>
      </c>
      <c r="H98" s="145">
        <v>0.216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1" customFormat="1" ht="22.5">
      <c r="B99" s="135"/>
      <c r="D99" s="136" t="s">
        <v>190</v>
      </c>
      <c r="E99" s="137" t="s">
        <v>3</v>
      </c>
      <c r="F99" s="138" t="s">
        <v>3181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88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2" customFormat="1" ht="11.25">
      <c r="B100" s="142"/>
      <c r="D100" s="136" t="s">
        <v>190</v>
      </c>
      <c r="E100" s="143" t="s">
        <v>3</v>
      </c>
      <c r="F100" s="144" t="s">
        <v>201</v>
      </c>
      <c r="H100" s="145">
        <v>1.2</v>
      </c>
      <c r="I100" s="146"/>
      <c r="L100" s="142"/>
      <c r="M100" s="147"/>
      <c r="T100" s="148"/>
      <c r="AT100" s="143" t="s">
        <v>190</v>
      </c>
      <c r="AU100" s="143" t="s">
        <v>88</v>
      </c>
      <c r="AV100" s="12" t="s">
        <v>90</v>
      </c>
      <c r="AW100" s="12" t="s">
        <v>41</v>
      </c>
      <c r="AX100" s="12" t="s">
        <v>80</v>
      </c>
      <c r="AY100" s="143" t="s">
        <v>184</v>
      </c>
    </row>
    <row r="101" spans="2:65" s="11" customFormat="1" ht="22.5">
      <c r="B101" s="135"/>
      <c r="D101" s="136" t="s">
        <v>190</v>
      </c>
      <c r="E101" s="137" t="s">
        <v>3</v>
      </c>
      <c r="F101" s="138" t="s">
        <v>2785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3182</v>
      </c>
      <c r="H102" s="145">
        <v>1.512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3" customFormat="1" ht="11.25">
      <c r="B103" s="149"/>
      <c r="D103" s="136" t="s">
        <v>190</v>
      </c>
      <c r="E103" s="150" t="s">
        <v>3</v>
      </c>
      <c r="F103" s="151" t="s">
        <v>202</v>
      </c>
      <c r="H103" s="152">
        <v>32.878</v>
      </c>
      <c r="I103" s="153"/>
      <c r="L103" s="149"/>
      <c r="M103" s="154"/>
      <c r="T103" s="155"/>
      <c r="AT103" s="150" t="s">
        <v>190</v>
      </c>
      <c r="AU103" s="150" t="s">
        <v>88</v>
      </c>
      <c r="AV103" s="13" t="s">
        <v>203</v>
      </c>
      <c r="AW103" s="13" t="s">
        <v>41</v>
      </c>
      <c r="AX103" s="13" t="s">
        <v>88</v>
      </c>
      <c r="AY103" s="150" t="s">
        <v>184</v>
      </c>
    </row>
    <row r="104" spans="2:65" s="1" customFormat="1" ht="24.2" customHeight="1">
      <c r="B104" s="121"/>
      <c r="C104" s="122" t="s">
        <v>90</v>
      </c>
      <c r="D104" s="122" t="s">
        <v>185</v>
      </c>
      <c r="E104" s="123" t="s">
        <v>1022</v>
      </c>
      <c r="F104" s="124" t="s">
        <v>1023</v>
      </c>
      <c r="G104" s="125" t="s">
        <v>188</v>
      </c>
      <c r="H104" s="126">
        <v>1.2</v>
      </c>
      <c r="I104" s="127"/>
      <c r="J104" s="128">
        <f>ROUND(I104*H104,2)</f>
        <v>0</v>
      </c>
      <c r="K104" s="124" t="s">
        <v>189</v>
      </c>
      <c r="L104" s="32"/>
      <c r="M104" s="129" t="s">
        <v>3</v>
      </c>
      <c r="N104" s="130" t="s">
        <v>51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88</v>
      </c>
      <c r="AT104" s="133" t="s">
        <v>185</v>
      </c>
      <c r="AU104" s="133" t="s">
        <v>88</v>
      </c>
      <c r="AY104" s="16" t="s">
        <v>184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88</v>
      </c>
      <c r="BK104" s="134">
        <f>ROUND(I104*H104,2)</f>
        <v>0</v>
      </c>
      <c r="BL104" s="16" t="s">
        <v>88</v>
      </c>
      <c r="BM104" s="133" t="s">
        <v>3183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3175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22.5">
      <c r="B106" s="135"/>
      <c r="D106" s="136" t="s">
        <v>190</v>
      </c>
      <c r="E106" s="137" t="s">
        <v>3</v>
      </c>
      <c r="F106" s="138" t="s">
        <v>1565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1027</v>
      </c>
      <c r="H107" s="145">
        <v>1.2</v>
      </c>
      <c r="I107" s="146"/>
      <c r="L107" s="142"/>
      <c r="M107" s="147"/>
      <c r="T107" s="148"/>
      <c r="AT107" s="143" t="s">
        <v>190</v>
      </c>
      <c r="AU107" s="143" t="s">
        <v>88</v>
      </c>
      <c r="AV107" s="12" t="s">
        <v>90</v>
      </c>
      <c r="AW107" s="12" t="s">
        <v>41</v>
      </c>
      <c r="AX107" s="12" t="s">
        <v>80</v>
      </c>
      <c r="AY107" s="143" t="s">
        <v>184</v>
      </c>
    </row>
    <row r="108" spans="2:65" s="13" customFormat="1" ht="11.25">
      <c r="B108" s="149"/>
      <c r="D108" s="136" t="s">
        <v>190</v>
      </c>
      <c r="E108" s="150" t="s">
        <v>3</v>
      </c>
      <c r="F108" s="151" t="s">
        <v>202</v>
      </c>
      <c r="H108" s="152">
        <v>1.2</v>
      </c>
      <c r="I108" s="153"/>
      <c r="L108" s="149"/>
      <c r="M108" s="154"/>
      <c r="T108" s="155"/>
      <c r="AT108" s="150" t="s">
        <v>190</v>
      </c>
      <c r="AU108" s="150" t="s">
        <v>88</v>
      </c>
      <c r="AV108" s="13" t="s">
        <v>203</v>
      </c>
      <c r="AW108" s="13" t="s">
        <v>41</v>
      </c>
      <c r="AX108" s="13" t="s">
        <v>88</v>
      </c>
      <c r="AY108" s="150" t="s">
        <v>184</v>
      </c>
    </row>
    <row r="109" spans="2:65" s="1" customFormat="1" ht="16.5" customHeight="1">
      <c r="B109" s="121"/>
      <c r="C109" s="122" t="s">
        <v>210</v>
      </c>
      <c r="D109" s="122" t="s">
        <v>185</v>
      </c>
      <c r="E109" s="123" t="s">
        <v>211</v>
      </c>
      <c r="F109" s="124" t="s">
        <v>212</v>
      </c>
      <c r="G109" s="125" t="s">
        <v>213</v>
      </c>
      <c r="H109" s="126">
        <v>1</v>
      </c>
      <c r="I109" s="127"/>
      <c r="J109" s="128">
        <f>ROUND(I109*H109,2)</f>
        <v>0</v>
      </c>
      <c r="K109" s="124" t="s">
        <v>189</v>
      </c>
      <c r="L109" s="32"/>
      <c r="M109" s="129" t="s">
        <v>3</v>
      </c>
      <c r="N109" s="130" t="s">
        <v>51</v>
      </c>
      <c r="P109" s="131">
        <f>O109*H109</f>
        <v>0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88</v>
      </c>
      <c r="AT109" s="133" t="s">
        <v>185</v>
      </c>
      <c r="AU109" s="133" t="s">
        <v>88</v>
      </c>
      <c r="AY109" s="16" t="s">
        <v>184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88</v>
      </c>
      <c r="BK109" s="134">
        <f>ROUND(I109*H109,2)</f>
        <v>0</v>
      </c>
      <c r="BL109" s="16" t="s">
        <v>88</v>
      </c>
      <c r="BM109" s="133" t="s">
        <v>3184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3185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3186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2" customFormat="1" ht="11.25">
      <c r="B112" s="142"/>
      <c r="D112" s="136" t="s">
        <v>190</v>
      </c>
      <c r="E112" s="143" t="s">
        <v>3</v>
      </c>
      <c r="F112" s="144" t="s">
        <v>88</v>
      </c>
      <c r="H112" s="145">
        <v>1</v>
      </c>
      <c r="I112" s="146"/>
      <c r="L112" s="142"/>
      <c r="M112" s="147"/>
      <c r="T112" s="148"/>
      <c r="AT112" s="143" t="s">
        <v>190</v>
      </c>
      <c r="AU112" s="143" t="s">
        <v>88</v>
      </c>
      <c r="AV112" s="12" t="s">
        <v>90</v>
      </c>
      <c r="AW112" s="12" t="s">
        <v>41</v>
      </c>
      <c r="AX112" s="12" t="s">
        <v>80</v>
      </c>
      <c r="AY112" s="143" t="s">
        <v>184</v>
      </c>
    </row>
    <row r="113" spans="2:65" s="13" customFormat="1" ht="11.25">
      <c r="B113" s="149"/>
      <c r="D113" s="136" t="s">
        <v>190</v>
      </c>
      <c r="E113" s="150" t="s">
        <v>3</v>
      </c>
      <c r="F113" s="151" t="s">
        <v>202</v>
      </c>
      <c r="H113" s="152">
        <v>1</v>
      </c>
      <c r="I113" s="153"/>
      <c r="L113" s="149"/>
      <c r="M113" s="154"/>
      <c r="T113" s="155"/>
      <c r="AT113" s="150" t="s">
        <v>190</v>
      </c>
      <c r="AU113" s="150" t="s">
        <v>88</v>
      </c>
      <c r="AV113" s="13" t="s">
        <v>203</v>
      </c>
      <c r="AW113" s="13" t="s">
        <v>41</v>
      </c>
      <c r="AX113" s="13" t="s">
        <v>88</v>
      </c>
      <c r="AY113" s="150" t="s">
        <v>184</v>
      </c>
    </row>
    <row r="114" spans="2:65" s="1" customFormat="1" ht="24.2" customHeight="1">
      <c r="B114" s="121"/>
      <c r="C114" s="122" t="s">
        <v>203</v>
      </c>
      <c r="D114" s="122" t="s">
        <v>185</v>
      </c>
      <c r="E114" s="123" t="s">
        <v>1218</v>
      </c>
      <c r="F114" s="124" t="s">
        <v>1219</v>
      </c>
      <c r="G114" s="125" t="s">
        <v>213</v>
      </c>
      <c r="H114" s="126">
        <v>1</v>
      </c>
      <c r="I114" s="127"/>
      <c r="J114" s="128">
        <f>ROUND(I114*H114,2)</f>
        <v>0</v>
      </c>
      <c r="K114" s="124" t="s">
        <v>189</v>
      </c>
      <c r="L114" s="32"/>
      <c r="M114" s="129" t="s">
        <v>3</v>
      </c>
      <c r="N114" s="130" t="s">
        <v>51</v>
      </c>
      <c r="P114" s="131">
        <f>O114*H114</f>
        <v>0</v>
      </c>
      <c r="Q114" s="131">
        <v>0</v>
      </c>
      <c r="R114" s="131">
        <f>Q114*H114</f>
        <v>0</v>
      </c>
      <c r="S114" s="131">
        <v>0</v>
      </c>
      <c r="T114" s="132">
        <f>S114*H114</f>
        <v>0</v>
      </c>
      <c r="AR114" s="133" t="s">
        <v>88</v>
      </c>
      <c r="AT114" s="133" t="s">
        <v>185</v>
      </c>
      <c r="AU114" s="133" t="s">
        <v>88</v>
      </c>
      <c r="AY114" s="16" t="s">
        <v>184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6" t="s">
        <v>88</v>
      </c>
      <c r="BK114" s="134">
        <f>ROUND(I114*H114,2)</f>
        <v>0</v>
      </c>
      <c r="BL114" s="16" t="s">
        <v>88</v>
      </c>
      <c r="BM114" s="133" t="s">
        <v>3187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3185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1" customFormat="1" ht="22.5">
      <c r="B116" s="135"/>
      <c r="D116" s="136" t="s">
        <v>190</v>
      </c>
      <c r="E116" s="137" t="s">
        <v>3</v>
      </c>
      <c r="F116" s="138" t="s">
        <v>3188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88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2" customFormat="1" ht="11.25">
      <c r="B117" s="142"/>
      <c r="D117" s="136" t="s">
        <v>190</v>
      </c>
      <c r="E117" s="143" t="s">
        <v>3</v>
      </c>
      <c r="F117" s="144" t="s">
        <v>88</v>
      </c>
      <c r="H117" s="145">
        <v>1</v>
      </c>
      <c r="I117" s="146"/>
      <c r="L117" s="142"/>
      <c r="M117" s="147"/>
      <c r="T117" s="148"/>
      <c r="AT117" s="143" t="s">
        <v>190</v>
      </c>
      <c r="AU117" s="143" t="s">
        <v>88</v>
      </c>
      <c r="AV117" s="12" t="s">
        <v>90</v>
      </c>
      <c r="AW117" s="12" t="s">
        <v>41</v>
      </c>
      <c r="AX117" s="12" t="s">
        <v>80</v>
      </c>
      <c r="AY117" s="143" t="s">
        <v>184</v>
      </c>
    </row>
    <row r="118" spans="2:65" s="13" customFormat="1" ht="11.25">
      <c r="B118" s="149"/>
      <c r="D118" s="136" t="s">
        <v>190</v>
      </c>
      <c r="E118" s="150" t="s">
        <v>3</v>
      </c>
      <c r="F118" s="151" t="s">
        <v>202</v>
      </c>
      <c r="H118" s="152">
        <v>1</v>
      </c>
      <c r="I118" s="153"/>
      <c r="L118" s="149"/>
      <c r="M118" s="154"/>
      <c r="T118" s="155"/>
      <c r="AT118" s="150" t="s">
        <v>190</v>
      </c>
      <c r="AU118" s="150" t="s">
        <v>88</v>
      </c>
      <c r="AV118" s="13" t="s">
        <v>203</v>
      </c>
      <c r="AW118" s="13" t="s">
        <v>41</v>
      </c>
      <c r="AX118" s="13" t="s">
        <v>88</v>
      </c>
      <c r="AY118" s="150" t="s">
        <v>184</v>
      </c>
    </row>
    <row r="119" spans="2:65" s="1" customFormat="1" ht="21.75" customHeight="1">
      <c r="B119" s="121"/>
      <c r="C119" s="122" t="s">
        <v>221</v>
      </c>
      <c r="D119" s="122" t="s">
        <v>185</v>
      </c>
      <c r="E119" s="123" t="s">
        <v>217</v>
      </c>
      <c r="F119" s="124" t="s">
        <v>218</v>
      </c>
      <c r="G119" s="125" t="s">
        <v>213</v>
      </c>
      <c r="H119" s="126">
        <v>1</v>
      </c>
      <c r="I119" s="127"/>
      <c r="J119" s="128">
        <f>ROUND(I119*H119,2)</f>
        <v>0</v>
      </c>
      <c r="K119" s="124" t="s">
        <v>189</v>
      </c>
      <c r="L119" s="32"/>
      <c r="M119" s="129" t="s">
        <v>3</v>
      </c>
      <c r="N119" s="130" t="s">
        <v>51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88</v>
      </c>
      <c r="AT119" s="133" t="s">
        <v>185</v>
      </c>
      <c r="AU119" s="133" t="s">
        <v>88</v>
      </c>
      <c r="AY119" s="16" t="s">
        <v>184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88</v>
      </c>
      <c r="BK119" s="134">
        <f>ROUND(I119*H119,2)</f>
        <v>0</v>
      </c>
      <c r="BL119" s="16" t="s">
        <v>88</v>
      </c>
      <c r="BM119" s="133" t="s">
        <v>3189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3185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3190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2" customFormat="1" ht="11.25">
      <c r="B122" s="142"/>
      <c r="D122" s="136" t="s">
        <v>190</v>
      </c>
      <c r="E122" s="143" t="s">
        <v>3</v>
      </c>
      <c r="F122" s="144" t="s">
        <v>88</v>
      </c>
      <c r="H122" s="145">
        <v>1</v>
      </c>
      <c r="I122" s="146"/>
      <c r="L122" s="142"/>
      <c r="M122" s="147"/>
      <c r="T122" s="148"/>
      <c r="AT122" s="143" t="s">
        <v>190</v>
      </c>
      <c r="AU122" s="143" t="s">
        <v>88</v>
      </c>
      <c r="AV122" s="12" t="s">
        <v>90</v>
      </c>
      <c r="AW122" s="12" t="s">
        <v>41</v>
      </c>
      <c r="AX122" s="12" t="s">
        <v>88</v>
      </c>
      <c r="AY122" s="143" t="s">
        <v>184</v>
      </c>
    </row>
    <row r="123" spans="2:65" s="1" customFormat="1" ht="24.2" customHeight="1">
      <c r="B123" s="121"/>
      <c r="C123" s="122" t="s">
        <v>224</v>
      </c>
      <c r="D123" s="122" t="s">
        <v>185</v>
      </c>
      <c r="E123" s="123" t="s">
        <v>222</v>
      </c>
      <c r="F123" s="124" t="s">
        <v>223</v>
      </c>
      <c r="G123" s="125" t="s">
        <v>213</v>
      </c>
      <c r="H123" s="126">
        <v>1</v>
      </c>
      <c r="I123" s="127"/>
      <c r="J123" s="128">
        <f>ROUND(I123*H123,2)</f>
        <v>0</v>
      </c>
      <c r="K123" s="124" t="s">
        <v>189</v>
      </c>
      <c r="L123" s="32"/>
      <c r="M123" s="129" t="s">
        <v>3</v>
      </c>
      <c r="N123" s="130" t="s">
        <v>51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88</v>
      </c>
      <c r="AT123" s="133" t="s">
        <v>185</v>
      </c>
      <c r="AU123" s="133" t="s">
        <v>88</v>
      </c>
      <c r="AY123" s="16" t="s">
        <v>184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88</v>
      </c>
      <c r="BK123" s="134">
        <f>ROUND(I123*H123,2)</f>
        <v>0</v>
      </c>
      <c r="BL123" s="16" t="s">
        <v>88</v>
      </c>
      <c r="BM123" s="133" t="s">
        <v>3191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3185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3192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2" customFormat="1" ht="11.25">
      <c r="B126" s="142"/>
      <c r="D126" s="136" t="s">
        <v>190</v>
      </c>
      <c r="E126" s="143" t="s">
        <v>3</v>
      </c>
      <c r="F126" s="144" t="s">
        <v>88</v>
      </c>
      <c r="H126" s="145">
        <v>1</v>
      </c>
      <c r="I126" s="146"/>
      <c r="L126" s="142"/>
      <c r="M126" s="147"/>
      <c r="T126" s="148"/>
      <c r="AT126" s="143" t="s">
        <v>190</v>
      </c>
      <c r="AU126" s="143" t="s">
        <v>88</v>
      </c>
      <c r="AV126" s="12" t="s">
        <v>90</v>
      </c>
      <c r="AW126" s="12" t="s">
        <v>41</v>
      </c>
      <c r="AX126" s="12" t="s">
        <v>80</v>
      </c>
      <c r="AY126" s="143" t="s">
        <v>184</v>
      </c>
    </row>
    <row r="127" spans="2:65" s="13" customFormat="1" ht="11.25">
      <c r="B127" s="149"/>
      <c r="D127" s="136" t="s">
        <v>190</v>
      </c>
      <c r="E127" s="150" t="s">
        <v>3</v>
      </c>
      <c r="F127" s="151" t="s">
        <v>202</v>
      </c>
      <c r="H127" s="152">
        <v>1</v>
      </c>
      <c r="I127" s="153"/>
      <c r="L127" s="149"/>
      <c r="M127" s="154"/>
      <c r="T127" s="155"/>
      <c r="AT127" s="150" t="s">
        <v>190</v>
      </c>
      <c r="AU127" s="150" t="s">
        <v>88</v>
      </c>
      <c r="AV127" s="13" t="s">
        <v>203</v>
      </c>
      <c r="AW127" s="13" t="s">
        <v>41</v>
      </c>
      <c r="AX127" s="13" t="s">
        <v>88</v>
      </c>
      <c r="AY127" s="150" t="s">
        <v>184</v>
      </c>
    </row>
    <row r="128" spans="2:65" s="1" customFormat="1" ht="16.5" customHeight="1">
      <c r="B128" s="121"/>
      <c r="C128" s="122" t="s">
        <v>230</v>
      </c>
      <c r="D128" s="122" t="s">
        <v>185</v>
      </c>
      <c r="E128" s="123" t="s">
        <v>1225</v>
      </c>
      <c r="F128" s="124" t="s">
        <v>1226</v>
      </c>
      <c r="G128" s="125" t="s">
        <v>348</v>
      </c>
      <c r="H128" s="126">
        <v>1</v>
      </c>
      <c r="I128" s="127"/>
      <c r="J128" s="128">
        <f>ROUND(I128*H128,2)</f>
        <v>0</v>
      </c>
      <c r="K128" s="124" t="s">
        <v>189</v>
      </c>
      <c r="L128" s="32"/>
      <c r="M128" s="129" t="s">
        <v>3</v>
      </c>
      <c r="N128" s="130" t="s">
        <v>51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88</v>
      </c>
      <c r="AT128" s="133" t="s">
        <v>185</v>
      </c>
      <c r="AU128" s="133" t="s">
        <v>88</v>
      </c>
      <c r="AY128" s="16" t="s">
        <v>184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88</v>
      </c>
      <c r="BK128" s="134">
        <f>ROUND(I128*H128,2)</f>
        <v>0</v>
      </c>
      <c r="BL128" s="16" t="s">
        <v>88</v>
      </c>
      <c r="BM128" s="133" t="s">
        <v>3193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3185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3194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88</v>
      </c>
      <c r="H131" s="145">
        <v>1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80</v>
      </c>
      <c r="AY131" s="143" t="s">
        <v>184</v>
      </c>
    </row>
    <row r="132" spans="2:65" s="13" customFormat="1" ht="11.25">
      <c r="B132" s="149"/>
      <c r="D132" s="136" t="s">
        <v>190</v>
      </c>
      <c r="E132" s="150" t="s">
        <v>3</v>
      </c>
      <c r="F132" s="151" t="s">
        <v>202</v>
      </c>
      <c r="H132" s="152">
        <v>1</v>
      </c>
      <c r="I132" s="153"/>
      <c r="L132" s="149"/>
      <c r="M132" s="154"/>
      <c r="T132" s="155"/>
      <c r="AT132" s="150" t="s">
        <v>190</v>
      </c>
      <c r="AU132" s="150" t="s">
        <v>88</v>
      </c>
      <c r="AV132" s="13" t="s">
        <v>203</v>
      </c>
      <c r="AW132" s="13" t="s">
        <v>41</v>
      </c>
      <c r="AX132" s="13" t="s">
        <v>88</v>
      </c>
      <c r="AY132" s="150" t="s">
        <v>184</v>
      </c>
    </row>
    <row r="133" spans="2:65" s="1" customFormat="1" ht="24.2" customHeight="1">
      <c r="B133" s="121"/>
      <c r="C133" s="122" t="s">
        <v>228</v>
      </c>
      <c r="D133" s="122" t="s">
        <v>185</v>
      </c>
      <c r="E133" s="123" t="s">
        <v>226</v>
      </c>
      <c r="F133" s="124" t="s">
        <v>227</v>
      </c>
      <c r="G133" s="125" t="s">
        <v>213</v>
      </c>
      <c r="H133" s="126">
        <v>1</v>
      </c>
      <c r="I133" s="127"/>
      <c r="J133" s="128">
        <f>ROUND(I133*H133,2)</f>
        <v>0</v>
      </c>
      <c r="K133" s="124" t="s">
        <v>189</v>
      </c>
      <c r="L133" s="32"/>
      <c r="M133" s="129" t="s">
        <v>3</v>
      </c>
      <c r="N133" s="130" t="s">
        <v>51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88</v>
      </c>
      <c r="AT133" s="133" t="s">
        <v>185</v>
      </c>
      <c r="AU133" s="133" t="s">
        <v>88</v>
      </c>
      <c r="AY133" s="16" t="s">
        <v>184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6" t="s">
        <v>88</v>
      </c>
      <c r="BK133" s="134">
        <f>ROUND(I133*H133,2)</f>
        <v>0</v>
      </c>
      <c r="BL133" s="16" t="s">
        <v>88</v>
      </c>
      <c r="BM133" s="133" t="s">
        <v>3195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3185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88</v>
      </c>
      <c r="H135" s="145">
        <v>1</v>
      </c>
      <c r="I135" s="146"/>
      <c r="L135" s="142"/>
      <c r="M135" s="147"/>
      <c r="T135" s="148"/>
      <c r="AT135" s="143" t="s">
        <v>190</v>
      </c>
      <c r="AU135" s="143" t="s">
        <v>88</v>
      </c>
      <c r="AV135" s="12" t="s">
        <v>90</v>
      </c>
      <c r="AW135" s="12" t="s">
        <v>41</v>
      </c>
      <c r="AX135" s="12" t="s">
        <v>80</v>
      </c>
      <c r="AY135" s="143" t="s">
        <v>184</v>
      </c>
    </row>
    <row r="136" spans="2:65" s="13" customFormat="1" ht="11.25">
      <c r="B136" s="149"/>
      <c r="D136" s="136" t="s">
        <v>190</v>
      </c>
      <c r="E136" s="150" t="s">
        <v>3</v>
      </c>
      <c r="F136" s="151" t="s">
        <v>202</v>
      </c>
      <c r="H136" s="152">
        <v>1</v>
      </c>
      <c r="I136" s="153"/>
      <c r="L136" s="149"/>
      <c r="M136" s="154"/>
      <c r="T136" s="155"/>
      <c r="AT136" s="150" t="s">
        <v>190</v>
      </c>
      <c r="AU136" s="150" t="s">
        <v>88</v>
      </c>
      <c r="AV136" s="13" t="s">
        <v>203</v>
      </c>
      <c r="AW136" s="13" t="s">
        <v>41</v>
      </c>
      <c r="AX136" s="13" t="s">
        <v>88</v>
      </c>
      <c r="AY136" s="150" t="s">
        <v>184</v>
      </c>
    </row>
    <row r="137" spans="2:65" s="10" customFormat="1" ht="25.9" customHeight="1">
      <c r="B137" s="111"/>
      <c r="D137" s="112" t="s">
        <v>79</v>
      </c>
      <c r="E137" s="113" t="s">
        <v>88</v>
      </c>
      <c r="F137" s="113" t="s">
        <v>229</v>
      </c>
      <c r="I137" s="114"/>
      <c r="J137" s="115">
        <f>BK137</f>
        <v>0</v>
      </c>
      <c r="L137" s="111"/>
      <c r="M137" s="116"/>
      <c r="P137" s="117">
        <f>SUM(P138:P229)</f>
        <v>0</v>
      </c>
      <c r="R137" s="117">
        <f>SUM(R138:R229)</f>
        <v>0</v>
      </c>
      <c r="T137" s="118">
        <f>SUM(T138:T229)</f>
        <v>0</v>
      </c>
      <c r="AR137" s="112" t="s">
        <v>88</v>
      </c>
      <c r="AT137" s="119" t="s">
        <v>79</v>
      </c>
      <c r="AU137" s="119" t="s">
        <v>80</v>
      </c>
      <c r="AY137" s="112" t="s">
        <v>184</v>
      </c>
      <c r="BK137" s="120">
        <f>SUM(BK138:BK229)</f>
        <v>0</v>
      </c>
    </row>
    <row r="138" spans="2:65" s="1" customFormat="1" ht="24.2" customHeight="1">
      <c r="B138" s="121"/>
      <c r="C138" s="122" t="s">
        <v>241</v>
      </c>
      <c r="D138" s="122" t="s">
        <v>185</v>
      </c>
      <c r="E138" s="123" t="s">
        <v>3196</v>
      </c>
      <c r="F138" s="124" t="s">
        <v>3197</v>
      </c>
      <c r="G138" s="125" t="s">
        <v>188</v>
      </c>
      <c r="H138" s="126">
        <v>1.8</v>
      </c>
      <c r="I138" s="127"/>
      <c r="J138" s="128">
        <f>ROUND(I138*H138,2)</f>
        <v>0</v>
      </c>
      <c r="K138" s="124" t="s">
        <v>189</v>
      </c>
      <c r="L138" s="32"/>
      <c r="M138" s="129" t="s">
        <v>3</v>
      </c>
      <c r="N138" s="130" t="s">
        <v>51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88</v>
      </c>
      <c r="AT138" s="133" t="s">
        <v>185</v>
      </c>
      <c r="AU138" s="133" t="s">
        <v>88</v>
      </c>
      <c r="AY138" s="16" t="s">
        <v>184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88</v>
      </c>
      <c r="BK138" s="134">
        <f>ROUND(I138*H138,2)</f>
        <v>0</v>
      </c>
      <c r="BL138" s="16" t="s">
        <v>88</v>
      </c>
      <c r="BM138" s="133" t="s">
        <v>3198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3175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1" customFormat="1" ht="22.5">
      <c r="B140" s="135"/>
      <c r="D140" s="136" t="s">
        <v>190</v>
      </c>
      <c r="E140" s="137" t="s">
        <v>3</v>
      </c>
      <c r="F140" s="138" t="s">
        <v>3199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2" customFormat="1" ht="11.25">
      <c r="B141" s="142"/>
      <c r="D141" s="136" t="s">
        <v>190</v>
      </c>
      <c r="E141" s="143" t="s">
        <v>3</v>
      </c>
      <c r="F141" s="144" t="s">
        <v>3200</v>
      </c>
      <c r="H141" s="145">
        <v>1.8</v>
      </c>
      <c r="I141" s="146"/>
      <c r="L141" s="142"/>
      <c r="M141" s="147"/>
      <c r="T141" s="148"/>
      <c r="AT141" s="143" t="s">
        <v>190</v>
      </c>
      <c r="AU141" s="143" t="s">
        <v>88</v>
      </c>
      <c r="AV141" s="12" t="s">
        <v>90</v>
      </c>
      <c r="AW141" s="12" t="s">
        <v>41</v>
      </c>
      <c r="AX141" s="12" t="s">
        <v>80</v>
      </c>
      <c r="AY141" s="143" t="s">
        <v>184</v>
      </c>
    </row>
    <row r="142" spans="2:65" s="13" customFormat="1" ht="11.25">
      <c r="B142" s="149"/>
      <c r="D142" s="136" t="s">
        <v>190</v>
      </c>
      <c r="E142" s="150" t="s">
        <v>3</v>
      </c>
      <c r="F142" s="151" t="s">
        <v>202</v>
      </c>
      <c r="H142" s="152">
        <v>1.8</v>
      </c>
      <c r="I142" s="153"/>
      <c r="L142" s="149"/>
      <c r="M142" s="154"/>
      <c r="T142" s="155"/>
      <c r="AT142" s="150" t="s">
        <v>190</v>
      </c>
      <c r="AU142" s="150" t="s">
        <v>88</v>
      </c>
      <c r="AV142" s="13" t="s">
        <v>203</v>
      </c>
      <c r="AW142" s="13" t="s">
        <v>41</v>
      </c>
      <c r="AX142" s="13" t="s">
        <v>88</v>
      </c>
      <c r="AY142" s="150" t="s">
        <v>184</v>
      </c>
    </row>
    <row r="143" spans="2:65" s="1" customFormat="1" ht="24.2" customHeight="1">
      <c r="B143" s="121"/>
      <c r="C143" s="122" t="s">
        <v>247</v>
      </c>
      <c r="D143" s="122" t="s">
        <v>185</v>
      </c>
      <c r="E143" s="123" t="s">
        <v>231</v>
      </c>
      <c r="F143" s="124" t="s">
        <v>232</v>
      </c>
      <c r="G143" s="125" t="s">
        <v>188</v>
      </c>
      <c r="H143" s="126">
        <v>240</v>
      </c>
      <c r="I143" s="127"/>
      <c r="J143" s="128">
        <f>ROUND(I143*H143,2)</f>
        <v>0</v>
      </c>
      <c r="K143" s="124" t="s">
        <v>189</v>
      </c>
      <c r="L143" s="32"/>
      <c r="M143" s="129" t="s">
        <v>3</v>
      </c>
      <c r="N143" s="130" t="s">
        <v>51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88</v>
      </c>
      <c r="AT143" s="133" t="s">
        <v>185</v>
      </c>
      <c r="AU143" s="133" t="s">
        <v>88</v>
      </c>
      <c r="AY143" s="16" t="s">
        <v>184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88</v>
      </c>
      <c r="BK143" s="134">
        <f>ROUND(I143*H143,2)</f>
        <v>0</v>
      </c>
      <c r="BL143" s="16" t="s">
        <v>88</v>
      </c>
      <c r="BM143" s="133" t="s">
        <v>3201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3175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234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2" customFormat="1" ht="22.5">
      <c r="B146" s="142"/>
      <c r="D146" s="136" t="s">
        <v>190</v>
      </c>
      <c r="E146" s="143" t="s">
        <v>3</v>
      </c>
      <c r="F146" s="144" t="s">
        <v>3202</v>
      </c>
      <c r="H146" s="145">
        <v>240</v>
      </c>
      <c r="I146" s="146"/>
      <c r="L146" s="142"/>
      <c r="M146" s="147"/>
      <c r="T146" s="148"/>
      <c r="AT146" s="143" t="s">
        <v>190</v>
      </c>
      <c r="AU146" s="143" t="s">
        <v>88</v>
      </c>
      <c r="AV146" s="12" t="s">
        <v>90</v>
      </c>
      <c r="AW146" s="12" t="s">
        <v>41</v>
      </c>
      <c r="AX146" s="12" t="s">
        <v>88</v>
      </c>
      <c r="AY146" s="143" t="s">
        <v>184</v>
      </c>
    </row>
    <row r="147" spans="2:65" s="1" customFormat="1" ht="24.2" customHeight="1">
      <c r="B147" s="121"/>
      <c r="C147" s="122" t="s">
        <v>253</v>
      </c>
      <c r="D147" s="122" t="s">
        <v>185</v>
      </c>
      <c r="E147" s="123" t="s">
        <v>236</v>
      </c>
      <c r="F147" s="124" t="s">
        <v>237</v>
      </c>
      <c r="G147" s="125" t="s">
        <v>238</v>
      </c>
      <c r="H147" s="126">
        <v>915</v>
      </c>
      <c r="I147" s="127"/>
      <c r="J147" s="128">
        <f>ROUND(I147*H147,2)</f>
        <v>0</v>
      </c>
      <c r="K147" s="124" t="s">
        <v>189</v>
      </c>
      <c r="L147" s="32"/>
      <c r="M147" s="129" t="s">
        <v>3</v>
      </c>
      <c r="N147" s="130" t="s">
        <v>51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88</v>
      </c>
      <c r="AT147" s="133" t="s">
        <v>185</v>
      </c>
      <c r="AU147" s="133" t="s">
        <v>88</v>
      </c>
      <c r="AY147" s="16" t="s">
        <v>184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6" t="s">
        <v>88</v>
      </c>
      <c r="BK147" s="134">
        <f>ROUND(I147*H147,2)</f>
        <v>0</v>
      </c>
      <c r="BL147" s="16" t="s">
        <v>88</v>
      </c>
      <c r="BM147" s="133" t="s">
        <v>3203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3175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234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22.5">
      <c r="B150" s="142"/>
      <c r="D150" s="136" t="s">
        <v>190</v>
      </c>
      <c r="E150" s="143" t="s">
        <v>3</v>
      </c>
      <c r="F150" s="144" t="s">
        <v>3204</v>
      </c>
      <c r="H150" s="145">
        <v>915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88</v>
      </c>
      <c r="AY150" s="143" t="s">
        <v>184</v>
      </c>
    </row>
    <row r="151" spans="2:65" s="1" customFormat="1" ht="24.2" customHeight="1">
      <c r="B151" s="121"/>
      <c r="C151" s="122" t="s">
        <v>265</v>
      </c>
      <c r="D151" s="122" t="s">
        <v>185</v>
      </c>
      <c r="E151" s="123" t="s">
        <v>2197</v>
      </c>
      <c r="F151" s="124" t="s">
        <v>2198</v>
      </c>
      <c r="G151" s="125" t="s">
        <v>324</v>
      </c>
      <c r="H151" s="126">
        <v>139</v>
      </c>
      <c r="I151" s="127"/>
      <c r="J151" s="128">
        <f>ROUND(I151*H151,2)</f>
        <v>0</v>
      </c>
      <c r="K151" s="124" t="s">
        <v>189</v>
      </c>
      <c r="L151" s="32"/>
      <c r="M151" s="129" t="s">
        <v>3</v>
      </c>
      <c r="N151" s="130" t="s">
        <v>51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88</v>
      </c>
      <c r="AT151" s="133" t="s">
        <v>185</v>
      </c>
      <c r="AU151" s="133" t="s">
        <v>88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3205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3175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22.5">
      <c r="B153" s="135"/>
      <c r="D153" s="136" t="s">
        <v>190</v>
      </c>
      <c r="E153" s="137" t="s">
        <v>3</v>
      </c>
      <c r="F153" s="138" t="s">
        <v>2200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2" customFormat="1" ht="11.25">
      <c r="B154" s="142"/>
      <c r="D154" s="136" t="s">
        <v>190</v>
      </c>
      <c r="E154" s="143" t="s">
        <v>3</v>
      </c>
      <c r="F154" s="144" t="s">
        <v>3206</v>
      </c>
      <c r="H154" s="145">
        <v>139</v>
      </c>
      <c r="I154" s="146"/>
      <c r="L154" s="142"/>
      <c r="M154" s="147"/>
      <c r="T154" s="148"/>
      <c r="AT154" s="143" t="s">
        <v>190</v>
      </c>
      <c r="AU154" s="143" t="s">
        <v>88</v>
      </c>
      <c r="AV154" s="12" t="s">
        <v>90</v>
      </c>
      <c r="AW154" s="12" t="s">
        <v>41</v>
      </c>
      <c r="AX154" s="12" t="s">
        <v>80</v>
      </c>
      <c r="AY154" s="143" t="s">
        <v>184</v>
      </c>
    </row>
    <row r="155" spans="2:65" s="13" customFormat="1" ht="11.25">
      <c r="B155" s="149"/>
      <c r="D155" s="136" t="s">
        <v>190</v>
      </c>
      <c r="E155" s="150" t="s">
        <v>3</v>
      </c>
      <c r="F155" s="151" t="s">
        <v>202</v>
      </c>
      <c r="H155" s="152">
        <v>139</v>
      </c>
      <c r="I155" s="153"/>
      <c r="L155" s="149"/>
      <c r="M155" s="154"/>
      <c r="T155" s="155"/>
      <c r="AT155" s="150" t="s">
        <v>190</v>
      </c>
      <c r="AU155" s="150" t="s">
        <v>88</v>
      </c>
      <c r="AV155" s="13" t="s">
        <v>203</v>
      </c>
      <c r="AW155" s="13" t="s">
        <v>41</v>
      </c>
      <c r="AX155" s="13" t="s">
        <v>88</v>
      </c>
      <c r="AY155" s="150" t="s">
        <v>184</v>
      </c>
    </row>
    <row r="156" spans="2:65" s="1" customFormat="1" ht="21.75" customHeight="1">
      <c r="B156" s="121"/>
      <c r="C156" s="122" t="s">
        <v>274</v>
      </c>
      <c r="D156" s="122" t="s">
        <v>185</v>
      </c>
      <c r="E156" s="123" t="s">
        <v>3207</v>
      </c>
      <c r="F156" s="124" t="s">
        <v>3208</v>
      </c>
      <c r="G156" s="125" t="s">
        <v>188</v>
      </c>
      <c r="H156" s="126">
        <v>2.5499999999999998</v>
      </c>
      <c r="I156" s="127"/>
      <c r="J156" s="128">
        <f>ROUND(I156*H156,2)</f>
        <v>0</v>
      </c>
      <c r="K156" s="124" t="s">
        <v>189</v>
      </c>
      <c r="L156" s="32"/>
      <c r="M156" s="129" t="s">
        <v>3</v>
      </c>
      <c r="N156" s="130" t="s">
        <v>51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88</v>
      </c>
      <c r="AT156" s="133" t="s">
        <v>185</v>
      </c>
      <c r="AU156" s="133" t="s">
        <v>88</v>
      </c>
      <c r="AY156" s="16" t="s">
        <v>184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88</v>
      </c>
      <c r="BK156" s="134">
        <f>ROUND(I156*H156,2)</f>
        <v>0</v>
      </c>
      <c r="BL156" s="16" t="s">
        <v>88</v>
      </c>
      <c r="BM156" s="133" t="s">
        <v>3209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3175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22.5">
      <c r="B158" s="135"/>
      <c r="D158" s="136" t="s">
        <v>190</v>
      </c>
      <c r="E158" s="137" t="s">
        <v>3</v>
      </c>
      <c r="F158" s="138" t="s">
        <v>3210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2" customFormat="1" ht="11.25">
      <c r="B159" s="142"/>
      <c r="D159" s="136" t="s">
        <v>190</v>
      </c>
      <c r="E159" s="143" t="s">
        <v>3</v>
      </c>
      <c r="F159" s="144" t="s">
        <v>3211</v>
      </c>
      <c r="H159" s="145">
        <v>2.5499999999999998</v>
      </c>
      <c r="I159" s="146"/>
      <c r="L159" s="142"/>
      <c r="M159" s="147"/>
      <c r="T159" s="148"/>
      <c r="AT159" s="143" t="s">
        <v>190</v>
      </c>
      <c r="AU159" s="143" t="s">
        <v>88</v>
      </c>
      <c r="AV159" s="12" t="s">
        <v>90</v>
      </c>
      <c r="AW159" s="12" t="s">
        <v>41</v>
      </c>
      <c r="AX159" s="12" t="s">
        <v>80</v>
      </c>
      <c r="AY159" s="143" t="s">
        <v>184</v>
      </c>
    </row>
    <row r="160" spans="2:65" s="13" customFormat="1" ht="11.25">
      <c r="B160" s="149"/>
      <c r="D160" s="136" t="s">
        <v>190</v>
      </c>
      <c r="E160" s="150" t="s">
        <v>3</v>
      </c>
      <c r="F160" s="151" t="s">
        <v>202</v>
      </c>
      <c r="H160" s="152">
        <v>2.5499999999999998</v>
      </c>
      <c r="I160" s="153"/>
      <c r="L160" s="149"/>
      <c r="M160" s="154"/>
      <c r="T160" s="155"/>
      <c r="AT160" s="150" t="s">
        <v>190</v>
      </c>
      <c r="AU160" s="150" t="s">
        <v>88</v>
      </c>
      <c r="AV160" s="13" t="s">
        <v>203</v>
      </c>
      <c r="AW160" s="13" t="s">
        <v>41</v>
      </c>
      <c r="AX160" s="13" t="s">
        <v>88</v>
      </c>
      <c r="AY160" s="150" t="s">
        <v>184</v>
      </c>
    </row>
    <row r="161" spans="2:65" s="1" customFormat="1" ht="21.75" customHeight="1">
      <c r="B161" s="121"/>
      <c r="C161" s="122" t="s">
        <v>256</v>
      </c>
      <c r="D161" s="122" t="s">
        <v>185</v>
      </c>
      <c r="E161" s="123" t="s">
        <v>254</v>
      </c>
      <c r="F161" s="124" t="s">
        <v>255</v>
      </c>
      <c r="G161" s="125" t="s">
        <v>188</v>
      </c>
      <c r="H161" s="126">
        <v>99.465999999999994</v>
      </c>
      <c r="I161" s="127"/>
      <c r="J161" s="128">
        <f>ROUND(I161*H161,2)</f>
        <v>0</v>
      </c>
      <c r="K161" s="124" t="s">
        <v>189</v>
      </c>
      <c r="L161" s="32"/>
      <c r="M161" s="129" t="s">
        <v>3</v>
      </c>
      <c r="N161" s="130" t="s">
        <v>51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88</v>
      </c>
      <c r="AT161" s="133" t="s">
        <v>185</v>
      </c>
      <c r="AU161" s="133" t="s">
        <v>88</v>
      </c>
      <c r="AY161" s="16" t="s">
        <v>184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88</v>
      </c>
      <c r="BK161" s="134">
        <f>ROUND(I161*H161,2)</f>
        <v>0</v>
      </c>
      <c r="BL161" s="16" t="s">
        <v>88</v>
      </c>
      <c r="BM161" s="133" t="s">
        <v>3212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3175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257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258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2" customFormat="1" ht="11.25">
      <c r="B165" s="142"/>
      <c r="D165" s="136" t="s">
        <v>190</v>
      </c>
      <c r="E165" s="143" t="s">
        <v>3</v>
      </c>
      <c r="F165" s="144" t="s">
        <v>3213</v>
      </c>
      <c r="H165" s="145">
        <v>34.65</v>
      </c>
      <c r="I165" s="146"/>
      <c r="L165" s="142"/>
      <c r="M165" s="147"/>
      <c r="T165" s="148"/>
      <c r="AT165" s="143" t="s">
        <v>190</v>
      </c>
      <c r="AU165" s="143" t="s">
        <v>88</v>
      </c>
      <c r="AV165" s="12" t="s">
        <v>90</v>
      </c>
      <c r="AW165" s="12" t="s">
        <v>41</v>
      </c>
      <c r="AX165" s="12" t="s">
        <v>80</v>
      </c>
      <c r="AY165" s="143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260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3214</v>
      </c>
      <c r="H167" s="145">
        <v>60</v>
      </c>
      <c r="I167" s="146"/>
      <c r="L167" s="142"/>
      <c r="M167" s="147"/>
      <c r="T167" s="148"/>
      <c r="AT167" s="143" t="s">
        <v>190</v>
      </c>
      <c r="AU167" s="143" t="s">
        <v>88</v>
      </c>
      <c r="AV167" s="12" t="s">
        <v>90</v>
      </c>
      <c r="AW167" s="12" t="s">
        <v>41</v>
      </c>
      <c r="AX167" s="12" t="s">
        <v>80</v>
      </c>
      <c r="AY167" s="143" t="s">
        <v>184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3215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2" customFormat="1" ht="11.25">
      <c r="B169" s="142"/>
      <c r="D169" s="136" t="s">
        <v>190</v>
      </c>
      <c r="E169" s="143" t="s">
        <v>3</v>
      </c>
      <c r="F169" s="144" t="s">
        <v>201</v>
      </c>
      <c r="H169" s="145">
        <v>1.2</v>
      </c>
      <c r="I169" s="146"/>
      <c r="L169" s="142"/>
      <c r="M169" s="147"/>
      <c r="T169" s="148"/>
      <c r="AT169" s="143" t="s">
        <v>190</v>
      </c>
      <c r="AU169" s="143" t="s">
        <v>88</v>
      </c>
      <c r="AV169" s="12" t="s">
        <v>90</v>
      </c>
      <c r="AW169" s="12" t="s">
        <v>41</v>
      </c>
      <c r="AX169" s="12" t="s">
        <v>80</v>
      </c>
      <c r="AY169" s="143" t="s">
        <v>184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3216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22.5">
      <c r="B171" s="135"/>
      <c r="D171" s="136" t="s">
        <v>190</v>
      </c>
      <c r="E171" s="137" t="s">
        <v>3</v>
      </c>
      <c r="F171" s="138" t="s">
        <v>3217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1556</v>
      </c>
      <c r="H172" s="145">
        <v>3.4</v>
      </c>
      <c r="I172" s="146"/>
      <c r="L172" s="142"/>
      <c r="M172" s="147"/>
      <c r="T172" s="148"/>
      <c r="AT172" s="143" t="s">
        <v>190</v>
      </c>
      <c r="AU172" s="143" t="s">
        <v>88</v>
      </c>
      <c r="AV172" s="12" t="s">
        <v>90</v>
      </c>
      <c r="AW172" s="12" t="s">
        <v>41</v>
      </c>
      <c r="AX172" s="12" t="s">
        <v>80</v>
      </c>
      <c r="AY172" s="143" t="s">
        <v>184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3218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2" customFormat="1" ht="11.25">
      <c r="B174" s="142"/>
      <c r="D174" s="136" t="s">
        <v>190</v>
      </c>
      <c r="E174" s="143" t="s">
        <v>3</v>
      </c>
      <c r="F174" s="144" t="s">
        <v>3180</v>
      </c>
      <c r="H174" s="145">
        <v>0.216</v>
      </c>
      <c r="I174" s="146"/>
      <c r="L174" s="142"/>
      <c r="M174" s="147"/>
      <c r="T174" s="148"/>
      <c r="AT174" s="143" t="s">
        <v>190</v>
      </c>
      <c r="AU174" s="143" t="s">
        <v>88</v>
      </c>
      <c r="AV174" s="12" t="s">
        <v>90</v>
      </c>
      <c r="AW174" s="12" t="s">
        <v>41</v>
      </c>
      <c r="AX174" s="12" t="s">
        <v>80</v>
      </c>
      <c r="AY174" s="143" t="s">
        <v>184</v>
      </c>
    </row>
    <row r="175" spans="2:65" s="13" customFormat="1" ht="11.25">
      <c r="B175" s="149"/>
      <c r="D175" s="136" t="s">
        <v>190</v>
      </c>
      <c r="E175" s="150" t="s">
        <v>3</v>
      </c>
      <c r="F175" s="151" t="s">
        <v>202</v>
      </c>
      <c r="H175" s="152">
        <v>99.465999999999994</v>
      </c>
      <c r="I175" s="153"/>
      <c r="L175" s="149"/>
      <c r="M175" s="154"/>
      <c r="T175" s="155"/>
      <c r="AT175" s="150" t="s">
        <v>190</v>
      </c>
      <c r="AU175" s="150" t="s">
        <v>88</v>
      </c>
      <c r="AV175" s="13" t="s">
        <v>203</v>
      </c>
      <c r="AW175" s="13" t="s">
        <v>41</v>
      </c>
      <c r="AX175" s="13" t="s">
        <v>88</v>
      </c>
      <c r="AY175" s="150" t="s">
        <v>184</v>
      </c>
    </row>
    <row r="176" spans="2:65" s="1" customFormat="1" ht="16.5" customHeight="1">
      <c r="B176" s="121"/>
      <c r="C176" s="122" t="s">
        <v>9</v>
      </c>
      <c r="D176" s="122" t="s">
        <v>185</v>
      </c>
      <c r="E176" s="123" t="s">
        <v>1161</v>
      </c>
      <c r="F176" s="124" t="s">
        <v>1162</v>
      </c>
      <c r="G176" s="125" t="s">
        <v>250</v>
      </c>
      <c r="H176" s="126">
        <v>313.66000000000003</v>
      </c>
      <c r="I176" s="127"/>
      <c r="J176" s="128">
        <f>ROUND(I176*H176,2)</f>
        <v>0</v>
      </c>
      <c r="K176" s="124" t="s">
        <v>189</v>
      </c>
      <c r="L176" s="32"/>
      <c r="M176" s="129" t="s">
        <v>3</v>
      </c>
      <c r="N176" s="130" t="s">
        <v>51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88</v>
      </c>
      <c r="AT176" s="133" t="s">
        <v>185</v>
      </c>
      <c r="AU176" s="133" t="s">
        <v>88</v>
      </c>
      <c r="AY176" s="16" t="s">
        <v>184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6" t="s">
        <v>88</v>
      </c>
      <c r="BK176" s="134">
        <f>ROUND(I176*H176,2)</f>
        <v>0</v>
      </c>
      <c r="BL176" s="16" t="s">
        <v>88</v>
      </c>
      <c r="BM176" s="133" t="s">
        <v>3219</v>
      </c>
    </row>
    <row r="177" spans="2:65" s="11" customFormat="1" ht="11.25">
      <c r="B177" s="135"/>
      <c r="D177" s="136" t="s">
        <v>190</v>
      </c>
      <c r="E177" s="137" t="s">
        <v>3</v>
      </c>
      <c r="F177" s="138" t="s">
        <v>3175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1" customFormat="1" ht="22.5">
      <c r="B178" s="135"/>
      <c r="D178" s="136" t="s">
        <v>190</v>
      </c>
      <c r="E178" s="137" t="s">
        <v>3</v>
      </c>
      <c r="F178" s="138" t="s">
        <v>269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194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2" customFormat="1" ht="11.25">
      <c r="B180" s="142"/>
      <c r="D180" s="136" t="s">
        <v>190</v>
      </c>
      <c r="E180" s="143" t="s">
        <v>3</v>
      </c>
      <c r="F180" s="144" t="s">
        <v>3220</v>
      </c>
      <c r="H180" s="145">
        <v>115.5</v>
      </c>
      <c r="I180" s="146"/>
      <c r="L180" s="142"/>
      <c r="M180" s="147"/>
      <c r="T180" s="148"/>
      <c r="AT180" s="143" t="s">
        <v>190</v>
      </c>
      <c r="AU180" s="143" t="s">
        <v>88</v>
      </c>
      <c r="AV180" s="12" t="s">
        <v>90</v>
      </c>
      <c r="AW180" s="12" t="s">
        <v>41</v>
      </c>
      <c r="AX180" s="12" t="s">
        <v>80</v>
      </c>
      <c r="AY180" s="143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196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3221</v>
      </c>
      <c r="H182" s="145">
        <v>150</v>
      </c>
      <c r="I182" s="146"/>
      <c r="L182" s="142"/>
      <c r="M182" s="147"/>
      <c r="T182" s="148"/>
      <c r="AT182" s="143" t="s">
        <v>190</v>
      </c>
      <c r="AU182" s="143" t="s">
        <v>88</v>
      </c>
      <c r="AV182" s="12" t="s">
        <v>90</v>
      </c>
      <c r="AW182" s="12" t="s">
        <v>41</v>
      </c>
      <c r="AX182" s="12" t="s">
        <v>80</v>
      </c>
      <c r="AY182" s="143" t="s">
        <v>184</v>
      </c>
    </row>
    <row r="183" spans="2:65" s="11" customFormat="1" ht="22.5">
      <c r="B183" s="135"/>
      <c r="D183" s="136" t="s">
        <v>190</v>
      </c>
      <c r="E183" s="137" t="s">
        <v>3</v>
      </c>
      <c r="F183" s="138" t="s">
        <v>3222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273</v>
      </c>
      <c r="H184" s="145">
        <v>12</v>
      </c>
      <c r="I184" s="146"/>
      <c r="L184" s="142"/>
      <c r="M184" s="147"/>
      <c r="T184" s="148"/>
      <c r="AT184" s="143" t="s">
        <v>190</v>
      </c>
      <c r="AU184" s="143" t="s">
        <v>88</v>
      </c>
      <c r="AV184" s="12" t="s">
        <v>90</v>
      </c>
      <c r="AW184" s="12" t="s">
        <v>41</v>
      </c>
      <c r="AX184" s="12" t="s">
        <v>80</v>
      </c>
      <c r="AY184" s="143" t="s">
        <v>184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3216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22.5">
      <c r="B186" s="135"/>
      <c r="D186" s="136" t="s">
        <v>190</v>
      </c>
      <c r="E186" s="137" t="s">
        <v>3</v>
      </c>
      <c r="F186" s="138" t="s">
        <v>3178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2" customFormat="1" ht="11.25">
      <c r="B187" s="142"/>
      <c r="D187" s="136" t="s">
        <v>190</v>
      </c>
      <c r="E187" s="143" t="s">
        <v>3</v>
      </c>
      <c r="F187" s="144" t="s">
        <v>1589</v>
      </c>
      <c r="H187" s="145">
        <v>34</v>
      </c>
      <c r="I187" s="146"/>
      <c r="L187" s="142"/>
      <c r="M187" s="147"/>
      <c r="T187" s="148"/>
      <c r="AT187" s="143" t="s">
        <v>190</v>
      </c>
      <c r="AU187" s="143" t="s">
        <v>88</v>
      </c>
      <c r="AV187" s="12" t="s">
        <v>90</v>
      </c>
      <c r="AW187" s="12" t="s">
        <v>41</v>
      </c>
      <c r="AX187" s="12" t="s">
        <v>80</v>
      </c>
      <c r="AY187" s="143" t="s">
        <v>184</v>
      </c>
    </row>
    <row r="188" spans="2:65" s="11" customFormat="1" ht="22.5">
      <c r="B188" s="135"/>
      <c r="D188" s="136" t="s">
        <v>190</v>
      </c>
      <c r="E188" s="137" t="s">
        <v>3</v>
      </c>
      <c r="F188" s="138" t="s">
        <v>3179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2" customFormat="1" ht="11.25">
      <c r="B189" s="142"/>
      <c r="D189" s="136" t="s">
        <v>190</v>
      </c>
      <c r="E189" s="143" t="s">
        <v>3</v>
      </c>
      <c r="F189" s="144" t="s">
        <v>3223</v>
      </c>
      <c r="H189" s="145">
        <v>2.16</v>
      </c>
      <c r="I189" s="146"/>
      <c r="L189" s="142"/>
      <c r="M189" s="147"/>
      <c r="T189" s="148"/>
      <c r="AT189" s="143" t="s">
        <v>190</v>
      </c>
      <c r="AU189" s="143" t="s">
        <v>88</v>
      </c>
      <c r="AV189" s="12" t="s">
        <v>90</v>
      </c>
      <c r="AW189" s="12" t="s">
        <v>41</v>
      </c>
      <c r="AX189" s="12" t="s">
        <v>80</v>
      </c>
      <c r="AY189" s="143" t="s">
        <v>184</v>
      </c>
    </row>
    <row r="190" spans="2:65" s="13" customFormat="1" ht="11.25">
      <c r="B190" s="149"/>
      <c r="D190" s="136" t="s">
        <v>190</v>
      </c>
      <c r="E190" s="150" t="s">
        <v>3</v>
      </c>
      <c r="F190" s="151" t="s">
        <v>202</v>
      </c>
      <c r="H190" s="152">
        <v>313.66000000000003</v>
      </c>
      <c r="I190" s="153"/>
      <c r="L190" s="149"/>
      <c r="M190" s="154"/>
      <c r="T190" s="155"/>
      <c r="AT190" s="150" t="s">
        <v>190</v>
      </c>
      <c r="AU190" s="150" t="s">
        <v>88</v>
      </c>
      <c r="AV190" s="13" t="s">
        <v>203</v>
      </c>
      <c r="AW190" s="13" t="s">
        <v>41</v>
      </c>
      <c r="AX190" s="13" t="s">
        <v>88</v>
      </c>
      <c r="AY190" s="150" t="s">
        <v>184</v>
      </c>
    </row>
    <row r="191" spans="2:65" s="1" customFormat="1" ht="21.75" customHeight="1">
      <c r="B191" s="121"/>
      <c r="C191" s="122" t="s">
        <v>268</v>
      </c>
      <c r="D191" s="122" t="s">
        <v>185</v>
      </c>
      <c r="E191" s="123" t="s">
        <v>771</v>
      </c>
      <c r="F191" s="124" t="s">
        <v>772</v>
      </c>
      <c r="G191" s="125" t="s">
        <v>188</v>
      </c>
      <c r="H191" s="126">
        <v>1.512</v>
      </c>
      <c r="I191" s="127"/>
      <c r="J191" s="128">
        <f>ROUND(I191*H191,2)</f>
        <v>0</v>
      </c>
      <c r="K191" s="124" t="s">
        <v>189</v>
      </c>
      <c r="L191" s="32"/>
      <c r="M191" s="129" t="s">
        <v>3</v>
      </c>
      <c r="N191" s="130" t="s">
        <v>51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88</v>
      </c>
      <c r="AT191" s="133" t="s">
        <v>185</v>
      </c>
      <c r="AU191" s="133" t="s">
        <v>88</v>
      </c>
      <c r="AY191" s="16" t="s">
        <v>184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6" t="s">
        <v>88</v>
      </c>
      <c r="BK191" s="134">
        <f>ROUND(I191*H191,2)</f>
        <v>0</v>
      </c>
      <c r="BL191" s="16" t="s">
        <v>88</v>
      </c>
      <c r="BM191" s="133" t="s">
        <v>3224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3175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1" customFormat="1" ht="11.25">
      <c r="B193" s="135"/>
      <c r="D193" s="136" t="s">
        <v>190</v>
      </c>
      <c r="E193" s="137" t="s">
        <v>3</v>
      </c>
      <c r="F193" s="138" t="s">
        <v>257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2212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88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3182</v>
      </c>
      <c r="H195" s="145">
        <v>1.512</v>
      </c>
      <c r="I195" s="146"/>
      <c r="L195" s="142"/>
      <c r="M195" s="147"/>
      <c r="T195" s="148"/>
      <c r="AT195" s="143" t="s">
        <v>190</v>
      </c>
      <c r="AU195" s="143" t="s">
        <v>88</v>
      </c>
      <c r="AV195" s="12" t="s">
        <v>90</v>
      </c>
      <c r="AW195" s="12" t="s">
        <v>41</v>
      </c>
      <c r="AX195" s="12" t="s">
        <v>88</v>
      </c>
      <c r="AY195" s="143" t="s">
        <v>184</v>
      </c>
    </row>
    <row r="196" spans="2:65" s="1" customFormat="1" ht="21.75" customHeight="1">
      <c r="B196" s="121"/>
      <c r="C196" s="122" t="s">
        <v>293</v>
      </c>
      <c r="D196" s="122" t="s">
        <v>185</v>
      </c>
      <c r="E196" s="123" t="s">
        <v>775</v>
      </c>
      <c r="F196" s="124" t="s">
        <v>776</v>
      </c>
      <c r="G196" s="125" t="s">
        <v>250</v>
      </c>
      <c r="H196" s="126">
        <v>15.12</v>
      </c>
      <c r="I196" s="127"/>
      <c r="J196" s="128">
        <f>ROUND(I196*H196,2)</f>
        <v>0</v>
      </c>
      <c r="K196" s="124" t="s">
        <v>189</v>
      </c>
      <c r="L196" s="32"/>
      <c r="M196" s="129" t="s">
        <v>3</v>
      </c>
      <c r="N196" s="130" t="s">
        <v>51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88</v>
      </c>
      <c r="AT196" s="133" t="s">
        <v>185</v>
      </c>
      <c r="AU196" s="133" t="s">
        <v>88</v>
      </c>
      <c r="AY196" s="16" t="s">
        <v>184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88</v>
      </c>
      <c r="BK196" s="134">
        <f>ROUND(I196*H196,2)</f>
        <v>0</v>
      </c>
      <c r="BL196" s="16" t="s">
        <v>88</v>
      </c>
      <c r="BM196" s="133" t="s">
        <v>3225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3175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22.5">
      <c r="B198" s="135"/>
      <c r="D198" s="136" t="s">
        <v>190</v>
      </c>
      <c r="E198" s="137" t="s">
        <v>3</v>
      </c>
      <c r="F198" s="138" t="s">
        <v>269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1" customFormat="1" ht="11.25">
      <c r="B199" s="135"/>
      <c r="D199" s="136" t="s">
        <v>190</v>
      </c>
      <c r="E199" s="137" t="s">
        <v>3</v>
      </c>
      <c r="F199" s="138" t="s">
        <v>2212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88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2" customFormat="1" ht="11.25">
      <c r="B200" s="142"/>
      <c r="D200" s="136" t="s">
        <v>190</v>
      </c>
      <c r="E200" s="143" t="s">
        <v>3</v>
      </c>
      <c r="F200" s="144" t="s">
        <v>3226</v>
      </c>
      <c r="H200" s="145">
        <v>15.12</v>
      </c>
      <c r="I200" s="146"/>
      <c r="L200" s="142"/>
      <c r="M200" s="147"/>
      <c r="T200" s="148"/>
      <c r="AT200" s="143" t="s">
        <v>190</v>
      </c>
      <c r="AU200" s="143" t="s">
        <v>88</v>
      </c>
      <c r="AV200" s="12" t="s">
        <v>90</v>
      </c>
      <c r="AW200" s="12" t="s">
        <v>41</v>
      </c>
      <c r="AX200" s="12" t="s">
        <v>88</v>
      </c>
      <c r="AY200" s="143" t="s">
        <v>184</v>
      </c>
    </row>
    <row r="201" spans="2:65" s="1" customFormat="1" ht="24.2" customHeight="1">
      <c r="B201" s="121"/>
      <c r="C201" s="122" t="s">
        <v>300</v>
      </c>
      <c r="D201" s="122" t="s">
        <v>185</v>
      </c>
      <c r="E201" s="123" t="s">
        <v>294</v>
      </c>
      <c r="F201" s="124" t="s">
        <v>295</v>
      </c>
      <c r="G201" s="125" t="s">
        <v>296</v>
      </c>
      <c r="H201" s="126">
        <v>171.66200000000001</v>
      </c>
      <c r="I201" s="127"/>
      <c r="J201" s="128">
        <f>ROUND(I201*H201,2)</f>
        <v>0</v>
      </c>
      <c r="K201" s="124" t="s">
        <v>189</v>
      </c>
      <c r="L201" s="32"/>
      <c r="M201" s="129" t="s">
        <v>3</v>
      </c>
      <c r="N201" s="130" t="s">
        <v>51</v>
      </c>
      <c r="P201" s="131">
        <f>O201*H201</f>
        <v>0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88</v>
      </c>
      <c r="AT201" s="133" t="s">
        <v>185</v>
      </c>
      <c r="AU201" s="133" t="s">
        <v>88</v>
      </c>
      <c r="AY201" s="16" t="s">
        <v>184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6" t="s">
        <v>88</v>
      </c>
      <c r="BK201" s="134">
        <f>ROUND(I201*H201,2)</f>
        <v>0</v>
      </c>
      <c r="BL201" s="16" t="s">
        <v>88</v>
      </c>
      <c r="BM201" s="133" t="s">
        <v>3227</v>
      </c>
    </row>
    <row r="202" spans="2:65" s="11" customFormat="1" ht="11.25">
      <c r="B202" s="135"/>
      <c r="D202" s="136" t="s">
        <v>190</v>
      </c>
      <c r="E202" s="137" t="s">
        <v>3</v>
      </c>
      <c r="F202" s="138" t="s">
        <v>3175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1" customFormat="1" ht="11.25">
      <c r="B203" s="135"/>
      <c r="D203" s="136" t="s">
        <v>190</v>
      </c>
      <c r="E203" s="137" t="s">
        <v>3</v>
      </c>
      <c r="F203" s="138" t="s">
        <v>843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88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2" customFormat="1" ht="11.25">
      <c r="B204" s="142"/>
      <c r="D204" s="136" t="s">
        <v>190</v>
      </c>
      <c r="E204" s="143" t="s">
        <v>3</v>
      </c>
      <c r="F204" s="144" t="s">
        <v>3228</v>
      </c>
      <c r="H204" s="145">
        <v>169.09200000000001</v>
      </c>
      <c r="I204" s="146"/>
      <c r="L204" s="142"/>
      <c r="M204" s="147"/>
      <c r="T204" s="148"/>
      <c r="AT204" s="143" t="s">
        <v>190</v>
      </c>
      <c r="AU204" s="143" t="s">
        <v>88</v>
      </c>
      <c r="AV204" s="12" t="s">
        <v>90</v>
      </c>
      <c r="AW204" s="12" t="s">
        <v>41</v>
      </c>
      <c r="AX204" s="12" t="s">
        <v>80</v>
      </c>
      <c r="AY204" s="143" t="s">
        <v>184</v>
      </c>
    </row>
    <row r="205" spans="2:65" s="12" customFormat="1" ht="11.25">
      <c r="B205" s="142"/>
      <c r="D205" s="136" t="s">
        <v>190</v>
      </c>
      <c r="E205" s="143" t="s">
        <v>3</v>
      </c>
      <c r="F205" s="144" t="s">
        <v>3229</v>
      </c>
      <c r="H205" s="145">
        <v>2.57</v>
      </c>
      <c r="I205" s="146"/>
      <c r="L205" s="142"/>
      <c r="M205" s="147"/>
      <c r="T205" s="148"/>
      <c r="AT205" s="143" t="s">
        <v>190</v>
      </c>
      <c r="AU205" s="143" t="s">
        <v>88</v>
      </c>
      <c r="AV205" s="12" t="s">
        <v>90</v>
      </c>
      <c r="AW205" s="12" t="s">
        <v>41</v>
      </c>
      <c r="AX205" s="12" t="s">
        <v>80</v>
      </c>
      <c r="AY205" s="143" t="s">
        <v>184</v>
      </c>
    </row>
    <row r="206" spans="2:65" s="13" customFormat="1" ht="11.25">
      <c r="B206" s="149"/>
      <c r="D206" s="136" t="s">
        <v>190</v>
      </c>
      <c r="E206" s="150" t="s">
        <v>3</v>
      </c>
      <c r="F206" s="151" t="s">
        <v>202</v>
      </c>
      <c r="H206" s="152">
        <v>171.66200000000001</v>
      </c>
      <c r="I206" s="153"/>
      <c r="L206" s="149"/>
      <c r="M206" s="154"/>
      <c r="T206" s="155"/>
      <c r="AT206" s="150" t="s">
        <v>190</v>
      </c>
      <c r="AU206" s="150" t="s">
        <v>88</v>
      </c>
      <c r="AV206" s="13" t="s">
        <v>203</v>
      </c>
      <c r="AW206" s="13" t="s">
        <v>41</v>
      </c>
      <c r="AX206" s="13" t="s">
        <v>88</v>
      </c>
      <c r="AY206" s="150" t="s">
        <v>184</v>
      </c>
    </row>
    <row r="207" spans="2:65" s="1" customFormat="1" ht="16.5" customHeight="1">
      <c r="B207" s="121"/>
      <c r="C207" s="122" t="s">
        <v>314</v>
      </c>
      <c r="D207" s="122" t="s">
        <v>185</v>
      </c>
      <c r="E207" s="123" t="s">
        <v>301</v>
      </c>
      <c r="F207" s="124" t="s">
        <v>302</v>
      </c>
      <c r="G207" s="125" t="s">
        <v>188</v>
      </c>
      <c r="H207" s="126">
        <v>68.099999999999994</v>
      </c>
      <c r="I207" s="127"/>
      <c r="J207" s="128">
        <f>ROUND(I207*H207,2)</f>
        <v>0</v>
      </c>
      <c r="K207" s="124" t="s">
        <v>189</v>
      </c>
      <c r="L207" s="32"/>
      <c r="M207" s="129" t="s">
        <v>3</v>
      </c>
      <c r="N207" s="130" t="s">
        <v>51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88</v>
      </c>
      <c r="AT207" s="133" t="s">
        <v>185</v>
      </c>
      <c r="AU207" s="133" t="s">
        <v>88</v>
      </c>
      <c r="AY207" s="16" t="s">
        <v>184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6" t="s">
        <v>88</v>
      </c>
      <c r="BK207" s="134">
        <f>ROUND(I207*H207,2)</f>
        <v>0</v>
      </c>
      <c r="BL207" s="16" t="s">
        <v>88</v>
      </c>
      <c r="BM207" s="133" t="s">
        <v>3230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3175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1" customFormat="1" ht="11.25">
      <c r="B209" s="135"/>
      <c r="D209" s="136" t="s">
        <v>190</v>
      </c>
      <c r="E209" s="137" t="s">
        <v>3</v>
      </c>
      <c r="F209" s="138" t="s">
        <v>304</v>
      </c>
      <c r="H209" s="137" t="s">
        <v>3</v>
      </c>
      <c r="I209" s="139"/>
      <c r="L209" s="135"/>
      <c r="M209" s="140"/>
      <c r="T209" s="141"/>
      <c r="AT209" s="137" t="s">
        <v>190</v>
      </c>
      <c r="AU209" s="137" t="s">
        <v>88</v>
      </c>
      <c r="AV209" s="11" t="s">
        <v>88</v>
      </c>
      <c r="AW209" s="11" t="s">
        <v>41</v>
      </c>
      <c r="AX209" s="11" t="s">
        <v>80</v>
      </c>
      <c r="AY209" s="137" t="s">
        <v>184</v>
      </c>
    </row>
    <row r="210" spans="2:65" s="11" customFormat="1" ht="22.5">
      <c r="B210" s="135"/>
      <c r="D210" s="136" t="s">
        <v>190</v>
      </c>
      <c r="E210" s="137" t="s">
        <v>3</v>
      </c>
      <c r="F210" s="138" t="s">
        <v>305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88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2" customFormat="1" ht="11.25">
      <c r="B211" s="142"/>
      <c r="D211" s="136" t="s">
        <v>190</v>
      </c>
      <c r="E211" s="143" t="s">
        <v>3</v>
      </c>
      <c r="F211" s="144" t="s">
        <v>3231</v>
      </c>
      <c r="H211" s="145">
        <v>99.465999999999994</v>
      </c>
      <c r="I211" s="146"/>
      <c r="L211" s="142"/>
      <c r="M211" s="147"/>
      <c r="T211" s="148"/>
      <c r="AT211" s="143" t="s">
        <v>190</v>
      </c>
      <c r="AU211" s="143" t="s">
        <v>88</v>
      </c>
      <c r="AV211" s="12" t="s">
        <v>90</v>
      </c>
      <c r="AW211" s="12" t="s">
        <v>41</v>
      </c>
      <c r="AX211" s="12" t="s">
        <v>80</v>
      </c>
      <c r="AY211" s="143" t="s">
        <v>184</v>
      </c>
    </row>
    <row r="212" spans="2:65" s="11" customFormat="1" ht="22.5">
      <c r="B212" s="135"/>
      <c r="D212" s="136" t="s">
        <v>190</v>
      </c>
      <c r="E212" s="137" t="s">
        <v>3</v>
      </c>
      <c r="F212" s="138" t="s">
        <v>307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3232</v>
      </c>
      <c r="H213" s="145">
        <v>-31.366</v>
      </c>
      <c r="I213" s="146"/>
      <c r="L213" s="142"/>
      <c r="M213" s="147"/>
      <c r="T213" s="148"/>
      <c r="AT213" s="143" t="s">
        <v>190</v>
      </c>
      <c r="AU213" s="143" t="s">
        <v>88</v>
      </c>
      <c r="AV213" s="12" t="s">
        <v>90</v>
      </c>
      <c r="AW213" s="12" t="s">
        <v>41</v>
      </c>
      <c r="AX213" s="12" t="s">
        <v>80</v>
      </c>
      <c r="AY213" s="143" t="s">
        <v>184</v>
      </c>
    </row>
    <row r="214" spans="2:65" s="13" customFormat="1" ht="11.25">
      <c r="B214" s="149"/>
      <c r="D214" s="136" t="s">
        <v>190</v>
      </c>
      <c r="E214" s="150" t="s">
        <v>3</v>
      </c>
      <c r="F214" s="151" t="s">
        <v>202</v>
      </c>
      <c r="H214" s="152">
        <v>68.099999999999994</v>
      </c>
      <c r="I214" s="153"/>
      <c r="L214" s="149"/>
      <c r="M214" s="154"/>
      <c r="T214" s="155"/>
      <c r="AT214" s="150" t="s">
        <v>190</v>
      </c>
      <c r="AU214" s="150" t="s">
        <v>88</v>
      </c>
      <c r="AV214" s="13" t="s">
        <v>203</v>
      </c>
      <c r="AW214" s="13" t="s">
        <v>41</v>
      </c>
      <c r="AX214" s="13" t="s">
        <v>88</v>
      </c>
      <c r="AY214" s="150" t="s">
        <v>184</v>
      </c>
    </row>
    <row r="215" spans="2:65" s="1" customFormat="1" ht="16.5" customHeight="1">
      <c r="B215" s="121"/>
      <c r="C215" s="122" t="s">
        <v>321</v>
      </c>
      <c r="D215" s="122" t="s">
        <v>185</v>
      </c>
      <c r="E215" s="123" t="s">
        <v>3233</v>
      </c>
      <c r="F215" s="124" t="s">
        <v>3234</v>
      </c>
      <c r="G215" s="125" t="s">
        <v>1001</v>
      </c>
      <c r="H215" s="126">
        <v>17</v>
      </c>
      <c r="I215" s="127"/>
      <c r="J215" s="128">
        <f>ROUND(I215*H215,2)</f>
        <v>0</v>
      </c>
      <c r="K215" s="124" t="s">
        <v>189</v>
      </c>
      <c r="L215" s="32"/>
      <c r="M215" s="129" t="s">
        <v>3</v>
      </c>
      <c r="N215" s="130" t="s">
        <v>51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88</v>
      </c>
      <c r="AT215" s="133" t="s">
        <v>185</v>
      </c>
      <c r="AU215" s="133" t="s">
        <v>88</v>
      </c>
      <c r="AY215" s="16" t="s">
        <v>184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6" t="s">
        <v>88</v>
      </c>
      <c r="BK215" s="134">
        <f>ROUND(I215*H215,2)</f>
        <v>0</v>
      </c>
      <c r="BL215" s="16" t="s">
        <v>88</v>
      </c>
      <c r="BM215" s="133" t="s">
        <v>3235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3175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22.5">
      <c r="B217" s="135"/>
      <c r="D217" s="136" t="s">
        <v>190</v>
      </c>
      <c r="E217" s="137" t="s">
        <v>3</v>
      </c>
      <c r="F217" s="138" t="s">
        <v>3236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3237</v>
      </c>
      <c r="H218" s="145">
        <v>17</v>
      </c>
      <c r="I218" s="146"/>
      <c r="L218" s="142"/>
      <c r="M218" s="147"/>
      <c r="T218" s="148"/>
      <c r="AT218" s="143" t="s">
        <v>190</v>
      </c>
      <c r="AU218" s="143" t="s">
        <v>88</v>
      </c>
      <c r="AV218" s="12" t="s">
        <v>90</v>
      </c>
      <c r="AW218" s="12" t="s">
        <v>41</v>
      </c>
      <c r="AX218" s="12" t="s">
        <v>80</v>
      </c>
      <c r="AY218" s="143" t="s">
        <v>184</v>
      </c>
    </row>
    <row r="219" spans="2:65" s="13" customFormat="1" ht="11.25">
      <c r="B219" s="149"/>
      <c r="D219" s="136" t="s">
        <v>190</v>
      </c>
      <c r="E219" s="150" t="s">
        <v>3</v>
      </c>
      <c r="F219" s="151" t="s">
        <v>202</v>
      </c>
      <c r="H219" s="152">
        <v>17</v>
      </c>
      <c r="I219" s="153"/>
      <c r="L219" s="149"/>
      <c r="M219" s="154"/>
      <c r="T219" s="155"/>
      <c r="AT219" s="150" t="s">
        <v>190</v>
      </c>
      <c r="AU219" s="150" t="s">
        <v>88</v>
      </c>
      <c r="AV219" s="13" t="s">
        <v>203</v>
      </c>
      <c r="AW219" s="13" t="s">
        <v>41</v>
      </c>
      <c r="AX219" s="13" t="s">
        <v>88</v>
      </c>
      <c r="AY219" s="150" t="s">
        <v>184</v>
      </c>
    </row>
    <row r="220" spans="2:65" s="1" customFormat="1" ht="16.5" customHeight="1">
      <c r="B220" s="121"/>
      <c r="C220" s="122" t="s">
        <v>8</v>
      </c>
      <c r="D220" s="122" t="s">
        <v>185</v>
      </c>
      <c r="E220" s="123" t="s">
        <v>3238</v>
      </c>
      <c r="F220" s="124" t="s">
        <v>3239</v>
      </c>
      <c r="G220" s="125" t="s">
        <v>1001</v>
      </c>
      <c r="H220" s="126">
        <v>17</v>
      </c>
      <c r="I220" s="127"/>
      <c r="J220" s="128">
        <f>ROUND(I220*H220,2)</f>
        <v>0</v>
      </c>
      <c r="K220" s="124" t="s">
        <v>189</v>
      </c>
      <c r="L220" s="32"/>
      <c r="M220" s="129" t="s">
        <v>3</v>
      </c>
      <c r="N220" s="130" t="s">
        <v>51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88</v>
      </c>
      <c r="AT220" s="133" t="s">
        <v>185</v>
      </c>
      <c r="AU220" s="133" t="s">
        <v>88</v>
      </c>
      <c r="AY220" s="16" t="s">
        <v>184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88</v>
      </c>
      <c r="BK220" s="134">
        <f>ROUND(I220*H220,2)</f>
        <v>0</v>
      </c>
      <c r="BL220" s="16" t="s">
        <v>88</v>
      </c>
      <c r="BM220" s="133" t="s">
        <v>3240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3175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22.5">
      <c r="B222" s="135"/>
      <c r="D222" s="136" t="s">
        <v>190</v>
      </c>
      <c r="E222" s="137" t="s">
        <v>3</v>
      </c>
      <c r="F222" s="138" t="s">
        <v>3236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2" customFormat="1" ht="11.25">
      <c r="B223" s="142"/>
      <c r="D223" s="136" t="s">
        <v>190</v>
      </c>
      <c r="E223" s="143" t="s">
        <v>3</v>
      </c>
      <c r="F223" s="144" t="s">
        <v>3237</v>
      </c>
      <c r="H223" s="145">
        <v>17</v>
      </c>
      <c r="I223" s="146"/>
      <c r="L223" s="142"/>
      <c r="M223" s="147"/>
      <c r="T223" s="148"/>
      <c r="AT223" s="143" t="s">
        <v>190</v>
      </c>
      <c r="AU223" s="143" t="s">
        <v>88</v>
      </c>
      <c r="AV223" s="12" t="s">
        <v>90</v>
      </c>
      <c r="AW223" s="12" t="s">
        <v>41</v>
      </c>
      <c r="AX223" s="12" t="s">
        <v>80</v>
      </c>
      <c r="AY223" s="143" t="s">
        <v>184</v>
      </c>
    </row>
    <row r="224" spans="2:65" s="13" customFormat="1" ht="11.25">
      <c r="B224" s="149"/>
      <c r="D224" s="136" t="s">
        <v>190</v>
      </c>
      <c r="E224" s="150" t="s">
        <v>3</v>
      </c>
      <c r="F224" s="151" t="s">
        <v>202</v>
      </c>
      <c r="H224" s="152">
        <v>17</v>
      </c>
      <c r="I224" s="153"/>
      <c r="L224" s="149"/>
      <c r="M224" s="154"/>
      <c r="T224" s="155"/>
      <c r="AT224" s="150" t="s">
        <v>190</v>
      </c>
      <c r="AU224" s="150" t="s">
        <v>88</v>
      </c>
      <c r="AV224" s="13" t="s">
        <v>203</v>
      </c>
      <c r="AW224" s="13" t="s">
        <v>41</v>
      </c>
      <c r="AX224" s="13" t="s">
        <v>88</v>
      </c>
      <c r="AY224" s="150" t="s">
        <v>184</v>
      </c>
    </row>
    <row r="225" spans="2:65" s="1" customFormat="1" ht="16.5" customHeight="1">
      <c r="B225" s="121"/>
      <c r="C225" s="122" t="s">
        <v>339</v>
      </c>
      <c r="D225" s="122" t="s">
        <v>185</v>
      </c>
      <c r="E225" s="123" t="s">
        <v>3241</v>
      </c>
      <c r="F225" s="124" t="s">
        <v>3242</v>
      </c>
      <c r="G225" s="125" t="s">
        <v>1001</v>
      </c>
      <c r="H225" s="126">
        <v>17</v>
      </c>
      <c r="I225" s="127"/>
      <c r="J225" s="128">
        <f>ROUND(I225*H225,2)</f>
        <v>0</v>
      </c>
      <c r="K225" s="124" t="s">
        <v>189</v>
      </c>
      <c r="L225" s="32"/>
      <c r="M225" s="129" t="s">
        <v>3</v>
      </c>
      <c r="N225" s="130" t="s">
        <v>51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88</v>
      </c>
      <c r="AT225" s="133" t="s">
        <v>185</v>
      </c>
      <c r="AU225" s="133" t="s">
        <v>88</v>
      </c>
      <c r="AY225" s="16" t="s">
        <v>184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88</v>
      </c>
      <c r="BK225" s="134">
        <f>ROUND(I225*H225,2)</f>
        <v>0</v>
      </c>
      <c r="BL225" s="16" t="s">
        <v>88</v>
      </c>
      <c r="BM225" s="133" t="s">
        <v>3243</v>
      </c>
    </row>
    <row r="226" spans="2:65" s="11" customFormat="1" ht="11.25">
      <c r="B226" s="135"/>
      <c r="D226" s="136" t="s">
        <v>190</v>
      </c>
      <c r="E226" s="137" t="s">
        <v>3</v>
      </c>
      <c r="F226" s="138" t="s">
        <v>3175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1" customFormat="1" ht="22.5">
      <c r="B227" s="135"/>
      <c r="D227" s="136" t="s">
        <v>190</v>
      </c>
      <c r="E227" s="137" t="s">
        <v>3</v>
      </c>
      <c r="F227" s="138" t="s">
        <v>3236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2" customFormat="1" ht="11.25">
      <c r="B228" s="142"/>
      <c r="D228" s="136" t="s">
        <v>190</v>
      </c>
      <c r="E228" s="143" t="s">
        <v>3</v>
      </c>
      <c r="F228" s="144" t="s">
        <v>3237</v>
      </c>
      <c r="H228" s="145">
        <v>17</v>
      </c>
      <c r="I228" s="146"/>
      <c r="L228" s="142"/>
      <c r="M228" s="147"/>
      <c r="T228" s="148"/>
      <c r="AT228" s="143" t="s">
        <v>190</v>
      </c>
      <c r="AU228" s="143" t="s">
        <v>88</v>
      </c>
      <c r="AV228" s="12" t="s">
        <v>90</v>
      </c>
      <c r="AW228" s="12" t="s">
        <v>41</v>
      </c>
      <c r="AX228" s="12" t="s">
        <v>80</v>
      </c>
      <c r="AY228" s="143" t="s">
        <v>184</v>
      </c>
    </row>
    <row r="229" spans="2:65" s="13" customFormat="1" ht="11.25">
      <c r="B229" s="149"/>
      <c r="D229" s="136" t="s">
        <v>190</v>
      </c>
      <c r="E229" s="150" t="s">
        <v>3</v>
      </c>
      <c r="F229" s="151" t="s">
        <v>202</v>
      </c>
      <c r="H229" s="152">
        <v>17</v>
      </c>
      <c r="I229" s="153"/>
      <c r="L229" s="149"/>
      <c r="M229" s="154"/>
      <c r="T229" s="155"/>
      <c r="AT229" s="150" t="s">
        <v>190</v>
      </c>
      <c r="AU229" s="150" t="s">
        <v>88</v>
      </c>
      <c r="AV229" s="13" t="s">
        <v>203</v>
      </c>
      <c r="AW229" s="13" t="s">
        <v>41</v>
      </c>
      <c r="AX229" s="13" t="s">
        <v>88</v>
      </c>
      <c r="AY229" s="150" t="s">
        <v>184</v>
      </c>
    </row>
    <row r="230" spans="2:65" s="10" customFormat="1" ht="25.9" customHeight="1">
      <c r="B230" s="111"/>
      <c r="D230" s="112" t="s">
        <v>79</v>
      </c>
      <c r="E230" s="113" t="s">
        <v>90</v>
      </c>
      <c r="F230" s="113" t="s">
        <v>313</v>
      </c>
      <c r="I230" s="114"/>
      <c r="J230" s="115">
        <f>BK230</f>
        <v>0</v>
      </c>
      <c r="L230" s="111"/>
      <c r="M230" s="116"/>
      <c r="P230" s="117">
        <f>SUM(P231:P248)</f>
        <v>0</v>
      </c>
      <c r="R230" s="117">
        <f>SUM(R231:R248)</f>
        <v>0</v>
      </c>
      <c r="T230" s="118">
        <f>SUM(T231:T248)</f>
        <v>0</v>
      </c>
      <c r="AR230" s="112" t="s">
        <v>88</v>
      </c>
      <c r="AT230" s="119" t="s">
        <v>79</v>
      </c>
      <c r="AU230" s="119" t="s">
        <v>80</v>
      </c>
      <c r="AY230" s="112" t="s">
        <v>184</v>
      </c>
      <c r="BK230" s="120">
        <f>SUM(BK231:BK248)</f>
        <v>0</v>
      </c>
    </row>
    <row r="231" spans="2:65" s="1" customFormat="1" ht="16.5" customHeight="1">
      <c r="B231" s="121"/>
      <c r="C231" s="122" t="s">
        <v>345</v>
      </c>
      <c r="D231" s="122" t="s">
        <v>185</v>
      </c>
      <c r="E231" s="123" t="s">
        <v>315</v>
      </c>
      <c r="F231" s="124" t="s">
        <v>316</v>
      </c>
      <c r="G231" s="125" t="s">
        <v>188</v>
      </c>
      <c r="H231" s="126">
        <v>2.2799999999999998</v>
      </c>
      <c r="I231" s="127"/>
      <c r="J231" s="128">
        <f>ROUND(I231*H231,2)</f>
        <v>0</v>
      </c>
      <c r="K231" s="124" t="s">
        <v>189</v>
      </c>
      <c r="L231" s="32"/>
      <c r="M231" s="129" t="s">
        <v>3</v>
      </c>
      <c r="N231" s="130" t="s">
        <v>51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88</v>
      </c>
      <c r="AT231" s="133" t="s">
        <v>185</v>
      </c>
      <c r="AU231" s="133" t="s">
        <v>88</v>
      </c>
      <c r="AY231" s="16" t="s">
        <v>184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88</v>
      </c>
      <c r="BK231" s="134">
        <f>ROUND(I231*H231,2)</f>
        <v>0</v>
      </c>
      <c r="BL231" s="16" t="s">
        <v>88</v>
      </c>
      <c r="BM231" s="133" t="s">
        <v>3244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3216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3245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2" customFormat="1" ht="11.25">
      <c r="B234" s="142"/>
      <c r="D234" s="136" t="s">
        <v>190</v>
      </c>
      <c r="E234" s="143" t="s">
        <v>3</v>
      </c>
      <c r="F234" s="144" t="s">
        <v>3246</v>
      </c>
      <c r="H234" s="145">
        <v>1.08</v>
      </c>
      <c r="I234" s="146"/>
      <c r="L234" s="142"/>
      <c r="M234" s="147"/>
      <c r="T234" s="148"/>
      <c r="AT234" s="143" t="s">
        <v>190</v>
      </c>
      <c r="AU234" s="143" t="s">
        <v>88</v>
      </c>
      <c r="AV234" s="12" t="s">
        <v>90</v>
      </c>
      <c r="AW234" s="12" t="s">
        <v>41</v>
      </c>
      <c r="AX234" s="12" t="s">
        <v>80</v>
      </c>
      <c r="AY234" s="143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3247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3248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2" customFormat="1" ht="11.25">
      <c r="B237" s="142"/>
      <c r="D237" s="136" t="s">
        <v>190</v>
      </c>
      <c r="E237" s="143" t="s">
        <v>3</v>
      </c>
      <c r="F237" s="144" t="s">
        <v>319</v>
      </c>
      <c r="H237" s="145">
        <v>1.2</v>
      </c>
      <c r="I237" s="146"/>
      <c r="L237" s="142"/>
      <c r="M237" s="147"/>
      <c r="T237" s="148"/>
      <c r="AT237" s="143" t="s">
        <v>190</v>
      </c>
      <c r="AU237" s="143" t="s">
        <v>88</v>
      </c>
      <c r="AV237" s="12" t="s">
        <v>90</v>
      </c>
      <c r="AW237" s="12" t="s">
        <v>41</v>
      </c>
      <c r="AX237" s="12" t="s">
        <v>80</v>
      </c>
      <c r="AY237" s="143" t="s">
        <v>184</v>
      </c>
    </row>
    <row r="238" spans="2:65" s="13" customFormat="1" ht="11.25">
      <c r="B238" s="149"/>
      <c r="D238" s="136" t="s">
        <v>190</v>
      </c>
      <c r="E238" s="150" t="s">
        <v>3</v>
      </c>
      <c r="F238" s="151" t="s">
        <v>202</v>
      </c>
      <c r="H238" s="152">
        <v>2.2799999999999998</v>
      </c>
      <c r="I238" s="153"/>
      <c r="L238" s="149"/>
      <c r="M238" s="154"/>
      <c r="T238" s="155"/>
      <c r="AT238" s="150" t="s">
        <v>190</v>
      </c>
      <c r="AU238" s="150" t="s">
        <v>88</v>
      </c>
      <c r="AV238" s="13" t="s">
        <v>203</v>
      </c>
      <c r="AW238" s="13" t="s">
        <v>41</v>
      </c>
      <c r="AX238" s="13" t="s">
        <v>88</v>
      </c>
      <c r="AY238" s="150" t="s">
        <v>184</v>
      </c>
    </row>
    <row r="239" spans="2:65" s="1" customFormat="1" ht="16.5" customHeight="1">
      <c r="B239" s="121"/>
      <c r="C239" s="122" t="s">
        <v>350</v>
      </c>
      <c r="D239" s="122" t="s">
        <v>185</v>
      </c>
      <c r="E239" s="123" t="s">
        <v>1603</v>
      </c>
      <c r="F239" s="124" t="s">
        <v>1604</v>
      </c>
      <c r="G239" s="125" t="s">
        <v>188</v>
      </c>
      <c r="H239" s="126">
        <v>3.4</v>
      </c>
      <c r="I239" s="127"/>
      <c r="J239" s="128">
        <f>ROUND(I239*H239,2)</f>
        <v>0</v>
      </c>
      <c r="K239" s="124" t="s">
        <v>189</v>
      </c>
      <c r="L239" s="32"/>
      <c r="M239" s="129" t="s">
        <v>3</v>
      </c>
      <c r="N239" s="130" t="s">
        <v>51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88</v>
      </c>
      <c r="AT239" s="133" t="s">
        <v>185</v>
      </c>
      <c r="AU239" s="133" t="s">
        <v>88</v>
      </c>
      <c r="AY239" s="16" t="s">
        <v>184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88</v>
      </c>
      <c r="BK239" s="134">
        <f>ROUND(I239*H239,2)</f>
        <v>0</v>
      </c>
      <c r="BL239" s="16" t="s">
        <v>88</v>
      </c>
      <c r="BM239" s="133" t="s">
        <v>3249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3216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1" customFormat="1" ht="22.5">
      <c r="B241" s="135"/>
      <c r="D241" s="136" t="s">
        <v>190</v>
      </c>
      <c r="E241" s="137" t="s">
        <v>3</v>
      </c>
      <c r="F241" s="138" t="s">
        <v>3250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2" customFormat="1" ht="11.25">
      <c r="B242" s="142"/>
      <c r="D242" s="136" t="s">
        <v>190</v>
      </c>
      <c r="E242" s="143" t="s">
        <v>3</v>
      </c>
      <c r="F242" s="144" t="s">
        <v>1607</v>
      </c>
      <c r="H242" s="145">
        <v>3.4</v>
      </c>
      <c r="I242" s="146"/>
      <c r="L242" s="142"/>
      <c r="M242" s="147"/>
      <c r="T242" s="148"/>
      <c r="AT242" s="143" t="s">
        <v>190</v>
      </c>
      <c r="AU242" s="143" t="s">
        <v>88</v>
      </c>
      <c r="AV242" s="12" t="s">
        <v>90</v>
      </c>
      <c r="AW242" s="12" t="s">
        <v>41</v>
      </c>
      <c r="AX242" s="12" t="s">
        <v>80</v>
      </c>
      <c r="AY242" s="143" t="s">
        <v>184</v>
      </c>
    </row>
    <row r="243" spans="2:65" s="13" customFormat="1" ht="11.25">
      <c r="B243" s="149"/>
      <c r="D243" s="136" t="s">
        <v>190</v>
      </c>
      <c r="E243" s="150" t="s">
        <v>3</v>
      </c>
      <c r="F243" s="151" t="s">
        <v>202</v>
      </c>
      <c r="H243" s="152">
        <v>3.4</v>
      </c>
      <c r="I243" s="153"/>
      <c r="L243" s="149"/>
      <c r="M243" s="154"/>
      <c r="T243" s="155"/>
      <c r="AT243" s="150" t="s">
        <v>190</v>
      </c>
      <c r="AU243" s="150" t="s">
        <v>88</v>
      </c>
      <c r="AV243" s="13" t="s">
        <v>203</v>
      </c>
      <c r="AW243" s="13" t="s">
        <v>41</v>
      </c>
      <c r="AX243" s="13" t="s">
        <v>88</v>
      </c>
      <c r="AY243" s="150" t="s">
        <v>184</v>
      </c>
    </row>
    <row r="244" spans="2:65" s="1" customFormat="1" ht="16.5" customHeight="1">
      <c r="B244" s="121"/>
      <c r="C244" s="122" t="s">
        <v>332</v>
      </c>
      <c r="D244" s="122" t="s">
        <v>185</v>
      </c>
      <c r="E244" s="123" t="s">
        <v>1608</v>
      </c>
      <c r="F244" s="124" t="s">
        <v>1609</v>
      </c>
      <c r="G244" s="125" t="s">
        <v>296</v>
      </c>
      <c r="H244" s="126">
        <v>0.01</v>
      </c>
      <c r="I244" s="127"/>
      <c r="J244" s="128">
        <f>ROUND(I244*H244,2)</f>
        <v>0</v>
      </c>
      <c r="K244" s="124" t="s">
        <v>189</v>
      </c>
      <c r="L244" s="32"/>
      <c r="M244" s="129" t="s">
        <v>3</v>
      </c>
      <c r="N244" s="130" t="s">
        <v>51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88</v>
      </c>
      <c r="AT244" s="133" t="s">
        <v>185</v>
      </c>
      <c r="AU244" s="133" t="s">
        <v>88</v>
      </c>
      <c r="AY244" s="16" t="s">
        <v>184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88</v>
      </c>
      <c r="BK244" s="134">
        <f>ROUND(I244*H244,2)</f>
        <v>0</v>
      </c>
      <c r="BL244" s="16" t="s">
        <v>88</v>
      </c>
      <c r="BM244" s="133" t="s">
        <v>3251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3216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88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1" customFormat="1" ht="22.5">
      <c r="B246" s="135"/>
      <c r="D246" s="136" t="s">
        <v>190</v>
      </c>
      <c r="E246" s="137" t="s">
        <v>3</v>
      </c>
      <c r="F246" s="138" t="s">
        <v>3252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2" customFormat="1" ht="11.25">
      <c r="B247" s="142"/>
      <c r="D247" s="136" t="s">
        <v>190</v>
      </c>
      <c r="E247" s="143" t="s">
        <v>3</v>
      </c>
      <c r="F247" s="144" t="s">
        <v>1612</v>
      </c>
      <c r="H247" s="145">
        <v>0.01</v>
      </c>
      <c r="I247" s="146"/>
      <c r="L247" s="142"/>
      <c r="M247" s="147"/>
      <c r="T247" s="148"/>
      <c r="AT247" s="143" t="s">
        <v>190</v>
      </c>
      <c r="AU247" s="143" t="s">
        <v>88</v>
      </c>
      <c r="AV247" s="12" t="s">
        <v>90</v>
      </c>
      <c r="AW247" s="12" t="s">
        <v>41</v>
      </c>
      <c r="AX247" s="12" t="s">
        <v>80</v>
      </c>
      <c r="AY247" s="143" t="s">
        <v>184</v>
      </c>
    </row>
    <row r="248" spans="2:65" s="13" customFormat="1" ht="11.25">
      <c r="B248" s="149"/>
      <c r="D248" s="136" t="s">
        <v>190</v>
      </c>
      <c r="E248" s="150" t="s">
        <v>3</v>
      </c>
      <c r="F248" s="151" t="s">
        <v>202</v>
      </c>
      <c r="H248" s="152">
        <v>0.01</v>
      </c>
      <c r="I248" s="153"/>
      <c r="L248" s="149"/>
      <c r="M248" s="154"/>
      <c r="T248" s="155"/>
      <c r="AT248" s="150" t="s">
        <v>190</v>
      </c>
      <c r="AU248" s="150" t="s">
        <v>88</v>
      </c>
      <c r="AV248" s="13" t="s">
        <v>203</v>
      </c>
      <c r="AW248" s="13" t="s">
        <v>41</v>
      </c>
      <c r="AX248" s="13" t="s">
        <v>88</v>
      </c>
      <c r="AY248" s="150" t="s">
        <v>184</v>
      </c>
    </row>
    <row r="249" spans="2:65" s="10" customFormat="1" ht="25.9" customHeight="1">
      <c r="B249" s="111"/>
      <c r="D249" s="112" t="s">
        <v>79</v>
      </c>
      <c r="E249" s="113" t="s">
        <v>221</v>
      </c>
      <c r="F249" s="113" t="s">
        <v>3253</v>
      </c>
      <c r="I249" s="114"/>
      <c r="J249" s="115">
        <f>BK249</f>
        <v>0</v>
      </c>
      <c r="L249" s="111"/>
      <c r="M249" s="116"/>
      <c r="P249" s="117">
        <f>SUM(P250:P264)</f>
        <v>0</v>
      </c>
      <c r="R249" s="117">
        <f>SUM(R250:R264)</f>
        <v>0</v>
      </c>
      <c r="T249" s="118">
        <f>SUM(T250:T264)</f>
        <v>0</v>
      </c>
      <c r="AR249" s="112" t="s">
        <v>88</v>
      </c>
      <c r="AT249" s="119" t="s">
        <v>79</v>
      </c>
      <c r="AU249" s="119" t="s">
        <v>80</v>
      </c>
      <c r="AY249" s="112" t="s">
        <v>184</v>
      </c>
      <c r="BK249" s="120">
        <f>SUM(BK250:BK264)</f>
        <v>0</v>
      </c>
    </row>
    <row r="250" spans="2:65" s="1" customFormat="1" ht="16.5" customHeight="1">
      <c r="B250" s="121"/>
      <c r="C250" s="122" t="s">
        <v>365</v>
      </c>
      <c r="D250" s="122" t="s">
        <v>185</v>
      </c>
      <c r="E250" s="123" t="s">
        <v>999</v>
      </c>
      <c r="F250" s="124" t="s">
        <v>1000</v>
      </c>
      <c r="G250" s="125" t="s">
        <v>1001</v>
      </c>
      <c r="H250" s="126">
        <v>6</v>
      </c>
      <c r="I250" s="127"/>
      <c r="J250" s="128">
        <f>ROUND(I250*H250,2)</f>
        <v>0</v>
      </c>
      <c r="K250" s="124" t="s">
        <v>189</v>
      </c>
      <c r="L250" s="32"/>
      <c r="M250" s="129" t="s">
        <v>3</v>
      </c>
      <c r="N250" s="130" t="s">
        <v>51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88</v>
      </c>
      <c r="AT250" s="133" t="s">
        <v>185</v>
      </c>
      <c r="AU250" s="133" t="s">
        <v>88</v>
      </c>
      <c r="AY250" s="16" t="s">
        <v>184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6" t="s">
        <v>88</v>
      </c>
      <c r="BK250" s="134">
        <f>ROUND(I250*H250,2)</f>
        <v>0</v>
      </c>
      <c r="BL250" s="16" t="s">
        <v>88</v>
      </c>
      <c r="BM250" s="133" t="s">
        <v>3254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3175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1" customFormat="1" ht="22.5">
      <c r="B252" s="135"/>
      <c r="D252" s="136" t="s">
        <v>190</v>
      </c>
      <c r="E252" s="137" t="s">
        <v>3</v>
      </c>
      <c r="F252" s="138" t="s">
        <v>3255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2" customFormat="1" ht="11.25">
      <c r="B253" s="142"/>
      <c r="D253" s="136" t="s">
        <v>190</v>
      </c>
      <c r="E253" s="143" t="s">
        <v>3</v>
      </c>
      <c r="F253" s="144" t="s">
        <v>3256</v>
      </c>
      <c r="H253" s="145">
        <v>6</v>
      </c>
      <c r="I253" s="146"/>
      <c r="L253" s="142"/>
      <c r="M253" s="147"/>
      <c r="T253" s="148"/>
      <c r="AT253" s="143" t="s">
        <v>190</v>
      </c>
      <c r="AU253" s="143" t="s">
        <v>88</v>
      </c>
      <c r="AV253" s="12" t="s">
        <v>90</v>
      </c>
      <c r="AW253" s="12" t="s">
        <v>41</v>
      </c>
      <c r="AX253" s="12" t="s">
        <v>80</v>
      </c>
      <c r="AY253" s="143" t="s">
        <v>184</v>
      </c>
    </row>
    <row r="254" spans="2:65" s="13" customFormat="1" ht="11.25">
      <c r="B254" s="149"/>
      <c r="D254" s="136" t="s">
        <v>190</v>
      </c>
      <c r="E254" s="150" t="s">
        <v>3</v>
      </c>
      <c r="F254" s="151" t="s">
        <v>202</v>
      </c>
      <c r="H254" s="152">
        <v>6</v>
      </c>
      <c r="I254" s="153"/>
      <c r="L254" s="149"/>
      <c r="M254" s="154"/>
      <c r="T254" s="155"/>
      <c r="AT254" s="150" t="s">
        <v>190</v>
      </c>
      <c r="AU254" s="150" t="s">
        <v>88</v>
      </c>
      <c r="AV254" s="13" t="s">
        <v>203</v>
      </c>
      <c r="AW254" s="13" t="s">
        <v>41</v>
      </c>
      <c r="AX254" s="13" t="s">
        <v>88</v>
      </c>
      <c r="AY254" s="150" t="s">
        <v>184</v>
      </c>
    </row>
    <row r="255" spans="2:65" s="1" customFormat="1" ht="16.5" customHeight="1">
      <c r="B255" s="121"/>
      <c r="C255" s="122" t="s">
        <v>370</v>
      </c>
      <c r="D255" s="122" t="s">
        <v>185</v>
      </c>
      <c r="E255" s="123" t="s">
        <v>3257</v>
      </c>
      <c r="F255" s="124" t="s">
        <v>3258</v>
      </c>
      <c r="G255" s="125" t="s">
        <v>188</v>
      </c>
      <c r="H255" s="126">
        <v>0.18</v>
      </c>
      <c r="I255" s="127"/>
      <c r="J255" s="128">
        <f>ROUND(I255*H255,2)</f>
        <v>0</v>
      </c>
      <c r="K255" s="124" t="s">
        <v>189</v>
      </c>
      <c r="L255" s="32"/>
      <c r="M255" s="129" t="s">
        <v>3</v>
      </c>
      <c r="N255" s="130" t="s">
        <v>51</v>
      </c>
      <c r="P255" s="131">
        <f>O255*H255</f>
        <v>0</v>
      </c>
      <c r="Q255" s="131">
        <v>0</v>
      </c>
      <c r="R255" s="131">
        <f>Q255*H255</f>
        <v>0</v>
      </c>
      <c r="S255" s="131">
        <v>0</v>
      </c>
      <c r="T255" s="132">
        <f>S255*H255</f>
        <v>0</v>
      </c>
      <c r="AR255" s="133" t="s">
        <v>88</v>
      </c>
      <c r="AT255" s="133" t="s">
        <v>185</v>
      </c>
      <c r="AU255" s="133" t="s">
        <v>88</v>
      </c>
      <c r="AY255" s="16" t="s">
        <v>184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6" t="s">
        <v>88</v>
      </c>
      <c r="BK255" s="134">
        <f>ROUND(I255*H255,2)</f>
        <v>0</v>
      </c>
      <c r="BL255" s="16" t="s">
        <v>88</v>
      </c>
      <c r="BM255" s="133" t="s">
        <v>3259</v>
      </c>
    </row>
    <row r="256" spans="2:65" s="11" customFormat="1" ht="11.25">
      <c r="B256" s="135"/>
      <c r="D256" s="136" t="s">
        <v>190</v>
      </c>
      <c r="E256" s="137" t="s">
        <v>3</v>
      </c>
      <c r="F256" s="138" t="s">
        <v>3175</v>
      </c>
      <c r="H256" s="137" t="s">
        <v>3</v>
      </c>
      <c r="I256" s="139"/>
      <c r="L256" s="135"/>
      <c r="M256" s="140"/>
      <c r="T256" s="141"/>
      <c r="AT256" s="137" t="s">
        <v>190</v>
      </c>
      <c r="AU256" s="137" t="s">
        <v>88</v>
      </c>
      <c r="AV256" s="11" t="s">
        <v>88</v>
      </c>
      <c r="AW256" s="11" t="s">
        <v>41</v>
      </c>
      <c r="AX256" s="11" t="s">
        <v>80</v>
      </c>
      <c r="AY256" s="137" t="s">
        <v>184</v>
      </c>
    </row>
    <row r="257" spans="2:65" s="11" customFormat="1" ht="22.5">
      <c r="B257" s="135"/>
      <c r="D257" s="136" t="s">
        <v>190</v>
      </c>
      <c r="E257" s="137" t="s">
        <v>3</v>
      </c>
      <c r="F257" s="138" t="s">
        <v>3255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2" customFormat="1" ht="11.25">
      <c r="B258" s="142"/>
      <c r="D258" s="136" t="s">
        <v>190</v>
      </c>
      <c r="E258" s="143" t="s">
        <v>3</v>
      </c>
      <c r="F258" s="144" t="s">
        <v>3260</v>
      </c>
      <c r="H258" s="145">
        <v>0.18</v>
      </c>
      <c r="I258" s="146"/>
      <c r="L258" s="142"/>
      <c r="M258" s="147"/>
      <c r="T258" s="148"/>
      <c r="AT258" s="143" t="s">
        <v>190</v>
      </c>
      <c r="AU258" s="143" t="s">
        <v>88</v>
      </c>
      <c r="AV258" s="12" t="s">
        <v>90</v>
      </c>
      <c r="AW258" s="12" t="s">
        <v>41</v>
      </c>
      <c r="AX258" s="12" t="s">
        <v>80</v>
      </c>
      <c r="AY258" s="143" t="s">
        <v>184</v>
      </c>
    </row>
    <row r="259" spans="2:65" s="13" customFormat="1" ht="11.25">
      <c r="B259" s="149"/>
      <c r="D259" s="136" t="s">
        <v>190</v>
      </c>
      <c r="E259" s="150" t="s">
        <v>3</v>
      </c>
      <c r="F259" s="151" t="s">
        <v>202</v>
      </c>
      <c r="H259" s="152">
        <v>0.18</v>
      </c>
      <c r="I259" s="153"/>
      <c r="L259" s="149"/>
      <c r="M259" s="154"/>
      <c r="T259" s="155"/>
      <c r="AT259" s="150" t="s">
        <v>190</v>
      </c>
      <c r="AU259" s="150" t="s">
        <v>88</v>
      </c>
      <c r="AV259" s="13" t="s">
        <v>203</v>
      </c>
      <c r="AW259" s="13" t="s">
        <v>41</v>
      </c>
      <c r="AX259" s="13" t="s">
        <v>88</v>
      </c>
      <c r="AY259" s="150" t="s">
        <v>184</v>
      </c>
    </row>
    <row r="260" spans="2:65" s="1" customFormat="1" ht="21.75" customHeight="1">
      <c r="B260" s="121"/>
      <c r="C260" s="122" t="s">
        <v>303</v>
      </c>
      <c r="D260" s="122" t="s">
        <v>185</v>
      </c>
      <c r="E260" s="123" t="s">
        <v>3261</v>
      </c>
      <c r="F260" s="124" t="s">
        <v>3262</v>
      </c>
      <c r="G260" s="125" t="s">
        <v>188</v>
      </c>
      <c r="H260" s="126">
        <v>0.6</v>
      </c>
      <c r="I260" s="127"/>
      <c r="J260" s="128">
        <f>ROUND(I260*H260,2)</f>
        <v>0</v>
      </c>
      <c r="K260" s="124" t="s">
        <v>189</v>
      </c>
      <c r="L260" s="32"/>
      <c r="M260" s="129" t="s">
        <v>3</v>
      </c>
      <c r="N260" s="130" t="s">
        <v>51</v>
      </c>
      <c r="P260" s="131">
        <f>O260*H260</f>
        <v>0</v>
      </c>
      <c r="Q260" s="131">
        <v>0</v>
      </c>
      <c r="R260" s="131">
        <f>Q260*H260</f>
        <v>0</v>
      </c>
      <c r="S260" s="131">
        <v>0</v>
      </c>
      <c r="T260" s="132">
        <f>S260*H260</f>
        <v>0</v>
      </c>
      <c r="AR260" s="133" t="s">
        <v>88</v>
      </c>
      <c r="AT260" s="133" t="s">
        <v>185</v>
      </c>
      <c r="AU260" s="133" t="s">
        <v>88</v>
      </c>
      <c r="AY260" s="16" t="s">
        <v>184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6" t="s">
        <v>88</v>
      </c>
      <c r="BK260" s="134">
        <f>ROUND(I260*H260,2)</f>
        <v>0</v>
      </c>
      <c r="BL260" s="16" t="s">
        <v>88</v>
      </c>
      <c r="BM260" s="133" t="s">
        <v>3263</v>
      </c>
    </row>
    <row r="261" spans="2:65" s="11" customFormat="1" ht="11.25">
      <c r="B261" s="135"/>
      <c r="D261" s="136" t="s">
        <v>190</v>
      </c>
      <c r="E261" s="137" t="s">
        <v>3</v>
      </c>
      <c r="F261" s="138" t="s">
        <v>3175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88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1" customFormat="1" ht="22.5">
      <c r="B262" s="135"/>
      <c r="D262" s="136" t="s">
        <v>190</v>
      </c>
      <c r="E262" s="137" t="s">
        <v>3</v>
      </c>
      <c r="F262" s="138" t="s">
        <v>3255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2" customFormat="1" ht="11.25">
      <c r="B263" s="142"/>
      <c r="D263" s="136" t="s">
        <v>190</v>
      </c>
      <c r="E263" s="143" t="s">
        <v>3</v>
      </c>
      <c r="F263" s="144" t="s">
        <v>3264</v>
      </c>
      <c r="H263" s="145">
        <v>0.6</v>
      </c>
      <c r="I263" s="146"/>
      <c r="L263" s="142"/>
      <c r="M263" s="147"/>
      <c r="T263" s="148"/>
      <c r="AT263" s="143" t="s">
        <v>190</v>
      </c>
      <c r="AU263" s="143" t="s">
        <v>88</v>
      </c>
      <c r="AV263" s="12" t="s">
        <v>90</v>
      </c>
      <c r="AW263" s="12" t="s">
        <v>41</v>
      </c>
      <c r="AX263" s="12" t="s">
        <v>80</v>
      </c>
      <c r="AY263" s="143" t="s">
        <v>184</v>
      </c>
    </row>
    <row r="264" spans="2:65" s="13" customFormat="1" ht="11.25">
      <c r="B264" s="149"/>
      <c r="D264" s="136" t="s">
        <v>190</v>
      </c>
      <c r="E264" s="150" t="s">
        <v>3</v>
      </c>
      <c r="F264" s="151" t="s">
        <v>202</v>
      </c>
      <c r="H264" s="152">
        <v>0.6</v>
      </c>
      <c r="I264" s="153"/>
      <c r="L264" s="149"/>
      <c r="M264" s="154"/>
      <c r="T264" s="155"/>
      <c r="AT264" s="150" t="s">
        <v>190</v>
      </c>
      <c r="AU264" s="150" t="s">
        <v>88</v>
      </c>
      <c r="AV264" s="13" t="s">
        <v>203</v>
      </c>
      <c r="AW264" s="13" t="s">
        <v>41</v>
      </c>
      <c r="AX264" s="13" t="s">
        <v>88</v>
      </c>
      <c r="AY264" s="150" t="s">
        <v>184</v>
      </c>
    </row>
    <row r="265" spans="2:65" s="10" customFormat="1" ht="25.9" customHeight="1">
      <c r="B265" s="111"/>
      <c r="D265" s="112" t="s">
        <v>79</v>
      </c>
      <c r="E265" s="113" t="s">
        <v>230</v>
      </c>
      <c r="F265" s="113" t="s">
        <v>333</v>
      </c>
      <c r="I265" s="114"/>
      <c r="J265" s="115">
        <f>BK265</f>
        <v>0</v>
      </c>
      <c r="L265" s="111"/>
      <c r="M265" s="116"/>
      <c r="P265" s="117">
        <f>SUM(P266:P878)</f>
        <v>0</v>
      </c>
      <c r="R265" s="117">
        <f>SUM(R266:R878)</f>
        <v>0</v>
      </c>
      <c r="T265" s="118">
        <f>SUM(T266:T878)</f>
        <v>0</v>
      </c>
      <c r="AR265" s="112" t="s">
        <v>88</v>
      </c>
      <c r="AT265" s="119" t="s">
        <v>79</v>
      </c>
      <c r="AU265" s="119" t="s">
        <v>80</v>
      </c>
      <c r="AY265" s="112" t="s">
        <v>184</v>
      </c>
      <c r="BK265" s="120">
        <f>SUM(BK266:BK878)</f>
        <v>0</v>
      </c>
    </row>
    <row r="266" spans="2:65" s="1" customFormat="1" ht="21.75" customHeight="1">
      <c r="B266" s="121"/>
      <c r="C266" s="122" t="s">
        <v>383</v>
      </c>
      <c r="D266" s="122" t="s">
        <v>185</v>
      </c>
      <c r="E266" s="123" t="s">
        <v>334</v>
      </c>
      <c r="F266" s="124" t="s">
        <v>335</v>
      </c>
      <c r="G266" s="125" t="s">
        <v>324</v>
      </c>
      <c r="H266" s="126">
        <v>378</v>
      </c>
      <c r="I266" s="127"/>
      <c r="J266" s="128">
        <f>ROUND(I266*H266,2)</f>
        <v>0</v>
      </c>
      <c r="K266" s="124" t="s">
        <v>189</v>
      </c>
      <c r="L266" s="32"/>
      <c r="M266" s="129" t="s">
        <v>3</v>
      </c>
      <c r="N266" s="130" t="s">
        <v>51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88</v>
      </c>
      <c r="AT266" s="133" t="s">
        <v>185</v>
      </c>
      <c r="AU266" s="133" t="s">
        <v>88</v>
      </c>
      <c r="AY266" s="16" t="s">
        <v>184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88</v>
      </c>
      <c r="BK266" s="134">
        <f>ROUND(I266*H266,2)</f>
        <v>0</v>
      </c>
      <c r="BL266" s="16" t="s">
        <v>88</v>
      </c>
      <c r="BM266" s="133" t="s">
        <v>3265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3175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337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3266</v>
      </c>
      <c r="H269" s="145">
        <v>378</v>
      </c>
      <c r="I269" s="146"/>
      <c r="L269" s="142"/>
      <c r="M269" s="147"/>
      <c r="T269" s="148"/>
      <c r="AT269" s="143" t="s">
        <v>190</v>
      </c>
      <c r="AU269" s="143" t="s">
        <v>88</v>
      </c>
      <c r="AV269" s="12" t="s">
        <v>90</v>
      </c>
      <c r="AW269" s="12" t="s">
        <v>41</v>
      </c>
      <c r="AX269" s="12" t="s">
        <v>80</v>
      </c>
      <c r="AY269" s="143" t="s">
        <v>184</v>
      </c>
    </row>
    <row r="270" spans="2:65" s="13" customFormat="1" ht="11.25">
      <c r="B270" s="149"/>
      <c r="D270" s="136" t="s">
        <v>190</v>
      </c>
      <c r="E270" s="150" t="s">
        <v>3</v>
      </c>
      <c r="F270" s="151" t="s">
        <v>202</v>
      </c>
      <c r="H270" s="152">
        <v>378</v>
      </c>
      <c r="I270" s="153"/>
      <c r="L270" s="149"/>
      <c r="M270" s="154"/>
      <c r="T270" s="155"/>
      <c r="AT270" s="150" t="s">
        <v>190</v>
      </c>
      <c r="AU270" s="150" t="s">
        <v>88</v>
      </c>
      <c r="AV270" s="13" t="s">
        <v>203</v>
      </c>
      <c r="AW270" s="13" t="s">
        <v>41</v>
      </c>
      <c r="AX270" s="13" t="s">
        <v>88</v>
      </c>
      <c r="AY270" s="150" t="s">
        <v>184</v>
      </c>
    </row>
    <row r="271" spans="2:65" s="1" customFormat="1" ht="21.75" customHeight="1">
      <c r="B271" s="121"/>
      <c r="C271" s="122" t="s">
        <v>387</v>
      </c>
      <c r="D271" s="122" t="s">
        <v>185</v>
      </c>
      <c r="E271" s="123" t="s">
        <v>340</v>
      </c>
      <c r="F271" s="124" t="s">
        <v>341</v>
      </c>
      <c r="G271" s="125" t="s">
        <v>324</v>
      </c>
      <c r="H271" s="126">
        <v>315</v>
      </c>
      <c r="I271" s="127"/>
      <c r="J271" s="128">
        <f>ROUND(I271*H271,2)</f>
        <v>0</v>
      </c>
      <c r="K271" s="124" t="s">
        <v>189</v>
      </c>
      <c r="L271" s="32"/>
      <c r="M271" s="129" t="s">
        <v>3</v>
      </c>
      <c r="N271" s="130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88</v>
      </c>
      <c r="AT271" s="133" t="s">
        <v>185</v>
      </c>
      <c r="AU271" s="133" t="s">
        <v>88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3267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3175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343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2" customFormat="1" ht="11.25">
      <c r="B274" s="142"/>
      <c r="D274" s="136" t="s">
        <v>190</v>
      </c>
      <c r="E274" s="143" t="s">
        <v>3</v>
      </c>
      <c r="F274" s="144" t="s">
        <v>3268</v>
      </c>
      <c r="H274" s="145">
        <v>165</v>
      </c>
      <c r="I274" s="146"/>
      <c r="L274" s="142"/>
      <c r="M274" s="147"/>
      <c r="T274" s="148"/>
      <c r="AT274" s="143" t="s">
        <v>190</v>
      </c>
      <c r="AU274" s="143" t="s">
        <v>88</v>
      </c>
      <c r="AV274" s="12" t="s">
        <v>90</v>
      </c>
      <c r="AW274" s="12" t="s">
        <v>41</v>
      </c>
      <c r="AX274" s="12" t="s">
        <v>80</v>
      </c>
      <c r="AY274" s="143" t="s">
        <v>184</v>
      </c>
    </row>
    <row r="275" spans="2:65" s="12" customFormat="1" ht="11.25">
      <c r="B275" s="142"/>
      <c r="D275" s="136" t="s">
        <v>190</v>
      </c>
      <c r="E275" s="143" t="s">
        <v>3</v>
      </c>
      <c r="F275" s="144" t="s">
        <v>3269</v>
      </c>
      <c r="H275" s="145">
        <v>150</v>
      </c>
      <c r="I275" s="146"/>
      <c r="L275" s="142"/>
      <c r="M275" s="147"/>
      <c r="T275" s="148"/>
      <c r="AT275" s="143" t="s">
        <v>190</v>
      </c>
      <c r="AU275" s="143" t="s">
        <v>88</v>
      </c>
      <c r="AV275" s="12" t="s">
        <v>90</v>
      </c>
      <c r="AW275" s="12" t="s">
        <v>41</v>
      </c>
      <c r="AX275" s="12" t="s">
        <v>80</v>
      </c>
      <c r="AY275" s="143" t="s">
        <v>184</v>
      </c>
    </row>
    <row r="276" spans="2:65" s="13" customFormat="1" ht="11.25">
      <c r="B276" s="149"/>
      <c r="D276" s="136" t="s">
        <v>190</v>
      </c>
      <c r="E276" s="150" t="s">
        <v>3</v>
      </c>
      <c r="F276" s="151" t="s">
        <v>202</v>
      </c>
      <c r="H276" s="152">
        <v>315</v>
      </c>
      <c r="I276" s="153"/>
      <c r="L276" s="149"/>
      <c r="M276" s="154"/>
      <c r="T276" s="155"/>
      <c r="AT276" s="150" t="s">
        <v>190</v>
      </c>
      <c r="AU276" s="150" t="s">
        <v>88</v>
      </c>
      <c r="AV276" s="13" t="s">
        <v>203</v>
      </c>
      <c r="AW276" s="13" t="s">
        <v>41</v>
      </c>
      <c r="AX276" s="13" t="s">
        <v>88</v>
      </c>
      <c r="AY276" s="150" t="s">
        <v>184</v>
      </c>
    </row>
    <row r="277" spans="2:65" s="1" customFormat="1" ht="24.2" customHeight="1">
      <c r="B277" s="121"/>
      <c r="C277" s="122" t="s">
        <v>394</v>
      </c>
      <c r="D277" s="122" t="s">
        <v>185</v>
      </c>
      <c r="E277" s="123" t="s">
        <v>2233</v>
      </c>
      <c r="F277" s="124" t="s">
        <v>2234</v>
      </c>
      <c r="G277" s="125" t="s">
        <v>348</v>
      </c>
      <c r="H277" s="126">
        <v>9</v>
      </c>
      <c r="I277" s="127"/>
      <c r="J277" s="128">
        <f>ROUND(I277*H277,2)</f>
        <v>0</v>
      </c>
      <c r="K277" s="124" t="s">
        <v>189</v>
      </c>
      <c r="L277" s="32"/>
      <c r="M277" s="129" t="s">
        <v>3</v>
      </c>
      <c r="N277" s="130" t="s">
        <v>51</v>
      </c>
      <c r="P277" s="131">
        <f>O277*H277</f>
        <v>0</v>
      </c>
      <c r="Q277" s="131">
        <v>0</v>
      </c>
      <c r="R277" s="131">
        <f>Q277*H277</f>
        <v>0</v>
      </c>
      <c r="S277" s="131">
        <v>0</v>
      </c>
      <c r="T277" s="132">
        <f>S277*H277</f>
        <v>0</v>
      </c>
      <c r="AR277" s="133" t="s">
        <v>88</v>
      </c>
      <c r="AT277" s="133" t="s">
        <v>185</v>
      </c>
      <c r="AU277" s="133" t="s">
        <v>88</v>
      </c>
      <c r="AY277" s="16" t="s">
        <v>184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88</v>
      </c>
      <c r="BK277" s="134">
        <f>ROUND(I277*H277,2)</f>
        <v>0</v>
      </c>
      <c r="BL277" s="16" t="s">
        <v>88</v>
      </c>
      <c r="BM277" s="133" t="s">
        <v>3270</v>
      </c>
    </row>
    <row r="278" spans="2:65" s="11" customFormat="1" ht="11.25">
      <c r="B278" s="135"/>
      <c r="D278" s="136" t="s">
        <v>190</v>
      </c>
      <c r="E278" s="137" t="s">
        <v>3</v>
      </c>
      <c r="F278" s="138" t="s">
        <v>3175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2323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2" customFormat="1" ht="11.25">
      <c r="B280" s="142"/>
      <c r="D280" s="136" t="s">
        <v>190</v>
      </c>
      <c r="E280" s="143" t="s">
        <v>3</v>
      </c>
      <c r="F280" s="144" t="s">
        <v>241</v>
      </c>
      <c r="H280" s="145">
        <v>9</v>
      </c>
      <c r="I280" s="146"/>
      <c r="L280" s="142"/>
      <c r="M280" s="147"/>
      <c r="T280" s="148"/>
      <c r="AT280" s="143" t="s">
        <v>190</v>
      </c>
      <c r="AU280" s="143" t="s">
        <v>88</v>
      </c>
      <c r="AV280" s="12" t="s">
        <v>90</v>
      </c>
      <c r="AW280" s="12" t="s">
        <v>41</v>
      </c>
      <c r="AX280" s="12" t="s">
        <v>80</v>
      </c>
      <c r="AY280" s="143" t="s">
        <v>184</v>
      </c>
    </row>
    <row r="281" spans="2:65" s="13" customFormat="1" ht="11.25">
      <c r="B281" s="149"/>
      <c r="D281" s="136" t="s">
        <v>190</v>
      </c>
      <c r="E281" s="150" t="s">
        <v>3</v>
      </c>
      <c r="F281" s="151" t="s">
        <v>202</v>
      </c>
      <c r="H281" s="152">
        <v>9</v>
      </c>
      <c r="I281" s="153"/>
      <c r="L281" s="149"/>
      <c r="M281" s="154"/>
      <c r="T281" s="155"/>
      <c r="AT281" s="150" t="s">
        <v>190</v>
      </c>
      <c r="AU281" s="150" t="s">
        <v>88</v>
      </c>
      <c r="AV281" s="13" t="s">
        <v>203</v>
      </c>
      <c r="AW281" s="13" t="s">
        <v>41</v>
      </c>
      <c r="AX281" s="13" t="s">
        <v>88</v>
      </c>
      <c r="AY281" s="150" t="s">
        <v>184</v>
      </c>
    </row>
    <row r="282" spans="2:65" s="1" customFormat="1" ht="16.5" customHeight="1">
      <c r="B282" s="121"/>
      <c r="C282" s="122" t="s">
        <v>317</v>
      </c>
      <c r="D282" s="122" t="s">
        <v>185</v>
      </c>
      <c r="E282" s="123" t="s">
        <v>351</v>
      </c>
      <c r="F282" s="124" t="s">
        <v>352</v>
      </c>
      <c r="G282" s="125" t="s">
        <v>324</v>
      </c>
      <c r="H282" s="126">
        <v>162</v>
      </c>
      <c r="I282" s="127"/>
      <c r="J282" s="128">
        <f>ROUND(I282*H282,2)</f>
        <v>0</v>
      </c>
      <c r="K282" s="124" t="s">
        <v>189</v>
      </c>
      <c r="L282" s="32"/>
      <c r="M282" s="129" t="s">
        <v>3</v>
      </c>
      <c r="N282" s="130" t="s">
        <v>51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88</v>
      </c>
      <c r="AT282" s="133" t="s">
        <v>185</v>
      </c>
      <c r="AU282" s="133" t="s">
        <v>88</v>
      </c>
      <c r="AY282" s="16" t="s">
        <v>184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6" t="s">
        <v>88</v>
      </c>
      <c r="BK282" s="134">
        <f>ROUND(I282*H282,2)</f>
        <v>0</v>
      </c>
      <c r="BL282" s="16" t="s">
        <v>88</v>
      </c>
      <c r="BM282" s="133" t="s">
        <v>3271</v>
      </c>
    </row>
    <row r="283" spans="2:65" s="11" customFormat="1" ht="11.25">
      <c r="B283" s="135"/>
      <c r="D283" s="136" t="s">
        <v>190</v>
      </c>
      <c r="E283" s="137" t="s">
        <v>3</v>
      </c>
      <c r="F283" s="138" t="s">
        <v>3175</v>
      </c>
      <c r="H283" s="137" t="s">
        <v>3</v>
      </c>
      <c r="I283" s="139"/>
      <c r="L283" s="135"/>
      <c r="M283" s="140"/>
      <c r="T283" s="141"/>
      <c r="AT283" s="137" t="s">
        <v>190</v>
      </c>
      <c r="AU283" s="137" t="s">
        <v>88</v>
      </c>
      <c r="AV283" s="11" t="s">
        <v>88</v>
      </c>
      <c r="AW283" s="11" t="s">
        <v>41</v>
      </c>
      <c r="AX283" s="11" t="s">
        <v>80</v>
      </c>
      <c r="AY283" s="137" t="s">
        <v>184</v>
      </c>
    </row>
    <row r="284" spans="2:65" s="11" customFormat="1" ht="11.25">
      <c r="B284" s="135"/>
      <c r="D284" s="136" t="s">
        <v>190</v>
      </c>
      <c r="E284" s="137" t="s">
        <v>3</v>
      </c>
      <c r="F284" s="138" t="s">
        <v>354</v>
      </c>
      <c r="H284" s="137" t="s">
        <v>3</v>
      </c>
      <c r="I284" s="139"/>
      <c r="L284" s="135"/>
      <c r="M284" s="140"/>
      <c r="T284" s="141"/>
      <c r="AT284" s="137" t="s">
        <v>190</v>
      </c>
      <c r="AU284" s="137" t="s">
        <v>88</v>
      </c>
      <c r="AV284" s="11" t="s">
        <v>88</v>
      </c>
      <c r="AW284" s="11" t="s">
        <v>41</v>
      </c>
      <c r="AX284" s="11" t="s">
        <v>80</v>
      </c>
      <c r="AY284" s="137" t="s">
        <v>184</v>
      </c>
    </row>
    <row r="285" spans="2:65" s="11" customFormat="1" ht="22.5">
      <c r="B285" s="135"/>
      <c r="D285" s="136" t="s">
        <v>190</v>
      </c>
      <c r="E285" s="137" t="s">
        <v>3</v>
      </c>
      <c r="F285" s="138" t="s">
        <v>3272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88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2" customFormat="1" ht="11.25">
      <c r="B286" s="142"/>
      <c r="D286" s="136" t="s">
        <v>190</v>
      </c>
      <c r="E286" s="143" t="s">
        <v>3</v>
      </c>
      <c r="F286" s="144" t="s">
        <v>3273</v>
      </c>
      <c r="H286" s="145">
        <v>162</v>
      </c>
      <c r="I286" s="146"/>
      <c r="L286" s="142"/>
      <c r="M286" s="147"/>
      <c r="T286" s="148"/>
      <c r="AT286" s="143" t="s">
        <v>190</v>
      </c>
      <c r="AU286" s="143" t="s">
        <v>88</v>
      </c>
      <c r="AV286" s="12" t="s">
        <v>90</v>
      </c>
      <c r="AW286" s="12" t="s">
        <v>41</v>
      </c>
      <c r="AX286" s="12" t="s">
        <v>80</v>
      </c>
      <c r="AY286" s="143" t="s">
        <v>184</v>
      </c>
    </row>
    <row r="287" spans="2:65" s="13" customFormat="1" ht="11.25">
      <c r="B287" s="149"/>
      <c r="D287" s="136" t="s">
        <v>190</v>
      </c>
      <c r="E287" s="150" t="s">
        <v>3</v>
      </c>
      <c r="F287" s="151" t="s">
        <v>202</v>
      </c>
      <c r="H287" s="152">
        <v>162</v>
      </c>
      <c r="I287" s="153"/>
      <c r="L287" s="149"/>
      <c r="M287" s="154"/>
      <c r="T287" s="155"/>
      <c r="AT287" s="150" t="s">
        <v>190</v>
      </c>
      <c r="AU287" s="150" t="s">
        <v>88</v>
      </c>
      <c r="AV287" s="13" t="s">
        <v>203</v>
      </c>
      <c r="AW287" s="13" t="s">
        <v>41</v>
      </c>
      <c r="AX287" s="13" t="s">
        <v>88</v>
      </c>
      <c r="AY287" s="150" t="s">
        <v>184</v>
      </c>
    </row>
    <row r="288" spans="2:65" s="1" customFormat="1" ht="33" customHeight="1">
      <c r="B288" s="121"/>
      <c r="C288" s="122" t="s">
        <v>405</v>
      </c>
      <c r="D288" s="122" t="s">
        <v>185</v>
      </c>
      <c r="E288" s="123" t="s">
        <v>1261</v>
      </c>
      <c r="F288" s="124" t="s">
        <v>1262</v>
      </c>
      <c r="G288" s="125" t="s">
        <v>324</v>
      </c>
      <c r="H288" s="126">
        <v>4</v>
      </c>
      <c r="I288" s="127"/>
      <c r="J288" s="128">
        <f>ROUND(I288*H288,2)</f>
        <v>0</v>
      </c>
      <c r="K288" s="124" t="s">
        <v>189</v>
      </c>
      <c r="L288" s="32"/>
      <c r="M288" s="129" t="s">
        <v>3</v>
      </c>
      <c r="N288" s="130" t="s">
        <v>51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88</v>
      </c>
      <c r="AT288" s="133" t="s">
        <v>185</v>
      </c>
      <c r="AU288" s="133" t="s">
        <v>88</v>
      </c>
      <c r="AY288" s="16" t="s">
        <v>184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88</v>
      </c>
      <c r="BK288" s="134">
        <f>ROUND(I288*H288,2)</f>
        <v>0</v>
      </c>
      <c r="BL288" s="16" t="s">
        <v>88</v>
      </c>
      <c r="BM288" s="133" t="s">
        <v>3274</v>
      </c>
    </row>
    <row r="289" spans="2:65" s="11" customFormat="1" ht="22.5">
      <c r="B289" s="135"/>
      <c r="D289" s="136" t="s">
        <v>190</v>
      </c>
      <c r="E289" s="137" t="s">
        <v>3</v>
      </c>
      <c r="F289" s="138" t="s">
        <v>3275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1" customFormat="1" ht="22.5">
      <c r="B290" s="135"/>
      <c r="D290" s="136" t="s">
        <v>190</v>
      </c>
      <c r="E290" s="137" t="s">
        <v>3</v>
      </c>
      <c r="F290" s="138" t="s">
        <v>1264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1622</v>
      </c>
      <c r="H291" s="145">
        <v>4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3" customFormat="1" ht="11.25">
      <c r="B292" s="149"/>
      <c r="D292" s="136" t="s">
        <v>190</v>
      </c>
      <c r="E292" s="150" t="s">
        <v>3</v>
      </c>
      <c r="F292" s="151" t="s">
        <v>202</v>
      </c>
      <c r="H292" s="152">
        <v>4</v>
      </c>
      <c r="I292" s="153"/>
      <c r="L292" s="149"/>
      <c r="M292" s="154"/>
      <c r="T292" s="155"/>
      <c r="AT292" s="150" t="s">
        <v>190</v>
      </c>
      <c r="AU292" s="150" t="s">
        <v>88</v>
      </c>
      <c r="AV292" s="13" t="s">
        <v>203</v>
      </c>
      <c r="AW292" s="13" t="s">
        <v>41</v>
      </c>
      <c r="AX292" s="13" t="s">
        <v>88</v>
      </c>
      <c r="AY292" s="150" t="s">
        <v>184</v>
      </c>
    </row>
    <row r="293" spans="2:65" s="1" customFormat="1" ht="16.5" customHeight="1">
      <c r="B293" s="121"/>
      <c r="C293" s="122" t="s">
        <v>410</v>
      </c>
      <c r="D293" s="122" t="s">
        <v>185</v>
      </c>
      <c r="E293" s="123" t="s">
        <v>1266</v>
      </c>
      <c r="F293" s="124" t="s">
        <v>1267</v>
      </c>
      <c r="G293" s="125" t="s">
        <v>324</v>
      </c>
      <c r="H293" s="126">
        <v>275</v>
      </c>
      <c r="I293" s="127"/>
      <c r="J293" s="128">
        <f>ROUND(I293*H293,2)</f>
        <v>0</v>
      </c>
      <c r="K293" s="124" t="s">
        <v>189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88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3276</v>
      </c>
    </row>
    <row r="294" spans="2:65" s="11" customFormat="1" ht="11.25">
      <c r="B294" s="135"/>
      <c r="D294" s="136" t="s">
        <v>190</v>
      </c>
      <c r="E294" s="137" t="s">
        <v>3</v>
      </c>
      <c r="F294" s="138" t="s">
        <v>3175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1" customFormat="1" ht="22.5">
      <c r="B295" s="135"/>
      <c r="D295" s="136" t="s">
        <v>190</v>
      </c>
      <c r="E295" s="137" t="s">
        <v>3</v>
      </c>
      <c r="F295" s="138" t="s">
        <v>3275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22.5">
      <c r="B296" s="135"/>
      <c r="D296" s="136" t="s">
        <v>190</v>
      </c>
      <c r="E296" s="137" t="s">
        <v>3</v>
      </c>
      <c r="F296" s="138" t="s">
        <v>1269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22.5">
      <c r="B297" s="142"/>
      <c r="D297" s="136" t="s">
        <v>190</v>
      </c>
      <c r="E297" s="143" t="s">
        <v>3</v>
      </c>
      <c r="F297" s="144" t="s">
        <v>3277</v>
      </c>
      <c r="H297" s="145">
        <v>275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275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16.5" customHeight="1">
      <c r="B299" s="121"/>
      <c r="C299" s="122" t="s">
        <v>419</v>
      </c>
      <c r="D299" s="122" t="s">
        <v>185</v>
      </c>
      <c r="E299" s="123" t="s">
        <v>1271</v>
      </c>
      <c r="F299" s="124" t="s">
        <v>1272</v>
      </c>
      <c r="G299" s="125" t="s">
        <v>348</v>
      </c>
      <c r="H299" s="126">
        <v>12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3278</v>
      </c>
    </row>
    <row r="300" spans="2:65" s="11" customFormat="1" ht="22.5">
      <c r="B300" s="135"/>
      <c r="D300" s="136" t="s">
        <v>190</v>
      </c>
      <c r="E300" s="137" t="s">
        <v>3</v>
      </c>
      <c r="F300" s="138" t="s">
        <v>3275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2" customFormat="1" ht="11.25">
      <c r="B301" s="142"/>
      <c r="D301" s="136" t="s">
        <v>190</v>
      </c>
      <c r="E301" s="143" t="s">
        <v>3</v>
      </c>
      <c r="F301" s="144" t="s">
        <v>265</v>
      </c>
      <c r="H301" s="145">
        <v>12</v>
      </c>
      <c r="I301" s="146"/>
      <c r="L301" s="142"/>
      <c r="M301" s="147"/>
      <c r="T301" s="148"/>
      <c r="AT301" s="143" t="s">
        <v>190</v>
      </c>
      <c r="AU301" s="143" t="s">
        <v>88</v>
      </c>
      <c r="AV301" s="12" t="s">
        <v>90</v>
      </c>
      <c r="AW301" s="12" t="s">
        <v>41</v>
      </c>
      <c r="AX301" s="12" t="s">
        <v>80</v>
      </c>
      <c r="AY301" s="143" t="s">
        <v>184</v>
      </c>
    </row>
    <row r="302" spans="2:65" s="13" customFormat="1" ht="11.25">
      <c r="B302" s="149"/>
      <c r="D302" s="136" t="s">
        <v>190</v>
      </c>
      <c r="E302" s="150" t="s">
        <v>3</v>
      </c>
      <c r="F302" s="151" t="s">
        <v>202</v>
      </c>
      <c r="H302" s="152">
        <v>12</v>
      </c>
      <c r="I302" s="153"/>
      <c r="L302" s="149"/>
      <c r="M302" s="154"/>
      <c r="T302" s="155"/>
      <c r="AT302" s="150" t="s">
        <v>190</v>
      </c>
      <c r="AU302" s="150" t="s">
        <v>88</v>
      </c>
      <c r="AV302" s="13" t="s">
        <v>203</v>
      </c>
      <c r="AW302" s="13" t="s">
        <v>41</v>
      </c>
      <c r="AX302" s="13" t="s">
        <v>88</v>
      </c>
      <c r="AY302" s="150" t="s">
        <v>184</v>
      </c>
    </row>
    <row r="303" spans="2:65" s="1" customFormat="1" ht="16.5" customHeight="1">
      <c r="B303" s="121"/>
      <c r="C303" s="122" t="s">
        <v>336</v>
      </c>
      <c r="D303" s="122" t="s">
        <v>185</v>
      </c>
      <c r="E303" s="123" t="s">
        <v>1275</v>
      </c>
      <c r="F303" s="124" t="s">
        <v>1276</v>
      </c>
      <c r="G303" s="125" t="s">
        <v>348</v>
      </c>
      <c r="H303" s="126">
        <v>10</v>
      </c>
      <c r="I303" s="127"/>
      <c r="J303" s="128">
        <f>ROUND(I303*H303,2)</f>
        <v>0</v>
      </c>
      <c r="K303" s="124" t="s">
        <v>189</v>
      </c>
      <c r="L303" s="32"/>
      <c r="M303" s="129" t="s">
        <v>3</v>
      </c>
      <c r="N303" s="130" t="s">
        <v>51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88</v>
      </c>
      <c r="AT303" s="133" t="s">
        <v>185</v>
      </c>
      <c r="AU303" s="133" t="s">
        <v>88</v>
      </c>
      <c r="AY303" s="16" t="s">
        <v>184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6" t="s">
        <v>88</v>
      </c>
      <c r="BK303" s="134">
        <f>ROUND(I303*H303,2)</f>
        <v>0</v>
      </c>
      <c r="BL303" s="16" t="s">
        <v>88</v>
      </c>
      <c r="BM303" s="133" t="s">
        <v>3279</v>
      </c>
    </row>
    <row r="304" spans="2:65" s="11" customFormat="1" ht="22.5">
      <c r="B304" s="135"/>
      <c r="D304" s="136" t="s">
        <v>190</v>
      </c>
      <c r="E304" s="137" t="s">
        <v>3</v>
      </c>
      <c r="F304" s="138" t="s">
        <v>3275</v>
      </c>
      <c r="H304" s="137" t="s">
        <v>3</v>
      </c>
      <c r="I304" s="139"/>
      <c r="L304" s="135"/>
      <c r="M304" s="140"/>
      <c r="T304" s="141"/>
      <c r="AT304" s="137" t="s">
        <v>190</v>
      </c>
      <c r="AU304" s="137" t="s">
        <v>88</v>
      </c>
      <c r="AV304" s="11" t="s">
        <v>88</v>
      </c>
      <c r="AW304" s="11" t="s">
        <v>41</v>
      </c>
      <c r="AX304" s="11" t="s">
        <v>80</v>
      </c>
      <c r="AY304" s="137" t="s">
        <v>184</v>
      </c>
    </row>
    <row r="305" spans="2:65" s="12" customFormat="1" ht="11.25">
      <c r="B305" s="142"/>
      <c r="D305" s="136" t="s">
        <v>190</v>
      </c>
      <c r="E305" s="143" t="s">
        <v>3</v>
      </c>
      <c r="F305" s="144" t="s">
        <v>247</v>
      </c>
      <c r="H305" s="145">
        <v>10</v>
      </c>
      <c r="I305" s="146"/>
      <c r="L305" s="142"/>
      <c r="M305" s="147"/>
      <c r="T305" s="148"/>
      <c r="AT305" s="143" t="s">
        <v>190</v>
      </c>
      <c r="AU305" s="143" t="s">
        <v>88</v>
      </c>
      <c r="AV305" s="12" t="s">
        <v>90</v>
      </c>
      <c r="AW305" s="12" t="s">
        <v>41</v>
      </c>
      <c r="AX305" s="12" t="s">
        <v>80</v>
      </c>
      <c r="AY305" s="143" t="s">
        <v>184</v>
      </c>
    </row>
    <row r="306" spans="2:65" s="13" customFormat="1" ht="11.25">
      <c r="B306" s="149"/>
      <c r="D306" s="136" t="s">
        <v>190</v>
      </c>
      <c r="E306" s="150" t="s">
        <v>3</v>
      </c>
      <c r="F306" s="151" t="s">
        <v>202</v>
      </c>
      <c r="H306" s="152">
        <v>10</v>
      </c>
      <c r="I306" s="153"/>
      <c r="L306" s="149"/>
      <c r="M306" s="154"/>
      <c r="T306" s="155"/>
      <c r="AT306" s="150" t="s">
        <v>190</v>
      </c>
      <c r="AU306" s="150" t="s">
        <v>88</v>
      </c>
      <c r="AV306" s="13" t="s">
        <v>203</v>
      </c>
      <c r="AW306" s="13" t="s">
        <v>41</v>
      </c>
      <c r="AX306" s="13" t="s">
        <v>88</v>
      </c>
      <c r="AY306" s="150" t="s">
        <v>184</v>
      </c>
    </row>
    <row r="307" spans="2:65" s="1" customFormat="1" ht="24.2" customHeight="1">
      <c r="B307" s="121"/>
      <c r="C307" s="122" t="s">
        <v>441</v>
      </c>
      <c r="D307" s="122" t="s">
        <v>185</v>
      </c>
      <c r="E307" s="123" t="s">
        <v>1279</v>
      </c>
      <c r="F307" s="124" t="s">
        <v>1280</v>
      </c>
      <c r="G307" s="125" t="s">
        <v>348</v>
      </c>
      <c r="H307" s="126">
        <v>10</v>
      </c>
      <c r="I307" s="127"/>
      <c r="J307" s="128">
        <f>ROUND(I307*H307,2)</f>
        <v>0</v>
      </c>
      <c r="K307" s="124" t="s">
        <v>189</v>
      </c>
      <c r="L307" s="32"/>
      <c r="M307" s="129" t="s">
        <v>3</v>
      </c>
      <c r="N307" s="130" t="s">
        <v>51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88</v>
      </c>
      <c r="AT307" s="133" t="s">
        <v>185</v>
      </c>
      <c r="AU307" s="133" t="s">
        <v>88</v>
      </c>
      <c r="AY307" s="16" t="s">
        <v>184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6" t="s">
        <v>88</v>
      </c>
      <c r="BK307" s="134">
        <f>ROUND(I307*H307,2)</f>
        <v>0</v>
      </c>
      <c r="BL307" s="16" t="s">
        <v>88</v>
      </c>
      <c r="BM307" s="133" t="s">
        <v>3280</v>
      </c>
    </row>
    <row r="308" spans="2:65" s="11" customFormat="1" ht="22.5">
      <c r="B308" s="135"/>
      <c r="D308" s="136" t="s">
        <v>190</v>
      </c>
      <c r="E308" s="137" t="s">
        <v>3</v>
      </c>
      <c r="F308" s="138" t="s">
        <v>3275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2" customFormat="1" ht="11.25">
      <c r="B309" s="142"/>
      <c r="D309" s="136" t="s">
        <v>190</v>
      </c>
      <c r="E309" s="143" t="s">
        <v>3</v>
      </c>
      <c r="F309" s="144" t="s">
        <v>3281</v>
      </c>
      <c r="H309" s="145">
        <v>10</v>
      </c>
      <c r="I309" s="146"/>
      <c r="L309" s="142"/>
      <c r="M309" s="147"/>
      <c r="T309" s="148"/>
      <c r="AT309" s="143" t="s">
        <v>190</v>
      </c>
      <c r="AU309" s="143" t="s">
        <v>88</v>
      </c>
      <c r="AV309" s="12" t="s">
        <v>90</v>
      </c>
      <c r="AW309" s="12" t="s">
        <v>41</v>
      </c>
      <c r="AX309" s="12" t="s">
        <v>80</v>
      </c>
      <c r="AY309" s="143" t="s">
        <v>184</v>
      </c>
    </row>
    <row r="310" spans="2:65" s="13" customFormat="1" ht="11.25">
      <c r="B310" s="149"/>
      <c r="D310" s="136" t="s">
        <v>190</v>
      </c>
      <c r="E310" s="150" t="s">
        <v>3</v>
      </c>
      <c r="F310" s="151" t="s">
        <v>202</v>
      </c>
      <c r="H310" s="152">
        <v>10</v>
      </c>
      <c r="I310" s="153"/>
      <c r="L310" s="149"/>
      <c r="M310" s="154"/>
      <c r="T310" s="155"/>
      <c r="AT310" s="150" t="s">
        <v>190</v>
      </c>
      <c r="AU310" s="150" t="s">
        <v>88</v>
      </c>
      <c r="AV310" s="13" t="s">
        <v>203</v>
      </c>
      <c r="AW310" s="13" t="s">
        <v>41</v>
      </c>
      <c r="AX310" s="13" t="s">
        <v>88</v>
      </c>
      <c r="AY310" s="150" t="s">
        <v>184</v>
      </c>
    </row>
    <row r="311" spans="2:65" s="1" customFormat="1" ht="24.2" customHeight="1">
      <c r="B311" s="121"/>
      <c r="C311" s="122" t="s">
        <v>342</v>
      </c>
      <c r="D311" s="122" t="s">
        <v>185</v>
      </c>
      <c r="E311" s="123" t="s">
        <v>2249</v>
      </c>
      <c r="F311" s="124" t="s">
        <v>2250</v>
      </c>
      <c r="G311" s="125" t="s">
        <v>324</v>
      </c>
      <c r="H311" s="126">
        <v>180</v>
      </c>
      <c r="I311" s="127"/>
      <c r="J311" s="128">
        <f>ROUND(I311*H311,2)</f>
        <v>0</v>
      </c>
      <c r="K311" s="124" t="s">
        <v>189</v>
      </c>
      <c r="L311" s="32"/>
      <c r="M311" s="129" t="s">
        <v>3</v>
      </c>
      <c r="N311" s="130" t="s">
        <v>51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88</v>
      </c>
      <c r="AT311" s="133" t="s">
        <v>185</v>
      </c>
      <c r="AU311" s="133" t="s">
        <v>88</v>
      </c>
      <c r="AY311" s="16" t="s">
        <v>184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6" t="s">
        <v>88</v>
      </c>
      <c r="BK311" s="134">
        <f>ROUND(I311*H311,2)</f>
        <v>0</v>
      </c>
      <c r="BL311" s="16" t="s">
        <v>88</v>
      </c>
      <c r="BM311" s="133" t="s">
        <v>3282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3175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33.75">
      <c r="B313" s="135"/>
      <c r="D313" s="136" t="s">
        <v>190</v>
      </c>
      <c r="E313" s="137" t="s">
        <v>3</v>
      </c>
      <c r="F313" s="138" t="s">
        <v>2252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2" customFormat="1" ht="11.25">
      <c r="B314" s="142"/>
      <c r="D314" s="136" t="s">
        <v>190</v>
      </c>
      <c r="E314" s="143" t="s">
        <v>3</v>
      </c>
      <c r="F314" s="144" t="s">
        <v>3283</v>
      </c>
      <c r="H314" s="145">
        <v>180</v>
      </c>
      <c r="I314" s="146"/>
      <c r="L314" s="142"/>
      <c r="M314" s="147"/>
      <c r="T314" s="148"/>
      <c r="AT314" s="143" t="s">
        <v>190</v>
      </c>
      <c r="AU314" s="143" t="s">
        <v>88</v>
      </c>
      <c r="AV314" s="12" t="s">
        <v>90</v>
      </c>
      <c r="AW314" s="12" t="s">
        <v>41</v>
      </c>
      <c r="AX314" s="12" t="s">
        <v>80</v>
      </c>
      <c r="AY314" s="143" t="s">
        <v>184</v>
      </c>
    </row>
    <row r="315" spans="2:65" s="13" customFormat="1" ht="11.25">
      <c r="B315" s="149"/>
      <c r="D315" s="136" t="s">
        <v>190</v>
      </c>
      <c r="E315" s="150" t="s">
        <v>3</v>
      </c>
      <c r="F315" s="151" t="s">
        <v>202</v>
      </c>
      <c r="H315" s="152">
        <v>180</v>
      </c>
      <c r="I315" s="153"/>
      <c r="L315" s="149"/>
      <c r="M315" s="154"/>
      <c r="T315" s="155"/>
      <c r="AT315" s="150" t="s">
        <v>190</v>
      </c>
      <c r="AU315" s="150" t="s">
        <v>88</v>
      </c>
      <c r="AV315" s="13" t="s">
        <v>203</v>
      </c>
      <c r="AW315" s="13" t="s">
        <v>41</v>
      </c>
      <c r="AX315" s="13" t="s">
        <v>88</v>
      </c>
      <c r="AY315" s="150" t="s">
        <v>184</v>
      </c>
    </row>
    <row r="316" spans="2:65" s="1" customFormat="1" ht="24.2" customHeight="1">
      <c r="B316" s="121"/>
      <c r="C316" s="122" t="s">
        <v>456</v>
      </c>
      <c r="D316" s="122" t="s">
        <v>185</v>
      </c>
      <c r="E316" s="123" t="s">
        <v>1291</v>
      </c>
      <c r="F316" s="124" t="s">
        <v>1292</v>
      </c>
      <c r="G316" s="125" t="s">
        <v>324</v>
      </c>
      <c r="H316" s="126">
        <v>110</v>
      </c>
      <c r="I316" s="127"/>
      <c r="J316" s="128">
        <f>ROUND(I316*H316,2)</f>
        <v>0</v>
      </c>
      <c r="K316" s="124" t="s">
        <v>189</v>
      </c>
      <c r="L316" s="32"/>
      <c r="M316" s="129" t="s">
        <v>3</v>
      </c>
      <c r="N316" s="130" t="s">
        <v>51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88</v>
      </c>
      <c r="AT316" s="133" t="s">
        <v>185</v>
      </c>
      <c r="AU316" s="133" t="s">
        <v>88</v>
      </c>
      <c r="AY316" s="16" t="s">
        <v>184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88</v>
      </c>
      <c r="BK316" s="134">
        <f>ROUND(I316*H316,2)</f>
        <v>0</v>
      </c>
      <c r="BL316" s="16" t="s">
        <v>88</v>
      </c>
      <c r="BM316" s="133" t="s">
        <v>3284</v>
      </c>
    </row>
    <row r="317" spans="2:65" s="11" customFormat="1" ht="11.25">
      <c r="B317" s="135"/>
      <c r="D317" s="136" t="s">
        <v>190</v>
      </c>
      <c r="E317" s="137" t="s">
        <v>3</v>
      </c>
      <c r="F317" s="138" t="s">
        <v>3216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88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1" customFormat="1" ht="22.5">
      <c r="B318" s="135"/>
      <c r="D318" s="136" t="s">
        <v>190</v>
      </c>
      <c r="E318" s="137" t="s">
        <v>3</v>
      </c>
      <c r="F318" s="138" t="s">
        <v>1294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1295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2" customFormat="1" ht="11.25">
      <c r="B320" s="142"/>
      <c r="D320" s="136" t="s">
        <v>190</v>
      </c>
      <c r="E320" s="143" t="s">
        <v>3</v>
      </c>
      <c r="F320" s="144" t="s">
        <v>1296</v>
      </c>
      <c r="H320" s="145">
        <v>20</v>
      </c>
      <c r="I320" s="146"/>
      <c r="L320" s="142"/>
      <c r="M320" s="147"/>
      <c r="T320" s="148"/>
      <c r="AT320" s="143" t="s">
        <v>190</v>
      </c>
      <c r="AU320" s="143" t="s">
        <v>88</v>
      </c>
      <c r="AV320" s="12" t="s">
        <v>90</v>
      </c>
      <c r="AW320" s="12" t="s">
        <v>41</v>
      </c>
      <c r="AX320" s="12" t="s">
        <v>80</v>
      </c>
      <c r="AY320" s="143" t="s">
        <v>184</v>
      </c>
    </row>
    <row r="321" spans="2:65" s="11" customFormat="1" ht="11.25">
      <c r="B321" s="135"/>
      <c r="D321" s="136" t="s">
        <v>190</v>
      </c>
      <c r="E321" s="137" t="s">
        <v>3</v>
      </c>
      <c r="F321" s="138" t="s">
        <v>1297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88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65" s="12" customFormat="1" ht="11.25">
      <c r="B322" s="142"/>
      <c r="D322" s="136" t="s">
        <v>190</v>
      </c>
      <c r="E322" s="143" t="s">
        <v>3</v>
      </c>
      <c r="F322" s="144" t="s">
        <v>2851</v>
      </c>
      <c r="H322" s="145">
        <v>25</v>
      </c>
      <c r="I322" s="146"/>
      <c r="L322" s="142"/>
      <c r="M322" s="147"/>
      <c r="T322" s="148"/>
      <c r="AT322" s="143" t="s">
        <v>190</v>
      </c>
      <c r="AU322" s="143" t="s">
        <v>88</v>
      </c>
      <c r="AV322" s="12" t="s">
        <v>90</v>
      </c>
      <c r="AW322" s="12" t="s">
        <v>41</v>
      </c>
      <c r="AX322" s="12" t="s">
        <v>80</v>
      </c>
      <c r="AY322" s="143" t="s">
        <v>184</v>
      </c>
    </row>
    <row r="323" spans="2:65" s="11" customFormat="1" ht="11.25">
      <c r="B323" s="135"/>
      <c r="D323" s="136" t="s">
        <v>190</v>
      </c>
      <c r="E323" s="137" t="s">
        <v>3</v>
      </c>
      <c r="F323" s="138" t="s">
        <v>1299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88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2" customFormat="1" ht="11.25">
      <c r="B324" s="142"/>
      <c r="D324" s="136" t="s">
        <v>190</v>
      </c>
      <c r="E324" s="143" t="s">
        <v>3</v>
      </c>
      <c r="F324" s="144" t="s">
        <v>1278</v>
      </c>
      <c r="H324" s="145">
        <v>10</v>
      </c>
      <c r="I324" s="146"/>
      <c r="L324" s="142"/>
      <c r="M324" s="147"/>
      <c r="T324" s="148"/>
      <c r="AT324" s="143" t="s">
        <v>190</v>
      </c>
      <c r="AU324" s="143" t="s">
        <v>88</v>
      </c>
      <c r="AV324" s="12" t="s">
        <v>90</v>
      </c>
      <c r="AW324" s="12" t="s">
        <v>41</v>
      </c>
      <c r="AX324" s="12" t="s">
        <v>80</v>
      </c>
      <c r="AY324" s="143" t="s">
        <v>184</v>
      </c>
    </row>
    <row r="325" spans="2:65" s="11" customFormat="1" ht="11.25">
      <c r="B325" s="135"/>
      <c r="D325" s="136" t="s">
        <v>190</v>
      </c>
      <c r="E325" s="137" t="s">
        <v>3</v>
      </c>
      <c r="F325" s="138" t="s">
        <v>1300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2" customFormat="1" ht="11.25">
      <c r="B326" s="142"/>
      <c r="D326" s="136" t="s">
        <v>190</v>
      </c>
      <c r="E326" s="143" t="s">
        <v>3</v>
      </c>
      <c r="F326" s="144" t="s">
        <v>1298</v>
      </c>
      <c r="H326" s="145">
        <v>30</v>
      </c>
      <c r="I326" s="146"/>
      <c r="L326" s="142"/>
      <c r="M326" s="147"/>
      <c r="T326" s="148"/>
      <c r="AT326" s="143" t="s">
        <v>190</v>
      </c>
      <c r="AU326" s="143" t="s">
        <v>88</v>
      </c>
      <c r="AV326" s="12" t="s">
        <v>90</v>
      </c>
      <c r="AW326" s="12" t="s">
        <v>41</v>
      </c>
      <c r="AX326" s="12" t="s">
        <v>80</v>
      </c>
      <c r="AY326" s="143" t="s">
        <v>184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1301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88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2" customFormat="1" ht="11.25">
      <c r="B328" s="142"/>
      <c r="D328" s="136" t="s">
        <v>190</v>
      </c>
      <c r="E328" s="143" t="s">
        <v>3</v>
      </c>
      <c r="F328" s="144" t="s">
        <v>1278</v>
      </c>
      <c r="H328" s="145">
        <v>10</v>
      </c>
      <c r="I328" s="146"/>
      <c r="L328" s="142"/>
      <c r="M328" s="147"/>
      <c r="T328" s="148"/>
      <c r="AT328" s="143" t="s">
        <v>190</v>
      </c>
      <c r="AU328" s="143" t="s">
        <v>88</v>
      </c>
      <c r="AV328" s="12" t="s">
        <v>90</v>
      </c>
      <c r="AW328" s="12" t="s">
        <v>41</v>
      </c>
      <c r="AX328" s="12" t="s">
        <v>80</v>
      </c>
      <c r="AY328" s="143" t="s">
        <v>184</v>
      </c>
    </row>
    <row r="329" spans="2:65" s="11" customFormat="1" ht="11.25">
      <c r="B329" s="135"/>
      <c r="D329" s="136" t="s">
        <v>190</v>
      </c>
      <c r="E329" s="137" t="s">
        <v>3</v>
      </c>
      <c r="F329" s="138" t="s">
        <v>1302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88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2" customFormat="1" ht="11.25">
      <c r="B330" s="142"/>
      <c r="D330" s="136" t="s">
        <v>190</v>
      </c>
      <c r="E330" s="143" t="s">
        <v>3</v>
      </c>
      <c r="F330" s="144" t="s">
        <v>1308</v>
      </c>
      <c r="H330" s="145">
        <v>5</v>
      </c>
      <c r="I330" s="146"/>
      <c r="L330" s="142"/>
      <c r="M330" s="147"/>
      <c r="T330" s="148"/>
      <c r="AT330" s="143" t="s">
        <v>190</v>
      </c>
      <c r="AU330" s="143" t="s">
        <v>88</v>
      </c>
      <c r="AV330" s="12" t="s">
        <v>90</v>
      </c>
      <c r="AW330" s="12" t="s">
        <v>41</v>
      </c>
      <c r="AX330" s="12" t="s">
        <v>80</v>
      </c>
      <c r="AY330" s="143" t="s">
        <v>184</v>
      </c>
    </row>
    <row r="331" spans="2:65" s="11" customFormat="1" ht="11.25">
      <c r="B331" s="135"/>
      <c r="D331" s="136" t="s">
        <v>190</v>
      </c>
      <c r="E331" s="137" t="s">
        <v>3</v>
      </c>
      <c r="F331" s="138" t="s">
        <v>1640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88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2" customFormat="1" ht="11.25">
      <c r="B332" s="142"/>
      <c r="D332" s="136" t="s">
        <v>190</v>
      </c>
      <c r="E332" s="143" t="s">
        <v>3</v>
      </c>
      <c r="F332" s="144" t="s">
        <v>1308</v>
      </c>
      <c r="H332" s="145">
        <v>5</v>
      </c>
      <c r="I332" s="146"/>
      <c r="L332" s="142"/>
      <c r="M332" s="147"/>
      <c r="T332" s="148"/>
      <c r="AT332" s="143" t="s">
        <v>190</v>
      </c>
      <c r="AU332" s="143" t="s">
        <v>88</v>
      </c>
      <c r="AV332" s="12" t="s">
        <v>90</v>
      </c>
      <c r="AW332" s="12" t="s">
        <v>41</v>
      </c>
      <c r="AX332" s="12" t="s">
        <v>80</v>
      </c>
      <c r="AY332" s="143" t="s">
        <v>184</v>
      </c>
    </row>
    <row r="333" spans="2:65" s="11" customFormat="1" ht="11.25">
      <c r="B333" s="135"/>
      <c r="D333" s="136" t="s">
        <v>190</v>
      </c>
      <c r="E333" s="137" t="s">
        <v>3</v>
      </c>
      <c r="F333" s="138" t="s">
        <v>1641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88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65" s="12" customFormat="1" ht="11.25">
      <c r="B334" s="142"/>
      <c r="D334" s="136" t="s">
        <v>190</v>
      </c>
      <c r="E334" s="143" t="s">
        <v>3</v>
      </c>
      <c r="F334" s="144" t="s">
        <v>1308</v>
      </c>
      <c r="H334" s="145">
        <v>5</v>
      </c>
      <c r="I334" s="146"/>
      <c r="L334" s="142"/>
      <c r="M334" s="147"/>
      <c r="T334" s="148"/>
      <c r="AT334" s="143" t="s">
        <v>190</v>
      </c>
      <c r="AU334" s="143" t="s">
        <v>88</v>
      </c>
      <c r="AV334" s="12" t="s">
        <v>90</v>
      </c>
      <c r="AW334" s="12" t="s">
        <v>41</v>
      </c>
      <c r="AX334" s="12" t="s">
        <v>80</v>
      </c>
      <c r="AY334" s="143" t="s">
        <v>184</v>
      </c>
    </row>
    <row r="335" spans="2:65" s="13" customFormat="1" ht="11.25">
      <c r="B335" s="149"/>
      <c r="D335" s="136" t="s">
        <v>190</v>
      </c>
      <c r="E335" s="150" t="s">
        <v>3</v>
      </c>
      <c r="F335" s="151" t="s">
        <v>202</v>
      </c>
      <c r="H335" s="152">
        <v>110</v>
      </c>
      <c r="I335" s="153"/>
      <c r="L335" s="149"/>
      <c r="M335" s="154"/>
      <c r="T335" s="155"/>
      <c r="AT335" s="150" t="s">
        <v>190</v>
      </c>
      <c r="AU335" s="150" t="s">
        <v>88</v>
      </c>
      <c r="AV335" s="13" t="s">
        <v>203</v>
      </c>
      <c r="AW335" s="13" t="s">
        <v>41</v>
      </c>
      <c r="AX335" s="13" t="s">
        <v>88</v>
      </c>
      <c r="AY335" s="150" t="s">
        <v>184</v>
      </c>
    </row>
    <row r="336" spans="2:65" s="1" customFormat="1" ht="24.2" customHeight="1">
      <c r="B336" s="121"/>
      <c r="C336" s="122" t="s">
        <v>353</v>
      </c>
      <c r="D336" s="122" t="s">
        <v>185</v>
      </c>
      <c r="E336" s="123" t="s">
        <v>1303</v>
      </c>
      <c r="F336" s="124" t="s">
        <v>1304</v>
      </c>
      <c r="G336" s="125" t="s">
        <v>324</v>
      </c>
      <c r="H336" s="126">
        <v>35</v>
      </c>
      <c r="I336" s="127"/>
      <c r="J336" s="128">
        <f>ROUND(I336*H336,2)</f>
        <v>0</v>
      </c>
      <c r="K336" s="124" t="s">
        <v>189</v>
      </c>
      <c r="L336" s="32"/>
      <c r="M336" s="129" t="s">
        <v>3</v>
      </c>
      <c r="N336" s="130" t="s">
        <v>51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88</v>
      </c>
      <c r="AT336" s="133" t="s">
        <v>185</v>
      </c>
      <c r="AU336" s="133" t="s">
        <v>88</v>
      </c>
      <c r="AY336" s="16" t="s">
        <v>184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6" t="s">
        <v>88</v>
      </c>
      <c r="BK336" s="134">
        <f>ROUND(I336*H336,2)</f>
        <v>0</v>
      </c>
      <c r="BL336" s="16" t="s">
        <v>88</v>
      </c>
      <c r="BM336" s="133" t="s">
        <v>3285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3216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1" customFormat="1" ht="22.5">
      <c r="B338" s="135"/>
      <c r="D338" s="136" t="s">
        <v>190</v>
      </c>
      <c r="E338" s="137" t="s">
        <v>3</v>
      </c>
      <c r="F338" s="138" t="s">
        <v>1306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88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65" s="11" customFormat="1" ht="11.25">
      <c r="B339" s="135"/>
      <c r="D339" s="136" t="s">
        <v>190</v>
      </c>
      <c r="E339" s="137" t="s">
        <v>3</v>
      </c>
      <c r="F339" s="138" t="s">
        <v>1295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2" customFormat="1" ht="11.25">
      <c r="B340" s="142"/>
      <c r="D340" s="136" t="s">
        <v>190</v>
      </c>
      <c r="E340" s="143" t="s">
        <v>3</v>
      </c>
      <c r="F340" s="144" t="s">
        <v>1307</v>
      </c>
      <c r="H340" s="145">
        <v>15</v>
      </c>
      <c r="I340" s="146"/>
      <c r="L340" s="142"/>
      <c r="M340" s="147"/>
      <c r="T340" s="148"/>
      <c r="AT340" s="143" t="s">
        <v>190</v>
      </c>
      <c r="AU340" s="143" t="s">
        <v>88</v>
      </c>
      <c r="AV340" s="12" t="s">
        <v>90</v>
      </c>
      <c r="AW340" s="12" t="s">
        <v>41</v>
      </c>
      <c r="AX340" s="12" t="s">
        <v>80</v>
      </c>
      <c r="AY340" s="143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1299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2" customFormat="1" ht="11.25">
      <c r="B342" s="142"/>
      <c r="D342" s="136" t="s">
        <v>190</v>
      </c>
      <c r="E342" s="143" t="s">
        <v>3</v>
      </c>
      <c r="F342" s="144" t="s">
        <v>1308</v>
      </c>
      <c r="H342" s="145">
        <v>5</v>
      </c>
      <c r="I342" s="146"/>
      <c r="L342" s="142"/>
      <c r="M342" s="147"/>
      <c r="T342" s="148"/>
      <c r="AT342" s="143" t="s">
        <v>190</v>
      </c>
      <c r="AU342" s="143" t="s">
        <v>88</v>
      </c>
      <c r="AV342" s="12" t="s">
        <v>90</v>
      </c>
      <c r="AW342" s="12" t="s">
        <v>41</v>
      </c>
      <c r="AX342" s="12" t="s">
        <v>80</v>
      </c>
      <c r="AY342" s="143" t="s">
        <v>184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1300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2" customFormat="1" ht="11.25">
      <c r="B344" s="142"/>
      <c r="D344" s="136" t="s">
        <v>190</v>
      </c>
      <c r="E344" s="143" t="s">
        <v>3</v>
      </c>
      <c r="F344" s="144" t="s">
        <v>1278</v>
      </c>
      <c r="H344" s="145">
        <v>10</v>
      </c>
      <c r="I344" s="146"/>
      <c r="L344" s="142"/>
      <c r="M344" s="147"/>
      <c r="T344" s="148"/>
      <c r="AT344" s="143" t="s">
        <v>190</v>
      </c>
      <c r="AU344" s="143" t="s">
        <v>88</v>
      </c>
      <c r="AV344" s="12" t="s">
        <v>90</v>
      </c>
      <c r="AW344" s="12" t="s">
        <v>41</v>
      </c>
      <c r="AX344" s="12" t="s">
        <v>80</v>
      </c>
      <c r="AY344" s="143" t="s">
        <v>184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1301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2" customFormat="1" ht="11.25">
      <c r="B346" s="142"/>
      <c r="D346" s="136" t="s">
        <v>190</v>
      </c>
      <c r="E346" s="143" t="s">
        <v>3</v>
      </c>
      <c r="F346" s="144" t="s">
        <v>1308</v>
      </c>
      <c r="H346" s="145">
        <v>5</v>
      </c>
      <c r="I346" s="146"/>
      <c r="L346" s="142"/>
      <c r="M346" s="147"/>
      <c r="T346" s="148"/>
      <c r="AT346" s="143" t="s">
        <v>190</v>
      </c>
      <c r="AU346" s="143" t="s">
        <v>88</v>
      </c>
      <c r="AV346" s="12" t="s">
        <v>90</v>
      </c>
      <c r="AW346" s="12" t="s">
        <v>41</v>
      </c>
      <c r="AX346" s="12" t="s">
        <v>80</v>
      </c>
      <c r="AY346" s="143" t="s">
        <v>184</v>
      </c>
    </row>
    <row r="347" spans="2:65" s="13" customFormat="1" ht="11.25">
      <c r="B347" s="149"/>
      <c r="D347" s="136" t="s">
        <v>190</v>
      </c>
      <c r="E347" s="150" t="s">
        <v>3</v>
      </c>
      <c r="F347" s="151" t="s">
        <v>202</v>
      </c>
      <c r="H347" s="152">
        <v>35</v>
      </c>
      <c r="I347" s="153"/>
      <c r="L347" s="149"/>
      <c r="M347" s="154"/>
      <c r="T347" s="155"/>
      <c r="AT347" s="150" t="s">
        <v>190</v>
      </c>
      <c r="AU347" s="150" t="s">
        <v>88</v>
      </c>
      <c r="AV347" s="13" t="s">
        <v>203</v>
      </c>
      <c r="AW347" s="13" t="s">
        <v>41</v>
      </c>
      <c r="AX347" s="13" t="s">
        <v>88</v>
      </c>
      <c r="AY347" s="150" t="s">
        <v>184</v>
      </c>
    </row>
    <row r="348" spans="2:65" s="1" customFormat="1" ht="24.2" customHeight="1">
      <c r="B348" s="121"/>
      <c r="C348" s="122" t="s">
        <v>465</v>
      </c>
      <c r="D348" s="122" t="s">
        <v>185</v>
      </c>
      <c r="E348" s="123" t="s">
        <v>1644</v>
      </c>
      <c r="F348" s="124" t="s">
        <v>1645</v>
      </c>
      <c r="G348" s="125" t="s">
        <v>324</v>
      </c>
      <c r="H348" s="126">
        <v>220</v>
      </c>
      <c r="I348" s="127"/>
      <c r="J348" s="128">
        <f>ROUND(I348*H348,2)</f>
        <v>0</v>
      </c>
      <c r="K348" s="124" t="s">
        <v>189</v>
      </c>
      <c r="L348" s="32"/>
      <c r="M348" s="129" t="s">
        <v>3</v>
      </c>
      <c r="N348" s="130" t="s">
        <v>51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88</v>
      </c>
      <c r="AT348" s="133" t="s">
        <v>185</v>
      </c>
      <c r="AU348" s="133" t="s">
        <v>88</v>
      </c>
      <c r="AY348" s="16" t="s">
        <v>184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6" t="s">
        <v>88</v>
      </c>
      <c r="BK348" s="134">
        <f>ROUND(I348*H348,2)</f>
        <v>0</v>
      </c>
      <c r="BL348" s="16" t="s">
        <v>88</v>
      </c>
      <c r="BM348" s="133" t="s">
        <v>3286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3287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1" customFormat="1" ht="22.5">
      <c r="B350" s="135"/>
      <c r="D350" s="136" t="s">
        <v>190</v>
      </c>
      <c r="E350" s="137" t="s">
        <v>3</v>
      </c>
      <c r="F350" s="138" t="s">
        <v>1647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88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2" customFormat="1" ht="11.25">
      <c r="B351" s="142"/>
      <c r="D351" s="136" t="s">
        <v>190</v>
      </c>
      <c r="E351" s="143" t="s">
        <v>3</v>
      </c>
      <c r="F351" s="144" t="s">
        <v>478</v>
      </c>
      <c r="H351" s="145">
        <v>220</v>
      </c>
      <c r="I351" s="146"/>
      <c r="L351" s="142"/>
      <c r="M351" s="147"/>
      <c r="T351" s="148"/>
      <c r="AT351" s="143" t="s">
        <v>190</v>
      </c>
      <c r="AU351" s="143" t="s">
        <v>88</v>
      </c>
      <c r="AV351" s="12" t="s">
        <v>90</v>
      </c>
      <c r="AW351" s="12" t="s">
        <v>41</v>
      </c>
      <c r="AX351" s="12" t="s">
        <v>80</v>
      </c>
      <c r="AY351" s="143" t="s">
        <v>184</v>
      </c>
    </row>
    <row r="352" spans="2:65" s="13" customFormat="1" ht="11.25">
      <c r="B352" s="149"/>
      <c r="D352" s="136" t="s">
        <v>190</v>
      </c>
      <c r="E352" s="150" t="s">
        <v>3</v>
      </c>
      <c r="F352" s="151" t="s">
        <v>202</v>
      </c>
      <c r="H352" s="152">
        <v>220</v>
      </c>
      <c r="I352" s="153"/>
      <c r="L352" s="149"/>
      <c r="M352" s="154"/>
      <c r="T352" s="155"/>
      <c r="AT352" s="150" t="s">
        <v>190</v>
      </c>
      <c r="AU352" s="150" t="s">
        <v>88</v>
      </c>
      <c r="AV352" s="13" t="s">
        <v>203</v>
      </c>
      <c r="AW352" s="13" t="s">
        <v>41</v>
      </c>
      <c r="AX352" s="13" t="s">
        <v>88</v>
      </c>
      <c r="AY352" s="150" t="s">
        <v>184</v>
      </c>
    </row>
    <row r="353" spans="2:65" s="1" customFormat="1" ht="24.2" customHeight="1">
      <c r="B353" s="121"/>
      <c r="C353" s="122" t="s">
        <v>361</v>
      </c>
      <c r="D353" s="122" t="s">
        <v>185</v>
      </c>
      <c r="E353" s="123" t="s">
        <v>1648</v>
      </c>
      <c r="F353" s="124" t="s">
        <v>1649</v>
      </c>
      <c r="G353" s="125" t="s">
        <v>324</v>
      </c>
      <c r="H353" s="126">
        <v>210</v>
      </c>
      <c r="I353" s="127"/>
      <c r="J353" s="128">
        <f>ROUND(I353*H353,2)</f>
        <v>0</v>
      </c>
      <c r="K353" s="124" t="s">
        <v>189</v>
      </c>
      <c r="L353" s="32"/>
      <c r="M353" s="129" t="s">
        <v>3</v>
      </c>
      <c r="N353" s="130" t="s">
        <v>51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88</v>
      </c>
      <c r="AT353" s="133" t="s">
        <v>185</v>
      </c>
      <c r="AU353" s="133" t="s">
        <v>88</v>
      </c>
      <c r="AY353" s="16" t="s">
        <v>184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6" t="s">
        <v>88</v>
      </c>
      <c r="BK353" s="134">
        <f>ROUND(I353*H353,2)</f>
        <v>0</v>
      </c>
      <c r="BL353" s="16" t="s">
        <v>88</v>
      </c>
      <c r="BM353" s="133" t="s">
        <v>3288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3287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88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1" customFormat="1" ht="22.5">
      <c r="B355" s="135"/>
      <c r="D355" s="136" t="s">
        <v>190</v>
      </c>
      <c r="E355" s="137" t="s">
        <v>3</v>
      </c>
      <c r="F355" s="138" t="s">
        <v>1651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88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2" customFormat="1" ht="11.25">
      <c r="B356" s="142"/>
      <c r="D356" s="136" t="s">
        <v>190</v>
      </c>
      <c r="E356" s="143" t="s">
        <v>3</v>
      </c>
      <c r="F356" s="144" t="s">
        <v>1652</v>
      </c>
      <c r="H356" s="145">
        <v>210</v>
      </c>
      <c r="I356" s="146"/>
      <c r="L356" s="142"/>
      <c r="M356" s="147"/>
      <c r="T356" s="148"/>
      <c r="AT356" s="143" t="s">
        <v>190</v>
      </c>
      <c r="AU356" s="143" t="s">
        <v>88</v>
      </c>
      <c r="AV356" s="12" t="s">
        <v>90</v>
      </c>
      <c r="AW356" s="12" t="s">
        <v>41</v>
      </c>
      <c r="AX356" s="12" t="s">
        <v>80</v>
      </c>
      <c r="AY356" s="143" t="s">
        <v>184</v>
      </c>
    </row>
    <row r="357" spans="2:65" s="13" customFormat="1" ht="11.25">
      <c r="B357" s="149"/>
      <c r="D357" s="136" t="s">
        <v>190</v>
      </c>
      <c r="E357" s="150" t="s">
        <v>3</v>
      </c>
      <c r="F357" s="151" t="s">
        <v>202</v>
      </c>
      <c r="H357" s="152">
        <v>210</v>
      </c>
      <c r="I357" s="153"/>
      <c r="L357" s="149"/>
      <c r="M357" s="154"/>
      <c r="T357" s="155"/>
      <c r="AT357" s="150" t="s">
        <v>190</v>
      </c>
      <c r="AU357" s="150" t="s">
        <v>88</v>
      </c>
      <c r="AV357" s="13" t="s">
        <v>203</v>
      </c>
      <c r="AW357" s="13" t="s">
        <v>41</v>
      </c>
      <c r="AX357" s="13" t="s">
        <v>88</v>
      </c>
      <c r="AY357" s="150" t="s">
        <v>184</v>
      </c>
    </row>
    <row r="358" spans="2:65" s="1" customFormat="1" ht="24.2" customHeight="1">
      <c r="B358" s="121"/>
      <c r="C358" s="122" t="s">
        <v>482</v>
      </c>
      <c r="D358" s="122" t="s">
        <v>185</v>
      </c>
      <c r="E358" s="123" t="s">
        <v>1309</v>
      </c>
      <c r="F358" s="124" t="s">
        <v>1310</v>
      </c>
      <c r="G358" s="125" t="s">
        <v>324</v>
      </c>
      <c r="H358" s="126">
        <v>175</v>
      </c>
      <c r="I358" s="127"/>
      <c r="J358" s="128">
        <f>ROUND(I358*H358,2)</f>
        <v>0</v>
      </c>
      <c r="K358" s="124" t="s">
        <v>189</v>
      </c>
      <c r="L358" s="32"/>
      <c r="M358" s="129" t="s">
        <v>3</v>
      </c>
      <c r="N358" s="130" t="s">
        <v>51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88</v>
      </c>
      <c r="AT358" s="133" t="s">
        <v>185</v>
      </c>
      <c r="AU358" s="133" t="s">
        <v>88</v>
      </c>
      <c r="AY358" s="16" t="s">
        <v>184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6" t="s">
        <v>88</v>
      </c>
      <c r="BK358" s="134">
        <f>ROUND(I358*H358,2)</f>
        <v>0</v>
      </c>
      <c r="BL358" s="16" t="s">
        <v>88</v>
      </c>
      <c r="BM358" s="133" t="s">
        <v>3289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3287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1" customFormat="1" ht="22.5">
      <c r="B360" s="135"/>
      <c r="D360" s="136" t="s">
        <v>190</v>
      </c>
      <c r="E360" s="137" t="s">
        <v>3</v>
      </c>
      <c r="F360" s="138" t="s">
        <v>1312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2" customFormat="1" ht="11.25">
      <c r="B361" s="142"/>
      <c r="D361" s="136" t="s">
        <v>190</v>
      </c>
      <c r="E361" s="143" t="s">
        <v>3</v>
      </c>
      <c r="F361" s="144" t="s">
        <v>1654</v>
      </c>
      <c r="H361" s="145">
        <v>175</v>
      </c>
      <c r="I361" s="146"/>
      <c r="L361" s="142"/>
      <c r="M361" s="147"/>
      <c r="T361" s="148"/>
      <c r="AT361" s="143" t="s">
        <v>190</v>
      </c>
      <c r="AU361" s="143" t="s">
        <v>88</v>
      </c>
      <c r="AV361" s="12" t="s">
        <v>90</v>
      </c>
      <c r="AW361" s="12" t="s">
        <v>41</v>
      </c>
      <c r="AX361" s="12" t="s">
        <v>80</v>
      </c>
      <c r="AY361" s="143" t="s">
        <v>184</v>
      </c>
    </row>
    <row r="362" spans="2:65" s="13" customFormat="1" ht="11.25">
      <c r="B362" s="149"/>
      <c r="D362" s="136" t="s">
        <v>190</v>
      </c>
      <c r="E362" s="150" t="s">
        <v>3</v>
      </c>
      <c r="F362" s="151" t="s">
        <v>202</v>
      </c>
      <c r="H362" s="152">
        <v>175</v>
      </c>
      <c r="I362" s="153"/>
      <c r="L362" s="149"/>
      <c r="M362" s="154"/>
      <c r="T362" s="155"/>
      <c r="AT362" s="150" t="s">
        <v>190</v>
      </c>
      <c r="AU362" s="150" t="s">
        <v>88</v>
      </c>
      <c r="AV362" s="13" t="s">
        <v>203</v>
      </c>
      <c r="AW362" s="13" t="s">
        <v>41</v>
      </c>
      <c r="AX362" s="13" t="s">
        <v>88</v>
      </c>
      <c r="AY362" s="150" t="s">
        <v>184</v>
      </c>
    </row>
    <row r="363" spans="2:65" s="1" customFormat="1" ht="24.2" customHeight="1">
      <c r="B363" s="121"/>
      <c r="C363" s="122" t="s">
        <v>368</v>
      </c>
      <c r="D363" s="122" t="s">
        <v>185</v>
      </c>
      <c r="E363" s="123" t="s">
        <v>1655</v>
      </c>
      <c r="F363" s="124" t="s">
        <v>1656</v>
      </c>
      <c r="G363" s="125" t="s">
        <v>324</v>
      </c>
      <c r="H363" s="126">
        <v>45</v>
      </c>
      <c r="I363" s="127"/>
      <c r="J363" s="128">
        <f>ROUND(I363*H363,2)</f>
        <v>0</v>
      </c>
      <c r="K363" s="124" t="s">
        <v>189</v>
      </c>
      <c r="L363" s="32"/>
      <c r="M363" s="129" t="s">
        <v>3</v>
      </c>
      <c r="N363" s="130" t="s">
        <v>51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88</v>
      </c>
      <c r="AT363" s="133" t="s">
        <v>185</v>
      </c>
      <c r="AU363" s="133" t="s">
        <v>88</v>
      </c>
      <c r="AY363" s="16" t="s">
        <v>184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88</v>
      </c>
      <c r="BK363" s="134">
        <f>ROUND(I363*H363,2)</f>
        <v>0</v>
      </c>
      <c r="BL363" s="16" t="s">
        <v>88</v>
      </c>
      <c r="BM363" s="133" t="s">
        <v>3290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3287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88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1" customFormat="1" ht="22.5">
      <c r="B365" s="135"/>
      <c r="D365" s="136" t="s">
        <v>190</v>
      </c>
      <c r="E365" s="137" t="s">
        <v>3</v>
      </c>
      <c r="F365" s="138" t="s">
        <v>1658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2" customFormat="1" ht="11.25">
      <c r="B366" s="142"/>
      <c r="D366" s="136" t="s">
        <v>190</v>
      </c>
      <c r="E366" s="143" t="s">
        <v>3</v>
      </c>
      <c r="F366" s="144" t="s">
        <v>493</v>
      </c>
      <c r="H366" s="145">
        <v>45</v>
      </c>
      <c r="I366" s="146"/>
      <c r="L366" s="142"/>
      <c r="M366" s="147"/>
      <c r="T366" s="148"/>
      <c r="AT366" s="143" t="s">
        <v>190</v>
      </c>
      <c r="AU366" s="143" t="s">
        <v>88</v>
      </c>
      <c r="AV366" s="12" t="s">
        <v>90</v>
      </c>
      <c r="AW366" s="12" t="s">
        <v>41</v>
      </c>
      <c r="AX366" s="12" t="s">
        <v>80</v>
      </c>
      <c r="AY366" s="143" t="s">
        <v>184</v>
      </c>
    </row>
    <row r="367" spans="2:65" s="13" customFormat="1" ht="11.25">
      <c r="B367" s="149"/>
      <c r="D367" s="136" t="s">
        <v>190</v>
      </c>
      <c r="E367" s="150" t="s">
        <v>3</v>
      </c>
      <c r="F367" s="151" t="s">
        <v>202</v>
      </c>
      <c r="H367" s="152">
        <v>45</v>
      </c>
      <c r="I367" s="153"/>
      <c r="L367" s="149"/>
      <c r="M367" s="154"/>
      <c r="T367" s="155"/>
      <c r="AT367" s="150" t="s">
        <v>190</v>
      </c>
      <c r="AU367" s="150" t="s">
        <v>88</v>
      </c>
      <c r="AV367" s="13" t="s">
        <v>203</v>
      </c>
      <c r="AW367" s="13" t="s">
        <v>41</v>
      </c>
      <c r="AX367" s="13" t="s">
        <v>88</v>
      </c>
      <c r="AY367" s="150" t="s">
        <v>184</v>
      </c>
    </row>
    <row r="368" spans="2:65" s="1" customFormat="1" ht="37.9" customHeight="1">
      <c r="B368" s="121"/>
      <c r="C368" s="122" t="s">
        <v>493</v>
      </c>
      <c r="D368" s="122" t="s">
        <v>185</v>
      </c>
      <c r="E368" s="123" t="s">
        <v>1666</v>
      </c>
      <c r="F368" s="124" t="s">
        <v>1667</v>
      </c>
      <c r="G368" s="125" t="s">
        <v>324</v>
      </c>
      <c r="H368" s="126">
        <v>2</v>
      </c>
      <c r="I368" s="127"/>
      <c r="J368" s="128">
        <f>ROUND(I368*H368,2)</f>
        <v>0</v>
      </c>
      <c r="K368" s="124" t="s">
        <v>189</v>
      </c>
      <c r="L368" s="32"/>
      <c r="M368" s="129" t="s">
        <v>3</v>
      </c>
      <c r="N368" s="130" t="s">
        <v>51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88</v>
      </c>
      <c r="AT368" s="133" t="s">
        <v>185</v>
      </c>
      <c r="AU368" s="133" t="s">
        <v>88</v>
      </c>
      <c r="AY368" s="16" t="s">
        <v>184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6" t="s">
        <v>88</v>
      </c>
      <c r="BK368" s="134">
        <f>ROUND(I368*H368,2)</f>
        <v>0</v>
      </c>
      <c r="BL368" s="16" t="s">
        <v>88</v>
      </c>
      <c r="BM368" s="133" t="s">
        <v>3291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3287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1" customFormat="1" ht="11.25">
      <c r="B370" s="135"/>
      <c r="D370" s="136" t="s">
        <v>190</v>
      </c>
      <c r="E370" s="137" t="s">
        <v>3</v>
      </c>
      <c r="F370" s="138" t="s">
        <v>1669</v>
      </c>
      <c r="H370" s="137" t="s">
        <v>3</v>
      </c>
      <c r="I370" s="139"/>
      <c r="L370" s="135"/>
      <c r="M370" s="140"/>
      <c r="T370" s="141"/>
      <c r="AT370" s="137" t="s">
        <v>190</v>
      </c>
      <c r="AU370" s="137" t="s">
        <v>88</v>
      </c>
      <c r="AV370" s="11" t="s">
        <v>88</v>
      </c>
      <c r="AW370" s="11" t="s">
        <v>41</v>
      </c>
      <c r="AX370" s="11" t="s">
        <v>80</v>
      </c>
      <c r="AY370" s="137" t="s">
        <v>184</v>
      </c>
    </row>
    <row r="371" spans="2:65" s="12" customFormat="1" ht="11.25">
      <c r="B371" s="142"/>
      <c r="D371" s="136" t="s">
        <v>190</v>
      </c>
      <c r="E371" s="143" t="s">
        <v>3</v>
      </c>
      <c r="F371" s="144" t="s">
        <v>90</v>
      </c>
      <c r="H371" s="145">
        <v>2</v>
      </c>
      <c r="I371" s="146"/>
      <c r="L371" s="142"/>
      <c r="M371" s="147"/>
      <c r="T371" s="148"/>
      <c r="AT371" s="143" t="s">
        <v>190</v>
      </c>
      <c r="AU371" s="143" t="s">
        <v>88</v>
      </c>
      <c r="AV371" s="12" t="s">
        <v>90</v>
      </c>
      <c r="AW371" s="12" t="s">
        <v>41</v>
      </c>
      <c r="AX371" s="12" t="s">
        <v>80</v>
      </c>
      <c r="AY371" s="143" t="s">
        <v>184</v>
      </c>
    </row>
    <row r="372" spans="2:65" s="13" customFormat="1" ht="11.25">
      <c r="B372" s="149"/>
      <c r="D372" s="136" t="s">
        <v>190</v>
      </c>
      <c r="E372" s="150" t="s">
        <v>3</v>
      </c>
      <c r="F372" s="151" t="s">
        <v>202</v>
      </c>
      <c r="H372" s="152">
        <v>2</v>
      </c>
      <c r="I372" s="153"/>
      <c r="L372" s="149"/>
      <c r="M372" s="154"/>
      <c r="T372" s="155"/>
      <c r="AT372" s="150" t="s">
        <v>190</v>
      </c>
      <c r="AU372" s="150" t="s">
        <v>88</v>
      </c>
      <c r="AV372" s="13" t="s">
        <v>203</v>
      </c>
      <c r="AW372" s="13" t="s">
        <v>41</v>
      </c>
      <c r="AX372" s="13" t="s">
        <v>88</v>
      </c>
      <c r="AY372" s="150" t="s">
        <v>184</v>
      </c>
    </row>
    <row r="373" spans="2:65" s="1" customFormat="1" ht="37.9" customHeight="1">
      <c r="B373" s="121"/>
      <c r="C373" s="122" t="s">
        <v>373</v>
      </c>
      <c r="D373" s="122" t="s">
        <v>185</v>
      </c>
      <c r="E373" s="123" t="s">
        <v>1671</v>
      </c>
      <c r="F373" s="124" t="s">
        <v>1672</v>
      </c>
      <c r="G373" s="125" t="s">
        <v>324</v>
      </c>
      <c r="H373" s="126">
        <v>6</v>
      </c>
      <c r="I373" s="127"/>
      <c r="J373" s="128">
        <f>ROUND(I373*H373,2)</f>
        <v>0</v>
      </c>
      <c r="K373" s="124" t="s">
        <v>189</v>
      </c>
      <c r="L373" s="32"/>
      <c r="M373" s="129" t="s">
        <v>3</v>
      </c>
      <c r="N373" s="130" t="s">
        <v>51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88</v>
      </c>
      <c r="AT373" s="133" t="s">
        <v>185</v>
      </c>
      <c r="AU373" s="133" t="s">
        <v>88</v>
      </c>
      <c r="AY373" s="16" t="s">
        <v>184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88</v>
      </c>
      <c r="BK373" s="134">
        <f>ROUND(I373*H373,2)</f>
        <v>0</v>
      </c>
      <c r="BL373" s="16" t="s">
        <v>88</v>
      </c>
      <c r="BM373" s="133" t="s">
        <v>3292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3287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1" customFormat="1" ht="11.25">
      <c r="B375" s="135"/>
      <c r="D375" s="136" t="s">
        <v>190</v>
      </c>
      <c r="E375" s="137" t="s">
        <v>3</v>
      </c>
      <c r="F375" s="138" t="s">
        <v>1674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3293</v>
      </c>
      <c r="H376" s="145">
        <v>6</v>
      </c>
      <c r="I376" s="146"/>
      <c r="L376" s="142"/>
      <c r="M376" s="147"/>
      <c r="T376" s="148"/>
      <c r="AT376" s="143" t="s">
        <v>190</v>
      </c>
      <c r="AU376" s="143" t="s">
        <v>88</v>
      </c>
      <c r="AV376" s="12" t="s">
        <v>90</v>
      </c>
      <c r="AW376" s="12" t="s">
        <v>41</v>
      </c>
      <c r="AX376" s="12" t="s">
        <v>80</v>
      </c>
      <c r="AY376" s="143" t="s">
        <v>184</v>
      </c>
    </row>
    <row r="377" spans="2:65" s="13" customFormat="1" ht="11.25">
      <c r="B377" s="149"/>
      <c r="D377" s="136" t="s">
        <v>190</v>
      </c>
      <c r="E377" s="150" t="s">
        <v>3</v>
      </c>
      <c r="F377" s="151" t="s">
        <v>202</v>
      </c>
      <c r="H377" s="152">
        <v>6</v>
      </c>
      <c r="I377" s="153"/>
      <c r="L377" s="149"/>
      <c r="M377" s="154"/>
      <c r="T377" s="155"/>
      <c r="AT377" s="150" t="s">
        <v>190</v>
      </c>
      <c r="AU377" s="150" t="s">
        <v>88</v>
      </c>
      <c r="AV377" s="13" t="s">
        <v>203</v>
      </c>
      <c r="AW377" s="13" t="s">
        <v>41</v>
      </c>
      <c r="AX377" s="13" t="s">
        <v>88</v>
      </c>
      <c r="AY377" s="150" t="s">
        <v>184</v>
      </c>
    </row>
    <row r="378" spans="2:65" s="1" customFormat="1" ht="37.9" customHeight="1">
      <c r="B378" s="121"/>
      <c r="C378" s="122" t="s">
        <v>509</v>
      </c>
      <c r="D378" s="122" t="s">
        <v>185</v>
      </c>
      <c r="E378" s="123" t="s">
        <v>1323</v>
      </c>
      <c r="F378" s="124" t="s">
        <v>1324</v>
      </c>
      <c r="G378" s="125" t="s">
        <v>324</v>
      </c>
      <c r="H378" s="126">
        <v>6</v>
      </c>
      <c r="I378" s="127"/>
      <c r="J378" s="128">
        <f>ROUND(I378*H378,2)</f>
        <v>0</v>
      </c>
      <c r="K378" s="124" t="s">
        <v>189</v>
      </c>
      <c r="L378" s="32"/>
      <c r="M378" s="129" t="s">
        <v>3</v>
      </c>
      <c r="N378" s="130" t="s">
        <v>51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88</v>
      </c>
      <c r="AT378" s="133" t="s">
        <v>185</v>
      </c>
      <c r="AU378" s="133" t="s">
        <v>88</v>
      </c>
      <c r="AY378" s="16" t="s">
        <v>184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88</v>
      </c>
      <c r="BK378" s="134">
        <f>ROUND(I378*H378,2)</f>
        <v>0</v>
      </c>
      <c r="BL378" s="16" t="s">
        <v>88</v>
      </c>
      <c r="BM378" s="133" t="s">
        <v>3294</v>
      </c>
    </row>
    <row r="379" spans="2:65" s="11" customFormat="1" ht="11.25">
      <c r="B379" s="135"/>
      <c r="D379" s="136" t="s">
        <v>190</v>
      </c>
      <c r="E379" s="137" t="s">
        <v>3</v>
      </c>
      <c r="F379" s="138" t="s">
        <v>3287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1" customFormat="1" ht="11.25">
      <c r="B380" s="135"/>
      <c r="D380" s="136" t="s">
        <v>190</v>
      </c>
      <c r="E380" s="137" t="s">
        <v>3</v>
      </c>
      <c r="F380" s="138" t="s">
        <v>1677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2" customFormat="1" ht="11.25">
      <c r="B381" s="142"/>
      <c r="D381" s="136" t="s">
        <v>190</v>
      </c>
      <c r="E381" s="143" t="s">
        <v>3</v>
      </c>
      <c r="F381" s="144" t="s">
        <v>3293</v>
      </c>
      <c r="H381" s="145">
        <v>6</v>
      </c>
      <c r="I381" s="146"/>
      <c r="L381" s="142"/>
      <c r="M381" s="147"/>
      <c r="T381" s="148"/>
      <c r="AT381" s="143" t="s">
        <v>190</v>
      </c>
      <c r="AU381" s="143" t="s">
        <v>88</v>
      </c>
      <c r="AV381" s="12" t="s">
        <v>90</v>
      </c>
      <c r="AW381" s="12" t="s">
        <v>41</v>
      </c>
      <c r="AX381" s="12" t="s">
        <v>80</v>
      </c>
      <c r="AY381" s="143" t="s">
        <v>184</v>
      </c>
    </row>
    <row r="382" spans="2:65" s="13" customFormat="1" ht="11.25">
      <c r="B382" s="149"/>
      <c r="D382" s="136" t="s">
        <v>190</v>
      </c>
      <c r="E382" s="150" t="s">
        <v>3</v>
      </c>
      <c r="F382" s="151" t="s">
        <v>202</v>
      </c>
      <c r="H382" s="152">
        <v>6</v>
      </c>
      <c r="I382" s="153"/>
      <c r="L382" s="149"/>
      <c r="M382" s="154"/>
      <c r="T382" s="155"/>
      <c r="AT382" s="150" t="s">
        <v>190</v>
      </c>
      <c r="AU382" s="150" t="s">
        <v>88</v>
      </c>
      <c r="AV382" s="13" t="s">
        <v>203</v>
      </c>
      <c r="AW382" s="13" t="s">
        <v>41</v>
      </c>
      <c r="AX382" s="13" t="s">
        <v>88</v>
      </c>
      <c r="AY382" s="150" t="s">
        <v>184</v>
      </c>
    </row>
    <row r="383" spans="2:65" s="1" customFormat="1" ht="44.25" customHeight="1">
      <c r="B383" s="121"/>
      <c r="C383" s="122" t="s">
        <v>379</v>
      </c>
      <c r="D383" s="122" t="s">
        <v>185</v>
      </c>
      <c r="E383" s="123" t="s">
        <v>1678</v>
      </c>
      <c r="F383" s="124" t="s">
        <v>1679</v>
      </c>
      <c r="G383" s="125" t="s">
        <v>324</v>
      </c>
      <c r="H383" s="126">
        <v>2</v>
      </c>
      <c r="I383" s="127"/>
      <c r="J383" s="128">
        <f>ROUND(I383*H383,2)</f>
        <v>0</v>
      </c>
      <c r="K383" s="124" t="s">
        <v>189</v>
      </c>
      <c r="L383" s="32"/>
      <c r="M383" s="129" t="s">
        <v>3</v>
      </c>
      <c r="N383" s="130" t="s">
        <v>51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88</v>
      </c>
      <c r="AT383" s="133" t="s">
        <v>185</v>
      </c>
      <c r="AU383" s="133" t="s">
        <v>88</v>
      </c>
      <c r="AY383" s="16" t="s">
        <v>184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6" t="s">
        <v>88</v>
      </c>
      <c r="BK383" s="134">
        <f>ROUND(I383*H383,2)</f>
        <v>0</v>
      </c>
      <c r="BL383" s="16" t="s">
        <v>88</v>
      </c>
      <c r="BM383" s="133" t="s">
        <v>3295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3287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1" customFormat="1" ht="11.25">
      <c r="B385" s="135"/>
      <c r="D385" s="136" t="s">
        <v>190</v>
      </c>
      <c r="E385" s="137" t="s">
        <v>3</v>
      </c>
      <c r="F385" s="138" t="s">
        <v>1681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2" customFormat="1" ht="11.25">
      <c r="B386" s="142"/>
      <c r="D386" s="136" t="s">
        <v>190</v>
      </c>
      <c r="E386" s="143" t="s">
        <v>3</v>
      </c>
      <c r="F386" s="144" t="s">
        <v>90</v>
      </c>
      <c r="H386" s="145">
        <v>2</v>
      </c>
      <c r="I386" s="146"/>
      <c r="L386" s="142"/>
      <c r="M386" s="147"/>
      <c r="T386" s="148"/>
      <c r="AT386" s="143" t="s">
        <v>190</v>
      </c>
      <c r="AU386" s="143" t="s">
        <v>88</v>
      </c>
      <c r="AV386" s="12" t="s">
        <v>90</v>
      </c>
      <c r="AW386" s="12" t="s">
        <v>41</v>
      </c>
      <c r="AX386" s="12" t="s">
        <v>80</v>
      </c>
      <c r="AY386" s="143" t="s">
        <v>184</v>
      </c>
    </row>
    <row r="387" spans="2:65" s="13" customFormat="1" ht="11.25">
      <c r="B387" s="149"/>
      <c r="D387" s="136" t="s">
        <v>190</v>
      </c>
      <c r="E387" s="150" t="s">
        <v>3</v>
      </c>
      <c r="F387" s="151" t="s">
        <v>202</v>
      </c>
      <c r="H387" s="152">
        <v>2</v>
      </c>
      <c r="I387" s="153"/>
      <c r="L387" s="149"/>
      <c r="M387" s="154"/>
      <c r="T387" s="155"/>
      <c r="AT387" s="150" t="s">
        <v>190</v>
      </c>
      <c r="AU387" s="150" t="s">
        <v>88</v>
      </c>
      <c r="AV387" s="13" t="s">
        <v>203</v>
      </c>
      <c r="AW387" s="13" t="s">
        <v>41</v>
      </c>
      <c r="AX387" s="13" t="s">
        <v>88</v>
      </c>
      <c r="AY387" s="150" t="s">
        <v>184</v>
      </c>
    </row>
    <row r="388" spans="2:65" s="1" customFormat="1" ht="21.75" customHeight="1">
      <c r="B388" s="121"/>
      <c r="C388" s="122" t="s">
        <v>521</v>
      </c>
      <c r="D388" s="122" t="s">
        <v>185</v>
      </c>
      <c r="E388" s="123" t="s">
        <v>371</v>
      </c>
      <c r="F388" s="124" t="s">
        <v>372</v>
      </c>
      <c r="G388" s="125" t="s">
        <v>324</v>
      </c>
      <c r="H388" s="126">
        <v>378</v>
      </c>
      <c r="I388" s="127"/>
      <c r="J388" s="128">
        <f>ROUND(I388*H388,2)</f>
        <v>0</v>
      </c>
      <c r="K388" s="124" t="s">
        <v>189</v>
      </c>
      <c r="L388" s="32"/>
      <c r="M388" s="129" t="s">
        <v>3</v>
      </c>
      <c r="N388" s="130" t="s">
        <v>51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88</v>
      </c>
      <c r="AT388" s="133" t="s">
        <v>185</v>
      </c>
      <c r="AU388" s="133" t="s">
        <v>88</v>
      </c>
      <c r="AY388" s="16" t="s">
        <v>184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88</v>
      </c>
      <c r="BK388" s="134">
        <f>ROUND(I388*H388,2)</f>
        <v>0</v>
      </c>
      <c r="BL388" s="16" t="s">
        <v>88</v>
      </c>
      <c r="BM388" s="133" t="s">
        <v>3296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3175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11.25">
      <c r="B390" s="135"/>
      <c r="D390" s="136" t="s">
        <v>190</v>
      </c>
      <c r="E390" s="137" t="s">
        <v>3</v>
      </c>
      <c r="F390" s="138" t="s">
        <v>337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2" customFormat="1" ht="11.25">
      <c r="B391" s="142"/>
      <c r="D391" s="136" t="s">
        <v>190</v>
      </c>
      <c r="E391" s="143" t="s">
        <v>3</v>
      </c>
      <c r="F391" s="144" t="s">
        <v>3266</v>
      </c>
      <c r="H391" s="145">
        <v>378</v>
      </c>
      <c r="I391" s="146"/>
      <c r="L391" s="142"/>
      <c r="M391" s="147"/>
      <c r="T391" s="148"/>
      <c r="AT391" s="143" t="s">
        <v>190</v>
      </c>
      <c r="AU391" s="143" t="s">
        <v>88</v>
      </c>
      <c r="AV391" s="12" t="s">
        <v>90</v>
      </c>
      <c r="AW391" s="12" t="s">
        <v>41</v>
      </c>
      <c r="AX391" s="12" t="s">
        <v>80</v>
      </c>
      <c r="AY391" s="143" t="s">
        <v>184</v>
      </c>
    </row>
    <row r="392" spans="2:65" s="13" customFormat="1" ht="11.25">
      <c r="B392" s="149"/>
      <c r="D392" s="136" t="s">
        <v>190</v>
      </c>
      <c r="E392" s="150" t="s">
        <v>3</v>
      </c>
      <c r="F392" s="151" t="s">
        <v>202</v>
      </c>
      <c r="H392" s="152">
        <v>378</v>
      </c>
      <c r="I392" s="153"/>
      <c r="L392" s="149"/>
      <c r="M392" s="154"/>
      <c r="T392" s="155"/>
      <c r="AT392" s="150" t="s">
        <v>190</v>
      </c>
      <c r="AU392" s="150" t="s">
        <v>88</v>
      </c>
      <c r="AV392" s="13" t="s">
        <v>203</v>
      </c>
      <c r="AW392" s="13" t="s">
        <v>41</v>
      </c>
      <c r="AX392" s="13" t="s">
        <v>88</v>
      </c>
      <c r="AY392" s="150" t="s">
        <v>184</v>
      </c>
    </row>
    <row r="393" spans="2:65" s="1" customFormat="1" ht="16.5" customHeight="1">
      <c r="B393" s="121"/>
      <c r="C393" s="122" t="s">
        <v>386</v>
      </c>
      <c r="D393" s="122" t="s">
        <v>185</v>
      </c>
      <c r="E393" s="123" t="s">
        <v>377</v>
      </c>
      <c r="F393" s="124" t="s">
        <v>378</v>
      </c>
      <c r="G393" s="125" t="s">
        <v>348</v>
      </c>
      <c r="H393" s="126">
        <v>64</v>
      </c>
      <c r="I393" s="127"/>
      <c r="J393" s="128">
        <f>ROUND(I393*H393,2)</f>
        <v>0</v>
      </c>
      <c r="K393" s="124" t="s">
        <v>189</v>
      </c>
      <c r="L393" s="32"/>
      <c r="M393" s="129" t="s">
        <v>3</v>
      </c>
      <c r="N393" s="130" t="s">
        <v>51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88</v>
      </c>
      <c r="AT393" s="133" t="s">
        <v>185</v>
      </c>
      <c r="AU393" s="133" t="s">
        <v>88</v>
      </c>
      <c r="AY393" s="16" t="s">
        <v>184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6" t="s">
        <v>88</v>
      </c>
      <c r="BK393" s="134">
        <f>ROUND(I393*H393,2)</f>
        <v>0</v>
      </c>
      <c r="BL393" s="16" t="s">
        <v>88</v>
      </c>
      <c r="BM393" s="133" t="s">
        <v>3297</v>
      </c>
    </row>
    <row r="394" spans="2:65" s="11" customFormat="1" ht="11.25">
      <c r="B394" s="135"/>
      <c r="D394" s="136" t="s">
        <v>190</v>
      </c>
      <c r="E394" s="137" t="s">
        <v>3</v>
      </c>
      <c r="F394" s="138" t="s">
        <v>3287</v>
      </c>
      <c r="H394" s="137" t="s">
        <v>3</v>
      </c>
      <c r="I394" s="139"/>
      <c r="L394" s="135"/>
      <c r="M394" s="140"/>
      <c r="T394" s="141"/>
      <c r="AT394" s="137" t="s">
        <v>190</v>
      </c>
      <c r="AU394" s="137" t="s">
        <v>88</v>
      </c>
      <c r="AV394" s="11" t="s">
        <v>88</v>
      </c>
      <c r="AW394" s="11" t="s">
        <v>41</v>
      </c>
      <c r="AX394" s="11" t="s">
        <v>80</v>
      </c>
      <c r="AY394" s="137" t="s">
        <v>184</v>
      </c>
    </row>
    <row r="395" spans="2:65" s="11" customFormat="1" ht="11.25">
      <c r="B395" s="135"/>
      <c r="D395" s="136" t="s">
        <v>190</v>
      </c>
      <c r="E395" s="137" t="s">
        <v>3</v>
      </c>
      <c r="F395" s="138" t="s">
        <v>380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88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2" customFormat="1" ht="11.25">
      <c r="B396" s="142"/>
      <c r="D396" s="136" t="s">
        <v>190</v>
      </c>
      <c r="E396" s="143" t="s">
        <v>3</v>
      </c>
      <c r="F396" s="144" t="s">
        <v>3298</v>
      </c>
      <c r="H396" s="145">
        <v>64</v>
      </c>
      <c r="I396" s="146"/>
      <c r="L396" s="142"/>
      <c r="M396" s="147"/>
      <c r="T396" s="148"/>
      <c r="AT396" s="143" t="s">
        <v>190</v>
      </c>
      <c r="AU396" s="143" t="s">
        <v>88</v>
      </c>
      <c r="AV396" s="12" t="s">
        <v>90</v>
      </c>
      <c r="AW396" s="12" t="s">
        <v>41</v>
      </c>
      <c r="AX396" s="12" t="s">
        <v>80</v>
      </c>
      <c r="AY396" s="143" t="s">
        <v>184</v>
      </c>
    </row>
    <row r="397" spans="2:65" s="13" customFormat="1" ht="11.25">
      <c r="B397" s="149"/>
      <c r="D397" s="136" t="s">
        <v>190</v>
      </c>
      <c r="E397" s="150" t="s">
        <v>3</v>
      </c>
      <c r="F397" s="151" t="s">
        <v>202</v>
      </c>
      <c r="H397" s="152">
        <v>64</v>
      </c>
      <c r="I397" s="153"/>
      <c r="L397" s="149"/>
      <c r="M397" s="154"/>
      <c r="T397" s="155"/>
      <c r="AT397" s="150" t="s">
        <v>190</v>
      </c>
      <c r="AU397" s="150" t="s">
        <v>88</v>
      </c>
      <c r="AV397" s="13" t="s">
        <v>203</v>
      </c>
      <c r="AW397" s="13" t="s">
        <v>41</v>
      </c>
      <c r="AX397" s="13" t="s">
        <v>88</v>
      </c>
      <c r="AY397" s="150" t="s">
        <v>184</v>
      </c>
    </row>
    <row r="398" spans="2:65" s="1" customFormat="1" ht="24.2" customHeight="1">
      <c r="B398" s="121"/>
      <c r="C398" s="122" t="s">
        <v>531</v>
      </c>
      <c r="D398" s="122" t="s">
        <v>185</v>
      </c>
      <c r="E398" s="123" t="s">
        <v>2309</v>
      </c>
      <c r="F398" s="124" t="s">
        <v>2310</v>
      </c>
      <c r="G398" s="125" t="s">
        <v>1343</v>
      </c>
      <c r="H398" s="126">
        <v>0.76500000000000001</v>
      </c>
      <c r="I398" s="127"/>
      <c r="J398" s="128">
        <f>ROUND(I398*H398,2)</f>
        <v>0</v>
      </c>
      <c r="K398" s="124" t="s">
        <v>189</v>
      </c>
      <c r="L398" s="32"/>
      <c r="M398" s="129" t="s">
        <v>3</v>
      </c>
      <c r="N398" s="130" t="s">
        <v>51</v>
      </c>
      <c r="P398" s="131">
        <f>O398*H398</f>
        <v>0</v>
      </c>
      <c r="Q398" s="131">
        <v>0</v>
      </c>
      <c r="R398" s="131">
        <f>Q398*H398</f>
        <v>0</v>
      </c>
      <c r="S398" s="131">
        <v>0</v>
      </c>
      <c r="T398" s="132">
        <f>S398*H398</f>
        <v>0</v>
      </c>
      <c r="AR398" s="133" t="s">
        <v>88</v>
      </c>
      <c r="AT398" s="133" t="s">
        <v>185</v>
      </c>
      <c r="AU398" s="133" t="s">
        <v>88</v>
      </c>
      <c r="AY398" s="16" t="s">
        <v>184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6" t="s">
        <v>88</v>
      </c>
      <c r="BK398" s="134">
        <f>ROUND(I398*H398,2)</f>
        <v>0</v>
      </c>
      <c r="BL398" s="16" t="s">
        <v>88</v>
      </c>
      <c r="BM398" s="133" t="s">
        <v>3299</v>
      </c>
    </row>
    <row r="399" spans="2:65" s="11" customFormat="1" ht="11.25">
      <c r="B399" s="135"/>
      <c r="D399" s="136" t="s">
        <v>190</v>
      </c>
      <c r="E399" s="137" t="s">
        <v>3</v>
      </c>
      <c r="F399" s="138" t="s">
        <v>3287</v>
      </c>
      <c r="H399" s="137" t="s">
        <v>3</v>
      </c>
      <c r="I399" s="139"/>
      <c r="L399" s="135"/>
      <c r="M399" s="140"/>
      <c r="T399" s="141"/>
      <c r="AT399" s="137" t="s">
        <v>190</v>
      </c>
      <c r="AU399" s="137" t="s">
        <v>88</v>
      </c>
      <c r="AV399" s="11" t="s">
        <v>88</v>
      </c>
      <c r="AW399" s="11" t="s">
        <v>41</v>
      </c>
      <c r="AX399" s="11" t="s">
        <v>80</v>
      </c>
      <c r="AY399" s="137" t="s">
        <v>184</v>
      </c>
    </row>
    <row r="400" spans="2:65" s="11" customFormat="1" ht="11.25">
      <c r="B400" s="135"/>
      <c r="D400" s="136" t="s">
        <v>190</v>
      </c>
      <c r="E400" s="137" t="s">
        <v>3</v>
      </c>
      <c r="F400" s="138" t="s">
        <v>2312</v>
      </c>
      <c r="H400" s="137" t="s">
        <v>3</v>
      </c>
      <c r="I400" s="139"/>
      <c r="L400" s="135"/>
      <c r="M400" s="140"/>
      <c r="T400" s="141"/>
      <c r="AT400" s="137" t="s">
        <v>190</v>
      </c>
      <c r="AU400" s="137" t="s">
        <v>88</v>
      </c>
      <c r="AV400" s="11" t="s">
        <v>88</v>
      </c>
      <c r="AW400" s="11" t="s">
        <v>41</v>
      </c>
      <c r="AX400" s="11" t="s">
        <v>80</v>
      </c>
      <c r="AY400" s="137" t="s">
        <v>184</v>
      </c>
    </row>
    <row r="401" spans="2:65" s="12" customFormat="1" ht="11.25">
      <c r="B401" s="142"/>
      <c r="D401" s="136" t="s">
        <v>190</v>
      </c>
      <c r="E401" s="143" t="s">
        <v>3</v>
      </c>
      <c r="F401" s="144" t="s">
        <v>3300</v>
      </c>
      <c r="H401" s="145">
        <v>0.76500000000000001</v>
      </c>
      <c r="I401" s="146"/>
      <c r="L401" s="142"/>
      <c r="M401" s="147"/>
      <c r="T401" s="148"/>
      <c r="AT401" s="143" t="s">
        <v>190</v>
      </c>
      <c r="AU401" s="143" t="s">
        <v>88</v>
      </c>
      <c r="AV401" s="12" t="s">
        <v>90</v>
      </c>
      <c r="AW401" s="12" t="s">
        <v>41</v>
      </c>
      <c r="AX401" s="12" t="s">
        <v>80</v>
      </c>
      <c r="AY401" s="143" t="s">
        <v>184</v>
      </c>
    </row>
    <row r="402" spans="2:65" s="13" customFormat="1" ht="11.25">
      <c r="B402" s="149"/>
      <c r="D402" s="136" t="s">
        <v>190</v>
      </c>
      <c r="E402" s="150" t="s">
        <v>3</v>
      </c>
      <c r="F402" s="151" t="s">
        <v>202</v>
      </c>
      <c r="H402" s="152">
        <v>0.76500000000000001</v>
      </c>
      <c r="I402" s="153"/>
      <c r="L402" s="149"/>
      <c r="M402" s="154"/>
      <c r="T402" s="155"/>
      <c r="AT402" s="150" t="s">
        <v>190</v>
      </c>
      <c r="AU402" s="150" t="s">
        <v>88</v>
      </c>
      <c r="AV402" s="13" t="s">
        <v>203</v>
      </c>
      <c r="AW402" s="13" t="s">
        <v>41</v>
      </c>
      <c r="AX402" s="13" t="s">
        <v>88</v>
      </c>
      <c r="AY402" s="150" t="s">
        <v>184</v>
      </c>
    </row>
    <row r="403" spans="2:65" s="1" customFormat="1" ht="21.75" customHeight="1">
      <c r="B403" s="121"/>
      <c r="C403" s="122" t="s">
        <v>391</v>
      </c>
      <c r="D403" s="122" t="s">
        <v>185</v>
      </c>
      <c r="E403" s="123" t="s">
        <v>2314</v>
      </c>
      <c r="F403" s="124" t="s">
        <v>2315</v>
      </c>
      <c r="G403" s="125" t="s">
        <v>1343</v>
      </c>
      <c r="H403" s="126">
        <v>0.76500000000000001</v>
      </c>
      <c r="I403" s="127"/>
      <c r="J403" s="128">
        <f>ROUND(I403*H403,2)</f>
        <v>0</v>
      </c>
      <c r="K403" s="124" t="s">
        <v>189</v>
      </c>
      <c r="L403" s="32"/>
      <c r="M403" s="129" t="s">
        <v>3</v>
      </c>
      <c r="N403" s="130" t="s">
        <v>51</v>
      </c>
      <c r="P403" s="131">
        <f>O403*H403</f>
        <v>0</v>
      </c>
      <c r="Q403" s="131">
        <v>0</v>
      </c>
      <c r="R403" s="131">
        <f>Q403*H403</f>
        <v>0</v>
      </c>
      <c r="S403" s="131">
        <v>0</v>
      </c>
      <c r="T403" s="132">
        <f>S403*H403</f>
        <v>0</v>
      </c>
      <c r="AR403" s="133" t="s">
        <v>88</v>
      </c>
      <c r="AT403" s="133" t="s">
        <v>185</v>
      </c>
      <c r="AU403" s="133" t="s">
        <v>88</v>
      </c>
      <c r="AY403" s="16" t="s">
        <v>184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6" t="s">
        <v>88</v>
      </c>
      <c r="BK403" s="134">
        <f>ROUND(I403*H403,2)</f>
        <v>0</v>
      </c>
      <c r="BL403" s="16" t="s">
        <v>88</v>
      </c>
      <c r="BM403" s="133" t="s">
        <v>3301</v>
      </c>
    </row>
    <row r="404" spans="2:65" s="11" customFormat="1" ht="11.25">
      <c r="B404" s="135"/>
      <c r="D404" s="136" t="s">
        <v>190</v>
      </c>
      <c r="E404" s="137" t="s">
        <v>3</v>
      </c>
      <c r="F404" s="138" t="s">
        <v>3287</v>
      </c>
      <c r="H404" s="137" t="s">
        <v>3</v>
      </c>
      <c r="I404" s="139"/>
      <c r="L404" s="135"/>
      <c r="M404" s="140"/>
      <c r="T404" s="141"/>
      <c r="AT404" s="137" t="s">
        <v>190</v>
      </c>
      <c r="AU404" s="137" t="s">
        <v>88</v>
      </c>
      <c r="AV404" s="11" t="s">
        <v>88</v>
      </c>
      <c r="AW404" s="11" t="s">
        <v>41</v>
      </c>
      <c r="AX404" s="11" t="s">
        <v>80</v>
      </c>
      <c r="AY404" s="137" t="s">
        <v>184</v>
      </c>
    </row>
    <row r="405" spans="2:65" s="11" customFormat="1" ht="11.25">
      <c r="B405" s="135"/>
      <c r="D405" s="136" t="s">
        <v>190</v>
      </c>
      <c r="E405" s="137" t="s">
        <v>3</v>
      </c>
      <c r="F405" s="138" t="s">
        <v>3302</v>
      </c>
      <c r="H405" s="137" t="s">
        <v>3</v>
      </c>
      <c r="I405" s="139"/>
      <c r="L405" s="135"/>
      <c r="M405" s="140"/>
      <c r="T405" s="141"/>
      <c r="AT405" s="137" t="s">
        <v>190</v>
      </c>
      <c r="AU405" s="137" t="s">
        <v>88</v>
      </c>
      <c r="AV405" s="11" t="s">
        <v>88</v>
      </c>
      <c r="AW405" s="11" t="s">
        <v>41</v>
      </c>
      <c r="AX405" s="11" t="s">
        <v>80</v>
      </c>
      <c r="AY405" s="137" t="s">
        <v>184</v>
      </c>
    </row>
    <row r="406" spans="2:65" s="12" customFormat="1" ht="11.25">
      <c r="B406" s="142"/>
      <c r="D406" s="136" t="s">
        <v>190</v>
      </c>
      <c r="E406" s="143" t="s">
        <v>3</v>
      </c>
      <c r="F406" s="144" t="s">
        <v>3300</v>
      </c>
      <c r="H406" s="145">
        <v>0.76500000000000001</v>
      </c>
      <c r="I406" s="146"/>
      <c r="L406" s="142"/>
      <c r="M406" s="147"/>
      <c r="T406" s="148"/>
      <c r="AT406" s="143" t="s">
        <v>190</v>
      </c>
      <c r="AU406" s="143" t="s">
        <v>88</v>
      </c>
      <c r="AV406" s="12" t="s">
        <v>90</v>
      </c>
      <c r="AW406" s="12" t="s">
        <v>41</v>
      </c>
      <c r="AX406" s="12" t="s">
        <v>80</v>
      </c>
      <c r="AY406" s="143" t="s">
        <v>184</v>
      </c>
    </row>
    <row r="407" spans="2:65" s="13" customFormat="1" ht="11.25">
      <c r="B407" s="149"/>
      <c r="D407" s="136" t="s">
        <v>190</v>
      </c>
      <c r="E407" s="150" t="s">
        <v>3</v>
      </c>
      <c r="F407" s="151" t="s">
        <v>202</v>
      </c>
      <c r="H407" s="152">
        <v>0.76500000000000001</v>
      </c>
      <c r="I407" s="153"/>
      <c r="L407" s="149"/>
      <c r="M407" s="154"/>
      <c r="T407" s="155"/>
      <c r="AT407" s="150" t="s">
        <v>190</v>
      </c>
      <c r="AU407" s="150" t="s">
        <v>88</v>
      </c>
      <c r="AV407" s="13" t="s">
        <v>203</v>
      </c>
      <c r="AW407" s="13" t="s">
        <v>41</v>
      </c>
      <c r="AX407" s="13" t="s">
        <v>88</v>
      </c>
      <c r="AY407" s="150" t="s">
        <v>184</v>
      </c>
    </row>
    <row r="408" spans="2:65" s="1" customFormat="1" ht="37.9" customHeight="1">
      <c r="B408" s="121"/>
      <c r="C408" s="122" t="s">
        <v>540</v>
      </c>
      <c r="D408" s="122" t="s">
        <v>185</v>
      </c>
      <c r="E408" s="123" t="s">
        <v>2317</v>
      </c>
      <c r="F408" s="124" t="s">
        <v>2318</v>
      </c>
      <c r="G408" s="125" t="s">
        <v>348</v>
      </c>
      <c r="H408" s="126">
        <v>18</v>
      </c>
      <c r="I408" s="127"/>
      <c r="J408" s="128">
        <f>ROUND(I408*H408,2)</f>
        <v>0</v>
      </c>
      <c r="K408" s="124" t="s">
        <v>189</v>
      </c>
      <c r="L408" s="32"/>
      <c r="M408" s="129" t="s">
        <v>3</v>
      </c>
      <c r="N408" s="130" t="s">
        <v>51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88</v>
      </c>
      <c r="AT408" s="133" t="s">
        <v>185</v>
      </c>
      <c r="AU408" s="133" t="s">
        <v>88</v>
      </c>
      <c r="AY408" s="16" t="s">
        <v>184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6" t="s">
        <v>88</v>
      </c>
      <c r="BK408" s="134">
        <f>ROUND(I408*H408,2)</f>
        <v>0</v>
      </c>
      <c r="BL408" s="16" t="s">
        <v>88</v>
      </c>
      <c r="BM408" s="133" t="s">
        <v>3303</v>
      </c>
    </row>
    <row r="409" spans="2:65" s="11" customFormat="1" ht="11.25">
      <c r="B409" s="135"/>
      <c r="D409" s="136" t="s">
        <v>190</v>
      </c>
      <c r="E409" s="137" t="s">
        <v>3</v>
      </c>
      <c r="F409" s="138" t="s">
        <v>3287</v>
      </c>
      <c r="H409" s="137" t="s">
        <v>3</v>
      </c>
      <c r="I409" s="139"/>
      <c r="L409" s="135"/>
      <c r="M409" s="140"/>
      <c r="T409" s="141"/>
      <c r="AT409" s="137" t="s">
        <v>190</v>
      </c>
      <c r="AU409" s="137" t="s">
        <v>88</v>
      </c>
      <c r="AV409" s="11" t="s">
        <v>88</v>
      </c>
      <c r="AW409" s="11" t="s">
        <v>41</v>
      </c>
      <c r="AX409" s="11" t="s">
        <v>80</v>
      </c>
      <c r="AY409" s="137" t="s">
        <v>184</v>
      </c>
    </row>
    <row r="410" spans="2:65" s="11" customFormat="1" ht="22.5">
      <c r="B410" s="135"/>
      <c r="D410" s="136" t="s">
        <v>190</v>
      </c>
      <c r="E410" s="137" t="s">
        <v>3</v>
      </c>
      <c r="F410" s="138" t="s">
        <v>2320</v>
      </c>
      <c r="H410" s="137" t="s">
        <v>3</v>
      </c>
      <c r="I410" s="139"/>
      <c r="L410" s="135"/>
      <c r="M410" s="140"/>
      <c r="T410" s="141"/>
      <c r="AT410" s="137" t="s">
        <v>190</v>
      </c>
      <c r="AU410" s="137" t="s">
        <v>88</v>
      </c>
      <c r="AV410" s="11" t="s">
        <v>88</v>
      </c>
      <c r="AW410" s="11" t="s">
        <v>41</v>
      </c>
      <c r="AX410" s="11" t="s">
        <v>80</v>
      </c>
      <c r="AY410" s="137" t="s">
        <v>184</v>
      </c>
    </row>
    <row r="411" spans="2:65" s="12" customFormat="1" ht="11.25">
      <c r="B411" s="142"/>
      <c r="D411" s="136" t="s">
        <v>190</v>
      </c>
      <c r="E411" s="143" t="s">
        <v>3</v>
      </c>
      <c r="F411" s="144" t="s">
        <v>3304</v>
      </c>
      <c r="H411" s="145">
        <v>18</v>
      </c>
      <c r="I411" s="146"/>
      <c r="L411" s="142"/>
      <c r="M411" s="147"/>
      <c r="T411" s="148"/>
      <c r="AT411" s="143" t="s">
        <v>190</v>
      </c>
      <c r="AU411" s="143" t="s">
        <v>88</v>
      </c>
      <c r="AV411" s="12" t="s">
        <v>90</v>
      </c>
      <c r="AW411" s="12" t="s">
        <v>41</v>
      </c>
      <c r="AX411" s="12" t="s">
        <v>80</v>
      </c>
      <c r="AY411" s="143" t="s">
        <v>184</v>
      </c>
    </row>
    <row r="412" spans="2:65" s="13" customFormat="1" ht="11.25">
      <c r="B412" s="149"/>
      <c r="D412" s="136" t="s">
        <v>190</v>
      </c>
      <c r="E412" s="150" t="s">
        <v>3</v>
      </c>
      <c r="F412" s="151" t="s">
        <v>202</v>
      </c>
      <c r="H412" s="152">
        <v>18</v>
      </c>
      <c r="I412" s="153"/>
      <c r="L412" s="149"/>
      <c r="M412" s="154"/>
      <c r="T412" s="155"/>
      <c r="AT412" s="150" t="s">
        <v>190</v>
      </c>
      <c r="AU412" s="150" t="s">
        <v>88</v>
      </c>
      <c r="AV412" s="13" t="s">
        <v>203</v>
      </c>
      <c r="AW412" s="13" t="s">
        <v>41</v>
      </c>
      <c r="AX412" s="13" t="s">
        <v>88</v>
      </c>
      <c r="AY412" s="150" t="s">
        <v>184</v>
      </c>
    </row>
    <row r="413" spans="2:65" s="1" customFormat="1" ht="33" customHeight="1">
      <c r="B413" s="121"/>
      <c r="C413" s="122" t="s">
        <v>397</v>
      </c>
      <c r="D413" s="122" t="s">
        <v>185</v>
      </c>
      <c r="E413" s="123" t="s">
        <v>2069</v>
      </c>
      <c r="F413" s="124" t="s">
        <v>2070</v>
      </c>
      <c r="G413" s="125" t="s">
        <v>348</v>
      </c>
      <c r="H413" s="126">
        <v>9</v>
      </c>
      <c r="I413" s="127"/>
      <c r="J413" s="128">
        <f>ROUND(I413*H413,2)</f>
        <v>0</v>
      </c>
      <c r="K413" s="124" t="s">
        <v>189</v>
      </c>
      <c r="L413" s="32"/>
      <c r="M413" s="129" t="s">
        <v>3</v>
      </c>
      <c r="N413" s="130" t="s">
        <v>51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88</v>
      </c>
      <c r="AT413" s="133" t="s">
        <v>185</v>
      </c>
      <c r="AU413" s="133" t="s">
        <v>88</v>
      </c>
      <c r="AY413" s="16" t="s">
        <v>184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6" t="s">
        <v>88</v>
      </c>
      <c r="BK413" s="134">
        <f>ROUND(I413*H413,2)</f>
        <v>0</v>
      </c>
      <c r="BL413" s="16" t="s">
        <v>88</v>
      </c>
      <c r="BM413" s="133" t="s">
        <v>3305</v>
      </c>
    </row>
    <row r="414" spans="2:65" s="11" customFormat="1" ht="11.25">
      <c r="B414" s="135"/>
      <c r="D414" s="136" t="s">
        <v>190</v>
      </c>
      <c r="E414" s="137" t="s">
        <v>3</v>
      </c>
      <c r="F414" s="138" t="s">
        <v>3287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65" s="11" customFormat="1" ht="11.25">
      <c r="B415" s="135"/>
      <c r="D415" s="136" t="s">
        <v>190</v>
      </c>
      <c r="E415" s="137" t="s">
        <v>3</v>
      </c>
      <c r="F415" s="138" t="s">
        <v>2323</v>
      </c>
      <c r="H415" s="137" t="s">
        <v>3</v>
      </c>
      <c r="I415" s="139"/>
      <c r="L415" s="135"/>
      <c r="M415" s="140"/>
      <c r="T415" s="141"/>
      <c r="AT415" s="137" t="s">
        <v>190</v>
      </c>
      <c r="AU415" s="137" t="s">
        <v>88</v>
      </c>
      <c r="AV415" s="11" t="s">
        <v>88</v>
      </c>
      <c r="AW415" s="11" t="s">
        <v>41</v>
      </c>
      <c r="AX415" s="11" t="s">
        <v>80</v>
      </c>
      <c r="AY415" s="137" t="s">
        <v>184</v>
      </c>
    </row>
    <row r="416" spans="2:65" s="12" customFormat="1" ht="11.25">
      <c r="B416" s="142"/>
      <c r="D416" s="136" t="s">
        <v>190</v>
      </c>
      <c r="E416" s="143" t="s">
        <v>3</v>
      </c>
      <c r="F416" s="144" t="s">
        <v>241</v>
      </c>
      <c r="H416" s="145">
        <v>9</v>
      </c>
      <c r="I416" s="146"/>
      <c r="L416" s="142"/>
      <c r="M416" s="147"/>
      <c r="T416" s="148"/>
      <c r="AT416" s="143" t="s">
        <v>190</v>
      </c>
      <c r="AU416" s="143" t="s">
        <v>88</v>
      </c>
      <c r="AV416" s="12" t="s">
        <v>90</v>
      </c>
      <c r="AW416" s="12" t="s">
        <v>41</v>
      </c>
      <c r="AX416" s="12" t="s">
        <v>80</v>
      </c>
      <c r="AY416" s="143" t="s">
        <v>184</v>
      </c>
    </row>
    <row r="417" spans="2:65" s="13" customFormat="1" ht="11.25">
      <c r="B417" s="149"/>
      <c r="D417" s="136" t="s">
        <v>190</v>
      </c>
      <c r="E417" s="150" t="s">
        <v>3</v>
      </c>
      <c r="F417" s="151" t="s">
        <v>202</v>
      </c>
      <c r="H417" s="152">
        <v>9</v>
      </c>
      <c r="I417" s="153"/>
      <c r="L417" s="149"/>
      <c r="M417" s="154"/>
      <c r="T417" s="155"/>
      <c r="AT417" s="150" t="s">
        <v>190</v>
      </c>
      <c r="AU417" s="150" t="s">
        <v>88</v>
      </c>
      <c r="AV417" s="13" t="s">
        <v>203</v>
      </c>
      <c r="AW417" s="13" t="s">
        <v>41</v>
      </c>
      <c r="AX417" s="13" t="s">
        <v>88</v>
      </c>
      <c r="AY417" s="150" t="s">
        <v>184</v>
      </c>
    </row>
    <row r="418" spans="2:65" s="1" customFormat="1" ht="16.5" customHeight="1">
      <c r="B418" s="121"/>
      <c r="C418" s="122" t="s">
        <v>550</v>
      </c>
      <c r="D418" s="122" t="s">
        <v>185</v>
      </c>
      <c r="E418" s="123" t="s">
        <v>384</v>
      </c>
      <c r="F418" s="124" t="s">
        <v>385</v>
      </c>
      <c r="G418" s="125" t="s">
        <v>348</v>
      </c>
      <c r="H418" s="126">
        <v>64</v>
      </c>
      <c r="I418" s="127"/>
      <c r="J418" s="128">
        <f>ROUND(I418*H418,2)</f>
        <v>0</v>
      </c>
      <c r="K418" s="124" t="s">
        <v>189</v>
      </c>
      <c r="L418" s="32"/>
      <c r="M418" s="129" t="s">
        <v>3</v>
      </c>
      <c r="N418" s="130" t="s">
        <v>51</v>
      </c>
      <c r="P418" s="131">
        <f>O418*H418</f>
        <v>0</v>
      </c>
      <c r="Q418" s="131">
        <v>0</v>
      </c>
      <c r="R418" s="131">
        <f>Q418*H418</f>
        <v>0</v>
      </c>
      <c r="S418" s="131">
        <v>0</v>
      </c>
      <c r="T418" s="132">
        <f>S418*H418</f>
        <v>0</v>
      </c>
      <c r="AR418" s="133" t="s">
        <v>88</v>
      </c>
      <c r="AT418" s="133" t="s">
        <v>185</v>
      </c>
      <c r="AU418" s="133" t="s">
        <v>88</v>
      </c>
      <c r="AY418" s="16" t="s">
        <v>184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6" t="s">
        <v>88</v>
      </c>
      <c r="BK418" s="134">
        <f>ROUND(I418*H418,2)</f>
        <v>0</v>
      </c>
      <c r="BL418" s="16" t="s">
        <v>88</v>
      </c>
      <c r="BM418" s="133" t="s">
        <v>3306</v>
      </c>
    </row>
    <row r="419" spans="2:65" s="11" customFormat="1" ht="11.25">
      <c r="B419" s="135"/>
      <c r="D419" s="136" t="s">
        <v>190</v>
      </c>
      <c r="E419" s="137" t="s">
        <v>3</v>
      </c>
      <c r="F419" s="138" t="s">
        <v>3287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1" customFormat="1" ht="11.25">
      <c r="B420" s="135"/>
      <c r="D420" s="136" t="s">
        <v>190</v>
      </c>
      <c r="E420" s="137" t="s">
        <v>3</v>
      </c>
      <c r="F420" s="138" t="s">
        <v>380</v>
      </c>
      <c r="H420" s="137" t="s">
        <v>3</v>
      </c>
      <c r="I420" s="139"/>
      <c r="L420" s="135"/>
      <c r="M420" s="140"/>
      <c r="T420" s="141"/>
      <c r="AT420" s="137" t="s">
        <v>190</v>
      </c>
      <c r="AU420" s="137" t="s">
        <v>88</v>
      </c>
      <c r="AV420" s="11" t="s">
        <v>88</v>
      </c>
      <c r="AW420" s="11" t="s">
        <v>41</v>
      </c>
      <c r="AX420" s="11" t="s">
        <v>80</v>
      </c>
      <c r="AY420" s="137" t="s">
        <v>184</v>
      </c>
    </row>
    <row r="421" spans="2:65" s="12" customFormat="1" ht="11.25">
      <c r="B421" s="142"/>
      <c r="D421" s="136" t="s">
        <v>190</v>
      </c>
      <c r="E421" s="143" t="s">
        <v>3</v>
      </c>
      <c r="F421" s="144" t="s">
        <v>3298</v>
      </c>
      <c r="H421" s="145">
        <v>64</v>
      </c>
      <c r="I421" s="146"/>
      <c r="L421" s="142"/>
      <c r="M421" s="147"/>
      <c r="T421" s="148"/>
      <c r="AT421" s="143" t="s">
        <v>190</v>
      </c>
      <c r="AU421" s="143" t="s">
        <v>88</v>
      </c>
      <c r="AV421" s="12" t="s">
        <v>90</v>
      </c>
      <c r="AW421" s="12" t="s">
        <v>41</v>
      </c>
      <c r="AX421" s="12" t="s">
        <v>80</v>
      </c>
      <c r="AY421" s="143" t="s">
        <v>184</v>
      </c>
    </row>
    <row r="422" spans="2:65" s="13" customFormat="1" ht="11.25">
      <c r="B422" s="149"/>
      <c r="D422" s="136" t="s">
        <v>190</v>
      </c>
      <c r="E422" s="150" t="s">
        <v>3</v>
      </c>
      <c r="F422" s="151" t="s">
        <v>202</v>
      </c>
      <c r="H422" s="152">
        <v>64</v>
      </c>
      <c r="I422" s="153"/>
      <c r="L422" s="149"/>
      <c r="M422" s="154"/>
      <c r="T422" s="155"/>
      <c r="AT422" s="150" t="s">
        <v>190</v>
      </c>
      <c r="AU422" s="150" t="s">
        <v>88</v>
      </c>
      <c r="AV422" s="13" t="s">
        <v>203</v>
      </c>
      <c r="AW422" s="13" t="s">
        <v>41</v>
      </c>
      <c r="AX422" s="13" t="s">
        <v>88</v>
      </c>
      <c r="AY422" s="150" t="s">
        <v>184</v>
      </c>
    </row>
    <row r="423" spans="2:65" s="1" customFormat="1" ht="37.9" customHeight="1">
      <c r="B423" s="121"/>
      <c r="C423" s="122" t="s">
        <v>402</v>
      </c>
      <c r="D423" s="122" t="s">
        <v>185</v>
      </c>
      <c r="E423" s="123" t="s">
        <v>2325</v>
      </c>
      <c r="F423" s="124" t="s">
        <v>2326</v>
      </c>
      <c r="G423" s="125" t="s">
        <v>390</v>
      </c>
      <c r="H423" s="126">
        <v>0.1</v>
      </c>
      <c r="I423" s="127"/>
      <c r="J423" s="128">
        <f>ROUND(I423*H423,2)</f>
        <v>0</v>
      </c>
      <c r="K423" s="124" t="s">
        <v>189</v>
      </c>
      <c r="L423" s="32"/>
      <c r="M423" s="129" t="s">
        <v>3</v>
      </c>
      <c r="N423" s="130" t="s">
        <v>51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88</v>
      </c>
      <c r="AT423" s="133" t="s">
        <v>185</v>
      </c>
      <c r="AU423" s="133" t="s">
        <v>88</v>
      </c>
      <c r="AY423" s="16" t="s">
        <v>184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6" t="s">
        <v>88</v>
      </c>
      <c r="BK423" s="134">
        <f>ROUND(I423*H423,2)</f>
        <v>0</v>
      </c>
      <c r="BL423" s="16" t="s">
        <v>88</v>
      </c>
      <c r="BM423" s="133" t="s">
        <v>3307</v>
      </c>
    </row>
    <row r="424" spans="2:65" s="11" customFormat="1" ht="11.25">
      <c r="B424" s="135"/>
      <c r="D424" s="136" t="s">
        <v>190</v>
      </c>
      <c r="E424" s="137" t="s">
        <v>3</v>
      </c>
      <c r="F424" s="138" t="s">
        <v>3287</v>
      </c>
      <c r="H424" s="137" t="s">
        <v>3</v>
      </c>
      <c r="I424" s="139"/>
      <c r="L424" s="135"/>
      <c r="M424" s="140"/>
      <c r="T424" s="141"/>
      <c r="AT424" s="137" t="s">
        <v>190</v>
      </c>
      <c r="AU424" s="137" t="s">
        <v>88</v>
      </c>
      <c r="AV424" s="11" t="s">
        <v>88</v>
      </c>
      <c r="AW424" s="11" t="s">
        <v>41</v>
      </c>
      <c r="AX424" s="11" t="s">
        <v>80</v>
      </c>
      <c r="AY424" s="137" t="s">
        <v>184</v>
      </c>
    </row>
    <row r="425" spans="2:65" s="11" customFormat="1" ht="11.25">
      <c r="B425" s="135"/>
      <c r="D425" s="136" t="s">
        <v>190</v>
      </c>
      <c r="E425" s="137" t="s">
        <v>3</v>
      </c>
      <c r="F425" s="138" t="s">
        <v>2328</v>
      </c>
      <c r="H425" s="137" t="s">
        <v>3</v>
      </c>
      <c r="I425" s="139"/>
      <c r="L425" s="135"/>
      <c r="M425" s="140"/>
      <c r="T425" s="141"/>
      <c r="AT425" s="137" t="s">
        <v>190</v>
      </c>
      <c r="AU425" s="137" t="s">
        <v>88</v>
      </c>
      <c r="AV425" s="11" t="s">
        <v>88</v>
      </c>
      <c r="AW425" s="11" t="s">
        <v>41</v>
      </c>
      <c r="AX425" s="11" t="s">
        <v>80</v>
      </c>
      <c r="AY425" s="137" t="s">
        <v>184</v>
      </c>
    </row>
    <row r="426" spans="2:65" s="12" customFormat="1" ht="11.25">
      <c r="B426" s="142"/>
      <c r="D426" s="136" t="s">
        <v>190</v>
      </c>
      <c r="E426" s="143" t="s">
        <v>3</v>
      </c>
      <c r="F426" s="144" t="s">
        <v>2329</v>
      </c>
      <c r="H426" s="145">
        <v>0.1</v>
      </c>
      <c r="I426" s="146"/>
      <c r="L426" s="142"/>
      <c r="M426" s="147"/>
      <c r="T426" s="148"/>
      <c r="AT426" s="143" t="s">
        <v>190</v>
      </c>
      <c r="AU426" s="143" t="s">
        <v>88</v>
      </c>
      <c r="AV426" s="12" t="s">
        <v>90</v>
      </c>
      <c r="AW426" s="12" t="s">
        <v>41</v>
      </c>
      <c r="AX426" s="12" t="s">
        <v>80</v>
      </c>
      <c r="AY426" s="143" t="s">
        <v>184</v>
      </c>
    </row>
    <row r="427" spans="2:65" s="13" customFormat="1" ht="11.25">
      <c r="B427" s="149"/>
      <c r="D427" s="136" t="s">
        <v>190</v>
      </c>
      <c r="E427" s="150" t="s">
        <v>3</v>
      </c>
      <c r="F427" s="151" t="s">
        <v>202</v>
      </c>
      <c r="H427" s="152">
        <v>0.1</v>
      </c>
      <c r="I427" s="153"/>
      <c r="L427" s="149"/>
      <c r="M427" s="154"/>
      <c r="T427" s="155"/>
      <c r="AT427" s="150" t="s">
        <v>190</v>
      </c>
      <c r="AU427" s="150" t="s">
        <v>88</v>
      </c>
      <c r="AV427" s="13" t="s">
        <v>203</v>
      </c>
      <c r="AW427" s="13" t="s">
        <v>41</v>
      </c>
      <c r="AX427" s="13" t="s">
        <v>88</v>
      </c>
      <c r="AY427" s="150" t="s">
        <v>184</v>
      </c>
    </row>
    <row r="428" spans="2:65" s="1" customFormat="1" ht="24.2" customHeight="1">
      <c r="B428" s="121"/>
      <c r="C428" s="122" t="s">
        <v>559</v>
      </c>
      <c r="D428" s="122" t="s">
        <v>185</v>
      </c>
      <c r="E428" s="123" t="s">
        <v>406</v>
      </c>
      <c r="F428" s="124" t="s">
        <v>407</v>
      </c>
      <c r="G428" s="125" t="s">
        <v>324</v>
      </c>
      <c r="H428" s="126">
        <v>10</v>
      </c>
      <c r="I428" s="127"/>
      <c r="J428" s="128">
        <f>ROUND(I428*H428,2)</f>
        <v>0</v>
      </c>
      <c r="K428" s="124" t="s">
        <v>189</v>
      </c>
      <c r="L428" s="32"/>
      <c r="M428" s="129" t="s">
        <v>3</v>
      </c>
      <c r="N428" s="130" t="s">
        <v>51</v>
      </c>
      <c r="P428" s="131">
        <f>O428*H428</f>
        <v>0</v>
      </c>
      <c r="Q428" s="131">
        <v>0</v>
      </c>
      <c r="R428" s="131">
        <f>Q428*H428</f>
        <v>0</v>
      </c>
      <c r="S428" s="131">
        <v>0</v>
      </c>
      <c r="T428" s="132">
        <f>S428*H428</f>
        <v>0</v>
      </c>
      <c r="AR428" s="133" t="s">
        <v>88</v>
      </c>
      <c r="AT428" s="133" t="s">
        <v>185</v>
      </c>
      <c r="AU428" s="133" t="s">
        <v>88</v>
      </c>
      <c r="AY428" s="16" t="s">
        <v>184</v>
      </c>
      <c r="BE428" s="134">
        <f>IF(N428="základní",J428,0)</f>
        <v>0</v>
      </c>
      <c r="BF428" s="134">
        <f>IF(N428="snížená",J428,0)</f>
        <v>0</v>
      </c>
      <c r="BG428" s="134">
        <f>IF(N428="zákl. přenesená",J428,0)</f>
        <v>0</v>
      </c>
      <c r="BH428" s="134">
        <f>IF(N428="sníž. přenesená",J428,0)</f>
        <v>0</v>
      </c>
      <c r="BI428" s="134">
        <f>IF(N428="nulová",J428,0)</f>
        <v>0</v>
      </c>
      <c r="BJ428" s="16" t="s">
        <v>88</v>
      </c>
      <c r="BK428" s="134">
        <f>ROUND(I428*H428,2)</f>
        <v>0</v>
      </c>
      <c r="BL428" s="16" t="s">
        <v>88</v>
      </c>
      <c r="BM428" s="133" t="s">
        <v>3308</v>
      </c>
    </row>
    <row r="429" spans="2:65" s="11" customFormat="1" ht="11.25">
      <c r="B429" s="135"/>
      <c r="D429" s="136" t="s">
        <v>190</v>
      </c>
      <c r="E429" s="137" t="s">
        <v>3</v>
      </c>
      <c r="F429" s="138" t="s">
        <v>3287</v>
      </c>
      <c r="H429" s="137" t="s">
        <v>3</v>
      </c>
      <c r="I429" s="139"/>
      <c r="L429" s="135"/>
      <c r="M429" s="140"/>
      <c r="T429" s="141"/>
      <c r="AT429" s="137" t="s">
        <v>190</v>
      </c>
      <c r="AU429" s="137" t="s">
        <v>88</v>
      </c>
      <c r="AV429" s="11" t="s">
        <v>88</v>
      </c>
      <c r="AW429" s="11" t="s">
        <v>41</v>
      </c>
      <c r="AX429" s="11" t="s">
        <v>80</v>
      </c>
      <c r="AY429" s="137" t="s">
        <v>184</v>
      </c>
    </row>
    <row r="430" spans="2:65" s="11" customFormat="1" ht="11.25">
      <c r="B430" s="135"/>
      <c r="D430" s="136" t="s">
        <v>190</v>
      </c>
      <c r="E430" s="137" t="s">
        <v>3</v>
      </c>
      <c r="F430" s="138" t="s">
        <v>2328</v>
      </c>
      <c r="H430" s="137" t="s">
        <v>3</v>
      </c>
      <c r="I430" s="139"/>
      <c r="L430" s="135"/>
      <c r="M430" s="140"/>
      <c r="T430" s="141"/>
      <c r="AT430" s="137" t="s">
        <v>190</v>
      </c>
      <c r="AU430" s="137" t="s">
        <v>88</v>
      </c>
      <c r="AV430" s="11" t="s">
        <v>88</v>
      </c>
      <c r="AW430" s="11" t="s">
        <v>41</v>
      </c>
      <c r="AX430" s="11" t="s">
        <v>80</v>
      </c>
      <c r="AY430" s="137" t="s">
        <v>184</v>
      </c>
    </row>
    <row r="431" spans="2:65" s="12" customFormat="1" ht="11.25">
      <c r="B431" s="142"/>
      <c r="D431" s="136" t="s">
        <v>190</v>
      </c>
      <c r="E431" s="143" t="s">
        <v>3</v>
      </c>
      <c r="F431" s="144" t="s">
        <v>247</v>
      </c>
      <c r="H431" s="145">
        <v>10</v>
      </c>
      <c r="I431" s="146"/>
      <c r="L431" s="142"/>
      <c r="M431" s="147"/>
      <c r="T431" s="148"/>
      <c r="AT431" s="143" t="s">
        <v>190</v>
      </c>
      <c r="AU431" s="143" t="s">
        <v>88</v>
      </c>
      <c r="AV431" s="12" t="s">
        <v>90</v>
      </c>
      <c r="AW431" s="12" t="s">
        <v>41</v>
      </c>
      <c r="AX431" s="12" t="s">
        <v>80</v>
      </c>
      <c r="AY431" s="143" t="s">
        <v>184</v>
      </c>
    </row>
    <row r="432" spans="2:65" s="13" customFormat="1" ht="11.25">
      <c r="B432" s="149"/>
      <c r="D432" s="136" t="s">
        <v>190</v>
      </c>
      <c r="E432" s="150" t="s">
        <v>3</v>
      </c>
      <c r="F432" s="151" t="s">
        <v>202</v>
      </c>
      <c r="H432" s="152">
        <v>10</v>
      </c>
      <c r="I432" s="153"/>
      <c r="L432" s="149"/>
      <c r="M432" s="154"/>
      <c r="T432" s="155"/>
      <c r="AT432" s="150" t="s">
        <v>190</v>
      </c>
      <c r="AU432" s="150" t="s">
        <v>88</v>
      </c>
      <c r="AV432" s="13" t="s">
        <v>203</v>
      </c>
      <c r="AW432" s="13" t="s">
        <v>41</v>
      </c>
      <c r="AX432" s="13" t="s">
        <v>88</v>
      </c>
      <c r="AY432" s="150" t="s">
        <v>184</v>
      </c>
    </row>
    <row r="433" spans="2:65" s="1" customFormat="1" ht="24.2" customHeight="1">
      <c r="B433" s="121"/>
      <c r="C433" s="122" t="s">
        <v>408</v>
      </c>
      <c r="D433" s="122" t="s">
        <v>185</v>
      </c>
      <c r="E433" s="123" t="s">
        <v>451</v>
      </c>
      <c r="F433" s="124" t="s">
        <v>452</v>
      </c>
      <c r="G433" s="125" t="s">
        <v>324</v>
      </c>
      <c r="H433" s="126">
        <v>395</v>
      </c>
      <c r="I433" s="127"/>
      <c r="J433" s="128">
        <f>ROUND(I433*H433,2)</f>
        <v>0</v>
      </c>
      <c r="K433" s="124" t="s">
        <v>189</v>
      </c>
      <c r="L433" s="32"/>
      <c r="M433" s="129" t="s">
        <v>3</v>
      </c>
      <c r="N433" s="130" t="s">
        <v>51</v>
      </c>
      <c r="P433" s="131">
        <f>O433*H433</f>
        <v>0</v>
      </c>
      <c r="Q433" s="131">
        <v>0</v>
      </c>
      <c r="R433" s="131">
        <f>Q433*H433</f>
        <v>0</v>
      </c>
      <c r="S433" s="131">
        <v>0</v>
      </c>
      <c r="T433" s="132">
        <f>S433*H433</f>
        <v>0</v>
      </c>
      <c r="AR433" s="133" t="s">
        <v>88</v>
      </c>
      <c r="AT433" s="133" t="s">
        <v>185</v>
      </c>
      <c r="AU433" s="133" t="s">
        <v>88</v>
      </c>
      <c r="AY433" s="16" t="s">
        <v>184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6" t="s">
        <v>88</v>
      </c>
      <c r="BK433" s="134">
        <f>ROUND(I433*H433,2)</f>
        <v>0</v>
      </c>
      <c r="BL433" s="16" t="s">
        <v>88</v>
      </c>
      <c r="BM433" s="133" t="s">
        <v>3309</v>
      </c>
    </row>
    <row r="434" spans="2:65" s="11" customFormat="1" ht="11.25">
      <c r="B434" s="135"/>
      <c r="D434" s="136" t="s">
        <v>190</v>
      </c>
      <c r="E434" s="137" t="s">
        <v>3</v>
      </c>
      <c r="F434" s="138" t="s">
        <v>3287</v>
      </c>
      <c r="H434" s="137" t="s">
        <v>3</v>
      </c>
      <c r="I434" s="139"/>
      <c r="L434" s="135"/>
      <c r="M434" s="140"/>
      <c r="T434" s="141"/>
      <c r="AT434" s="137" t="s">
        <v>190</v>
      </c>
      <c r="AU434" s="137" t="s">
        <v>88</v>
      </c>
      <c r="AV434" s="11" t="s">
        <v>88</v>
      </c>
      <c r="AW434" s="11" t="s">
        <v>41</v>
      </c>
      <c r="AX434" s="11" t="s">
        <v>80</v>
      </c>
      <c r="AY434" s="137" t="s">
        <v>184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2332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2" customFormat="1" ht="11.25">
      <c r="B436" s="142"/>
      <c r="D436" s="136" t="s">
        <v>190</v>
      </c>
      <c r="E436" s="143" t="s">
        <v>3</v>
      </c>
      <c r="F436" s="144" t="s">
        <v>3310</v>
      </c>
      <c r="H436" s="145">
        <v>395</v>
      </c>
      <c r="I436" s="146"/>
      <c r="L436" s="142"/>
      <c r="M436" s="147"/>
      <c r="T436" s="148"/>
      <c r="AT436" s="143" t="s">
        <v>190</v>
      </c>
      <c r="AU436" s="143" t="s">
        <v>88</v>
      </c>
      <c r="AV436" s="12" t="s">
        <v>90</v>
      </c>
      <c r="AW436" s="12" t="s">
        <v>41</v>
      </c>
      <c r="AX436" s="12" t="s">
        <v>80</v>
      </c>
      <c r="AY436" s="143" t="s">
        <v>184</v>
      </c>
    </row>
    <row r="437" spans="2:65" s="13" customFormat="1" ht="11.25">
      <c r="B437" s="149"/>
      <c r="D437" s="136" t="s">
        <v>190</v>
      </c>
      <c r="E437" s="150" t="s">
        <v>3</v>
      </c>
      <c r="F437" s="151" t="s">
        <v>202</v>
      </c>
      <c r="H437" s="152">
        <v>395</v>
      </c>
      <c r="I437" s="153"/>
      <c r="L437" s="149"/>
      <c r="M437" s="154"/>
      <c r="T437" s="155"/>
      <c r="AT437" s="150" t="s">
        <v>190</v>
      </c>
      <c r="AU437" s="150" t="s">
        <v>88</v>
      </c>
      <c r="AV437" s="13" t="s">
        <v>203</v>
      </c>
      <c r="AW437" s="13" t="s">
        <v>41</v>
      </c>
      <c r="AX437" s="13" t="s">
        <v>88</v>
      </c>
      <c r="AY437" s="150" t="s">
        <v>184</v>
      </c>
    </row>
    <row r="438" spans="2:65" s="1" customFormat="1" ht="16.5" customHeight="1">
      <c r="B438" s="121"/>
      <c r="C438" s="122" t="s">
        <v>568</v>
      </c>
      <c r="D438" s="122" t="s">
        <v>185</v>
      </c>
      <c r="E438" s="123" t="s">
        <v>494</v>
      </c>
      <c r="F438" s="124" t="s">
        <v>495</v>
      </c>
      <c r="G438" s="125" t="s">
        <v>496</v>
      </c>
      <c r="H438" s="126">
        <v>6</v>
      </c>
      <c r="I438" s="127"/>
      <c r="J438" s="128">
        <f>ROUND(I438*H438,2)</f>
        <v>0</v>
      </c>
      <c r="K438" s="124" t="s">
        <v>189</v>
      </c>
      <c r="L438" s="32"/>
      <c r="M438" s="129" t="s">
        <v>3</v>
      </c>
      <c r="N438" s="130" t="s">
        <v>51</v>
      </c>
      <c r="P438" s="131">
        <f>O438*H438</f>
        <v>0</v>
      </c>
      <c r="Q438" s="131">
        <v>0</v>
      </c>
      <c r="R438" s="131">
        <f>Q438*H438</f>
        <v>0</v>
      </c>
      <c r="S438" s="131">
        <v>0</v>
      </c>
      <c r="T438" s="132">
        <f>S438*H438</f>
        <v>0</v>
      </c>
      <c r="AR438" s="133" t="s">
        <v>88</v>
      </c>
      <c r="AT438" s="133" t="s">
        <v>185</v>
      </c>
      <c r="AU438" s="133" t="s">
        <v>88</v>
      </c>
      <c r="AY438" s="16" t="s">
        <v>184</v>
      </c>
      <c r="BE438" s="134">
        <f>IF(N438="základní",J438,0)</f>
        <v>0</v>
      </c>
      <c r="BF438" s="134">
        <f>IF(N438="snížená",J438,0)</f>
        <v>0</v>
      </c>
      <c r="BG438" s="134">
        <f>IF(N438="zákl. přenesená",J438,0)</f>
        <v>0</v>
      </c>
      <c r="BH438" s="134">
        <f>IF(N438="sníž. přenesená",J438,0)</f>
        <v>0</v>
      </c>
      <c r="BI438" s="134">
        <f>IF(N438="nulová",J438,0)</f>
        <v>0</v>
      </c>
      <c r="BJ438" s="16" t="s">
        <v>88</v>
      </c>
      <c r="BK438" s="134">
        <f>ROUND(I438*H438,2)</f>
        <v>0</v>
      </c>
      <c r="BL438" s="16" t="s">
        <v>88</v>
      </c>
      <c r="BM438" s="133" t="s">
        <v>3311</v>
      </c>
    </row>
    <row r="439" spans="2:65" s="11" customFormat="1" ht="11.25">
      <c r="B439" s="135"/>
      <c r="D439" s="136" t="s">
        <v>190</v>
      </c>
      <c r="E439" s="137" t="s">
        <v>3</v>
      </c>
      <c r="F439" s="138" t="s">
        <v>3287</v>
      </c>
      <c r="H439" s="137" t="s">
        <v>3</v>
      </c>
      <c r="I439" s="139"/>
      <c r="L439" s="135"/>
      <c r="M439" s="140"/>
      <c r="T439" s="141"/>
      <c r="AT439" s="137" t="s">
        <v>190</v>
      </c>
      <c r="AU439" s="137" t="s">
        <v>88</v>
      </c>
      <c r="AV439" s="11" t="s">
        <v>88</v>
      </c>
      <c r="AW439" s="11" t="s">
        <v>41</v>
      </c>
      <c r="AX439" s="11" t="s">
        <v>80</v>
      </c>
      <c r="AY439" s="137" t="s">
        <v>184</v>
      </c>
    </row>
    <row r="440" spans="2:65" s="11" customFormat="1" ht="11.25">
      <c r="B440" s="135"/>
      <c r="D440" s="136" t="s">
        <v>190</v>
      </c>
      <c r="E440" s="137" t="s">
        <v>3</v>
      </c>
      <c r="F440" s="138" t="s">
        <v>2335</v>
      </c>
      <c r="H440" s="137" t="s">
        <v>3</v>
      </c>
      <c r="I440" s="139"/>
      <c r="L440" s="135"/>
      <c r="M440" s="140"/>
      <c r="T440" s="141"/>
      <c r="AT440" s="137" t="s">
        <v>190</v>
      </c>
      <c r="AU440" s="137" t="s">
        <v>88</v>
      </c>
      <c r="AV440" s="11" t="s">
        <v>88</v>
      </c>
      <c r="AW440" s="11" t="s">
        <v>41</v>
      </c>
      <c r="AX440" s="11" t="s">
        <v>80</v>
      </c>
      <c r="AY440" s="137" t="s">
        <v>184</v>
      </c>
    </row>
    <row r="441" spans="2:65" s="12" customFormat="1" ht="11.25">
      <c r="B441" s="142"/>
      <c r="D441" s="136" t="s">
        <v>190</v>
      </c>
      <c r="E441" s="143" t="s">
        <v>3</v>
      </c>
      <c r="F441" s="144" t="s">
        <v>2011</v>
      </c>
      <c r="H441" s="145">
        <v>6</v>
      </c>
      <c r="I441" s="146"/>
      <c r="L441" s="142"/>
      <c r="M441" s="147"/>
      <c r="T441" s="148"/>
      <c r="AT441" s="143" t="s">
        <v>190</v>
      </c>
      <c r="AU441" s="143" t="s">
        <v>88</v>
      </c>
      <c r="AV441" s="12" t="s">
        <v>90</v>
      </c>
      <c r="AW441" s="12" t="s">
        <v>41</v>
      </c>
      <c r="AX441" s="12" t="s">
        <v>80</v>
      </c>
      <c r="AY441" s="143" t="s">
        <v>184</v>
      </c>
    </row>
    <row r="442" spans="2:65" s="13" customFormat="1" ht="11.25">
      <c r="B442" s="149"/>
      <c r="D442" s="136" t="s">
        <v>190</v>
      </c>
      <c r="E442" s="150" t="s">
        <v>3</v>
      </c>
      <c r="F442" s="151" t="s">
        <v>202</v>
      </c>
      <c r="H442" s="152">
        <v>6</v>
      </c>
      <c r="I442" s="153"/>
      <c r="L442" s="149"/>
      <c r="M442" s="154"/>
      <c r="T442" s="155"/>
      <c r="AT442" s="150" t="s">
        <v>190</v>
      </c>
      <c r="AU442" s="150" t="s">
        <v>88</v>
      </c>
      <c r="AV442" s="13" t="s">
        <v>203</v>
      </c>
      <c r="AW442" s="13" t="s">
        <v>41</v>
      </c>
      <c r="AX442" s="13" t="s">
        <v>88</v>
      </c>
      <c r="AY442" s="150" t="s">
        <v>184</v>
      </c>
    </row>
    <row r="443" spans="2:65" s="1" customFormat="1" ht="16.5" customHeight="1">
      <c r="B443" s="121"/>
      <c r="C443" s="122" t="s">
        <v>413</v>
      </c>
      <c r="D443" s="122" t="s">
        <v>185</v>
      </c>
      <c r="E443" s="123" t="s">
        <v>501</v>
      </c>
      <c r="F443" s="124" t="s">
        <v>502</v>
      </c>
      <c r="G443" s="125" t="s">
        <v>324</v>
      </c>
      <c r="H443" s="126">
        <v>395</v>
      </c>
      <c r="I443" s="127"/>
      <c r="J443" s="128">
        <f>ROUND(I443*H443,2)</f>
        <v>0</v>
      </c>
      <c r="K443" s="124" t="s">
        <v>189</v>
      </c>
      <c r="L443" s="32"/>
      <c r="M443" s="129" t="s">
        <v>3</v>
      </c>
      <c r="N443" s="130" t="s">
        <v>51</v>
      </c>
      <c r="P443" s="131">
        <f>O443*H443</f>
        <v>0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88</v>
      </c>
      <c r="AT443" s="133" t="s">
        <v>185</v>
      </c>
      <c r="AU443" s="133" t="s">
        <v>88</v>
      </c>
      <c r="AY443" s="16" t="s">
        <v>184</v>
      </c>
      <c r="BE443" s="134">
        <f>IF(N443="základní",J443,0)</f>
        <v>0</v>
      </c>
      <c r="BF443" s="134">
        <f>IF(N443="snížená",J443,0)</f>
        <v>0</v>
      </c>
      <c r="BG443" s="134">
        <f>IF(N443="zákl. přenesená",J443,0)</f>
        <v>0</v>
      </c>
      <c r="BH443" s="134">
        <f>IF(N443="sníž. přenesená",J443,0)</f>
        <v>0</v>
      </c>
      <c r="BI443" s="134">
        <f>IF(N443="nulová",J443,0)</f>
        <v>0</v>
      </c>
      <c r="BJ443" s="16" t="s">
        <v>88</v>
      </c>
      <c r="BK443" s="134">
        <f>ROUND(I443*H443,2)</f>
        <v>0</v>
      </c>
      <c r="BL443" s="16" t="s">
        <v>88</v>
      </c>
      <c r="BM443" s="133" t="s">
        <v>3312</v>
      </c>
    </row>
    <row r="444" spans="2:65" s="11" customFormat="1" ht="11.25">
      <c r="B444" s="135"/>
      <c r="D444" s="136" t="s">
        <v>190</v>
      </c>
      <c r="E444" s="137" t="s">
        <v>3</v>
      </c>
      <c r="F444" s="138" t="s">
        <v>3287</v>
      </c>
      <c r="H444" s="137" t="s">
        <v>3</v>
      </c>
      <c r="I444" s="139"/>
      <c r="L444" s="135"/>
      <c r="M444" s="140"/>
      <c r="T444" s="141"/>
      <c r="AT444" s="137" t="s">
        <v>190</v>
      </c>
      <c r="AU444" s="137" t="s">
        <v>88</v>
      </c>
      <c r="AV444" s="11" t="s">
        <v>88</v>
      </c>
      <c r="AW444" s="11" t="s">
        <v>41</v>
      </c>
      <c r="AX444" s="11" t="s">
        <v>80</v>
      </c>
      <c r="AY444" s="137" t="s">
        <v>184</v>
      </c>
    </row>
    <row r="445" spans="2:65" s="11" customFormat="1" ht="11.25">
      <c r="B445" s="135"/>
      <c r="D445" s="136" t="s">
        <v>190</v>
      </c>
      <c r="E445" s="137" t="s">
        <v>3</v>
      </c>
      <c r="F445" s="138" t="s">
        <v>2332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2" customFormat="1" ht="11.25">
      <c r="B446" s="142"/>
      <c r="D446" s="136" t="s">
        <v>190</v>
      </c>
      <c r="E446" s="143" t="s">
        <v>3</v>
      </c>
      <c r="F446" s="144" t="s">
        <v>3310</v>
      </c>
      <c r="H446" s="145">
        <v>395</v>
      </c>
      <c r="I446" s="146"/>
      <c r="L446" s="142"/>
      <c r="M446" s="147"/>
      <c r="T446" s="148"/>
      <c r="AT446" s="143" t="s">
        <v>190</v>
      </c>
      <c r="AU446" s="143" t="s">
        <v>88</v>
      </c>
      <c r="AV446" s="12" t="s">
        <v>90</v>
      </c>
      <c r="AW446" s="12" t="s">
        <v>41</v>
      </c>
      <c r="AX446" s="12" t="s">
        <v>80</v>
      </c>
      <c r="AY446" s="143" t="s">
        <v>184</v>
      </c>
    </row>
    <row r="447" spans="2:65" s="13" customFormat="1" ht="11.25">
      <c r="B447" s="149"/>
      <c r="D447" s="136" t="s">
        <v>190</v>
      </c>
      <c r="E447" s="150" t="s">
        <v>3</v>
      </c>
      <c r="F447" s="151" t="s">
        <v>202</v>
      </c>
      <c r="H447" s="152">
        <v>395</v>
      </c>
      <c r="I447" s="153"/>
      <c r="L447" s="149"/>
      <c r="M447" s="154"/>
      <c r="T447" s="155"/>
      <c r="AT447" s="150" t="s">
        <v>190</v>
      </c>
      <c r="AU447" s="150" t="s">
        <v>88</v>
      </c>
      <c r="AV447" s="13" t="s">
        <v>203</v>
      </c>
      <c r="AW447" s="13" t="s">
        <v>41</v>
      </c>
      <c r="AX447" s="13" t="s">
        <v>88</v>
      </c>
      <c r="AY447" s="150" t="s">
        <v>184</v>
      </c>
    </row>
    <row r="448" spans="2:65" s="1" customFormat="1" ht="24.2" customHeight="1">
      <c r="B448" s="121"/>
      <c r="C448" s="122" t="s">
        <v>577</v>
      </c>
      <c r="D448" s="122" t="s">
        <v>185</v>
      </c>
      <c r="E448" s="123" t="s">
        <v>880</v>
      </c>
      <c r="F448" s="124" t="s">
        <v>881</v>
      </c>
      <c r="G448" s="125" t="s">
        <v>348</v>
      </c>
      <c r="H448" s="126">
        <v>6</v>
      </c>
      <c r="I448" s="127"/>
      <c r="J448" s="128">
        <f>ROUND(I448*H448,2)</f>
        <v>0</v>
      </c>
      <c r="K448" s="124" t="s">
        <v>189</v>
      </c>
      <c r="L448" s="32"/>
      <c r="M448" s="129" t="s">
        <v>3</v>
      </c>
      <c r="N448" s="130" t="s">
        <v>51</v>
      </c>
      <c r="P448" s="131">
        <f>O448*H448</f>
        <v>0</v>
      </c>
      <c r="Q448" s="131">
        <v>0</v>
      </c>
      <c r="R448" s="131">
        <f>Q448*H448</f>
        <v>0</v>
      </c>
      <c r="S448" s="131">
        <v>0</v>
      </c>
      <c r="T448" s="132">
        <f>S448*H448</f>
        <v>0</v>
      </c>
      <c r="AR448" s="133" t="s">
        <v>88</v>
      </c>
      <c r="AT448" s="133" t="s">
        <v>185</v>
      </c>
      <c r="AU448" s="133" t="s">
        <v>88</v>
      </c>
      <c r="AY448" s="16" t="s">
        <v>184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6" t="s">
        <v>88</v>
      </c>
      <c r="BK448" s="134">
        <f>ROUND(I448*H448,2)</f>
        <v>0</v>
      </c>
      <c r="BL448" s="16" t="s">
        <v>88</v>
      </c>
      <c r="BM448" s="133" t="s">
        <v>3313</v>
      </c>
    </row>
    <row r="449" spans="2:65" s="11" customFormat="1" ht="11.25">
      <c r="B449" s="135"/>
      <c r="D449" s="136" t="s">
        <v>190</v>
      </c>
      <c r="E449" s="137" t="s">
        <v>3</v>
      </c>
      <c r="F449" s="138" t="s">
        <v>3287</v>
      </c>
      <c r="H449" s="137" t="s">
        <v>3</v>
      </c>
      <c r="I449" s="139"/>
      <c r="L449" s="135"/>
      <c r="M449" s="140"/>
      <c r="T449" s="141"/>
      <c r="AT449" s="137" t="s">
        <v>190</v>
      </c>
      <c r="AU449" s="137" t="s">
        <v>88</v>
      </c>
      <c r="AV449" s="11" t="s">
        <v>88</v>
      </c>
      <c r="AW449" s="11" t="s">
        <v>41</v>
      </c>
      <c r="AX449" s="11" t="s">
        <v>80</v>
      </c>
      <c r="AY449" s="137" t="s">
        <v>184</v>
      </c>
    </row>
    <row r="450" spans="2:65" s="11" customFormat="1" ht="11.25">
      <c r="B450" s="135"/>
      <c r="D450" s="136" t="s">
        <v>190</v>
      </c>
      <c r="E450" s="137" t="s">
        <v>3</v>
      </c>
      <c r="F450" s="138" t="s">
        <v>2338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2011</v>
      </c>
      <c r="H451" s="145">
        <v>6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3" customFormat="1" ht="11.25">
      <c r="B452" s="149"/>
      <c r="D452" s="136" t="s">
        <v>190</v>
      </c>
      <c r="E452" s="150" t="s">
        <v>3</v>
      </c>
      <c r="F452" s="151" t="s">
        <v>202</v>
      </c>
      <c r="H452" s="152">
        <v>6</v>
      </c>
      <c r="I452" s="153"/>
      <c r="L452" s="149"/>
      <c r="M452" s="154"/>
      <c r="T452" s="155"/>
      <c r="AT452" s="150" t="s">
        <v>190</v>
      </c>
      <c r="AU452" s="150" t="s">
        <v>88</v>
      </c>
      <c r="AV452" s="13" t="s">
        <v>203</v>
      </c>
      <c r="AW452" s="13" t="s">
        <v>41</v>
      </c>
      <c r="AX452" s="13" t="s">
        <v>88</v>
      </c>
      <c r="AY452" s="150" t="s">
        <v>184</v>
      </c>
    </row>
    <row r="453" spans="2:65" s="1" customFormat="1" ht="24.2" customHeight="1">
      <c r="B453" s="121"/>
      <c r="C453" s="122" t="s">
        <v>423</v>
      </c>
      <c r="D453" s="122" t="s">
        <v>185</v>
      </c>
      <c r="E453" s="123" t="s">
        <v>517</v>
      </c>
      <c r="F453" s="124" t="s">
        <v>518</v>
      </c>
      <c r="G453" s="125" t="s">
        <v>348</v>
      </c>
      <c r="H453" s="126">
        <v>6</v>
      </c>
      <c r="I453" s="127"/>
      <c r="J453" s="128">
        <f>ROUND(I453*H453,2)</f>
        <v>0</v>
      </c>
      <c r="K453" s="124" t="s">
        <v>189</v>
      </c>
      <c r="L453" s="32"/>
      <c r="M453" s="129" t="s">
        <v>3</v>
      </c>
      <c r="N453" s="130" t="s">
        <v>51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88</v>
      </c>
      <c r="AT453" s="133" t="s">
        <v>185</v>
      </c>
      <c r="AU453" s="133" t="s">
        <v>88</v>
      </c>
      <c r="AY453" s="16" t="s">
        <v>184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6" t="s">
        <v>88</v>
      </c>
      <c r="BK453" s="134">
        <f>ROUND(I453*H453,2)</f>
        <v>0</v>
      </c>
      <c r="BL453" s="16" t="s">
        <v>88</v>
      </c>
      <c r="BM453" s="133" t="s">
        <v>3314</v>
      </c>
    </row>
    <row r="454" spans="2:65" s="11" customFormat="1" ht="11.25">
      <c r="B454" s="135"/>
      <c r="D454" s="136" t="s">
        <v>190</v>
      </c>
      <c r="E454" s="137" t="s">
        <v>3</v>
      </c>
      <c r="F454" s="138" t="s">
        <v>3287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1" customFormat="1" ht="11.25">
      <c r="B455" s="135"/>
      <c r="D455" s="136" t="s">
        <v>190</v>
      </c>
      <c r="E455" s="137" t="s">
        <v>3</v>
      </c>
      <c r="F455" s="138" t="s">
        <v>2338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2" customFormat="1" ht="11.25">
      <c r="B456" s="142"/>
      <c r="D456" s="136" t="s">
        <v>190</v>
      </c>
      <c r="E456" s="143" t="s">
        <v>3</v>
      </c>
      <c r="F456" s="144" t="s">
        <v>2011</v>
      </c>
      <c r="H456" s="145">
        <v>6</v>
      </c>
      <c r="I456" s="146"/>
      <c r="L456" s="142"/>
      <c r="M456" s="147"/>
      <c r="T456" s="148"/>
      <c r="AT456" s="143" t="s">
        <v>190</v>
      </c>
      <c r="AU456" s="143" t="s">
        <v>88</v>
      </c>
      <c r="AV456" s="12" t="s">
        <v>90</v>
      </c>
      <c r="AW456" s="12" t="s">
        <v>41</v>
      </c>
      <c r="AX456" s="12" t="s">
        <v>80</v>
      </c>
      <c r="AY456" s="143" t="s">
        <v>184</v>
      </c>
    </row>
    <row r="457" spans="2:65" s="13" customFormat="1" ht="11.25">
      <c r="B457" s="149"/>
      <c r="D457" s="136" t="s">
        <v>190</v>
      </c>
      <c r="E457" s="150" t="s">
        <v>3</v>
      </c>
      <c r="F457" s="151" t="s">
        <v>202</v>
      </c>
      <c r="H457" s="152">
        <v>6</v>
      </c>
      <c r="I457" s="153"/>
      <c r="L457" s="149"/>
      <c r="M457" s="154"/>
      <c r="T457" s="155"/>
      <c r="AT457" s="150" t="s">
        <v>190</v>
      </c>
      <c r="AU457" s="150" t="s">
        <v>88</v>
      </c>
      <c r="AV457" s="13" t="s">
        <v>203</v>
      </c>
      <c r="AW457" s="13" t="s">
        <v>41</v>
      </c>
      <c r="AX457" s="13" t="s">
        <v>88</v>
      </c>
      <c r="AY457" s="150" t="s">
        <v>184</v>
      </c>
    </row>
    <row r="458" spans="2:65" s="1" customFormat="1" ht="24.2" customHeight="1">
      <c r="B458" s="121"/>
      <c r="C458" s="122" t="s">
        <v>584</v>
      </c>
      <c r="D458" s="122" t="s">
        <v>185</v>
      </c>
      <c r="E458" s="123" t="s">
        <v>2340</v>
      </c>
      <c r="F458" s="124" t="s">
        <v>2341</v>
      </c>
      <c r="G458" s="125" t="s">
        <v>348</v>
      </c>
      <c r="H458" s="126">
        <v>2</v>
      </c>
      <c r="I458" s="127"/>
      <c r="J458" s="128">
        <f>ROUND(I458*H458,2)</f>
        <v>0</v>
      </c>
      <c r="K458" s="124" t="s">
        <v>189</v>
      </c>
      <c r="L458" s="32"/>
      <c r="M458" s="129" t="s">
        <v>3</v>
      </c>
      <c r="N458" s="130" t="s">
        <v>51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88</v>
      </c>
      <c r="AT458" s="133" t="s">
        <v>185</v>
      </c>
      <c r="AU458" s="133" t="s">
        <v>88</v>
      </c>
      <c r="AY458" s="16" t="s">
        <v>184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6" t="s">
        <v>88</v>
      </c>
      <c r="BK458" s="134">
        <f>ROUND(I458*H458,2)</f>
        <v>0</v>
      </c>
      <c r="BL458" s="16" t="s">
        <v>88</v>
      </c>
      <c r="BM458" s="133" t="s">
        <v>3315</v>
      </c>
    </row>
    <row r="459" spans="2:65" s="11" customFormat="1" ht="11.25">
      <c r="B459" s="135"/>
      <c r="D459" s="136" t="s">
        <v>190</v>
      </c>
      <c r="E459" s="137" t="s">
        <v>3</v>
      </c>
      <c r="F459" s="138" t="s">
        <v>3287</v>
      </c>
      <c r="H459" s="137" t="s">
        <v>3</v>
      </c>
      <c r="I459" s="139"/>
      <c r="L459" s="135"/>
      <c r="M459" s="140"/>
      <c r="T459" s="141"/>
      <c r="AT459" s="137" t="s">
        <v>190</v>
      </c>
      <c r="AU459" s="137" t="s">
        <v>88</v>
      </c>
      <c r="AV459" s="11" t="s">
        <v>88</v>
      </c>
      <c r="AW459" s="11" t="s">
        <v>41</v>
      </c>
      <c r="AX459" s="11" t="s">
        <v>80</v>
      </c>
      <c r="AY459" s="137" t="s">
        <v>184</v>
      </c>
    </row>
    <row r="460" spans="2:65" s="11" customFormat="1" ht="11.25">
      <c r="B460" s="135"/>
      <c r="D460" s="136" t="s">
        <v>190</v>
      </c>
      <c r="E460" s="137" t="s">
        <v>3</v>
      </c>
      <c r="F460" s="138" t="s">
        <v>2343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2" customFormat="1" ht="11.25">
      <c r="B461" s="142"/>
      <c r="D461" s="136" t="s">
        <v>190</v>
      </c>
      <c r="E461" s="143" t="s">
        <v>3</v>
      </c>
      <c r="F461" s="144" t="s">
        <v>90</v>
      </c>
      <c r="H461" s="145">
        <v>2</v>
      </c>
      <c r="I461" s="146"/>
      <c r="L461" s="142"/>
      <c r="M461" s="147"/>
      <c r="T461" s="148"/>
      <c r="AT461" s="143" t="s">
        <v>190</v>
      </c>
      <c r="AU461" s="143" t="s">
        <v>88</v>
      </c>
      <c r="AV461" s="12" t="s">
        <v>90</v>
      </c>
      <c r="AW461" s="12" t="s">
        <v>41</v>
      </c>
      <c r="AX461" s="12" t="s">
        <v>80</v>
      </c>
      <c r="AY461" s="143" t="s">
        <v>184</v>
      </c>
    </row>
    <row r="462" spans="2:65" s="13" customFormat="1" ht="11.25">
      <c r="B462" s="149"/>
      <c r="D462" s="136" t="s">
        <v>190</v>
      </c>
      <c r="E462" s="150" t="s">
        <v>3</v>
      </c>
      <c r="F462" s="151" t="s">
        <v>202</v>
      </c>
      <c r="H462" s="152">
        <v>2</v>
      </c>
      <c r="I462" s="153"/>
      <c r="L462" s="149"/>
      <c r="M462" s="154"/>
      <c r="T462" s="155"/>
      <c r="AT462" s="150" t="s">
        <v>190</v>
      </c>
      <c r="AU462" s="150" t="s">
        <v>88</v>
      </c>
      <c r="AV462" s="13" t="s">
        <v>203</v>
      </c>
      <c r="AW462" s="13" t="s">
        <v>41</v>
      </c>
      <c r="AX462" s="13" t="s">
        <v>88</v>
      </c>
      <c r="AY462" s="150" t="s">
        <v>184</v>
      </c>
    </row>
    <row r="463" spans="2:65" s="1" customFormat="1" ht="24.2" customHeight="1">
      <c r="B463" s="121"/>
      <c r="C463" s="122" t="s">
        <v>430</v>
      </c>
      <c r="D463" s="122" t="s">
        <v>185</v>
      </c>
      <c r="E463" s="123" t="s">
        <v>1359</v>
      </c>
      <c r="F463" s="124" t="s">
        <v>1360</v>
      </c>
      <c r="G463" s="125" t="s">
        <v>348</v>
      </c>
      <c r="H463" s="126">
        <v>34</v>
      </c>
      <c r="I463" s="127"/>
      <c r="J463" s="128">
        <f>ROUND(I463*H463,2)</f>
        <v>0</v>
      </c>
      <c r="K463" s="124" t="s">
        <v>189</v>
      </c>
      <c r="L463" s="32"/>
      <c r="M463" s="129" t="s">
        <v>3</v>
      </c>
      <c r="N463" s="130" t="s">
        <v>51</v>
      </c>
      <c r="P463" s="131">
        <f>O463*H463</f>
        <v>0</v>
      </c>
      <c r="Q463" s="131">
        <v>0</v>
      </c>
      <c r="R463" s="131">
        <f>Q463*H463</f>
        <v>0</v>
      </c>
      <c r="S463" s="131">
        <v>0</v>
      </c>
      <c r="T463" s="132">
        <f>S463*H463</f>
        <v>0</v>
      </c>
      <c r="AR463" s="133" t="s">
        <v>88</v>
      </c>
      <c r="AT463" s="133" t="s">
        <v>185</v>
      </c>
      <c r="AU463" s="133" t="s">
        <v>88</v>
      </c>
      <c r="AY463" s="16" t="s">
        <v>184</v>
      </c>
      <c r="BE463" s="134">
        <f>IF(N463="základní",J463,0)</f>
        <v>0</v>
      </c>
      <c r="BF463" s="134">
        <f>IF(N463="snížená",J463,0)</f>
        <v>0</v>
      </c>
      <c r="BG463" s="134">
        <f>IF(N463="zákl. přenesená",J463,0)</f>
        <v>0</v>
      </c>
      <c r="BH463" s="134">
        <f>IF(N463="sníž. přenesená",J463,0)</f>
        <v>0</v>
      </c>
      <c r="BI463" s="134">
        <f>IF(N463="nulová",J463,0)</f>
        <v>0</v>
      </c>
      <c r="BJ463" s="16" t="s">
        <v>88</v>
      </c>
      <c r="BK463" s="134">
        <f>ROUND(I463*H463,2)</f>
        <v>0</v>
      </c>
      <c r="BL463" s="16" t="s">
        <v>88</v>
      </c>
      <c r="BM463" s="133" t="s">
        <v>3316</v>
      </c>
    </row>
    <row r="464" spans="2:65" s="11" customFormat="1" ht="11.25">
      <c r="B464" s="135"/>
      <c r="D464" s="136" t="s">
        <v>190</v>
      </c>
      <c r="E464" s="137" t="s">
        <v>3</v>
      </c>
      <c r="F464" s="138" t="s">
        <v>3216</v>
      </c>
      <c r="H464" s="137" t="s">
        <v>3</v>
      </c>
      <c r="I464" s="139"/>
      <c r="L464" s="135"/>
      <c r="M464" s="140"/>
      <c r="T464" s="141"/>
      <c r="AT464" s="137" t="s">
        <v>190</v>
      </c>
      <c r="AU464" s="137" t="s">
        <v>88</v>
      </c>
      <c r="AV464" s="11" t="s">
        <v>88</v>
      </c>
      <c r="AW464" s="11" t="s">
        <v>41</v>
      </c>
      <c r="AX464" s="11" t="s">
        <v>80</v>
      </c>
      <c r="AY464" s="137" t="s">
        <v>184</v>
      </c>
    </row>
    <row r="465" spans="2:51" s="11" customFormat="1" ht="11.25">
      <c r="B465" s="135"/>
      <c r="D465" s="136" t="s">
        <v>190</v>
      </c>
      <c r="E465" s="137" t="s">
        <v>3</v>
      </c>
      <c r="F465" s="138" t="s">
        <v>1295</v>
      </c>
      <c r="H465" s="137" t="s">
        <v>3</v>
      </c>
      <c r="I465" s="139"/>
      <c r="L465" s="135"/>
      <c r="M465" s="140"/>
      <c r="T465" s="141"/>
      <c r="AT465" s="137" t="s">
        <v>190</v>
      </c>
      <c r="AU465" s="137" t="s">
        <v>88</v>
      </c>
      <c r="AV465" s="11" t="s">
        <v>88</v>
      </c>
      <c r="AW465" s="11" t="s">
        <v>41</v>
      </c>
      <c r="AX465" s="11" t="s">
        <v>80</v>
      </c>
      <c r="AY465" s="137" t="s">
        <v>184</v>
      </c>
    </row>
    <row r="466" spans="2:51" s="12" customFormat="1" ht="11.25">
      <c r="B466" s="142"/>
      <c r="D466" s="136" t="s">
        <v>190</v>
      </c>
      <c r="E466" s="143" t="s">
        <v>3</v>
      </c>
      <c r="F466" s="144" t="s">
        <v>895</v>
      </c>
      <c r="H466" s="145">
        <v>4</v>
      </c>
      <c r="I466" s="146"/>
      <c r="L466" s="142"/>
      <c r="M466" s="147"/>
      <c r="T466" s="148"/>
      <c r="AT466" s="143" t="s">
        <v>190</v>
      </c>
      <c r="AU466" s="143" t="s">
        <v>88</v>
      </c>
      <c r="AV466" s="12" t="s">
        <v>90</v>
      </c>
      <c r="AW466" s="12" t="s">
        <v>41</v>
      </c>
      <c r="AX466" s="12" t="s">
        <v>80</v>
      </c>
      <c r="AY466" s="143" t="s">
        <v>184</v>
      </c>
    </row>
    <row r="467" spans="2:51" s="11" customFormat="1" ht="11.25">
      <c r="B467" s="135"/>
      <c r="D467" s="136" t="s">
        <v>190</v>
      </c>
      <c r="E467" s="137" t="s">
        <v>3</v>
      </c>
      <c r="F467" s="138" t="s">
        <v>1297</v>
      </c>
      <c r="H467" s="137" t="s">
        <v>3</v>
      </c>
      <c r="I467" s="139"/>
      <c r="L467" s="135"/>
      <c r="M467" s="140"/>
      <c r="T467" s="141"/>
      <c r="AT467" s="137" t="s">
        <v>190</v>
      </c>
      <c r="AU467" s="137" t="s">
        <v>88</v>
      </c>
      <c r="AV467" s="11" t="s">
        <v>88</v>
      </c>
      <c r="AW467" s="11" t="s">
        <v>41</v>
      </c>
      <c r="AX467" s="11" t="s">
        <v>80</v>
      </c>
      <c r="AY467" s="137" t="s">
        <v>184</v>
      </c>
    </row>
    <row r="468" spans="2:51" s="12" customFormat="1" ht="11.25">
      <c r="B468" s="142"/>
      <c r="D468" s="136" t="s">
        <v>190</v>
      </c>
      <c r="E468" s="143" t="s">
        <v>3</v>
      </c>
      <c r="F468" s="144" t="s">
        <v>1670</v>
      </c>
      <c r="H468" s="145">
        <v>6</v>
      </c>
      <c r="I468" s="146"/>
      <c r="L468" s="142"/>
      <c r="M468" s="147"/>
      <c r="T468" s="148"/>
      <c r="AT468" s="143" t="s">
        <v>190</v>
      </c>
      <c r="AU468" s="143" t="s">
        <v>88</v>
      </c>
      <c r="AV468" s="12" t="s">
        <v>90</v>
      </c>
      <c r="AW468" s="12" t="s">
        <v>41</v>
      </c>
      <c r="AX468" s="12" t="s">
        <v>80</v>
      </c>
      <c r="AY468" s="143" t="s">
        <v>184</v>
      </c>
    </row>
    <row r="469" spans="2:51" s="11" customFormat="1" ht="11.25">
      <c r="B469" s="135"/>
      <c r="D469" s="136" t="s">
        <v>190</v>
      </c>
      <c r="E469" s="137" t="s">
        <v>3</v>
      </c>
      <c r="F469" s="138" t="s">
        <v>1299</v>
      </c>
      <c r="H469" s="137" t="s">
        <v>3</v>
      </c>
      <c r="I469" s="139"/>
      <c r="L469" s="135"/>
      <c r="M469" s="140"/>
      <c r="T469" s="141"/>
      <c r="AT469" s="137" t="s">
        <v>190</v>
      </c>
      <c r="AU469" s="137" t="s">
        <v>88</v>
      </c>
      <c r="AV469" s="11" t="s">
        <v>88</v>
      </c>
      <c r="AW469" s="11" t="s">
        <v>41</v>
      </c>
      <c r="AX469" s="11" t="s">
        <v>80</v>
      </c>
      <c r="AY469" s="137" t="s">
        <v>184</v>
      </c>
    </row>
    <row r="470" spans="2:51" s="12" customFormat="1" ht="11.25">
      <c r="B470" s="142"/>
      <c r="D470" s="136" t="s">
        <v>190</v>
      </c>
      <c r="E470" s="143" t="s">
        <v>3</v>
      </c>
      <c r="F470" s="144" t="s">
        <v>895</v>
      </c>
      <c r="H470" s="145">
        <v>4</v>
      </c>
      <c r="I470" s="146"/>
      <c r="L470" s="142"/>
      <c r="M470" s="147"/>
      <c r="T470" s="148"/>
      <c r="AT470" s="143" t="s">
        <v>190</v>
      </c>
      <c r="AU470" s="143" t="s">
        <v>88</v>
      </c>
      <c r="AV470" s="12" t="s">
        <v>90</v>
      </c>
      <c r="AW470" s="12" t="s">
        <v>41</v>
      </c>
      <c r="AX470" s="12" t="s">
        <v>80</v>
      </c>
      <c r="AY470" s="143" t="s">
        <v>184</v>
      </c>
    </row>
    <row r="471" spans="2:51" s="11" customFormat="1" ht="11.25">
      <c r="B471" s="135"/>
      <c r="D471" s="136" t="s">
        <v>190</v>
      </c>
      <c r="E471" s="137" t="s">
        <v>3</v>
      </c>
      <c r="F471" s="138" t="s">
        <v>1300</v>
      </c>
      <c r="H471" s="137" t="s">
        <v>3</v>
      </c>
      <c r="I471" s="139"/>
      <c r="L471" s="135"/>
      <c r="M471" s="140"/>
      <c r="T471" s="141"/>
      <c r="AT471" s="137" t="s">
        <v>190</v>
      </c>
      <c r="AU471" s="137" t="s">
        <v>88</v>
      </c>
      <c r="AV471" s="11" t="s">
        <v>88</v>
      </c>
      <c r="AW471" s="11" t="s">
        <v>41</v>
      </c>
      <c r="AX471" s="11" t="s">
        <v>80</v>
      </c>
      <c r="AY471" s="137" t="s">
        <v>184</v>
      </c>
    </row>
    <row r="472" spans="2:51" s="12" customFormat="1" ht="11.25">
      <c r="B472" s="142"/>
      <c r="D472" s="136" t="s">
        <v>190</v>
      </c>
      <c r="E472" s="143" t="s">
        <v>3</v>
      </c>
      <c r="F472" s="144" t="s">
        <v>1362</v>
      </c>
      <c r="H472" s="145">
        <v>8</v>
      </c>
      <c r="I472" s="146"/>
      <c r="L472" s="142"/>
      <c r="M472" s="147"/>
      <c r="T472" s="148"/>
      <c r="AT472" s="143" t="s">
        <v>190</v>
      </c>
      <c r="AU472" s="143" t="s">
        <v>88</v>
      </c>
      <c r="AV472" s="12" t="s">
        <v>90</v>
      </c>
      <c r="AW472" s="12" t="s">
        <v>41</v>
      </c>
      <c r="AX472" s="12" t="s">
        <v>80</v>
      </c>
      <c r="AY472" s="143" t="s">
        <v>184</v>
      </c>
    </row>
    <row r="473" spans="2:51" s="11" customFormat="1" ht="11.25">
      <c r="B473" s="135"/>
      <c r="D473" s="136" t="s">
        <v>190</v>
      </c>
      <c r="E473" s="137" t="s">
        <v>3</v>
      </c>
      <c r="F473" s="138" t="s">
        <v>1301</v>
      </c>
      <c r="H473" s="137" t="s">
        <v>3</v>
      </c>
      <c r="I473" s="139"/>
      <c r="L473" s="135"/>
      <c r="M473" s="140"/>
      <c r="T473" s="141"/>
      <c r="AT473" s="137" t="s">
        <v>190</v>
      </c>
      <c r="AU473" s="137" t="s">
        <v>88</v>
      </c>
      <c r="AV473" s="11" t="s">
        <v>88</v>
      </c>
      <c r="AW473" s="11" t="s">
        <v>41</v>
      </c>
      <c r="AX473" s="11" t="s">
        <v>80</v>
      </c>
      <c r="AY473" s="137" t="s">
        <v>184</v>
      </c>
    </row>
    <row r="474" spans="2:51" s="12" customFormat="1" ht="11.25">
      <c r="B474" s="142"/>
      <c r="D474" s="136" t="s">
        <v>190</v>
      </c>
      <c r="E474" s="143" t="s">
        <v>3</v>
      </c>
      <c r="F474" s="144" t="s">
        <v>895</v>
      </c>
      <c r="H474" s="145">
        <v>4</v>
      </c>
      <c r="I474" s="146"/>
      <c r="L474" s="142"/>
      <c r="M474" s="147"/>
      <c r="T474" s="148"/>
      <c r="AT474" s="143" t="s">
        <v>190</v>
      </c>
      <c r="AU474" s="143" t="s">
        <v>88</v>
      </c>
      <c r="AV474" s="12" t="s">
        <v>90</v>
      </c>
      <c r="AW474" s="12" t="s">
        <v>41</v>
      </c>
      <c r="AX474" s="12" t="s">
        <v>80</v>
      </c>
      <c r="AY474" s="143" t="s">
        <v>184</v>
      </c>
    </row>
    <row r="475" spans="2:51" s="11" customFormat="1" ht="11.25">
      <c r="B475" s="135"/>
      <c r="D475" s="136" t="s">
        <v>190</v>
      </c>
      <c r="E475" s="137" t="s">
        <v>3</v>
      </c>
      <c r="F475" s="138" t="s">
        <v>1302</v>
      </c>
      <c r="H475" s="137" t="s">
        <v>3</v>
      </c>
      <c r="I475" s="139"/>
      <c r="L475" s="135"/>
      <c r="M475" s="140"/>
      <c r="T475" s="141"/>
      <c r="AT475" s="137" t="s">
        <v>190</v>
      </c>
      <c r="AU475" s="137" t="s">
        <v>88</v>
      </c>
      <c r="AV475" s="11" t="s">
        <v>88</v>
      </c>
      <c r="AW475" s="11" t="s">
        <v>41</v>
      </c>
      <c r="AX475" s="11" t="s">
        <v>80</v>
      </c>
      <c r="AY475" s="137" t="s">
        <v>184</v>
      </c>
    </row>
    <row r="476" spans="2:51" s="12" customFormat="1" ht="11.25">
      <c r="B476" s="142"/>
      <c r="D476" s="136" t="s">
        <v>190</v>
      </c>
      <c r="E476" s="143" t="s">
        <v>3</v>
      </c>
      <c r="F476" s="144" t="s">
        <v>1363</v>
      </c>
      <c r="H476" s="145">
        <v>2</v>
      </c>
      <c r="I476" s="146"/>
      <c r="L476" s="142"/>
      <c r="M476" s="147"/>
      <c r="T476" s="148"/>
      <c r="AT476" s="143" t="s">
        <v>190</v>
      </c>
      <c r="AU476" s="143" t="s">
        <v>88</v>
      </c>
      <c r="AV476" s="12" t="s">
        <v>90</v>
      </c>
      <c r="AW476" s="12" t="s">
        <v>41</v>
      </c>
      <c r="AX476" s="12" t="s">
        <v>80</v>
      </c>
      <c r="AY476" s="143" t="s">
        <v>184</v>
      </c>
    </row>
    <row r="477" spans="2:51" s="11" customFormat="1" ht="11.25">
      <c r="B477" s="135"/>
      <c r="D477" s="136" t="s">
        <v>190</v>
      </c>
      <c r="E477" s="137" t="s">
        <v>3</v>
      </c>
      <c r="F477" s="138" t="s">
        <v>1640</v>
      </c>
      <c r="H477" s="137" t="s">
        <v>3</v>
      </c>
      <c r="I477" s="139"/>
      <c r="L477" s="135"/>
      <c r="M477" s="140"/>
      <c r="T477" s="141"/>
      <c r="AT477" s="137" t="s">
        <v>190</v>
      </c>
      <c r="AU477" s="137" t="s">
        <v>88</v>
      </c>
      <c r="AV477" s="11" t="s">
        <v>88</v>
      </c>
      <c r="AW477" s="11" t="s">
        <v>41</v>
      </c>
      <c r="AX477" s="11" t="s">
        <v>80</v>
      </c>
      <c r="AY477" s="137" t="s">
        <v>184</v>
      </c>
    </row>
    <row r="478" spans="2:51" s="12" customFormat="1" ht="11.25">
      <c r="B478" s="142"/>
      <c r="D478" s="136" t="s">
        <v>190</v>
      </c>
      <c r="E478" s="143" t="s">
        <v>3</v>
      </c>
      <c r="F478" s="144" t="s">
        <v>1363</v>
      </c>
      <c r="H478" s="145">
        <v>2</v>
      </c>
      <c r="I478" s="146"/>
      <c r="L478" s="142"/>
      <c r="M478" s="147"/>
      <c r="T478" s="148"/>
      <c r="AT478" s="143" t="s">
        <v>190</v>
      </c>
      <c r="AU478" s="143" t="s">
        <v>88</v>
      </c>
      <c r="AV478" s="12" t="s">
        <v>90</v>
      </c>
      <c r="AW478" s="12" t="s">
        <v>41</v>
      </c>
      <c r="AX478" s="12" t="s">
        <v>80</v>
      </c>
      <c r="AY478" s="143" t="s">
        <v>184</v>
      </c>
    </row>
    <row r="479" spans="2:51" s="11" customFormat="1" ht="11.25">
      <c r="B479" s="135"/>
      <c r="D479" s="136" t="s">
        <v>190</v>
      </c>
      <c r="E479" s="137" t="s">
        <v>3</v>
      </c>
      <c r="F479" s="138" t="s">
        <v>1641</v>
      </c>
      <c r="H479" s="137" t="s">
        <v>3</v>
      </c>
      <c r="I479" s="139"/>
      <c r="L479" s="135"/>
      <c r="M479" s="140"/>
      <c r="T479" s="141"/>
      <c r="AT479" s="137" t="s">
        <v>190</v>
      </c>
      <c r="AU479" s="137" t="s">
        <v>88</v>
      </c>
      <c r="AV479" s="11" t="s">
        <v>88</v>
      </c>
      <c r="AW479" s="11" t="s">
        <v>41</v>
      </c>
      <c r="AX479" s="11" t="s">
        <v>80</v>
      </c>
      <c r="AY479" s="137" t="s">
        <v>184</v>
      </c>
    </row>
    <row r="480" spans="2:51" s="12" customFormat="1" ht="11.25">
      <c r="B480" s="142"/>
      <c r="D480" s="136" t="s">
        <v>190</v>
      </c>
      <c r="E480" s="143" t="s">
        <v>3</v>
      </c>
      <c r="F480" s="144" t="s">
        <v>1363</v>
      </c>
      <c r="H480" s="145">
        <v>2</v>
      </c>
      <c r="I480" s="146"/>
      <c r="L480" s="142"/>
      <c r="M480" s="147"/>
      <c r="T480" s="148"/>
      <c r="AT480" s="143" t="s">
        <v>190</v>
      </c>
      <c r="AU480" s="143" t="s">
        <v>88</v>
      </c>
      <c r="AV480" s="12" t="s">
        <v>90</v>
      </c>
      <c r="AW480" s="12" t="s">
        <v>41</v>
      </c>
      <c r="AX480" s="12" t="s">
        <v>80</v>
      </c>
      <c r="AY480" s="143" t="s">
        <v>184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3287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1" customFormat="1" ht="11.25">
      <c r="B482" s="135"/>
      <c r="D482" s="136" t="s">
        <v>190</v>
      </c>
      <c r="E482" s="137" t="s">
        <v>3</v>
      </c>
      <c r="F482" s="138" t="s">
        <v>2282</v>
      </c>
      <c r="H482" s="137" t="s">
        <v>3</v>
      </c>
      <c r="I482" s="139"/>
      <c r="L482" s="135"/>
      <c r="M482" s="140"/>
      <c r="T482" s="141"/>
      <c r="AT482" s="137" t="s">
        <v>190</v>
      </c>
      <c r="AU482" s="137" t="s">
        <v>88</v>
      </c>
      <c r="AV482" s="11" t="s">
        <v>88</v>
      </c>
      <c r="AW482" s="11" t="s">
        <v>41</v>
      </c>
      <c r="AX482" s="11" t="s">
        <v>80</v>
      </c>
      <c r="AY482" s="137" t="s">
        <v>184</v>
      </c>
    </row>
    <row r="483" spans="2:65" s="12" customFormat="1" ht="11.25">
      <c r="B483" s="142"/>
      <c r="D483" s="136" t="s">
        <v>190</v>
      </c>
      <c r="E483" s="143" t="s">
        <v>3</v>
      </c>
      <c r="F483" s="144" t="s">
        <v>90</v>
      </c>
      <c r="H483" s="145">
        <v>2</v>
      </c>
      <c r="I483" s="146"/>
      <c r="L483" s="142"/>
      <c r="M483" s="147"/>
      <c r="T483" s="148"/>
      <c r="AT483" s="143" t="s">
        <v>190</v>
      </c>
      <c r="AU483" s="143" t="s">
        <v>88</v>
      </c>
      <c r="AV483" s="12" t="s">
        <v>90</v>
      </c>
      <c r="AW483" s="12" t="s">
        <v>41</v>
      </c>
      <c r="AX483" s="12" t="s">
        <v>80</v>
      </c>
      <c r="AY483" s="143" t="s">
        <v>184</v>
      </c>
    </row>
    <row r="484" spans="2:65" s="13" customFormat="1" ht="11.25">
      <c r="B484" s="149"/>
      <c r="D484" s="136" t="s">
        <v>190</v>
      </c>
      <c r="E484" s="150" t="s">
        <v>3</v>
      </c>
      <c r="F484" s="151" t="s">
        <v>202</v>
      </c>
      <c r="H484" s="152">
        <v>34</v>
      </c>
      <c r="I484" s="153"/>
      <c r="L484" s="149"/>
      <c r="M484" s="154"/>
      <c r="T484" s="155"/>
      <c r="AT484" s="150" t="s">
        <v>190</v>
      </c>
      <c r="AU484" s="150" t="s">
        <v>88</v>
      </c>
      <c r="AV484" s="13" t="s">
        <v>203</v>
      </c>
      <c r="AW484" s="13" t="s">
        <v>41</v>
      </c>
      <c r="AX484" s="13" t="s">
        <v>88</v>
      </c>
      <c r="AY484" s="150" t="s">
        <v>184</v>
      </c>
    </row>
    <row r="485" spans="2:65" s="1" customFormat="1" ht="24.2" customHeight="1">
      <c r="B485" s="121"/>
      <c r="C485" s="122" t="s">
        <v>591</v>
      </c>
      <c r="D485" s="122" t="s">
        <v>185</v>
      </c>
      <c r="E485" s="123" t="s">
        <v>1364</v>
      </c>
      <c r="F485" s="124" t="s">
        <v>1365</v>
      </c>
      <c r="G485" s="125" t="s">
        <v>348</v>
      </c>
      <c r="H485" s="126">
        <v>12</v>
      </c>
      <c r="I485" s="127"/>
      <c r="J485" s="128">
        <f>ROUND(I485*H485,2)</f>
        <v>0</v>
      </c>
      <c r="K485" s="124" t="s">
        <v>189</v>
      </c>
      <c r="L485" s="32"/>
      <c r="M485" s="129" t="s">
        <v>3</v>
      </c>
      <c r="N485" s="130" t="s">
        <v>51</v>
      </c>
      <c r="P485" s="131">
        <f>O485*H485</f>
        <v>0</v>
      </c>
      <c r="Q485" s="131">
        <v>0</v>
      </c>
      <c r="R485" s="131">
        <f>Q485*H485</f>
        <v>0</v>
      </c>
      <c r="S485" s="131">
        <v>0</v>
      </c>
      <c r="T485" s="132">
        <f>S485*H485</f>
        <v>0</v>
      </c>
      <c r="AR485" s="133" t="s">
        <v>88</v>
      </c>
      <c r="AT485" s="133" t="s">
        <v>185</v>
      </c>
      <c r="AU485" s="133" t="s">
        <v>88</v>
      </c>
      <c r="AY485" s="16" t="s">
        <v>184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6" t="s">
        <v>88</v>
      </c>
      <c r="BK485" s="134">
        <f>ROUND(I485*H485,2)</f>
        <v>0</v>
      </c>
      <c r="BL485" s="16" t="s">
        <v>88</v>
      </c>
      <c r="BM485" s="133" t="s">
        <v>3317</v>
      </c>
    </row>
    <row r="486" spans="2:65" s="11" customFormat="1" ht="11.25">
      <c r="B486" s="135"/>
      <c r="D486" s="136" t="s">
        <v>190</v>
      </c>
      <c r="E486" s="137" t="s">
        <v>3</v>
      </c>
      <c r="F486" s="138" t="s">
        <v>3216</v>
      </c>
      <c r="H486" s="137" t="s">
        <v>3</v>
      </c>
      <c r="I486" s="139"/>
      <c r="L486" s="135"/>
      <c r="M486" s="140"/>
      <c r="T486" s="141"/>
      <c r="AT486" s="137" t="s">
        <v>190</v>
      </c>
      <c r="AU486" s="137" t="s">
        <v>88</v>
      </c>
      <c r="AV486" s="11" t="s">
        <v>88</v>
      </c>
      <c r="AW486" s="11" t="s">
        <v>41</v>
      </c>
      <c r="AX486" s="11" t="s">
        <v>80</v>
      </c>
      <c r="AY486" s="137" t="s">
        <v>184</v>
      </c>
    </row>
    <row r="487" spans="2:65" s="11" customFormat="1" ht="11.25">
      <c r="B487" s="135"/>
      <c r="D487" s="136" t="s">
        <v>190</v>
      </c>
      <c r="E487" s="137" t="s">
        <v>3</v>
      </c>
      <c r="F487" s="138" t="s">
        <v>1295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2" customFormat="1" ht="11.25">
      <c r="B488" s="142"/>
      <c r="D488" s="136" t="s">
        <v>190</v>
      </c>
      <c r="E488" s="143" t="s">
        <v>3</v>
      </c>
      <c r="F488" s="144" t="s">
        <v>1363</v>
      </c>
      <c r="H488" s="145">
        <v>2</v>
      </c>
      <c r="I488" s="146"/>
      <c r="L488" s="142"/>
      <c r="M488" s="147"/>
      <c r="T488" s="148"/>
      <c r="AT488" s="143" t="s">
        <v>190</v>
      </c>
      <c r="AU488" s="143" t="s">
        <v>88</v>
      </c>
      <c r="AV488" s="12" t="s">
        <v>90</v>
      </c>
      <c r="AW488" s="12" t="s">
        <v>41</v>
      </c>
      <c r="AX488" s="12" t="s">
        <v>80</v>
      </c>
      <c r="AY488" s="143" t="s">
        <v>184</v>
      </c>
    </row>
    <row r="489" spans="2:65" s="11" customFormat="1" ht="11.25">
      <c r="B489" s="135"/>
      <c r="D489" s="136" t="s">
        <v>190</v>
      </c>
      <c r="E489" s="137" t="s">
        <v>3</v>
      </c>
      <c r="F489" s="138" t="s">
        <v>1299</v>
      </c>
      <c r="H489" s="137" t="s">
        <v>3</v>
      </c>
      <c r="I489" s="139"/>
      <c r="L489" s="135"/>
      <c r="M489" s="140"/>
      <c r="T489" s="141"/>
      <c r="AT489" s="137" t="s">
        <v>190</v>
      </c>
      <c r="AU489" s="137" t="s">
        <v>88</v>
      </c>
      <c r="AV489" s="11" t="s">
        <v>88</v>
      </c>
      <c r="AW489" s="11" t="s">
        <v>41</v>
      </c>
      <c r="AX489" s="11" t="s">
        <v>80</v>
      </c>
      <c r="AY489" s="137" t="s">
        <v>184</v>
      </c>
    </row>
    <row r="490" spans="2:65" s="12" customFormat="1" ht="11.25">
      <c r="B490" s="142"/>
      <c r="D490" s="136" t="s">
        <v>190</v>
      </c>
      <c r="E490" s="143" t="s">
        <v>3</v>
      </c>
      <c r="F490" s="144" t="s">
        <v>1363</v>
      </c>
      <c r="H490" s="145">
        <v>2</v>
      </c>
      <c r="I490" s="146"/>
      <c r="L490" s="142"/>
      <c r="M490" s="147"/>
      <c r="T490" s="148"/>
      <c r="AT490" s="143" t="s">
        <v>190</v>
      </c>
      <c r="AU490" s="143" t="s">
        <v>88</v>
      </c>
      <c r="AV490" s="12" t="s">
        <v>90</v>
      </c>
      <c r="AW490" s="12" t="s">
        <v>41</v>
      </c>
      <c r="AX490" s="12" t="s">
        <v>80</v>
      </c>
      <c r="AY490" s="143" t="s">
        <v>184</v>
      </c>
    </row>
    <row r="491" spans="2:65" s="11" customFormat="1" ht="11.25">
      <c r="B491" s="135"/>
      <c r="D491" s="136" t="s">
        <v>190</v>
      </c>
      <c r="E491" s="137" t="s">
        <v>3</v>
      </c>
      <c r="F491" s="138" t="s">
        <v>1300</v>
      </c>
      <c r="H491" s="137" t="s">
        <v>3</v>
      </c>
      <c r="I491" s="139"/>
      <c r="L491" s="135"/>
      <c r="M491" s="140"/>
      <c r="T491" s="141"/>
      <c r="AT491" s="137" t="s">
        <v>190</v>
      </c>
      <c r="AU491" s="137" t="s">
        <v>88</v>
      </c>
      <c r="AV491" s="11" t="s">
        <v>88</v>
      </c>
      <c r="AW491" s="11" t="s">
        <v>41</v>
      </c>
      <c r="AX491" s="11" t="s">
        <v>80</v>
      </c>
      <c r="AY491" s="137" t="s">
        <v>184</v>
      </c>
    </row>
    <row r="492" spans="2:65" s="12" customFormat="1" ht="11.25">
      <c r="B492" s="142"/>
      <c r="D492" s="136" t="s">
        <v>190</v>
      </c>
      <c r="E492" s="143" t="s">
        <v>3</v>
      </c>
      <c r="F492" s="144" t="s">
        <v>895</v>
      </c>
      <c r="H492" s="145">
        <v>4</v>
      </c>
      <c r="I492" s="146"/>
      <c r="L492" s="142"/>
      <c r="M492" s="147"/>
      <c r="T492" s="148"/>
      <c r="AT492" s="143" t="s">
        <v>190</v>
      </c>
      <c r="AU492" s="143" t="s">
        <v>88</v>
      </c>
      <c r="AV492" s="12" t="s">
        <v>90</v>
      </c>
      <c r="AW492" s="12" t="s">
        <v>41</v>
      </c>
      <c r="AX492" s="12" t="s">
        <v>80</v>
      </c>
      <c r="AY492" s="143" t="s">
        <v>184</v>
      </c>
    </row>
    <row r="493" spans="2:65" s="11" customFormat="1" ht="11.25">
      <c r="B493" s="135"/>
      <c r="D493" s="136" t="s">
        <v>190</v>
      </c>
      <c r="E493" s="137" t="s">
        <v>3</v>
      </c>
      <c r="F493" s="138" t="s">
        <v>1301</v>
      </c>
      <c r="H493" s="137" t="s">
        <v>3</v>
      </c>
      <c r="I493" s="139"/>
      <c r="L493" s="135"/>
      <c r="M493" s="140"/>
      <c r="T493" s="141"/>
      <c r="AT493" s="137" t="s">
        <v>190</v>
      </c>
      <c r="AU493" s="137" t="s">
        <v>88</v>
      </c>
      <c r="AV493" s="11" t="s">
        <v>88</v>
      </c>
      <c r="AW493" s="11" t="s">
        <v>41</v>
      </c>
      <c r="AX493" s="11" t="s">
        <v>80</v>
      </c>
      <c r="AY493" s="137" t="s">
        <v>184</v>
      </c>
    </row>
    <row r="494" spans="2:65" s="12" customFormat="1" ht="11.25">
      <c r="B494" s="142"/>
      <c r="D494" s="136" t="s">
        <v>190</v>
      </c>
      <c r="E494" s="143" t="s">
        <v>3</v>
      </c>
      <c r="F494" s="144" t="s">
        <v>1363</v>
      </c>
      <c r="H494" s="145">
        <v>2</v>
      </c>
      <c r="I494" s="146"/>
      <c r="L494" s="142"/>
      <c r="M494" s="147"/>
      <c r="T494" s="148"/>
      <c r="AT494" s="143" t="s">
        <v>190</v>
      </c>
      <c r="AU494" s="143" t="s">
        <v>88</v>
      </c>
      <c r="AV494" s="12" t="s">
        <v>90</v>
      </c>
      <c r="AW494" s="12" t="s">
        <v>41</v>
      </c>
      <c r="AX494" s="12" t="s">
        <v>80</v>
      </c>
      <c r="AY494" s="143" t="s">
        <v>184</v>
      </c>
    </row>
    <row r="495" spans="2:65" s="11" customFormat="1" ht="11.25">
      <c r="B495" s="135"/>
      <c r="D495" s="136" t="s">
        <v>190</v>
      </c>
      <c r="E495" s="137" t="s">
        <v>3</v>
      </c>
      <c r="F495" s="138" t="s">
        <v>1729</v>
      </c>
      <c r="H495" s="137" t="s">
        <v>3</v>
      </c>
      <c r="I495" s="139"/>
      <c r="L495" s="135"/>
      <c r="M495" s="140"/>
      <c r="T495" s="141"/>
      <c r="AT495" s="137" t="s">
        <v>190</v>
      </c>
      <c r="AU495" s="137" t="s">
        <v>88</v>
      </c>
      <c r="AV495" s="11" t="s">
        <v>88</v>
      </c>
      <c r="AW495" s="11" t="s">
        <v>41</v>
      </c>
      <c r="AX495" s="11" t="s">
        <v>80</v>
      </c>
      <c r="AY495" s="137" t="s">
        <v>184</v>
      </c>
    </row>
    <row r="496" spans="2:65" s="12" customFormat="1" ht="11.25">
      <c r="B496" s="142"/>
      <c r="D496" s="136" t="s">
        <v>190</v>
      </c>
      <c r="E496" s="143" t="s">
        <v>3</v>
      </c>
      <c r="F496" s="144" t="s">
        <v>1363</v>
      </c>
      <c r="H496" s="145">
        <v>2</v>
      </c>
      <c r="I496" s="146"/>
      <c r="L496" s="142"/>
      <c r="M496" s="147"/>
      <c r="T496" s="148"/>
      <c r="AT496" s="143" t="s">
        <v>190</v>
      </c>
      <c r="AU496" s="143" t="s">
        <v>88</v>
      </c>
      <c r="AV496" s="12" t="s">
        <v>90</v>
      </c>
      <c r="AW496" s="12" t="s">
        <v>41</v>
      </c>
      <c r="AX496" s="12" t="s">
        <v>80</v>
      </c>
      <c r="AY496" s="143" t="s">
        <v>184</v>
      </c>
    </row>
    <row r="497" spans="2:65" s="13" customFormat="1" ht="11.25">
      <c r="B497" s="149"/>
      <c r="D497" s="136" t="s">
        <v>190</v>
      </c>
      <c r="E497" s="150" t="s">
        <v>3</v>
      </c>
      <c r="F497" s="151" t="s">
        <v>202</v>
      </c>
      <c r="H497" s="152">
        <v>12</v>
      </c>
      <c r="I497" s="153"/>
      <c r="L497" s="149"/>
      <c r="M497" s="154"/>
      <c r="T497" s="155"/>
      <c r="AT497" s="150" t="s">
        <v>190</v>
      </c>
      <c r="AU497" s="150" t="s">
        <v>88</v>
      </c>
      <c r="AV497" s="13" t="s">
        <v>203</v>
      </c>
      <c r="AW497" s="13" t="s">
        <v>41</v>
      </c>
      <c r="AX497" s="13" t="s">
        <v>88</v>
      </c>
      <c r="AY497" s="150" t="s">
        <v>184</v>
      </c>
    </row>
    <row r="498" spans="2:65" s="1" customFormat="1" ht="24.2" customHeight="1">
      <c r="B498" s="121"/>
      <c r="C498" s="122" t="s">
        <v>444</v>
      </c>
      <c r="D498" s="122" t="s">
        <v>185</v>
      </c>
      <c r="E498" s="123" t="s">
        <v>1730</v>
      </c>
      <c r="F498" s="124" t="s">
        <v>1731</v>
      </c>
      <c r="G498" s="125" t="s">
        <v>348</v>
      </c>
      <c r="H498" s="126">
        <v>6</v>
      </c>
      <c r="I498" s="127"/>
      <c r="J498" s="128">
        <f>ROUND(I498*H498,2)</f>
        <v>0</v>
      </c>
      <c r="K498" s="124" t="s">
        <v>189</v>
      </c>
      <c r="L498" s="32"/>
      <c r="M498" s="129" t="s">
        <v>3</v>
      </c>
      <c r="N498" s="130" t="s">
        <v>51</v>
      </c>
      <c r="P498" s="131">
        <f>O498*H498</f>
        <v>0</v>
      </c>
      <c r="Q498" s="131">
        <v>0</v>
      </c>
      <c r="R498" s="131">
        <f>Q498*H498</f>
        <v>0</v>
      </c>
      <c r="S498" s="131">
        <v>0</v>
      </c>
      <c r="T498" s="132">
        <f>S498*H498</f>
        <v>0</v>
      </c>
      <c r="AR498" s="133" t="s">
        <v>88</v>
      </c>
      <c r="AT498" s="133" t="s">
        <v>185</v>
      </c>
      <c r="AU498" s="133" t="s">
        <v>88</v>
      </c>
      <c r="AY498" s="16" t="s">
        <v>184</v>
      </c>
      <c r="BE498" s="134">
        <f>IF(N498="základní",J498,0)</f>
        <v>0</v>
      </c>
      <c r="BF498" s="134">
        <f>IF(N498="snížená",J498,0)</f>
        <v>0</v>
      </c>
      <c r="BG498" s="134">
        <f>IF(N498="zákl. přenesená",J498,0)</f>
        <v>0</v>
      </c>
      <c r="BH498" s="134">
        <f>IF(N498="sníž. přenesená",J498,0)</f>
        <v>0</v>
      </c>
      <c r="BI498" s="134">
        <f>IF(N498="nulová",J498,0)</f>
        <v>0</v>
      </c>
      <c r="BJ498" s="16" t="s">
        <v>88</v>
      </c>
      <c r="BK498" s="134">
        <f>ROUND(I498*H498,2)</f>
        <v>0</v>
      </c>
      <c r="BL498" s="16" t="s">
        <v>88</v>
      </c>
      <c r="BM498" s="133" t="s">
        <v>3318</v>
      </c>
    </row>
    <row r="499" spans="2:65" s="11" customFormat="1" ht="11.25">
      <c r="B499" s="135"/>
      <c r="D499" s="136" t="s">
        <v>190</v>
      </c>
      <c r="E499" s="137" t="s">
        <v>3</v>
      </c>
      <c r="F499" s="138" t="s">
        <v>3287</v>
      </c>
      <c r="H499" s="137" t="s">
        <v>3</v>
      </c>
      <c r="I499" s="139"/>
      <c r="L499" s="135"/>
      <c r="M499" s="140"/>
      <c r="T499" s="141"/>
      <c r="AT499" s="137" t="s">
        <v>190</v>
      </c>
      <c r="AU499" s="137" t="s">
        <v>88</v>
      </c>
      <c r="AV499" s="11" t="s">
        <v>88</v>
      </c>
      <c r="AW499" s="11" t="s">
        <v>41</v>
      </c>
      <c r="AX499" s="11" t="s">
        <v>80</v>
      </c>
      <c r="AY499" s="137" t="s">
        <v>184</v>
      </c>
    </row>
    <row r="500" spans="2:65" s="11" customFormat="1" ht="11.25">
      <c r="B500" s="135"/>
      <c r="D500" s="136" t="s">
        <v>190</v>
      </c>
      <c r="E500" s="137" t="s">
        <v>3</v>
      </c>
      <c r="F500" s="138" t="s">
        <v>1733</v>
      </c>
      <c r="H500" s="137" t="s">
        <v>3</v>
      </c>
      <c r="I500" s="139"/>
      <c r="L500" s="135"/>
      <c r="M500" s="140"/>
      <c r="T500" s="141"/>
      <c r="AT500" s="137" t="s">
        <v>190</v>
      </c>
      <c r="AU500" s="137" t="s">
        <v>88</v>
      </c>
      <c r="AV500" s="11" t="s">
        <v>88</v>
      </c>
      <c r="AW500" s="11" t="s">
        <v>41</v>
      </c>
      <c r="AX500" s="11" t="s">
        <v>80</v>
      </c>
      <c r="AY500" s="137" t="s">
        <v>184</v>
      </c>
    </row>
    <row r="501" spans="2:65" s="12" customFormat="1" ht="11.25">
      <c r="B501" s="142"/>
      <c r="D501" s="136" t="s">
        <v>190</v>
      </c>
      <c r="E501" s="143" t="s">
        <v>3</v>
      </c>
      <c r="F501" s="144" t="s">
        <v>3293</v>
      </c>
      <c r="H501" s="145">
        <v>6</v>
      </c>
      <c r="I501" s="146"/>
      <c r="L501" s="142"/>
      <c r="M501" s="147"/>
      <c r="T501" s="148"/>
      <c r="AT501" s="143" t="s">
        <v>190</v>
      </c>
      <c r="AU501" s="143" t="s">
        <v>88</v>
      </c>
      <c r="AV501" s="12" t="s">
        <v>90</v>
      </c>
      <c r="AW501" s="12" t="s">
        <v>41</v>
      </c>
      <c r="AX501" s="12" t="s">
        <v>80</v>
      </c>
      <c r="AY501" s="143" t="s">
        <v>184</v>
      </c>
    </row>
    <row r="502" spans="2:65" s="13" customFormat="1" ht="11.25">
      <c r="B502" s="149"/>
      <c r="D502" s="136" t="s">
        <v>190</v>
      </c>
      <c r="E502" s="150" t="s">
        <v>3</v>
      </c>
      <c r="F502" s="151" t="s">
        <v>202</v>
      </c>
      <c r="H502" s="152">
        <v>6</v>
      </c>
      <c r="I502" s="153"/>
      <c r="L502" s="149"/>
      <c r="M502" s="154"/>
      <c r="T502" s="155"/>
      <c r="AT502" s="150" t="s">
        <v>190</v>
      </c>
      <c r="AU502" s="150" t="s">
        <v>88</v>
      </c>
      <c r="AV502" s="13" t="s">
        <v>203</v>
      </c>
      <c r="AW502" s="13" t="s">
        <v>41</v>
      </c>
      <c r="AX502" s="13" t="s">
        <v>88</v>
      </c>
      <c r="AY502" s="150" t="s">
        <v>184</v>
      </c>
    </row>
    <row r="503" spans="2:65" s="1" customFormat="1" ht="24.2" customHeight="1">
      <c r="B503" s="121"/>
      <c r="C503" s="122" t="s">
        <v>602</v>
      </c>
      <c r="D503" s="122" t="s">
        <v>185</v>
      </c>
      <c r="E503" s="123" t="s">
        <v>1367</v>
      </c>
      <c r="F503" s="124" t="s">
        <v>1368</v>
      </c>
      <c r="G503" s="125" t="s">
        <v>348</v>
      </c>
      <c r="H503" s="126">
        <v>6</v>
      </c>
      <c r="I503" s="127"/>
      <c r="J503" s="128">
        <f>ROUND(I503*H503,2)</f>
        <v>0</v>
      </c>
      <c r="K503" s="124" t="s">
        <v>189</v>
      </c>
      <c r="L503" s="32"/>
      <c r="M503" s="129" t="s">
        <v>3</v>
      </c>
      <c r="N503" s="130" t="s">
        <v>51</v>
      </c>
      <c r="P503" s="131">
        <f>O503*H503</f>
        <v>0</v>
      </c>
      <c r="Q503" s="131">
        <v>0</v>
      </c>
      <c r="R503" s="131">
        <f>Q503*H503</f>
        <v>0</v>
      </c>
      <c r="S503" s="131">
        <v>0</v>
      </c>
      <c r="T503" s="132">
        <f>S503*H503</f>
        <v>0</v>
      </c>
      <c r="AR503" s="133" t="s">
        <v>88</v>
      </c>
      <c r="AT503" s="133" t="s">
        <v>185</v>
      </c>
      <c r="AU503" s="133" t="s">
        <v>88</v>
      </c>
      <c r="AY503" s="16" t="s">
        <v>184</v>
      </c>
      <c r="BE503" s="134">
        <f>IF(N503="základní",J503,0)</f>
        <v>0</v>
      </c>
      <c r="BF503" s="134">
        <f>IF(N503="snížená",J503,0)</f>
        <v>0</v>
      </c>
      <c r="BG503" s="134">
        <f>IF(N503="zákl. přenesená",J503,0)</f>
        <v>0</v>
      </c>
      <c r="BH503" s="134">
        <f>IF(N503="sníž. přenesená",J503,0)</f>
        <v>0</v>
      </c>
      <c r="BI503" s="134">
        <f>IF(N503="nulová",J503,0)</f>
        <v>0</v>
      </c>
      <c r="BJ503" s="16" t="s">
        <v>88</v>
      </c>
      <c r="BK503" s="134">
        <f>ROUND(I503*H503,2)</f>
        <v>0</v>
      </c>
      <c r="BL503" s="16" t="s">
        <v>88</v>
      </c>
      <c r="BM503" s="133" t="s">
        <v>3319</v>
      </c>
    </row>
    <row r="504" spans="2:65" s="11" customFormat="1" ht="11.25">
      <c r="B504" s="135"/>
      <c r="D504" s="136" t="s">
        <v>190</v>
      </c>
      <c r="E504" s="137" t="s">
        <v>3</v>
      </c>
      <c r="F504" s="138" t="s">
        <v>3287</v>
      </c>
      <c r="H504" s="137" t="s">
        <v>3</v>
      </c>
      <c r="I504" s="139"/>
      <c r="L504" s="135"/>
      <c r="M504" s="140"/>
      <c r="T504" s="141"/>
      <c r="AT504" s="137" t="s">
        <v>190</v>
      </c>
      <c r="AU504" s="137" t="s">
        <v>88</v>
      </c>
      <c r="AV504" s="11" t="s">
        <v>88</v>
      </c>
      <c r="AW504" s="11" t="s">
        <v>41</v>
      </c>
      <c r="AX504" s="11" t="s">
        <v>80</v>
      </c>
      <c r="AY504" s="137" t="s">
        <v>184</v>
      </c>
    </row>
    <row r="505" spans="2:65" s="11" customFormat="1" ht="11.25">
      <c r="B505" s="135"/>
      <c r="D505" s="136" t="s">
        <v>190</v>
      </c>
      <c r="E505" s="137" t="s">
        <v>3</v>
      </c>
      <c r="F505" s="138" t="s">
        <v>1326</v>
      </c>
      <c r="H505" s="137" t="s">
        <v>3</v>
      </c>
      <c r="I505" s="139"/>
      <c r="L505" s="135"/>
      <c r="M505" s="140"/>
      <c r="T505" s="141"/>
      <c r="AT505" s="137" t="s">
        <v>190</v>
      </c>
      <c r="AU505" s="137" t="s">
        <v>88</v>
      </c>
      <c r="AV505" s="11" t="s">
        <v>88</v>
      </c>
      <c r="AW505" s="11" t="s">
        <v>41</v>
      </c>
      <c r="AX505" s="11" t="s">
        <v>80</v>
      </c>
      <c r="AY505" s="137" t="s">
        <v>184</v>
      </c>
    </row>
    <row r="506" spans="2:65" s="12" customFormat="1" ht="11.25">
      <c r="B506" s="142"/>
      <c r="D506" s="136" t="s">
        <v>190</v>
      </c>
      <c r="E506" s="143" t="s">
        <v>3</v>
      </c>
      <c r="F506" s="144" t="s">
        <v>3293</v>
      </c>
      <c r="H506" s="145">
        <v>6</v>
      </c>
      <c r="I506" s="146"/>
      <c r="L506" s="142"/>
      <c r="M506" s="147"/>
      <c r="T506" s="148"/>
      <c r="AT506" s="143" t="s">
        <v>190</v>
      </c>
      <c r="AU506" s="143" t="s">
        <v>88</v>
      </c>
      <c r="AV506" s="12" t="s">
        <v>90</v>
      </c>
      <c r="AW506" s="12" t="s">
        <v>41</v>
      </c>
      <c r="AX506" s="12" t="s">
        <v>80</v>
      </c>
      <c r="AY506" s="143" t="s">
        <v>184</v>
      </c>
    </row>
    <row r="507" spans="2:65" s="13" customFormat="1" ht="11.25">
      <c r="B507" s="149"/>
      <c r="D507" s="136" t="s">
        <v>190</v>
      </c>
      <c r="E507" s="150" t="s">
        <v>3</v>
      </c>
      <c r="F507" s="151" t="s">
        <v>202</v>
      </c>
      <c r="H507" s="152">
        <v>6</v>
      </c>
      <c r="I507" s="153"/>
      <c r="L507" s="149"/>
      <c r="M507" s="154"/>
      <c r="T507" s="155"/>
      <c r="AT507" s="150" t="s">
        <v>190</v>
      </c>
      <c r="AU507" s="150" t="s">
        <v>88</v>
      </c>
      <c r="AV507" s="13" t="s">
        <v>203</v>
      </c>
      <c r="AW507" s="13" t="s">
        <v>41</v>
      </c>
      <c r="AX507" s="13" t="s">
        <v>88</v>
      </c>
      <c r="AY507" s="150" t="s">
        <v>184</v>
      </c>
    </row>
    <row r="508" spans="2:65" s="1" customFormat="1" ht="24.2" customHeight="1">
      <c r="B508" s="121"/>
      <c r="C508" s="122" t="s">
        <v>453</v>
      </c>
      <c r="D508" s="122" t="s">
        <v>185</v>
      </c>
      <c r="E508" s="123" t="s">
        <v>1735</v>
      </c>
      <c r="F508" s="124" t="s">
        <v>1736</v>
      </c>
      <c r="G508" s="125" t="s">
        <v>348</v>
      </c>
      <c r="H508" s="126">
        <v>2</v>
      </c>
      <c r="I508" s="127"/>
      <c r="J508" s="128">
        <f>ROUND(I508*H508,2)</f>
        <v>0</v>
      </c>
      <c r="K508" s="124" t="s">
        <v>189</v>
      </c>
      <c r="L508" s="32"/>
      <c r="M508" s="129" t="s">
        <v>3</v>
      </c>
      <c r="N508" s="130" t="s">
        <v>51</v>
      </c>
      <c r="P508" s="131">
        <f>O508*H508</f>
        <v>0</v>
      </c>
      <c r="Q508" s="131">
        <v>0</v>
      </c>
      <c r="R508" s="131">
        <f>Q508*H508</f>
        <v>0</v>
      </c>
      <c r="S508" s="131">
        <v>0</v>
      </c>
      <c r="T508" s="132">
        <f>S508*H508</f>
        <v>0</v>
      </c>
      <c r="AR508" s="133" t="s">
        <v>88</v>
      </c>
      <c r="AT508" s="133" t="s">
        <v>185</v>
      </c>
      <c r="AU508" s="133" t="s">
        <v>88</v>
      </c>
      <c r="AY508" s="16" t="s">
        <v>184</v>
      </c>
      <c r="BE508" s="134">
        <f>IF(N508="základní",J508,0)</f>
        <v>0</v>
      </c>
      <c r="BF508" s="134">
        <f>IF(N508="snížená",J508,0)</f>
        <v>0</v>
      </c>
      <c r="BG508" s="134">
        <f>IF(N508="zákl. přenesená",J508,0)</f>
        <v>0</v>
      </c>
      <c r="BH508" s="134">
        <f>IF(N508="sníž. přenesená",J508,0)</f>
        <v>0</v>
      </c>
      <c r="BI508" s="134">
        <f>IF(N508="nulová",J508,0)</f>
        <v>0</v>
      </c>
      <c r="BJ508" s="16" t="s">
        <v>88</v>
      </c>
      <c r="BK508" s="134">
        <f>ROUND(I508*H508,2)</f>
        <v>0</v>
      </c>
      <c r="BL508" s="16" t="s">
        <v>88</v>
      </c>
      <c r="BM508" s="133" t="s">
        <v>3320</v>
      </c>
    </row>
    <row r="509" spans="2:65" s="11" customFormat="1" ht="11.25">
      <c r="B509" s="135"/>
      <c r="D509" s="136" t="s">
        <v>190</v>
      </c>
      <c r="E509" s="137" t="s">
        <v>3</v>
      </c>
      <c r="F509" s="138" t="s">
        <v>3287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1" customFormat="1" ht="11.25">
      <c r="B510" s="135"/>
      <c r="D510" s="136" t="s">
        <v>190</v>
      </c>
      <c r="E510" s="137" t="s">
        <v>3</v>
      </c>
      <c r="F510" s="138" t="s">
        <v>1738</v>
      </c>
      <c r="H510" s="137" t="s">
        <v>3</v>
      </c>
      <c r="I510" s="139"/>
      <c r="L510" s="135"/>
      <c r="M510" s="140"/>
      <c r="T510" s="141"/>
      <c r="AT510" s="137" t="s">
        <v>190</v>
      </c>
      <c r="AU510" s="137" t="s">
        <v>88</v>
      </c>
      <c r="AV510" s="11" t="s">
        <v>88</v>
      </c>
      <c r="AW510" s="11" t="s">
        <v>41</v>
      </c>
      <c r="AX510" s="11" t="s">
        <v>80</v>
      </c>
      <c r="AY510" s="137" t="s">
        <v>184</v>
      </c>
    </row>
    <row r="511" spans="2:65" s="12" customFormat="1" ht="11.25">
      <c r="B511" s="142"/>
      <c r="D511" s="136" t="s">
        <v>190</v>
      </c>
      <c r="E511" s="143" t="s">
        <v>3</v>
      </c>
      <c r="F511" s="144" t="s">
        <v>90</v>
      </c>
      <c r="H511" s="145">
        <v>2</v>
      </c>
      <c r="I511" s="146"/>
      <c r="L511" s="142"/>
      <c r="M511" s="147"/>
      <c r="T511" s="148"/>
      <c r="AT511" s="143" t="s">
        <v>190</v>
      </c>
      <c r="AU511" s="143" t="s">
        <v>88</v>
      </c>
      <c r="AV511" s="12" t="s">
        <v>90</v>
      </c>
      <c r="AW511" s="12" t="s">
        <v>41</v>
      </c>
      <c r="AX511" s="12" t="s">
        <v>80</v>
      </c>
      <c r="AY511" s="143" t="s">
        <v>184</v>
      </c>
    </row>
    <row r="512" spans="2:65" s="13" customFormat="1" ht="11.25">
      <c r="B512" s="149"/>
      <c r="D512" s="136" t="s">
        <v>190</v>
      </c>
      <c r="E512" s="150" t="s">
        <v>3</v>
      </c>
      <c r="F512" s="151" t="s">
        <v>202</v>
      </c>
      <c r="H512" s="152">
        <v>2</v>
      </c>
      <c r="I512" s="153"/>
      <c r="L512" s="149"/>
      <c r="M512" s="154"/>
      <c r="T512" s="155"/>
      <c r="AT512" s="150" t="s">
        <v>190</v>
      </c>
      <c r="AU512" s="150" t="s">
        <v>88</v>
      </c>
      <c r="AV512" s="13" t="s">
        <v>203</v>
      </c>
      <c r="AW512" s="13" t="s">
        <v>41</v>
      </c>
      <c r="AX512" s="13" t="s">
        <v>88</v>
      </c>
      <c r="AY512" s="150" t="s">
        <v>184</v>
      </c>
    </row>
    <row r="513" spans="2:65" s="1" customFormat="1" ht="24.2" customHeight="1">
      <c r="B513" s="121"/>
      <c r="C513" s="122" t="s">
        <v>613</v>
      </c>
      <c r="D513" s="122" t="s">
        <v>185</v>
      </c>
      <c r="E513" s="123" t="s">
        <v>692</v>
      </c>
      <c r="F513" s="124" t="s">
        <v>693</v>
      </c>
      <c r="G513" s="125" t="s">
        <v>348</v>
      </c>
      <c r="H513" s="126">
        <v>40</v>
      </c>
      <c r="I513" s="127"/>
      <c r="J513" s="128">
        <f>ROUND(I513*H513,2)</f>
        <v>0</v>
      </c>
      <c r="K513" s="124" t="s">
        <v>189</v>
      </c>
      <c r="L513" s="32"/>
      <c r="M513" s="129" t="s">
        <v>3</v>
      </c>
      <c r="N513" s="130" t="s">
        <v>51</v>
      </c>
      <c r="P513" s="131">
        <f>O513*H513</f>
        <v>0</v>
      </c>
      <c r="Q513" s="131">
        <v>0</v>
      </c>
      <c r="R513" s="131">
        <f>Q513*H513</f>
        <v>0</v>
      </c>
      <c r="S513" s="131">
        <v>0</v>
      </c>
      <c r="T513" s="132">
        <f>S513*H513</f>
        <v>0</v>
      </c>
      <c r="AR513" s="133" t="s">
        <v>88</v>
      </c>
      <c r="AT513" s="133" t="s">
        <v>185</v>
      </c>
      <c r="AU513" s="133" t="s">
        <v>88</v>
      </c>
      <c r="AY513" s="16" t="s">
        <v>184</v>
      </c>
      <c r="BE513" s="134">
        <f>IF(N513="základní",J513,0)</f>
        <v>0</v>
      </c>
      <c r="BF513" s="134">
        <f>IF(N513="snížená",J513,0)</f>
        <v>0</v>
      </c>
      <c r="BG513" s="134">
        <f>IF(N513="zákl. přenesená",J513,0)</f>
        <v>0</v>
      </c>
      <c r="BH513" s="134">
        <f>IF(N513="sníž. přenesená",J513,0)</f>
        <v>0</v>
      </c>
      <c r="BI513" s="134">
        <f>IF(N513="nulová",J513,0)</f>
        <v>0</v>
      </c>
      <c r="BJ513" s="16" t="s">
        <v>88</v>
      </c>
      <c r="BK513" s="134">
        <f>ROUND(I513*H513,2)</f>
        <v>0</v>
      </c>
      <c r="BL513" s="16" t="s">
        <v>88</v>
      </c>
      <c r="BM513" s="133" t="s">
        <v>3321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3287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1" customFormat="1" ht="11.25">
      <c r="B515" s="135"/>
      <c r="D515" s="136" t="s">
        <v>190</v>
      </c>
      <c r="E515" s="137" t="s">
        <v>3</v>
      </c>
      <c r="F515" s="138" t="s">
        <v>2353</v>
      </c>
      <c r="H515" s="137" t="s">
        <v>3</v>
      </c>
      <c r="I515" s="139"/>
      <c r="L515" s="135"/>
      <c r="M515" s="140"/>
      <c r="T515" s="141"/>
      <c r="AT515" s="137" t="s">
        <v>190</v>
      </c>
      <c r="AU515" s="137" t="s">
        <v>88</v>
      </c>
      <c r="AV515" s="11" t="s">
        <v>88</v>
      </c>
      <c r="AW515" s="11" t="s">
        <v>41</v>
      </c>
      <c r="AX515" s="11" t="s">
        <v>80</v>
      </c>
      <c r="AY515" s="137" t="s">
        <v>184</v>
      </c>
    </row>
    <row r="516" spans="2:65" s="12" customFormat="1" ht="11.25">
      <c r="B516" s="142"/>
      <c r="D516" s="136" t="s">
        <v>190</v>
      </c>
      <c r="E516" s="143" t="s">
        <v>3</v>
      </c>
      <c r="F516" s="144" t="s">
        <v>353</v>
      </c>
      <c r="H516" s="145">
        <v>40</v>
      </c>
      <c r="I516" s="146"/>
      <c r="L516" s="142"/>
      <c r="M516" s="147"/>
      <c r="T516" s="148"/>
      <c r="AT516" s="143" t="s">
        <v>190</v>
      </c>
      <c r="AU516" s="143" t="s">
        <v>88</v>
      </c>
      <c r="AV516" s="12" t="s">
        <v>90</v>
      </c>
      <c r="AW516" s="12" t="s">
        <v>41</v>
      </c>
      <c r="AX516" s="12" t="s">
        <v>80</v>
      </c>
      <c r="AY516" s="143" t="s">
        <v>184</v>
      </c>
    </row>
    <row r="517" spans="2:65" s="13" customFormat="1" ht="11.25">
      <c r="B517" s="149"/>
      <c r="D517" s="136" t="s">
        <v>190</v>
      </c>
      <c r="E517" s="150" t="s">
        <v>3</v>
      </c>
      <c r="F517" s="151" t="s">
        <v>202</v>
      </c>
      <c r="H517" s="152">
        <v>40</v>
      </c>
      <c r="I517" s="153"/>
      <c r="L517" s="149"/>
      <c r="M517" s="154"/>
      <c r="T517" s="155"/>
      <c r="AT517" s="150" t="s">
        <v>190</v>
      </c>
      <c r="AU517" s="150" t="s">
        <v>88</v>
      </c>
      <c r="AV517" s="13" t="s">
        <v>203</v>
      </c>
      <c r="AW517" s="13" t="s">
        <v>41</v>
      </c>
      <c r="AX517" s="13" t="s">
        <v>88</v>
      </c>
      <c r="AY517" s="150" t="s">
        <v>184</v>
      </c>
    </row>
    <row r="518" spans="2:65" s="1" customFormat="1" ht="33" customHeight="1">
      <c r="B518" s="121"/>
      <c r="C518" s="122" t="s">
        <v>459</v>
      </c>
      <c r="D518" s="122" t="s">
        <v>185</v>
      </c>
      <c r="E518" s="123" t="s">
        <v>700</v>
      </c>
      <c r="F518" s="124" t="s">
        <v>701</v>
      </c>
      <c r="G518" s="125" t="s">
        <v>348</v>
      </c>
      <c r="H518" s="126">
        <v>10</v>
      </c>
      <c r="I518" s="127"/>
      <c r="J518" s="128">
        <f>ROUND(I518*H518,2)</f>
        <v>0</v>
      </c>
      <c r="K518" s="124" t="s">
        <v>189</v>
      </c>
      <c r="L518" s="32"/>
      <c r="M518" s="129" t="s">
        <v>3</v>
      </c>
      <c r="N518" s="130" t="s">
        <v>51</v>
      </c>
      <c r="P518" s="131">
        <f>O518*H518</f>
        <v>0</v>
      </c>
      <c r="Q518" s="131">
        <v>0</v>
      </c>
      <c r="R518" s="131">
        <f>Q518*H518</f>
        <v>0</v>
      </c>
      <c r="S518" s="131">
        <v>0</v>
      </c>
      <c r="T518" s="132">
        <f>S518*H518</f>
        <v>0</v>
      </c>
      <c r="AR518" s="133" t="s">
        <v>88</v>
      </c>
      <c r="AT518" s="133" t="s">
        <v>185</v>
      </c>
      <c r="AU518" s="133" t="s">
        <v>88</v>
      </c>
      <c r="AY518" s="16" t="s">
        <v>184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6" t="s">
        <v>88</v>
      </c>
      <c r="BK518" s="134">
        <f>ROUND(I518*H518,2)</f>
        <v>0</v>
      </c>
      <c r="BL518" s="16" t="s">
        <v>88</v>
      </c>
      <c r="BM518" s="133" t="s">
        <v>3322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3287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1" customFormat="1" ht="11.25">
      <c r="B520" s="135"/>
      <c r="D520" s="136" t="s">
        <v>190</v>
      </c>
      <c r="E520" s="137" t="s">
        <v>3</v>
      </c>
      <c r="F520" s="138" t="s">
        <v>2353</v>
      </c>
      <c r="H520" s="137" t="s">
        <v>3</v>
      </c>
      <c r="I520" s="139"/>
      <c r="L520" s="135"/>
      <c r="M520" s="140"/>
      <c r="T520" s="141"/>
      <c r="AT520" s="137" t="s">
        <v>190</v>
      </c>
      <c r="AU520" s="137" t="s">
        <v>88</v>
      </c>
      <c r="AV520" s="11" t="s">
        <v>88</v>
      </c>
      <c r="AW520" s="11" t="s">
        <v>41</v>
      </c>
      <c r="AX520" s="11" t="s">
        <v>80</v>
      </c>
      <c r="AY520" s="137" t="s">
        <v>184</v>
      </c>
    </row>
    <row r="521" spans="2:65" s="12" customFormat="1" ht="11.25">
      <c r="B521" s="142"/>
      <c r="D521" s="136" t="s">
        <v>190</v>
      </c>
      <c r="E521" s="143" t="s">
        <v>3</v>
      </c>
      <c r="F521" s="144" t="s">
        <v>247</v>
      </c>
      <c r="H521" s="145">
        <v>10</v>
      </c>
      <c r="I521" s="146"/>
      <c r="L521" s="142"/>
      <c r="M521" s="147"/>
      <c r="T521" s="148"/>
      <c r="AT521" s="143" t="s">
        <v>190</v>
      </c>
      <c r="AU521" s="143" t="s">
        <v>88</v>
      </c>
      <c r="AV521" s="12" t="s">
        <v>90</v>
      </c>
      <c r="AW521" s="12" t="s">
        <v>41</v>
      </c>
      <c r="AX521" s="12" t="s">
        <v>80</v>
      </c>
      <c r="AY521" s="143" t="s">
        <v>184</v>
      </c>
    </row>
    <row r="522" spans="2:65" s="13" customFormat="1" ht="11.25">
      <c r="B522" s="149"/>
      <c r="D522" s="136" t="s">
        <v>190</v>
      </c>
      <c r="E522" s="150" t="s">
        <v>3</v>
      </c>
      <c r="F522" s="151" t="s">
        <v>202</v>
      </c>
      <c r="H522" s="152">
        <v>10</v>
      </c>
      <c r="I522" s="153"/>
      <c r="L522" s="149"/>
      <c r="M522" s="154"/>
      <c r="T522" s="155"/>
      <c r="AT522" s="150" t="s">
        <v>190</v>
      </c>
      <c r="AU522" s="150" t="s">
        <v>88</v>
      </c>
      <c r="AV522" s="13" t="s">
        <v>203</v>
      </c>
      <c r="AW522" s="13" t="s">
        <v>41</v>
      </c>
      <c r="AX522" s="13" t="s">
        <v>88</v>
      </c>
      <c r="AY522" s="150" t="s">
        <v>184</v>
      </c>
    </row>
    <row r="523" spans="2:65" s="1" customFormat="1" ht="24.2" customHeight="1">
      <c r="B523" s="121"/>
      <c r="C523" s="122" t="s">
        <v>621</v>
      </c>
      <c r="D523" s="122" t="s">
        <v>185</v>
      </c>
      <c r="E523" s="123" t="s">
        <v>1373</v>
      </c>
      <c r="F523" s="124" t="s">
        <v>1374</v>
      </c>
      <c r="G523" s="125" t="s">
        <v>1343</v>
      </c>
      <c r="H523" s="126">
        <v>0.34</v>
      </c>
      <c r="I523" s="127"/>
      <c r="J523" s="128">
        <f>ROUND(I523*H523,2)</f>
        <v>0</v>
      </c>
      <c r="K523" s="124" t="s">
        <v>189</v>
      </c>
      <c r="L523" s="32"/>
      <c r="M523" s="129" t="s">
        <v>3</v>
      </c>
      <c r="N523" s="130" t="s">
        <v>51</v>
      </c>
      <c r="P523" s="131">
        <f>O523*H523</f>
        <v>0</v>
      </c>
      <c r="Q523" s="131">
        <v>0</v>
      </c>
      <c r="R523" s="131">
        <f>Q523*H523</f>
        <v>0</v>
      </c>
      <c r="S523" s="131">
        <v>0</v>
      </c>
      <c r="T523" s="132">
        <f>S523*H523</f>
        <v>0</v>
      </c>
      <c r="AR523" s="133" t="s">
        <v>88</v>
      </c>
      <c r="AT523" s="133" t="s">
        <v>185</v>
      </c>
      <c r="AU523" s="133" t="s">
        <v>88</v>
      </c>
      <c r="AY523" s="16" t="s">
        <v>184</v>
      </c>
      <c r="BE523" s="134">
        <f>IF(N523="základní",J523,0)</f>
        <v>0</v>
      </c>
      <c r="BF523" s="134">
        <f>IF(N523="snížená",J523,0)</f>
        <v>0</v>
      </c>
      <c r="BG523" s="134">
        <f>IF(N523="zákl. přenesená",J523,0)</f>
        <v>0</v>
      </c>
      <c r="BH523" s="134">
        <f>IF(N523="sníž. přenesená",J523,0)</f>
        <v>0</v>
      </c>
      <c r="BI523" s="134">
        <f>IF(N523="nulová",J523,0)</f>
        <v>0</v>
      </c>
      <c r="BJ523" s="16" t="s">
        <v>88</v>
      </c>
      <c r="BK523" s="134">
        <f>ROUND(I523*H523,2)</f>
        <v>0</v>
      </c>
      <c r="BL523" s="16" t="s">
        <v>88</v>
      </c>
      <c r="BM523" s="133" t="s">
        <v>3323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3185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1" customFormat="1" ht="11.25">
      <c r="B525" s="135"/>
      <c r="D525" s="136" t="s">
        <v>190</v>
      </c>
      <c r="E525" s="137" t="s">
        <v>3</v>
      </c>
      <c r="F525" s="138" t="s">
        <v>3287</v>
      </c>
      <c r="H525" s="137" t="s">
        <v>3</v>
      </c>
      <c r="I525" s="139"/>
      <c r="L525" s="135"/>
      <c r="M525" s="140"/>
      <c r="T525" s="141"/>
      <c r="AT525" s="137" t="s">
        <v>190</v>
      </c>
      <c r="AU525" s="137" t="s">
        <v>88</v>
      </c>
      <c r="AV525" s="11" t="s">
        <v>88</v>
      </c>
      <c r="AW525" s="11" t="s">
        <v>41</v>
      </c>
      <c r="AX525" s="11" t="s">
        <v>80</v>
      </c>
      <c r="AY525" s="137" t="s">
        <v>184</v>
      </c>
    </row>
    <row r="526" spans="2:65" s="11" customFormat="1" ht="22.5">
      <c r="B526" s="135"/>
      <c r="D526" s="136" t="s">
        <v>190</v>
      </c>
      <c r="E526" s="137" t="s">
        <v>3</v>
      </c>
      <c r="F526" s="138" t="s">
        <v>1376</v>
      </c>
      <c r="H526" s="137" t="s">
        <v>3</v>
      </c>
      <c r="I526" s="139"/>
      <c r="L526" s="135"/>
      <c r="M526" s="140"/>
      <c r="T526" s="141"/>
      <c r="AT526" s="137" t="s">
        <v>190</v>
      </c>
      <c r="AU526" s="137" t="s">
        <v>88</v>
      </c>
      <c r="AV526" s="11" t="s">
        <v>88</v>
      </c>
      <c r="AW526" s="11" t="s">
        <v>41</v>
      </c>
      <c r="AX526" s="11" t="s">
        <v>80</v>
      </c>
      <c r="AY526" s="137" t="s">
        <v>184</v>
      </c>
    </row>
    <row r="527" spans="2:65" s="12" customFormat="1" ht="11.25">
      <c r="B527" s="142"/>
      <c r="D527" s="136" t="s">
        <v>190</v>
      </c>
      <c r="E527" s="143" t="s">
        <v>3</v>
      </c>
      <c r="F527" s="144" t="s">
        <v>3324</v>
      </c>
      <c r="H527" s="145">
        <v>0.34</v>
      </c>
      <c r="I527" s="146"/>
      <c r="L527" s="142"/>
      <c r="M527" s="147"/>
      <c r="T527" s="148"/>
      <c r="AT527" s="143" t="s">
        <v>190</v>
      </c>
      <c r="AU527" s="143" t="s">
        <v>88</v>
      </c>
      <c r="AV527" s="12" t="s">
        <v>90</v>
      </c>
      <c r="AW527" s="12" t="s">
        <v>41</v>
      </c>
      <c r="AX527" s="12" t="s">
        <v>80</v>
      </c>
      <c r="AY527" s="143" t="s">
        <v>184</v>
      </c>
    </row>
    <row r="528" spans="2:65" s="13" customFormat="1" ht="11.25">
      <c r="B528" s="149"/>
      <c r="D528" s="136" t="s">
        <v>190</v>
      </c>
      <c r="E528" s="150" t="s">
        <v>3</v>
      </c>
      <c r="F528" s="151" t="s">
        <v>202</v>
      </c>
      <c r="H528" s="152">
        <v>0.34</v>
      </c>
      <c r="I528" s="153"/>
      <c r="L528" s="149"/>
      <c r="M528" s="154"/>
      <c r="T528" s="155"/>
      <c r="AT528" s="150" t="s">
        <v>190</v>
      </c>
      <c r="AU528" s="150" t="s">
        <v>88</v>
      </c>
      <c r="AV528" s="13" t="s">
        <v>203</v>
      </c>
      <c r="AW528" s="13" t="s">
        <v>41</v>
      </c>
      <c r="AX528" s="13" t="s">
        <v>88</v>
      </c>
      <c r="AY528" s="150" t="s">
        <v>184</v>
      </c>
    </row>
    <row r="529" spans="2:65" s="1" customFormat="1" ht="24.2" customHeight="1">
      <c r="B529" s="121"/>
      <c r="C529" s="122" t="s">
        <v>462</v>
      </c>
      <c r="D529" s="122" t="s">
        <v>185</v>
      </c>
      <c r="E529" s="123" t="s">
        <v>1378</v>
      </c>
      <c r="F529" s="124" t="s">
        <v>1379</v>
      </c>
      <c r="G529" s="125" t="s">
        <v>1343</v>
      </c>
      <c r="H529" s="126">
        <v>0.34</v>
      </c>
      <c r="I529" s="127"/>
      <c r="J529" s="128">
        <f>ROUND(I529*H529,2)</f>
        <v>0</v>
      </c>
      <c r="K529" s="124" t="s">
        <v>189</v>
      </c>
      <c r="L529" s="32"/>
      <c r="M529" s="129" t="s">
        <v>3</v>
      </c>
      <c r="N529" s="130" t="s">
        <v>51</v>
      </c>
      <c r="P529" s="131">
        <f>O529*H529</f>
        <v>0</v>
      </c>
      <c r="Q529" s="131">
        <v>0</v>
      </c>
      <c r="R529" s="131">
        <f>Q529*H529</f>
        <v>0</v>
      </c>
      <c r="S529" s="131">
        <v>0</v>
      </c>
      <c r="T529" s="132">
        <f>S529*H529</f>
        <v>0</v>
      </c>
      <c r="AR529" s="133" t="s">
        <v>88</v>
      </c>
      <c r="AT529" s="133" t="s">
        <v>185</v>
      </c>
      <c r="AU529" s="133" t="s">
        <v>88</v>
      </c>
      <c r="AY529" s="16" t="s">
        <v>184</v>
      </c>
      <c r="BE529" s="134">
        <f>IF(N529="základní",J529,0)</f>
        <v>0</v>
      </c>
      <c r="BF529" s="134">
        <f>IF(N529="snížená",J529,0)</f>
        <v>0</v>
      </c>
      <c r="BG529" s="134">
        <f>IF(N529="zákl. přenesená",J529,0)</f>
        <v>0</v>
      </c>
      <c r="BH529" s="134">
        <f>IF(N529="sníž. přenesená",J529,0)</f>
        <v>0</v>
      </c>
      <c r="BI529" s="134">
        <f>IF(N529="nulová",J529,0)</f>
        <v>0</v>
      </c>
      <c r="BJ529" s="16" t="s">
        <v>88</v>
      </c>
      <c r="BK529" s="134">
        <f>ROUND(I529*H529,2)</f>
        <v>0</v>
      </c>
      <c r="BL529" s="16" t="s">
        <v>88</v>
      </c>
      <c r="BM529" s="133" t="s">
        <v>3325</v>
      </c>
    </row>
    <row r="530" spans="2:65" s="11" customFormat="1" ht="11.25">
      <c r="B530" s="135"/>
      <c r="D530" s="136" t="s">
        <v>190</v>
      </c>
      <c r="E530" s="137" t="s">
        <v>3</v>
      </c>
      <c r="F530" s="138" t="s">
        <v>3185</v>
      </c>
      <c r="H530" s="137" t="s">
        <v>3</v>
      </c>
      <c r="I530" s="139"/>
      <c r="L530" s="135"/>
      <c r="M530" s="140"/>
      <c r="T530" s="141"/>
      <c r="AT530" s="137" t="s">
        <v>190</v>
      </c>
      <c r="AU530" s="137" t="s">
        <v>88</v>
      </c>
      <c r="AV530" s="11" t="s">
        <v>88</v>
      </c>
      <c r="AW530" s="11" t="s">
        <v>41</v>
      </c>
      <c r="AX530" s="11" t="s">
        <v>80</v>
      </c>
      <c r="AY530" s="137" t="s">
        <v>184</v>
      </c>
    </row>
    <row r="531" spans="2:65" s="11" customFormat="1" ht="11.25">
      <c r="B531" s="135"/>
      <c r="D531" s="136" t="s">
        <v>190</v>
      </c>
      <c r="E531" s="137" t="s">
        <v>3</v>
      </c>
      <c r="F531" s="138" t="s">
        <v>3287</v>
      </c>
      <c r="H531" s="137" t="s">
        <v>3</v>
      </c>
      <c r="I531" s="139"/>
      <c r="L531" s="135"/>
      <c r="M531" s="140"/>
      <c r="T531" s="141"/>
      <c r="AT531" s="137" t="s">
        <v>190</v>
      </c>
      <c r="AU531" s="137" t="s">
        <v>88</v>
      </c>
      <c r="AV531" s="11" t="s">
        <v>88</v>
      </c>
      <c r="AW531" s="11" t="s">
        <v>41</v>
      </c>
      <c r="AX531" s="11" t="s">
        <v>80</v>
      </c>
      <c r="AY531" s="137" t="s">
        <v>184</v>
      </c>
    </row>
    <row r="532" spans="2:65" s="11" customFormat="1" ht="22.5">
      <c r="B532" s="135"/>
      <c r="D532" s="136" t="s">
        <v>190</v>
      </c>
      <c r="E532" s="137" t="s">
        <v>3</v>
      </c>
      <c r="F532" s="138" t="s">
        <v>1381</v>
      </c>
      <c r="H532" s="137" t="s">
        <v>3</v>
      </c>
      <c r="I532" s="139"/>
      <c r="L532" s="135"/>
      <c r="M532" s="140"/>
      <c r="T532" s="141"/>
      <c r="AT532" s="137" t="s">
        <v>190</v>
      </c>
      <c r="AU532" s="137" t="s">
        <v>88</v>
      </c>
      <c r="AV532" s="11" t="s">
        <v>88</v>
      </c>
      <c r="AW532" s="11" t="s">
        <v>41</v>
      </c>
      <c r="AX532" s="11" t="s">
        <v>80</v>
      </c>
      <c r="AY532" s="137" t="s">
        <v>184</v>
      </c>
    </row>
    <row r="533" spans="2:65" s="12" customFormat="1" ht="11.25">
      <c r="B533" s="142"/>
      <c r="D533" s="136" t="s">
        <v>190</v>
      </c>
      <c r="E533" s="143" t="s">
        <v>3</v>
      </c>
      <c r="F533" s="144" t="s">
        <v>3324</v>
      </c>
      <c r="H533" s="145">
        <v>0.34</v>
      </c>
      <c r="I533" s="146"/>
      <c r="L533" s="142"/>
      <c r="M533" s="147"/>
      <c r="T533" s="148"/>
      <c r="AT533" s="143" t="s">
        <v>190</v>
      </c>
      <c r="AU533" s="143" t="s">
        <v>88</v>
      </c>
      <c r="AV533" s="12" t="s">
        <v>90</v>
      </c>
      <c r="AW533" s="12" t="s">
        <v>41</v>
      </c>
      <c r="AX533" s="12" t="s">
        <v>80</v>
      </c>
      <c r="AY533" s="143" t="s">
        <v>184</v>
      </c>
    </row>
    <row r="534" spans="2:65" s="13" customFormat="1" ht="11.25">
      <c r="B534" s="149"/>
      <c r="D534" s="136" t="s">
        <v>190</v>
      </c>
      <c r="E534" s="150" t="s">
        <v>3</v>
      </c>
      <c r="F534" s="151" t="s">
        <v>202</v>
      </c>
      <c r="H534" s="152">
        <v>0.34</v>
      </c>
      <c r="I534" s="153"/>
      <c r="L534" s="149"/>
      <c r="M534" s="154"/>
      <c r="T534" s="155"/>
      <c r="AT534" s="150" t="s">
        <v>190</v>
      </c>
      <c r="AU534" s="150" t="s">
        <v>88</v>
      </c>
      <c r="AV534" s="13" t="s">
        <v>203</v>
      </c>
      <c r="AW534" s="13" t="s">
        <v>41</v>
      </c>
      <c r="AX534" s="13" t="s">
        <v>88</v>
      </c>
      <c r="AY534" s="150" t="s">
        <v>184</v>
      </c>
    </row>
    <row r="535" spans="2:65" s="1" customFormat="1" ht="24.2" customHeight="1">
      <c r="B535" s="121"/>
      <c r="C535" s="122" t="s">
        <v>630</v>
      </c>
      <c r="D535" s="122" t="s">
        <v>185</v>
      </c>
      <c r="E535" s="123" t="s">
        <v>2091</v>
      </c>
      <c r="F535" s="124" t="s">
        <v>2092</v>
      </c>
      <c r="G535" s="125" t="s">
        <v>1343</v>
      </c>
      <c r="H535" s="126">
        <v>0.16</v>
      </c>
      <c r="I535" s="127"/>
      <c r="J535" s="128">
        <f>ROUND(I535*H535,2)</f>
        <v>0</v>
      </c>
      <c r="K535" s="124" t="s">
        <v>189</v>
      </c>
      <c r="L535" s="32"/>
      <c r="M535" s="129" t="s">
        <v>3</v>
      </c>
      <c r="N535" s="130" t="s">
        <v>51</v>
      </c>
      <c r="P535" s="131">
        <f>O535*H535</f>
        <v>0</v>
      </c>
      <c r="Q535" s="131">
        <v>0</v>
      </c>
      <c r="R535" s="131">
        <f>Q535*H535</f>
        <v>0</v>
      </c>
      <c r="S535" s="131">
        <v>0</v>
      </c>
      <c r="T535" s="132">
        <f>S535*H535</f>
        <v>0</v>
      </c>
      <c r="AR535" s="133" t="s">
        <v>88</v>
      </c>
      <c r="AT535" s="133" t="s">
        <v>185</v>
      </c>
      <c r="AU535" s="133" t="s">
        <v>88</v>
      </c>
      <c r="AY535" s="16" t="s">
        <v>184</v>
      </c>
      <c r="BE535" s="134">
        <f>IF(N535="základní",J535,0)</f>
        <v>0</v>
      </c>
      <c r="BF535" s="134">
        <f>IF(N535="snížená",J535,0)</f>
        <v>0</v>
      </c>
      <c r="BG535" s="134">
        <f>IF(N535="zákl. přenesená",J535,0)</f>
        <v>0</v>
      </c>
      <c r="BH535" s="134">
        <f>IF(N535="sníž. přenesená",J535,0)</f>
        <v>0</v>
      </c>
      <c r="BI535" s="134">
        <f>IF(N535="nulová",J535,0)</f>
        <v>0</v>
      </c>
      <c r="BJ535" s="16" t="s">
        <v>88</v>
      </c>
      <c r="BK535" s="134">
        <f>ROUND(I535*H535,2)</f>
        <v>0</v>
      </c>
      <c r="BL535" s="16" t="s">
        <v>88</v>
      </c>
      <c r="BM535" s="133" t="s">
        <v>3326</v>
      </c>
    </row>
    <row r="536" spans="2:65" s="11" customFormat="1" ht="11.25">
      <c r="B536" s="135"/>
      <c r="D536" s="136" t="s">
        <v>190</v>
      </c>
      <c r="E536" s="137" t="s">
        <v>3</v>
      </c>
      <c r="F536" s="138" t="s">
        <v>3185</v>
      </c>
      <c r="H536" s="137" t="s">
        <v>3</v>
      </c>
      <c r="I536" s="139"/>
      <c r="L536" s="135"/>
      <c r="M536" s="140"/>
      <c r="T536" s="141"/>
      <c r="AT536" s="137" t="s">
        <v>190</v>
      </c>
      <c r="AU536" s="137" t="s">
        <v>88</v>
      </c>
      <c r="AV536" s="11" t="s">
        <v>88</v>
      </c>
      <c r="AW536" s="11" t="s">
        <v>41</v>
      </c>
      <c r="AX536" s="11" t="s">
        <v>80</v>
      </c>
      <c r="AY536" s="137" t="s">
        <v>184</v>
      </c>
    </row>
    <row r="537" spans="2:65" s="11" customFormat="1" ht="22.5">
      <c r="B537" s="135"/>
      <c r="D537" s="136" t="s">
        <v>190</v>
      </c>
      <c r="E537" s="137" t="s">
        <v>3</v>
      </c>
      <c r="F537" s="138" t="s">
        <v>3327</v>
      </c>
      <c r="H537" s="137" t="s">
        <v>3</v>
      </c>
      <c r="I537" s="139"/>
      <c r="L537" s="135"/>
      <c r="M537" s="140"/>
      <c r="T537" s="141"/>
      <c r="AT537" s="137" t="s">
        <v>190</v>
      </c>
      <c r="AU537" s="137" t="s">
        <v>88</v>
      </c>
      <c r="AV537" s="11" t="s">
        <v>88</v>
      </c>
      <c r="AW537" s="11" t="s">
        <v>41</v>
      </c>
      <c r="AX537" s="11" t="s">
        <v>80</v>
      </c>
      <c r="AY537" s="137" t="s">
        <v>184</v>
      </c>
    </row>
    <row r="538" spans="2:65" s="12" customFormat="1" ht="11.25">
      <c r="B538" s="142"/>
      <c r="D538" s="136" t="s">
        <v>190</v>
      </c>
      <c r="E538" s="143" t="s">
        <v>3</v>
      </c>
      <c r="F538" s="144" t="s">
        <v>3118</v>
      </c>
      <c r="H538" s="145">
        <v>0.16</v>
      </c>
      <c r="I538" s="146"/>
      <c r="L538" s="142"/>
      <c r="M538" s="147"/>
      <c r="T538" s="148"/>
      <c r="AT538" s="143" t="s">
        <v>190</v>
      </c>
      <c r="AU538" s="143" t="s">
        <v>88</v>
      </c>
      <c r="AV538" s="12" t="s">
        <v>90</v>
      </c>
      <c r="AW538" s="12" t="s">
        <v>41</v>
      </c>
      <c r="AX538" s="12" t="s">
        <v>80</v>
      </c>
      <c r="AY538" s="143" t="s">
        <v>184</v>
      </c>
    </row>
    <row r="539" spans="2:65" s="13" customFormat="1" ht="11.25">
      <c r="B539" s="149"/>
      <c r="D539" s="136" t="s">
        <v>190</v>
      </c>
      <c r="E539" s="150" t="s">
        <v>3</v>
      </c>
      <c r="F539" s="151" t="s">
        <v>202</v>
      </c>
      <c r="H539" s="152">
        <v>0.16</v>
      </c>
      <c r="I539" s="153"/>
      <c r="L539" s="149"/>
      <c r="M539" s="154"/>
      <c r="T539" s="155"/>
      <c r="AT539" s="150" t="s">
        <v>190</v>
      </c>
      <c r="AU539" s="150" t="s">
        <v>88</v>
      </c>
      <c r="AV539" s="13" t="s">
        <v>203</v>
      </c>
      <c r="AW539" s="13" t="s">
        <v>41</v>
      </c>
      <c r="AX539" s="13" t="s">
        <v>88</v>
      </c>
      <c r="AY539" s="150" t="s">
        <v>184</v>
      </c>
    </row>
    <row r="540" spans="2:65" s="1" customFormat="1" ht="37.9" customHeight="1">
      <c r="B540" s="121"/>
      <c r="C540" s="122" t="s">
        <v>468</v>
      </c>
      <c r="D540" s="122" t="s">
        <v>185</v>
      </c>
      <c r="E540" s="123" t="s">
        <v>1382</v>
      </c>
      <c r="F540" s="124" t="s">
        <v>1383</v>
      </c>
      <c r="G540" s="125" t="s">
        <v>213</v>
      </c>
      <c r="H540" s="126">
        <v>230</v>
      </c>
      <c r="I540" s="127"/>
      <c r="J540" s="128">
        <f>ROUND(I540*H540,2)</f>
        <v>0</v>
      </c>
      <c r="K540" s="124" t="s">
        <v>189</v>
      </c>
      <c r="L540" s="32"/>
      <c r="M540" s="129" t="s">
        <v>3</v>
      </c>
      <c r="N540" s="130" t="s">
        <v>51</v>
      </c>
      <c r="P540" s="131">
        <f>O540*H540</f>
        <v>0</v>
      </c>
      <c r="Q540" s="131">
        <v>0</v>
      </c>
      <c r="R540" s="131">
        <f>Q540*H540</f>
        <v>0</v>
      </c>
      <c r="S540" s="131">
        <v>0</v>
      </c>
      <c r="T540" s="132">
        <f>S540*H540</f>
        <v>0</v>
      </c>
      <c r="AR540" s="133" t="s">
        <v>88</v>
      </c>
      <c r="AT540" s="133" t="s">
        <v>185</v>
      </c>
      <c r="AU540" s="133" t="s">
        <v>88</v>
      </c>
      <c r="AY540" s="16" t="s">
        <v>184</v>
      </c>
      <c r="BE540" s="134">
        <f>IF(N540="základní",J540,0)</f>
        <v>0</v>
      </c>
      <c r="BF540" s="134">
        <f>IF(N540="snížená",J540,0)</f>
        <v>0</v>
      </c>
      <c r="BG540" s="134">
        <f>IF(N540="zákl. přenesená",J540,0)</f>
        <v>0</v>
      </c>
      <c r="BH540" s="134">
        <f>IF(N540="sníž. přenesená",J540,0)</f>
        <v>0</v>
      </c>
      <c r="BI540" s="134">
        <f>IF(N540="nulová",J540,0)</f>
        <v>0</v>
      </c>
      <c r="BJ540" s="16" t="s">
        <v>88</v>
      </c>
      <c r="BK540" s="134">
        <f>ROUND(I540*H540,2)</f>
        <v>0</v>
      </c>
      <c r="BL540" s="16" t="s">
        <v>88</v>
      </c>
      <c r="BM540" s="133" t="s">
        <v>3328</v>
      </c>
    </row>
    <row r="541" spans="2:65" s="11" customFormat="1" ht="11.25">
      <c r="B541" s="135"/>
      <c r="D541" s="136" t="s">
        <v>190</v>
      </c>
      <c r="E541" s="137" t="s">
        <v>3</v>
      </c>
      <c r="F541" s="138" t="s">
        <v>3216</v>
      </c>
      <c r="H541" s="137" t="s">
        <v>3</v>
      </c>
      <c r="I541" s="139"/>
      <c r="L541" s="135"/>
      <c r="M541" s="140"/>
      <c r="T541" s="141"/>
      <c r="AT541" s="137" t="s">
        <v>190</v>
      </c>
      <c r="AU541" s="137" t="s">
        <v>88</v>
      </c>
      <c r="AV541" s="11" t="s">
        <v>88</v>
      </c>
      <c r="AW541" s="11" t="s">
        <v>41</v>
      </c>
      <c r="AX541" s="11" t="s">
        <v>80</v>
      </c>
      <c r="AY541" s="137" t="s">
        <v>184</v>
      </c>
    </row>
    <row r="542" spans="2:65" s="11" customFormat="1" ht="11.25">
      <c r="B542" s="135"/>
      <c r="D542" s="136" t="s">
        <v>190</v>
      </c>
      <c r="E542" s="137" t="s">
        <v>3</v>
      </c>
      <c r="F542" s="138" t="s">
        <v>1295</v>
      </c>
      <c r="H542" s="137" t="s">
        <v>3</v>
      </c>
      <c r="I542" s="139"/>
      <c r="L542" s="135"/>
      <c r="M542" s="140"/>
      <c r="T542" s="141"/>
      <c r="AT542" s="137" t="s">
        <v>190</v>
      </c>
      <c r="AU542" s="137" t="s">
        <v>88</v>
      </c>
      <c r="AV542" s="11" t="s">
        <v>88</v>
      </c>
      <c r="AW542" s="11" t="s">
        <v>41</v>
      </c>
      <c r="AX542" s="11" t="s">
        <v>80</v>
      </c>
      <c r="AY542" s="137" t="s">
        <v>184</v>
      </c>
    </row>
    <row r="543" spans="2:65" s="12" customFormat="1" ht="11.25">
      <c r="B543" s="142"/>
      <c r="D543" s="136" t="s">
        <v>190</v>
      </c>
      <c r="E543" s="143" t="s">
        <v>3</v>
      </c>
      <c r="F543" s="144" t="s">
        <v>1387</v>
      </c>
      <c r="H543" s="145">
        <v>34</v>
      </c>
      <c r="I543" s="146"/>
      <c r="L543" s="142"/>
      <c r="M543" s="147"/>
      <c r="T543" s="148"/>
      <c r="AT543" s="143" t="s">
        <v>190</v>
      </c>
      <c r="AU543" s="143" t="s">
        <v>88</v>
      </c>
      <c r="AV543" s="12" t="s">
        <v>90</v>
      </c>
      <c r="AW543" s="12" t="s">
        <v>41</v>
      </c>
      <c r="AX543" s="12" t="s">
        <v>80</v>
      </c>
      <c r="AY543" s="143" t="s">
        <v>184</v>
      </c>
    </row>
    <row r="544" spans="2:65" s="11" customFormat="1" ht="11.25">
      <c r="B544" s="135"/>
      <c r="D544" s="136" t="s">
        <v>190</v>
      </c>
      <c r="E544" s="137" t="s">
        <v>3</v>
      </c>
      <c r="F544" s="138" t="s">
        <v>1297</v>
      </c>
      <c r="H544" s="137" t="s">
        <v>3</v>
      </c>
      <c r="I544" s="139"/>
      <c r="L544" s="135"/>
      <c r="M544" s="140"/>
      <c r="T544" s="141"/>
      <c r="AT544" s="137" t="s">
        <v>190</v>
      </c>
      <c r="AU544" s="137" t="s">
        <v>88</v>
      </c>
      <c r="AV544" s="11" t="s">
        <v>88</v>
      </c>
      <c r="AW544" s="11" t="s">
        <v>41</v>
      </c>
      <c r="AX544" s="11" t="s">
        <v>80</v>
      </c>
      <c r="AY544" s="137" t="s">
        <v>184</v>
      </c>
    </row>
    <row r="545" spans="2:65" s="12" customFormat="1" ht="11.25">
      <c r="B545" s="142"/>
      <c r="D545" s="136" t="s">
        <v>190</v>
      </c>
      <c r="E545" s="143" t="s">
        <v>3</v>
      </c>
      <c r="F545" s="144" t="s">
        <v>3329</v>
      </c>
      <c r="H545" s="145">
        <v>30</v>
      </c>
      <c r="I545" s="146"/>
      <c r="L545" s="142"/>
      <c r="M545" s="147"/>
      <c r="T545" s="148"/>
      <c r="AT545" s="143" t="s">
        <v>190</v>
      </c>
      <c r="AU545" s="143" t="s">
        <v>88</v>
      </c>
      <c r="AV545" s="12" t="s">
        <v>90</v>
      </c>
      <c r="AW545" s="12" t="s">
        <v>41</v>
      </c>
      <c r="AX545" s="12" t="s">
        <v>80</v>
      </c>
      <c r="AY545" s="143" t="s">
        <v>184</v>
      </c>
    </row>
    <row r="546" spans="2:65" s="11" customFormat="1" ht="11.25">
      <c r="B546" s="135"/>
      <c r="D546" s="136" t="s">
        <v>190</v>
      </c>
      <c r="E546" s="137" t="s">
        <v>3</v>
      </c>
      <c r="F546" s="138" t="s">
        <v>1299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65" s="12" customFormat="1" ht="11.25">
      <c r="B547" s="142"/>
      <c r="D547" s="136" t="s">
        <v>190</v>
      </c>
      <c r="E547" s="143" t="s">
        <v>3</v>
      </c>
      <c r="F547" s="144" t="s">
        <v>1387</v>
      </c>
      <c r="H547" s="145">
        <v>34</v>
      </c>
      <c r="I547" s="146"/>
      <c r="L547" s="142"/>
      <c r="M547" s="147"/>
      <c r="T547" s="148"/>
      <c r="AT547" s="143" t="s">
        <v>190</v>
      </c>
      <c r="AU547" s="143" t="s">
        <v>88</v>
      </c>
      <c r="AV547" s="12" t="s">
        <v>90</v>
      </c>
      <c r="AW547" s="12" t="s">
        <v>41</v>
      </c>
      <c r="AX547" s="12" t="s">
        <v>80</v>
      </c>
      <c r="AY547" s="143" t="s">
        <v>184</v>
      </c>
    </row>
    <row r="548" spans="2:65" s="11" customFormat="1" ht="11.25">
      <c r="B548" s="135"/>
      <c r="D548" s="136" t="s">
        <v>190</v>
      </c>
      <c r="E548" s="137" t="s">
        <v>3</v>
      </c>
      <c r="F548" s="138" t="s">
        <v>1300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2" customFormat="1" ht="11.25">
      <c r="B549" s="142"/>
      <c r="D549" s="136" t="s">
        <v>190</v>
      </c>
      <c r="E549" s="143" t="s">
        <v>3</v>
      </c>
      <c r="F549" s="144" t="s">
        <v>1748</v>
      </c>
      <c r="H549" s="145">
        <v>68</v>
      </c>
      <c r="I549" s="146"/>
      <c r="L549" s="142"/>
      <c r="M549" s="147"/>
      <c r="T549" s="148"/>
      <c r="AT549" s="143" t="s">
        <v>190</v>
      </c>
      <c r="AU549" s="143" t="s">
        <v>88</v>
      </c>
      <c r="AV549" s="12" t="s">
        <v>90</v>
      </c>
      <c r="AW549" s="12" t="s">
        <v>41</v>
      </c>
      <c r="AX549" s="12" t="s">
        <v>80</v>
      </c>
      <c r="AY549" s="143" t="s">
        <v>184</v>
      </c>
    </row>
    <row r="550" spans="2:65" s="11" customFormat="1" ht="11.25">
      <c r="B550" s="135"/>
      <c r="D550" s="136" t="s">
        <v>190</v>
      </c>
      <c r="E550" s="137" t="s">
        <v>3</v>
      </c>
      <c r="F550" s="138" t="s">
        <v>1301</v>
      </c>
      <c r="H550" s="137" t="s">
        <v>3</v>
      </c>
      <c r="I550" s="139"/>
      <c r="L550" s="135"/>
      <c r="M550" s="140"/>
      <c r="T550" s="141"/>
      <c r="AT550" s="137" t="s">
        <v>190</v>
      </c>
      <c r="AU550" s="137" t="s">
        <v>88</v>
      </c>
      <c r="AV550" s="11" t="s">
        <v>88</v>
      </c>
      <c r="AW550" s="11" t="s">
        <v>41</v>
      </c>
      <c r="AX550" s="11" t="s">
        <v>80</v>
      </c>
      <c r="AY550" s="137" t="s">
        <v>184</v>
      </c>
    </row>
    <row r="551" spans="2:65" s="12" customFormat="1" ht="11.25">
      <c r="B551" s="142"/>
      <c r="D551" s="136" t="s">
        <v>190</v>
      </c>
      <c r="E551" s="143" t="s">
        <v>3</v>
      </c>
      <c r="F551" s="144" t="s">
        <v>1387</v>
      </c>
      <c r="H551" s="145">
        <v>34</v>
      </c>
      <c r="I551" s="146"/>
      <c r="L551" s="142"/>
      <c r="M551" s="147"/>
      <c r="T551" s="148"/>
      <c r="AT551" s="143" t="s">
        <v>190</v>
      </c>
      <c r="AU551" s="143" t="s">
        <v>88</v>
      </c>
      <c r="AV551" s="12" t="s">
        <v>90</v>
      </c>
      <c r="AW551" s="12" t="s">
        <v>41</v>
      </c>
      <c r="AX551" s="12" t="s">
        <v>80</v>
      </c>
      <c r="AY551" s="143" t="s">
        <v>184</v>
      </c>
    </row>
    <row r="552" spans="2:65" s="11" customFormat="1" ht="11.25">
      <c r="B552" s="135"/>
      <c r="D552" s="136" t="s">
        <v>190</v>
      </c>
      <c r="E552" s="137" t="s">
        <v>3</v>
      </c>
      <c r="F552" s="138" t="s">
        <v>1302</v>
      </c>
      <c r="H552" s="137" t="s">
        <v>3</v>
      </c>
      <c r="I552" s="139"/>
      <c r="L552" s="135"/>
      <c r="M552" s="140"/>
      <c r="T552" s="141"/>
      <c r="AT552" s="137" t="s">
        <v>190</v>
      </c>
      <c r="AU552" s="137" t="s">
        <v>88</v>
      </c>
      <c r="AV552" s="11" t="s">
        <v>88</v>
      </c>
      <c r="AW552" s="11" t="s">
        <v>41</v>
      </c>
      <c r="AX552" s="11" t="s">
        <v>80</v>
      </c>
      <c r="AY552" s="137" t="s">
        <v>184</v>
      </c>
    </row>
    <row r="553" spans="2:65" s="12" customFormat="1" ht="11.25">
      <c r="B553" s="142"/>
      <c r="D553" s="136" t="s">
        <v>190</v>
      </c>
      <c r="E553" s="143" t="s">
        <v>3</v>
      </c>
      <c r="F553" s="144" t="s">
        <v>1278</v>
      </c>
      <c r="H553" s="145">
        <v>10</v>
      </c>
      <c r="I553" s="146"/>
      <c r="L553" s="142"/>
      <c r="M553" s="147"/>
      <c r="T553" s="148"/>
      <c r="AT553" s="143" t="s">
        <v>190</v>
      </c>
      <c r="AU553" s="143" t="s">
        <v>88</v>
      </c>
      <c r="AV553" s="12" t="s">
        <v>90</v>
      </c>
      <c r="AW553" s="12" t="s">
        <v>41</v>
      </c>
      <c r="AX553" s="12" t="s">
        <v>80</v>
      </c>
      <c r="AY553" s="143" t="s">
        <v>184</v>
      </c>
    </row>
    <row r="554" spans="2:65" s="11" customFormat="1" ht="11.25">
      <c r="B554" s="135"/>
      <c r="D554" s="136" t="s">
        <v>190</v>
      </c>
      <c r="E554" s="137" t="s">
        <v>3</v>
      </c>
      <c r="F554" s="138" t="s">
        <v>1640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65" s="12" customFormat="1" ht="11.25">
      <c r="B555" s="142"/>
      <c r="D555" s="136" t="s">
        <v>190</v>
      </c>
      <c r="E555" s="143" t="s">
        <v>3</v>
      </c>
      <c r="F555" s="144" t="s">
        <v>1278</v>
      </c>
      <c r="H555" s="145">
        <v>10</v>
      </c>
      <c r="I555" s="146"/>
      <c r="L555" s="142"/>
      <c r="M555" s="147"/>
      <c r="T555" s="148"/>
      <c r="AT555" s="143" t="s">
        <v>190</v>
      </c>
      <c r="AU555" s="143" t="s">
        <v>88</v>
      </c>
      <c r="AV555" s="12" t="s">
        <v>90</v>
      </c>
      <c r="AW555" s="12" t="s">
        <v>41</v>
      </c>
      <c r="AX555" s="12" t="s">
        <v>80</v>
      </c>
      <c r="AY555" s="143" t="s">
        <v>184</v>
      </c>
    </row>
    <row r="556" spans="2:65" s="11" customFormat="1" ht="11.25">
      <c r="B556" s="135"/>
      <c r="D556" s="136" t="s">
        <v>190</v>
      </c>
      <c r="E556" s="137" t="s">
        <v>3</v>
      </c>
      <c r="F556" s="138" t="s">
        <v>1641</v>
      </c>
      <c r="H556" s="137" t="s">
        <v>3</v>
      </c>
      <c r="I556" s="139"/>
      <c r="L556" s="135"/>
      <c r="M556" s="140"/>
      <c r="T556" s="141"/>
      <c r="AT556" s="137" t="s">
        <v>190</v>
      </c>
      <c r="AU556" s="137" t="s">
        <v>88</v>
      </c>
      <c r="AV556" s="11" t="s">
        <v>88</v>
      </c>
      <c r="AW556" s="11" t="s">
        <v>41</v>
      </c>
      <c r="AX556" s="11" t="s">
        <v>80</v>
      </c>
      <c r="AY556" s="137" t="s">
        <v>184</v>
      </c>
    </row>
    <row r="557" spans="2:65" s="12" customFormat="1" ht="11.25">
      <c r="B557" s="142"/>
      <c r="D557" s="136" t="s">
        <v>190</v>
      </c>
      <c r="E557" s="143" t="s">
        <v>3</v>
      </c>
      <c r="F557" s="144" t="s">
        <v>1278</v>
      </c>
      <c r="H557" s="145">
        <v>10</v>
      </c>
      <c r="I557" s="146"/>
      <c r="L557" s="142"/>
      <c r="M557" s="147"/>
      <c r="T557" s="148"/>
      <c r="AT557" s="143" t="s">
        <v>190</v>
      </c>
      <c r="AU557" s="143" t="s">
        <v>88</v>
      </c>
      <c r="AV557" s="12" t="s">
        <v>90</v>
      </c>
      <c r="AW557" s="12" t="s">
        <v>41</v>
      </c>
      <c r="AX557" s="12" t="s">
        <v>80</v>
      </c>
      <c r="AY557" s="143" t="s">
        <v>184</v>
      </c>
    </row>
    <row r="558" spans="2:65" s="13" customFormat="1" ht="11.25">
      <c r="B558" s="149"/>
      <c r="D558" s="136" t="s">
        <v>190</v>
      </c>
      <c r="E558" s="150" t="s">
        <v>3</v>
      </c>
      <c r="F558" s="151" t="s">
        <v>202</v>
      </c>
      <c r="H558" s="152">
        <v>230</v>
      </c>
      <c r="I558" s="153"/>
      <c r="L558" s="149"/>
      <c r="M558" s="154"/>
      <c r="T558" s="155"/>
      <c r="AT558" s="150" t="s">
        <v>190</v>
      </c>
      <c r="AU558" s="150" t="s">
        <v>88</v>
      </c>
      <c r="AV558" s="13" t="s">
        <v>203</v>
      </c>
      <c r="AW558" s="13" t="s">
        <v>41</v>
      </c>
      <c r="AX558" s="13" t="s">
        <v>88</v>
      </c>
      <c r="AY558" s="150" t="s">
        <v>184</v>
      </c>
    </row>
    <row r="559" spans="2:65" s="1" customFormat="1" ht="37.9" customHeight="1">
      <c r="B559" s="121"/>
      <c r="C559" s="122" t="s">
        <v>643</v>
      </c>
      <c r="D559" s="122" t="s">
        <v>185</v>
      </c>
      <c r="E559" s="123" t="s">
        <v>1388</v>
      </c>
      <c r="F559" s="124" t="s">
        <v>1389</v>
      </c>
      <c r="G559" s="125" t="s">
        <v>213</v>
      </c>
      <c r="H559" s="126">
        <v>34</v>
      </c>
      <c r="I559" s="127"/>
      <c r="J559" s="128">
        <f>ROUND(I559*H559,2)</f>
        <v>0</v>
      </c>
      <c r="K559" s="124" t="s">
        <v>189</v>
      </c>
      <c r="L559" s="32"/>
      <c r="M559" s="129" t="s">
        <v>3</v>
      </c>
      <c r="N559" s="130" t="s">
        <v>51</v>
      </c>
      <c r="P559" s="131">
        <f>O559*H559</f>
        <v>0</v>
      </c>
      <c r="Q559" s="131">
        <v>0</v>
      </c>
      <c r="R559" s="131">
        <f>Q559*H559</f>
        <v>0</v>
      </c>
      <c r="S559" s="131">
        <v>0</v>
      </c>
      <c r="T559" s="132">
        <f>S559*H559</f>
        <v>0</v>
      </c>
      <c r="AR559" s="133" t="s">
        <v>88</v>
      </c>
      <c r="AT559" s="133" t="s">
        <v>185</v>
      </c>
      <c r="AU559" s="133" t="s">
        <v>88</v>
      </c>
      <c r="AY559" s="16" t="s">
        <v>184</v>
      </c>
      <c r="BE559" s="134">
        <f>IF(N559="základní",J559,0)</f>
        <v>0</v>
      </c>
      <c r="BF559" s="134">
        <f>IF(N559="snížená",J559,0)</f>
        <v>0</v>
      </c>
      <c r="BG559" s="134">
        <f>IF(N559="zákl. přenesená",J559,0)</f>
        <v>0</v>
      </c>
      <c r="BH559" s="134">
        <f>IF(N559="sníž. přenesená",J559,0)</f>
        <v>0</v>
      </c>
      <c r="BI559" s="134">
        <f>IF(N559="nulová",J559,0)</f>
        <v>0</v>
      </c>
      <c r="BJ559" s="16" t="s">
        <v>88</v>
      </c>
      <c r="BK559" s="134">
        <f>ROUND(I559*H559,2)</f>
        <v>0</v>
      </c>
      <c r="BL559" s="16" t="s">
        <v>88</v>
      </c>
      <c r="BM559" s="133" t="s">
        <v>3330</v>
      </c>
    </row>
    <row r="560" spans="2:65" s="11" customFormat="1" ht="11.25">
      <c r="B560" s="135"/>
      <c r="D560" s="136" t="s">
        <v>190</v>
      </c>
      <c r="E560" s="137" t="s">
        <v>3</v>
      </c>
      <c r="F560" s="138" t="s">
        <v>3216</v>
      </c>
      <c r="H560" s="137" t="s">
        <v>3</v>
      </c>
      <c r="I560" s="139"/>
      <c r="L560" s="135"/>
      <c r="M560" s="140"/>
      <c r="T560" s="141"/>
      <c r="AT560" s="137" t="s">
        <v>190</v>
      </c>
      <c r="AU560" s="137" t="s">
        <v>88</v>
      </c>
      <c r="AV560" s="11" t="s">
        <v>88</v>
      </c>
      <c r="AW560" s="11" t="s">
        <v>41</v>
      </c>
      <c r="AX560" s="11" t="s">
        <v>80</v>
      </c>
      <c r="AY560" s="137" t="s">
        <v>184</v>
      </c>
    </row>
    <row r="561" spans="2:51" s="11" customFormat="1" ht="11.25">
      <c r="B561" s="135"/>
      <c r="D561" s="136" t="s">
        <v>190</v>
      </c>
      <c r="E561" s="137" t="s">
        <v>3</v>
      </c>
      <c r="F561" s="138" t="s">
        <v>1295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51" s="12" customFormat="1" ht="11.25">
      <c r="B562" s="142"/>
      <c r="D562" s="136" t="s">
        <v>190</v>
      </c>
      <c r="E562" s="143" t="s">
        <v>3</v>
      </c>
      <c r="F562" s="144" t="s">
        <v>895</v>
      </c>
      <c r="H562" s="145">
        <v>4</v>
      </c>
      <c r="I562" s="146"/>
      <c r="L562" s="142"/>
      <c r="M562" s="147"/>
      <c r="T562" s="148"/>
      <c r="AT562" s="143" t="s">
        <v>190</v>
      </c>
      <c r="AU562" s="143" t="s">
        <v>88</v>
      </c>
      <c r="AV562" s="12" t="s">
        <v>90</v>
      </c>
      <c r="AW562" s="12" t="s">
        <v>41</v>
      </c>
      <c r="AX562" s="12" t="s">
        <v>80</v>
      </c>
      <c r="AY562" s="143" t="s">
        <v>184</v>
      </c>
    </row>
    <row r="563" spans="2:51" s="11" customFormat="1" ht="11.25">
      <c r="B563" s="135"/>
      <c r="D563" s="136" t="s">
        <v>190</v>
      </c>
      <c r="E563" s="137" t="s">
        <v>3</v>
      </c>
      <c r="F563" s="138" t="s">
        <v>1297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51" s="12" customFormat="1" ht="11.25">
      <c r="B564" s="142"/>
      <c r="D564" s="136" t="s">
        <v>190</v>
      </c>
      <c r="E564" s="143" t="s">
        <v>3</v>
      </c>
      <c r="F564" s="144" t="s">
        <v>1670</v>
      </c>
      <c r="H564" s="145">
        <v>6</v>
      </c>
      <c r="I564" s="146"/>
      <c r="L564" s="142"/>
      <c r="M564" s="147"/>
      <c r="T564" s="148"/>
      <c r="AT564" s="143" t="s">
        <v>190</v>
      </c>
      <c r="AU564" s="143" t="s">
        <v>88</v>
      </c>
      <c r="AV564" s="12" t="s">
        <v>90</v>
      </c>
      <c r="AW564" s="12" t="s">
        <v>41</v>
      </c>
      <c r="AX564" s="12" t="s">
        <v>80</v>
      </c>
      <c r="AY564" s="143" t="s">
        <v>184</v>
      </c>
    </row>
    <row r="565" spans="2:51" s="11" customFormat="1" ht="11.25">
      <c r="B565" s="135"/>
      <c r="D565" s="136" t="s">
        <v>190</v>
      </c>
      <c r="E565" s="137" t="s">
        <v>3</v>
      </c>
      <c r="F565" s="138" t="s">
        <v>1299</v>
      </c>
      <c r="H565" s="137" t="s">
        <v>3</v>
      </c>
      <c r="I565" s="139"/>
      <c r="L565" s="135"/>
      <c r="M565" s="140"/>
      <c r="T565" s="141"/>
      <c r="AT565" s="137" t="s">
        <v>190</v>
      </c>
      <c r="AU565" s="137" t="s">
        <v>88</v>
      </c>
      <c r="AV565" s="11" t="s">
        <v>88</v>
      </c>
      <c r="AW565" s="11" t="s">
        <v>41</v>
      </c>
      <c r="AX565" s="11" t="s">
        <v>80</v>
      </c>
      <c r="AY565" s="137" t="s">
        <v>184</v>
      </c>
    </row>
    <row r="566" spans="2:51" s="12" customFormat="1" ht="11.25">
      <c r="B566" s="142"/>
      <c r="D566" s="136" t="s">
        <v>190</v>
      </c>
      <c r="E566" s="143" t="s">
        <v>3</v>
      </c>
      <c r="F566" s="144" t="s">
        <v>895</v>
      </c>
      <c r="H566" s="145">
        <v>4</v>
      </c>
      <c r="I566" s="146"/>
      <c r="L566" s="142"/>
      <c r="M566" s="147"/>
      <c r="T566" s="148"/>
      <c r="AT566" s="143" t="s">
        <v>190</v>
      </c>
      <c r="AU566" s="143" t="s">
        <v>88</v>
      </c>
      <c r="AV566" s="12" t="s">
        <v>90</v>
      </c>
      <c r="AW566" s="12" t="s">
        <v>41</v>
      </c>
      <c r="AX566" s="12" t="s">
        <v>80</v>
      </c>
      <c r="AY566" s="143" t="s">
        <v>184</v>
      </c>
    </row>
    <row r="567" spans="2:51" s="11" customFormat="1" ht="11.25">
      <c r="B567" s="135"/>
      <c r="D567" s="136" t="s">
        <v>190</v>
      </c>
      <c r="E567" s="137" t="s">
        <v>3</v>
      </c>
      <c r="F567" s="138" t="s">
        <v>1300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51" s="12" customFormat="1" ht="11.25">
      <c r="B568" s="142"/>
      <c r="D568" s="136" t="s">
        <v>190</v>
      </c>
      <c r="E568" s="143" t="s">
        <v>3</v>
      </c>
      <c r="F568" s="144" t="s">
        <v>1362</v>
      </c>
      <c r="H568" s="145">
        <v>8</v>
      </c>
      <c r="I568" s="146"/>
      <c r="L568" s="142"/>
      <c r="M568" s="147"/>
      <c r="T568" s="148"/>
      <c r="AT568" s="143" t="s">
        <v>190</v>
      </c>
      <c r="AU568" s="143" t="s">
        <v>88</v>
      </c>
      <c r="AV568" s="12" t="s">
        <v>90</v>
      </c>
      <c r="AW568" s="12" t="s">
        <v>41</v>
      </c>
      <c r="AX568" s="12" t="s">
        <v>80</v>
      </c>
      <c r="AY568" s="143" t="s">
        <v>184</v>
      </c>
    </row>
    <row r="569" spans="2:51" s="11" customFormat="1" ht="11.25">
      <c r="B569" s="135"/>
      <c r="D569" s="136" t="s">
        <v>190</v>
      </c>
      <c r="E569" s="137" t="s">
        <v>3</v>
      </c>
      <c r="F569" s="138" t="s">
        <v>1301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51" s="12" customFormat="1" ht="11.25">
      <c r="B570" s="142"/>
      <c r="D570" s="136" t="s">
        <v>190</v>
      </c>
      <c r="E570" s="143" t="s">
        <v>3</v>
      </c>
      <c r="F570" s="144" t="s">
        <v>895</v>
      </c>
      <c r="H570" s="145">
        <v>4</v>
      </c>
      <c r="I570" s="146"/>
      <c r="L570" s="142"/>
      <c r="M570" s="147"/>
      <c r="T570" s="148"/>
      <c r="AT570" s="143" t="s">
        <v>190</v>
      </c>
      <c r="AU570" s="143" t="s">
        <v>88</v>
      </c>
      <c r="AV570" s="12" t="s">
        <v>90</v>
      </c>
      <c r="AW570" s="12" t="s">
        <v>41</v>
      </c>
      <c r="AX570" s="12" t="s">
        <v>80</v>
      </c>
      <c r="AY570" s="143" t="s">
        <v>184</v>
      </c>
    </row>
    <row r="571" spans="2:51" s="11" customFormat="1" ht="11.25">
      <c r="B571" s="135"/>
      <c r="D571" s="136" t="s">
        <v>190</v>
      </c>
      <c r="E571" s="137" t="s">
        <v>3</v>
      </c>
      <c r="F571" s="138" t="s">
        <v>1302</v>
      </c>
      <c r="H571" s="137" t="s">
        <v>3</v>
      </c>
      <c r="I571" s="139"/>
      <c r="L571" s="135"/>
      <c r="M571" s="140"/>
      <c r="T571" s="141"/>
      <c r="AT571" s="137" t="s">
        <v>190</v>
      </c>
      <c r="AU571" s="137" t="s">
        <v>88</v>
      </c>
      <c r="AV571" s="11" t="s">
        <v>88</v>
      </c>
      <c r="AW571" s="11" t="s">
        <v>41</v>
      </c>
      <c r="AX571" s="11" t="s">
        <v>80</v>
      </c>
      <c r="AY571" s="137" t="s">
        <v>184</v>
      </c>
    </row>
    <row r="572" spans="2:51" s="12" customFormat="1" ht="11.25">
      <c r="B572" s="142"/>
      <c r="D572" s="136" t="s">
        <v>190</v>
      </c>
      <c r="E572" s="143" t="s">
        <v>3</v>
      </c>
      <c r="F572" s="144" t="s">
        <v>1363</v>
      </c>
      <c r="H572" s="145">
        <v>2</v>
      </c>
      <c r="I572" s="146"/>
      <c r="L572" s="142"/>
      <c r="M572" s="147"/>
      <c r="T572" s="148"/>
      <c r="AT572" s="143" t="s">
        <v>190</v>
      </c>
      <c r="AU572" s="143" t="s">
        <v>88</v>
      </c>
      <c r="AV572" s="12" t="s">
        <v>90</v>
      </c>
      <c r="AW572" s="12" t="s">
        <v>41</v>
      </c>
      <c r="AX572" s="12" t="s">
        <v>80</v>
      </c>
      <c r="AY572" s="143" t="s">
        <v>184</v>
      </c>
    </row>
    <row r="573" spans="2:51" s="11" customFormat="1" ht="11.25">
      <c r="B573" s="135"/>
      <c r="D573" s="136" t="s">
        <v>190</v>
      </c>
      <c r="E573" s="137" t="s">
        <v>3</v>
      </c>
      <c r="F573" s="138" t="s">
        <v>1640</v>
      </c>
      <c r="H573" s="137" t="s">
        <v>3</v>
      </c>
      <c r="I573" s="139"/>
      <c r="L573" s="135"/>
      <c r="M573" s="140"/>
      <c r="T573" s="141"/>
      <c r="AT573" s="137" t="s">
        <v>190</v>
      </c>
      <c r="AU573" s="137" t="s">
        <v>88</v>
      </c>
      <c r="AV573" s="11" t="s">
        <v>88</v>
      </c>
      <c r="AW573" s="11" t="s">
        <v>41</v>
      </c>
      <c r="AX573" s="11" t="s">
        <v>80</v>
      </c>
      <c r="AY573" s="137" t="s">
        <v>184</v>
      </c>
    </row>
    <row r="574" spans="2:51" s="12" customFormat="1" ht="11.25">
      <c r="B574" s="142"/>
      <c r="D574" s="136" t="s">
        <v>190</v>
      </c>
      <c r="E574" s="143" t="s">
        <v>3</v>
      </c>
      <c r="F574" s="144" t="s">
        <v>1363</v>
      </c>
      <c r="H574" s="145">
        <v>2</v>
      </c>
      <c r="I574" s="146"/>
      <c r="L574" s="142"/>
      <c r="M574" s="147"/>
      <c r="T574" s="148"/>
      <c r="AT574" s="143" t="s">
        <v>190</v>
      </c>
      <c r="AU574" s="143" t="s">
        <v>88</v>
      </c>
      <c r="AV574" s="12" t="s">
        <v>90</v>
      </c>
      <c r="AW574" s="12" t="s">
        <v>41</v>
      </c>
      <c r="AX574" s="12" t="s">
        <v>80</v>
      </c>
      <c r="AY574" s="143" t="s">
        <v>184</v>
      </c>
    </row>
    <row r="575" spans="2:51" s="11" customFormat="1" ht="11.25">
      <c r="B575" s="135"/>
      <c r="D575" s="136" t="s">
        <v>190</v>
      </c>
      <c r="E575" s="137" t="s">
        <v>3</v>
      </c>
      <c r="F575" s="138" t="s">
        <v>1641</v>
      </c>
      <c r="H575" s="137" t="s">
        <v>3</v>
      </c>
      <c r="I575" s="139"/>
      <c r="L575" s="135"/>
      <c r="M575" s="140"/>
      <c r="T575" s="141"/>
      <c r="AT575" s="137" t="s">
        <v>190</v>
      </c>
      <c r="AU575" s="137" t="s">
        <v>88</v>
      </c>
      <c r="AV575" s="11" t="s">
        <v>88</v>
      </c>
      <c r="AW575" s="11" t="s">
        <v>41</v>
      </c>
      <c r="AX575" s="11" t="s">
        <v>80</v>
      </c>
      <c r="AY575" s="137" t="s">
        <v>184</v>
      </c>
    </row>
    <row r="576" spans="2:51" s="12" customFormat="1" ht="11.25">
      <c r="B576" s="142"/>
      <c r="D576" s="136" t="s">
        <v>190</v>
      </c>
      <c r="E576" s="143" t="s">
        <v>3</v>
      </c>
      <c r="F576" s="144" t="s">
        <v>1363</v>
      </c>
      <c r="H576" s="145">
        <v>2</v>
      </c>
      <c r="I576" s="146"/>
      <c r="L576" s="142"/>
      <c r="M576" s="147"/>
      <c r="T576" s="148"/>
      <c r="AT576" s="143" t="s">
        <v>190</v>
      </c>
      <c r="AU576" s="143" t="s">
        <v>88</v>
      </c>
      <c r="AV576" s="12" t="s">
        <v>90</v>
      </c>
      <c r="AW576" s="12" t="s">
        <v>41</v>
      </c>
      <c r="AX576" s="12" t="s">
        <v>80</v>
      </c>
      <c r="AY576" s="143" t="s">
        <v>184</v>
      </c>
    </row>
    <row r="577" spans="2:65" s="11" customFormat="1" ht="11.25">
      <c r="B577" s="135"/>
      <c r="D577" s="136" t="s">
        <v>190</v>
      </c>
      <c r="E577" s="137" t="s">
        <v>3</v>
      </c>
      <c r="F577" s="138" t="s">
        <v>3287</v>
      </c>
      <c r="H577" s="137" t="s">
        <v>3</v>
      </c>
      <c r="I577" s="139"/>
      <c r="L577" s="135"/>
      <c r="M577" s="140"/>
      <c r="T577" s="141"/>
      <c r="AT577" s="137" t="s">
        <v>190</v>
      </c>
      <c r="AU577" s="137" t="s">
        <v>88</v>
      </c>
      <c r="AV577" s="11" t="s">
        <v>88</v>
      </c>
      <c r="AW577" s="11" t="s">
        <v>41</v>
      </c>
      <c r="AX577" s="11" t="s">
        <v>80</v>
      </c>
      <c r="AY577" s="137" t="s">
        <v>184</v>
      </c>
    </row>
    <row r="578" spans="2:65" s="11" customFormat="1" ht="11.25">
      <c r="B578" s="135"/>
      <c r="D578" s="136" t="s">
        <v>190</v>
      </c>
      <c r="E578" s="137" t="s">
        <v>3</v>
      </c>
      <c r="F578" s="138" t="s">
        <v>2282</v>
      </c>
      <c r="H578" s="137" t="s">
        <v>3</v>
      </c>
      <c r="I578" s="139"/>
      <c r="L578" s="135"/>
      <c r="M578" s="140"/>
      <c r="T578" s="141"/>
      <c r="AT578" s="137" t="s">
        <v>190</v>
      </c>
      <c r="AU578" s="137" t="s">
        <v>88</v>
      </c>
      <c r="AV578" s="11" t="s">
        <v>88</v>
      </c>
      <c r="AW578" s="11" t="s">
        <v>41</v>
      </c>
      <c r="AX578" s="11" t="s">
        <v>80</v>
      </c>
      <c r="AY578" s="137" t="s">
        <v>184</v>
      </c>
    </row>
    <row r="579" spans="2:65" s="12" customFormat="1" ht="11.25">
      <c r="B579" s="142"/>
      <c r="D579" s="136" t="s">
        <v>190</v>
      </c>
      <c r="E579" s="143" t="s">
        <v>3</v>
      </c>
      <c r="F579" s="144" t="s">
        <v>90</v>
      </c>
      <c r="H579" s="145">
        <v>2</v>
      </c>
      <c r="I579" s="146"/>
      <c r="L579" s="142"/>
      <c r="M579" s="147"/>
      <c r="T579" s="148"/>
      <c r="AT579" s="143" t="s">
        <v>190</v>
      </c>
      <c r="AU579" s="143" t="s">
        <v>88</v>
      </c>
      <c r="AV579" s="12" t="s">
        <v>90</v>
      </c>
      <c r="AW579" s="12" t="s">
        <v>41</v>
      </c>
      <c r="AX579" s="12" t="s">
        <v>80</v>
      </c>
      <c r="AY579" s="143" t="s">
        <v>184</v>
      </c>
    </row>
    <row r="580" spans="2:65" s="13" customFormat="1" ht="11.25">
      <c r="B580" s="149"/>
      <c r="D580" s="136" t="s">
        <v>190</v>
      </c>
      <c r="E580" s="150" t="s">
        <v>3</v>
      </c>
      <c r="F580" s="151" t="s">
        <v>202</v>
      </c>
      <c r="H580" s="152">
        <v>34</v>
      </c>
      <c r="I580" s="153"/>
      <c r="L580" s="149"/>
      <c r="M580" s="154"/>
      <c r="T580" s="155"/>
      <c r="AT580" s="150" t="s">
        <v>190</v>
      </c>
      <c r="AU580" s="150" t="s">
        <v>88</v>
      </c>
      <c r="AV580" s="13" t="s">
        <v>203</v>
      </c>
      <c r="AW580" s="13" t="s">
        <v>41</v>
      </c>
      <c r="AX580" s="13" t="s">
        <v>88</v>
      </c>
      <c r="AY580" s="150" t="s">
        <v>184</v>
      </c>
    </row>
    <row r="581" spans="2:65" s="1" customFormat="1" ht="37.9" customHeight="1">
      <c r="B581" s="121"/>
      <c r="C581" s="122" t="s">
        <v>481</v>
      </c>
      <c r="D581" s="122" t="s">
        <v>185</v>
      </c>
      <c r="E581" s="123" t="s">
        <v>1391</v>
      </c>
      <c r="F581" s="124" t="s">
        <v>1392</v>
      </c>
      <c r="G581" s="125" t="s">
        <v>213</v>
      </c>
      <c r="H581" s="126">
        <v>12</v>
      </c>
      <c r="I581" s="127"/>
      <c r="J581" s="128">
        <f>ROUND(I581*H581,2)</f>
        <v>0</v>
      </c>
      <c r="K581" s="124" t="s">
        <v>189</v>
      </c>
      <c r="L581" s="32"/>
      <c r="M581" s="129" t="s">
        <v>3</v>
      </c>
      <c r="N581" s="130" t="s">
        <v>51</v>
      </c>
      <c r="P581" s="131">
        <f>O581*H581</f>
        <v>0</v>
      </c>
      <c r="Q581" s="131">
        <v>0</v>
      </c>
      <c r="R581" s="131">
        <f>Q581*H581</f>
        <v>0</v>
      </c>
      <c r="S581" s="131">
        <v>0</v>
      </c>
      <c r="T581" s="132">
        <f>S581*H581</f>
        <v>0</v>
      </c>
      <c r="AR581" s="133" t="s">
        <v>88</v>
      </c>
      <c r="AT581" s="133" t="s">
        <v>185</v>
      </c>
      <c r="AU581" s="133" t="s">
        <v>88</v>
      </c>
      <c r="AY581" s="16" t="s">
        <v>184</v>
      </c>
      <c r="BE581" s="134">
        <f>IF(N581="základní",J581,0)</f>
        <v>0</v>
      </c>
      <c r="BF581" s="134">
        <f>IF(N581="snížená",J581,0)</f>
        <v>0</v>
      </c>
      <c r="BG581" s="134">
        <f>IF(N581="zákl. přenesená",J581,0)</f>
        <v>0</v>
      </c>
      <c r="BH581" s="134">
        <f>IF(N581="sníž. přenesená",J581,0)</f>
        <v>0</v>
      </c>
      <c r="BI581" s="134">
        <f>IF(N581="nulová",J581,0)</f>
        <v>0</v>
      </c>
      <c r="BJ581" s="16" t="s">
        <v>88</v>
      </c>
      <c r="BK581" s="134">
        <f>ROUND(I581*H581,2)</f>
        <v>0</v>
      </c>
      <c r="BL581" s="16" t="s">
        <v>88</v>
      </c>
      <c r="BM581" s="133" t="s">
        <v>3331</v>
      </c>
    </row>
    <row r="582" spans="2:65" s="11" customFormat="1" ht="11.25">
      <c r="B582" s="135"/>
      <c r="D582" s="136" t="s">
        <v>190</v>
      </c>
      <c r="E582" s="137" t="s">
        <v>3</v>
      </c>
      <c r="F582" s="138" t="s">
        <v>3216</v>
      </c>
      <c r="H582" s="137" t="s">
        <v>3</v>
      </c>
      <c r="I582" s="139"/>
      <c r="L582" s="135"/>
      <c r="M582" s="140"/>
      <c r="T582" s="141"/>
      <c r="AT582" s="137" t="s">
        <v>190</v>
      </c>
      <c r="AU582" s="137" t="s">
        <v>88</v>
      </c>
      <c r="AV582" s="11" t="s">
        <v>88</v>
      </c>
      <c r="AW582" s="11" t="s">
        <v>41</v>
      </c>
      <c r="AX582" s="11" t="s">
        <v>80</v>
      </c>
      <c r="AY582" s="137" t="s">
        <v>184</v>
      </c>
    </row>
    <row r="583" spans="2:65" s="11" customFormat="1" ht="11.25">
      <c r="B583" s="135"/>
      <c r="D583" s="136" t="s">
        <v>190</v>
      </c>
      <c r="E583" s="137" t="s">
        <v>3</v>
      </c>
      <c r="F583" s="138" t="s">
        <v>1295</v>
      </c>
      <c r="H583" s="137" t="s">
        <v>3</v>
      </c>
      <c r="I583" s="139"/>
      <c r="L583" s="135"/>
      <c r="M583" s="140"/>
      <c r="T583" s="141"/>
      <c r="AT583" s="137" t="s">
        <v>190</v>
      </c>
      <c r="AU583" s="137" t="s">
        <v>88</v>
      </c>
      <c r="AV583" s="11" t="s">
        <v>88</v>
      </c>
      <c r="AW583" s="11" t="s">
        <v>41</v>
      </c>
      <c r="AX583" s="11" t="s">
        <v>80</v>
      </c>
      <c r="AY583" s="137" t="s">
        <v>184</v>
      </c>
    </row>
    <row r="584" spans="2:65" s="12" customFormat="1" ht="11.25">
      <c r="B584" s="142"/>
      <c r="D584" s="136" t="s">
        <v>190</v>
      </c>
      <c r="E584" s="143" t="s">
        <v>3</v>
      </c>
      <c r="F584" s="144" t="s">
        <v>1363</v>
      </c>
      <c r="H584" s="145">
        <v>2</v>
      </c>
      <c r="I584" s="146"/>
      <c r="L584" s="142"/>
      <c r="M584" s="147"/>
      <c r="T584" s="148"/>
      <c r="AT584" s="143" t="s">
        <v>190</v>
      </c>
      <c r="AU584" s="143" t="s">
        <v>88</v>
      </c>
      <c r="AV584" s="12" t="s">
        <v>90</v>
      </c>
      <c r="AW584" s="12" t="s">
        <v>41</v>
      </c>
      <c r="AX584" s="12" t="s">
        <v>80</v>
      </c>
      <c r="AY584" s="143" t="s">
        <v>184</v>
      </c>
    </row>
    <row r="585" spans="2:65" s="11" customFormat="1" ht="11.25">
      <c r="B585" s="135"/>
      <c r="D585" s="136" t="s">
        <v>190</v>
      </c>
      <c r="E585" s="137" t="s">
        <v>3</v>
      </c>
      <c r="F585" s="138" t="s">
        <v>1299</v>
      </c>
      <c r="H585" s="137" t="s">
        <v>3</v>
      </c>
      <c r="I585" s="139"/>
      <c r="L585" s="135"/>
      <c r="M585" s="140"/>
      <c r="T585" s="141"/>
      <c r="AT585" s="137" t="s">
        <v>190</v>
      </c>
      <c r="AU585" s="137" t="s">
        <v>88</v>
      </c>
      <c r="AV585" s="11" t="s">
        <v>88</v>
      </c>
      <c r="AW585" s="11" t="s">
        <v>41</v>
      </c>
      <c r="AX585" s="11" t="s">
        <v>80</v>
      </c>
      <c r="AY585" s="137" t="s">
        <v>184</v>
      </c>
    </row>
    <row r="586" spans="2:65" s="12" customFormat="1" ht="11.25">
      <c r="B586" s="142"/>
      <c r="D586" s="136" t="s">
        <v>190</v>
      </c>
      <c r="E586" s="143" t="s">
        <v>3</v>
      </c>
      <c r="F586" s="144" t="s">
        <v>1363</v>
      </c>
      <c r="H586" s="145">
        <v>2</v>
      </c>
      <c r="I586" s="146"/>
      <c r="L586" s="142"/>
      <c r="M586" s="147"/>
      <c r="T586" s="148"/>
      <c r="AT586" s="143" t="s">
        <v>190</v>
      </c>
      <c r="AU586" s="143" t="s">
        <v>88</v>
      </c>
      <c r="AV586" s="12" t="s">
        <v>90</v>
      </c>
      <c r="AW586" s="12" t="s">
        <v>41</v>
      </c>
      <c r="AX586" s="12" t="s">
        <v>80</v>
      </c>
      <c r="AY586" s="143" t="s">
        <v>184</v>
      </c>
    </row>
    <row r="587" spans="2:65" s="11" customFormat="1" ht="11.25">
      <c r="B587" s="135"/>
      <c r="D587" s="136" t="s">
        <v>190</v>
      </c>
      <c r="E587" s="137" t="s">
        <v>3</v>
      </c>
      <c r="F587" s="138" t="s">
        <v>1300</v>
      </c>
      <c r="H587" s="137" t="s">
        <v>3</v>
      </c>
      <c r="I587" s="139"/>
      <c r="L587" s="135"/>
      <c r="M587" s="140"/>
      <c r="T587" s="141"/>
      <c r="AT587" s="137" t="s">
        <v>190</v>
      </c>
      <c r="AU587" s="137" t="s">
        <v>88</v>
      </c>
      <c r="AV587" s="11" t="s">
        <v>88</v>
      </c>
      <c r="AW587" s="11" t="s">
        <v>41</v>
      </c>
      <c r="AX587" s="11" t="s">
        <v>80</v>
      </c>
      <c r="AY587" s="137" t="s">
        <v>184</v>
      </c>
    </row>
    <row r="588" spans="2:65" s="12" customFormat="1" ht="11.25">
      <c r="B588" s="142"/>
      <c r="D588" s="136" t="s">
        <v>190</v>
      </c>
      <c r="E588" s="143" t="s">
        <v>3</v>
      </c>
      <c r="F588" s="144" t="s">
        <v>895</v>
      </c>
      <c r="H588" s="145">
        <v>4</v>
      </c>
      <c r="I588" s="146"/>
      <c r="L588" s="142"/>
      <c r="M588" s="147"/>
      <c r="T588" s="148"/>
      <c r="AT588" s="143" t="s">
        <v>190</v>
      </c>
      <c r="AU588" s="143" t="s">
        <v>88</v>
      </c>
      <c r="AV588" s="12" t="s">
        <v>90</v>
      </c>
      <c r="AW588" s="12" t="s">
        <v>41</v>
      </c>
      <c r="AX588" s="12" t="s">
        <v>80</v>
      </c>
      <c r="AY588" s="143" t="s">
        <v>184</v>
      </c>
    </row>
    <row r="589" spans="2:65" s="11" customFormat="1" ht="11.25">
      <c r="B589" s="135"/>
      <c r="D589" s="136" t="s">
        <v>190</v>
      </c>
      <c r="E589" s="137" t="s">
        <v>3</v>
      </c>
      <c r="F589" s="138" t="s">
        <v>1301</v>
      </c>
      <c r="H589" s="137" t="s">
        <v>3</v>
      </c>
      <c r="I589" s="139"/>
      <c r="L589" s="135"/>
      <c r="M589" s="140"/>
      <c r="T589" s="141"/>
      <c r="AT589" s="137" t="s">
        <v>190</v>
      </c>
      <c r="AU589" s="137" t="s">
        <v>88</v>
      </c>
      <c r="AV589" s="11" t="s">
        <v>88</v>
      </c>
      <c r="AW589" s="11" t="s">
        <v>41</v>
      </c>
      <c r="AX589" s="11" t="s">
        <v>80</v>
      </c>
      <c r="AY589" s="137" t="s">
        <v>184</v>
      </c>
    </row>
    <row r="590" spans="2:65" s="12" customFormat="1" ht="11.25">
      <c r="B590" s="142"/>
      <c r="D590" s="136" t="s">
        <v>190</v>
      </c>
      <c r="E590" s="143" t="s">
        <v>3</v>
      </c>
      <c r="F590" s="144" t="s">
        <v>1363</v>
      </c>
      <c r="H590" s="145">
        <v>2</v>
      </c>
      <c r="I590" s="146"/>
      <c r="L590" s="142"/>
      <c r="M590" s="147"/>
      <c r="T590" s="148"/>
      <c r="AT590" s="143" t="s">
        <v>190</v>
      </c>
      <c r="AU590" s="143" t="s">
        <v>88</v>
      </c>
      <c r="AV590" s="12" t="s">
        <v>90</v>
      </c>
      <c r="AW590" s="12" t="s">
        <v>41</v>
      </c>
      <c r="AX590" s="12" t="s">
        <v>80</v>
      </c>
      <c r="AY590" s="143" t="s">
        <v>184</v>
      </c>
    </row>
    <row r="591" spans="2:65" s="11" customFormat="1" ht="11.25">
      <c r="B591" s="135"/>
      <c r="D591" s="136" t="s">
        <v>190</v>
      </c>
      <c r="E591" s="137" t="s">
        <v>3</v>
      </c>
      <c r="F591" s="138" t="s">
        <v>1729</v>
      </c>
      <c r="H591" s="137" t="s">
        <v>3</v>
      </c>
      <c r="I591" s="139"/>
      <c r="L591" s="135"/>
      <c r="M591" s="140"/>
      <c r="T591" s="141"/>
      <c r="AT591" s="137" t="s">
        <v>190</v>
      </c>
      <c r="AU591" s="137" t="s">
        <v>88</v>
      </c>
      <c r="AV591" s="11" t="s">
        <v>88</v>
      </c>
      <c r="AW591" s="11" t="s">
        <v>41</v>
      </c>
      <c r="AX591" s="11" t="s">
        <v>80</v>
      </c>
      <c r="AY591" s="137" t="s">
        <v>184</v>
      </c>
    </row>
    <row r="592" spans="2:65" s="12" customFormat="1" ht="11.25">
      <c r="B592" s="142"/>
      <c r="D592" s="136" t="s">
        <v>190</v>
      </c>
      <c r="E592" s="143" t="s">
        <v>3</v>
      </c>
      <c r="F592" s="144" t="s">
        <v>1363</v>
      </c>
      <c r="H592" s="145">
        <v>2</v>
      </c>
      <c r="I592" s="146"/>
      <c r="L592" s="142"/>
      <c r="M592" s="147"/>
      <c r="T592" s="148"/>
      <c r="AT592" s="143" t="s">
        <v>190</v>
      </c>
      <c r="AU592" s="143" t="s">
        <v>88</v>
      </c>
      <c r="AV592" s="12" t="s">
        <v>90</v>
      </c>
      <c r="AW592" s="12" t="s">
        <v>41</v>
      </c>
      <c r="AX592" s="12" t="s">
        <v>80</v>
      </c>
      <c r="AY592" s="143" t="s">
        <v>184</v>
      </c>
    </row>
    <row r="593" spans="2:65" s="13" customFormat="1" ht="11.25">
      <c r="B593" s="149"/>
      <c r="D593" s="136" t="s">
        <v>190</v>
      </c>
      <c r="E593" s="150" t="s">
        <v>3</v>
      </c>
      <c r="F593" s="151" t="s">
        <v>202</v>
      </c>
      <c r="H593" s="152">
        <v>12</v>
      </c>
      <c r="I593" s="153"/>
      <c r="L593" s="149"/>
      <c r="M593" s="154"/>
      <c r="T593" s="155"/>
      <c r="AT593" s="150" t="s">
        <v>190</v>
      </c>
      <c r="AU593" s="150" t="s">
        <v>88</v>
      </c>
      <c r="AV593" s="13" t="s">
        <v>203</v>
      </c>
      <c r="AW593" s="13" t="s">
        <v>41</v>
      </c>
      <c r="AX593" s="13" t="s">
        <v>88</v>
      </c>
      <c r="AY593" s="150" t="s">
        <v>184</v>
      </c>
    </row>
    <row r="594" spans="2:65" s="1" customFormat="1" ht="37.9" customHeight="1">
      <c r="B594" s="121"/>
      <c r="C594" s="122" t="s">
        <v>650</v>
      </c>
      <c r="D594" s="122" t="s">
        <v>185</v>
      </c>
      <c r="E594" s="123" t="s">
        <v>1753</v>
      </c>
      <c r="F594" s="124" t="s">
        <v>1754</v>
      </c>
      <c r="G594" s="125" t="s">
        <v>213</v>
      </c>
      <c r="H594" s="126">
        <v>1</v>
      </c>
      <c r="I594" s="127"/>
      <c r="J594" s="128">
        <f>ROUND(I594*H594,2)</f>
        <v>0</v>
      </c>
      <c r="K594" s="124" t="s">
        <v>189</v>
      </c>
      <c r="L594" s="32"/>
      <c r="M594" s="129" t="s">
        <v>3</v>
      </c>
      <c r="N594" s="130" t="s">
        <v>51</v>
      </c>
      <c r="P594" s="131">
        <f>O594*H594</f>
        <v>0</v>
      </c>
      <c r="Q594" s="131">
        <v>0</v>
      </c>
      <c r="R594" s="131">
        <f>Q594*H594</f>
        <v>0</v>
      </c>
      <c r="S594" s="131">
        <v>0</v>
      </c>
      <c r="T594" s="132">
        <f>S594*H594</f>
        <v>0</v>
      </c>
      <c r="AR594" s="133" t="s">
        <v>88</v>
      </c>
      <c r="AT594" s="133" t="s">
        <v>185</v>
      </c>
      <c r="AU594" s="133" t="s">
        <v>88</v>
      </c>
      <c r="AY594" s="16" t="s">
        <v>184</v>
      </c>
      <c r="BE594" s="134">
        <f>IF(N594="základní",J594,0)</f>
        <v>0</v>
      </c>
      <c r="BF594" s="134">
        <f>IF(N594="snížená",J594,0)</f>
        <v>0</v>
      </c>
      <c r="BG594" s="134">
        <f>IF(N594="zákl. přenesená",J594,0)</f>
        <v>0</v>
      </c>
      <c r="BH594" s="134">
        <f>IF(N594="sníž. přenesená",J594,0)</f>
        <v>0</v>
      </c>
      <c r="BI594" s="134">
        <f>IF(N594="nulová",J594,0)</f>
        <v>0</v>
      </c>
      <c r="BJ594" s="16" t="s">
        <v>88</v>
      </c>
      <c r="BK594" s="134">
        <f>ROUND(I594*H594,2)</f>
        <v>0</v>
      </c>
      <c r="BL594" s="16" t="s">
        <v>88</v>
      </c>
      <c r="BM594" s="133" t="s">
        <v>3332</v>
      </c>
    </row>
    <row r="595" spans="2:65" s="11" customFormat="1" ht="11.25">
      <c r="B595" s="135"/>
      <c r="D595" s="136" t="s">
        <v>190</v>
      </c>
      <c r="E595" s="137" t="s">
        <v>3</v>
      </c>
      <c r="F595" s="138" t="s">
        <v>3216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1" customFormat="1" ht="22.5">
      <c r="B596" s="135"/>
      <c r="D596" s="136" t="s">
        <v>190</v>
      </c>
      <c r="E596" s="137" t="s">
        <v>3</v>
      </c>
      <c r="F596" s="138" t="s">
        <v>1756</v>
      </c>
      <c r="H596" s="137" t="s">
        <v>3</v>
      </c>
      <c r="I596" s="139"/>
      <c r="L596" s="135"/>
      <c r="M596" s="140"/>
      <c r="T596" s="141"/>
      <c r="AT596" s="137" t="s">
        <v>190</v>
      </c>
      <c r="AU596" s="137" t="s">
        <v>88</v>
      </c>
      <c r="AV596" s="11" t="s">
        <v>88</v>
      </c>
      <c r="AW596" s="11" t="s">
        <v>41</v>
      </c>
      <c r="AX596" s="11" t="s">
        <v>80</v>
      </c>
      <c r="AY596" s="137" t="s">
        <v>184</v>
      </c>
    </row>
    <row r="597" spans="2:65" s="11" customFormat="1" ht="11.25">
      <c r="B597" s="135"/>
      <c r="D597" s="136" t="s">
        <v>190</v>
      </c>
      <c r="E597" s="137" t="s">
        <v>3</v>
      </c>
      <c r="F597" s="138" t="s">
        <v>1641</v>
      </c>
      <c r="H597" s="137" t="s">
        <v>3</v>
      </c>
      <c r="I597" s="139"/>
      <c r="L597" s="135"/>
      <c r="M597" s="140"/>
      <c r="T597" s="141"/>
      <c r="AT597" s="137" t="s">
        <v>190</v>
      </c>
      <c r="AU597" s="137" t="s">
        <v>88</v>
      </c>
      <c r="AV597" s="11" t="s">
        <v>88</v>
      </c>
      <c r="AW597" s="11" t="s">
        <v>41</v>
      </c>
      <c r="AX597" s="11" t="s">
        <v>80</v>
      </c>
      <c r="AY597" s="137" t="s">
        <v>184</v>
      </c>
    </row>
    <row r="598" spans="2:65" s="12" customFormat="1" ht="11.25">
      <c r="B598" s="142"/>
      <c r="D598" s="136" t="s">
        <v>190</v>
      </c>
      <c r="E598" s="143" t="s">
        <v>3</v>
      </c>
      <c r="F598" s="144" t="s">
        <v>88</v>
      </c>
      <c r="H598" s="145">
        <v>1</v>
      </c>
      <c r="I598" s="146"/>
      <c r="L598" s="142"/>
      <c r="M598" s="147"/>
      <c r="T598" s="148"/>
      <c r="AT598" s="143" t="s">
        <v>190</v>
      </c>
      <c r="AU598" s="143" t="s">
        <v>88</v>
      </c>
      <c r="AV598" s="12" t="s">
        <v>90</v>
      </c>
      <c r="AW598" s="12" t="s">
        <v>41</v>
      </c>
      <c r="AX598" s="12" t="s">
        <v>80</v>
      </c>
      <c r="AY598" s="143" t="s">
        <v>184</v>
      </c>
    </row>
    <row r="599" spans="2:65" s="13" customFormat="1" ht="11.25">
      <c r="B599" s="149"/>
      <c r="D599" s="136" t="s">
        <v>190</v>
      </c>
      <c r="E599" s="150" t="s">
        <v>3</v>
      </c>
      <c r="F599" s="151" t="s">
        <v>202</v>
      </c>
      <c r="H599" s="152">
        <v>1</v>
      </c>
      <c r="I599" s="153"/>
      <c r="L599" s="149"/>
      <c r="M599" s="154"/>
      <c r="T599" s="155"/>
      <c r="AT599" s="150" t="s">
        <v>190</v>
      </c>
      <c r="AU599" s="150" t="s">
        <v>88</v>
      </c>
      <c r="AV599" s="13" t="s">
        <v>203</v>
      </c>
      <c r="AW599" s="13" t="s">
        <v>41</v>
      </c>
      <c r="AX599" s="13" t="s">
        <v>88</v>
      </c>
      <c r="AY599" s="150" t="s">
        <v>184</v>
      </c>
    </row>
    <row r="600" spans="2:65" s="1" customFormat="1" ht="37.9" customHeight="1">
      <c r="B600" s="121"/>
      <c r="C600" s="122" t="s">
        <v>485</v>
      </c>
      <c r="D600" s="122" t="s">
        <v>185</v>
      </c>
      <c r="E600" s="123" t="s">
        <v>3333</v>
      </c>
      <c r="F600" s="124" t="s">
        <v>3334</v>
      </c>
      <c r="G600" s="125" t="s">
        <v>213</v>
      </c>
      <c r="H600" s="126">
        <v>1</v>
      </c>
      <c r="I600" s="127"/>
      <c r="J600" s="128">
        <f>ROUND(I600*H600,2)</f>
        <v>0</v>
      </c>
      <c r="K600" s="124" t="s">
        <v>189</v>
      </c>
      <c r="L600" s="32"/>
      <c r="M600" s="129" t="s">
        <v>3</v>
      </c>
      <c r="N600" s="130" t="s">
        <v>51</v>
      </c>
      <c r="P600" s="131">
        <f>O600*H600</f>
        <v>0</v>
      </c>
      <c r="Q600" s="131">
        <v>0</v>
      </c>
      <c r="R600" s="131">
        <f>Q600*H600</f>
        <v>0</v>
      </c>
      <c r="S600" s="131">
        <v>0</v>
      </c>
      <c r="T600" s="132">
        <f>S600*H600</f>
        <v>0</v>
      </c>
      <c r="AR600" s="133" t="s">
        <v>88</v>
      </c>
      <c r="AT600" s="133" t="s">
        <v>185</v>
      </c>
      <c r="AU600" s="133" t="s">
        <v>88</v>
      </c>
      <c r="AY600" s="16" t="s">
        <v>184</v>
      </c>
      <c r="BE600" s="134">
        <f>IF(N600="základní",J600,0)</f>
        <v>0</v>
      </c>
      <c r="BF600" s="134">
        <f>IF(N600="snížená",J600,0)</f>
        <v>0</v>
      </c>
      <c r="BG600" s="134">
        <f>IF(N600="zákl. přenesená",J600,0)</f>
        <v>0</v>
      </c>
      <c r="BH600" s="134">
        <f>IF(N600="sníž. přenesená",J600,0)</f>
        <v>0</v>
      </c>
      <c r="BI600" s="134">
        <f>IF(N600="nulová",J600,0)</f>
        <v>0</v>
      </c>
      <c r="BJ600" s="16" t="s">
        <v>88</v>
      </c>
      <c r="BK600" s="134">
        <f>ROUND(I600*H600,2)</f>
        <v>0</v>
      </c>
      <c r="BL600" s="16" t="s">
        <v>88</v>
      </c>
      <c r="BM600" s="133" t="s">
        <v>3335</v>
      </c>
    </row>
    <row r="601" spans="2:65" s="11" customFormat="1" ht="11.25">
      <c r="B601" s="135"/>
      <c r="D601" s="136" t="s">
        <v>190</v>
      </c>
      <c r="E601" s="137" t="s">
        <v>3</v>
      </c>
      <c r="F601" s="138" t="s">
        <v>3216</v>
      </c>
      <c r="H601" s="137" t="s">
        <v>3</v>
      </c>
      <c r="I601" s="139"/>
      <c r="L601" s="135"/>
      <c r="M601" s="140"/>
      <c r="T601" s="141"/>
      <c r="AT601" s="137" t="s">
        <v>190</v>
      </c>
      <c r="AU601" s="137" t="s">
        <v>88</v>
      </c>
      <c r="AV601" s="11" t="s">
        <v>88</v>
      </c>
      <c r="AW601" s="11" t="s">
        <v>41</v>
      </c>
      <c r="AX601" s="11" t="s">
        <v>80</v>
      </c>
      <c r="AY601" s="137" t="s">
        <v>184</v>
      </c>
    </row>
    <row r="602" spans="2:65" s="11" customFormat="1" ht="11.25">
      <c r="B602" s="135"/>
      <c r="D602" s="136" t="s">
        <v>190</v>
      </c>
      <c r="E602" s="137" t="s">
        <v>3</v>
      </c>
      <c r="F602" s="138" t="s">
        <v>2373</v>
      </c>
      <c r="H602" s="137" t="s">
        <v>3</v>
      </c>
      <c r="I602" s="139"/>
      <c r="L602" s="135"/>
      <c r="M602" s="140"/>
      <c r="T602" s="141"/>
      <c r="AT602" s="137" t="s">
        <v>190</v>
      </c>
      <c r="AU602" s="137" t="s">
        <v>88</v>
      </c>
      <c r="AV602" s="11" t="s">
        <v>88</v>
      </c>
      <c r="AW602" s="11" t="s">
        <v>41</v>
      </c>
      <c r="AX602" s="11" t="s">
        <v>80</v>
      </c>
      <c r="AY602" s="137" t="s">
        <v>184</v>
      </c>
    </row>
    <row r="603" spans="2:65" s="11" customFormat="1" ht="11.25">
      <c r="B603" s="135"/>
      <c r="D603" s="136" t="s">
        <v>190</v>
      </c>
      <c r="E603" s="137" t="s">
        <v>3</v>
      </c>
      <c r="F603" s="138" t="s">
        <v>2267</v>
      </c>
      <c r="H603" s="137" t="s">
        <v>3</v>
      </c>
      <c r="I603" s="139"/>
      <c r="L603" s="135"/>
      <c r="M603" s="140"/>
      <c r="T603" s="141"/>
      <c r="AT603" s="137" t="s">
        <v>190</v>
      </c>
      <c r="AU603" s="137" t="s">
        <v>88</v>
      </c>
      <c r="AV603" s="11" t="s">
        <v>88</v>
      </c>
      <c r="AW603" s="11" t="s">
        <v>41</v>
      </c>
      <c r="AX603" s="11" t="s">
        <v>80</v>
      </c>
      <c r="AY603" s="137" t="s">
        <v>184</v>
      </c>
    </row>
    <row r="604" spans="2:65" s="12" customFormat="1" ht="11.25">
      <c r="B604" s="142"/>
      <c r="D604" s="136" t="s">
        <v>190</v>
      </c>
      <c r="E604" s="143" t="s">
        <v>3</v>
      </c>
      <c r="F604" s="144" t="s">
        <v>88</v>
      </c>
      <c r="H604" s="145">
        <v>1</v>
      </c>
      <c r="I604" s="146"/>
      <c r="L604" s="142"/>
      <c r="M604" s="147"/>
      <c r="T604" s="148"/>
      <c r="AT604" s="143" t="s">
        <v>190</v>
      </c>
      <c r="AU604" s="143" t="s">
        <v>88</v>
      </c>
      <c r="AV604" s="12" t="s">
        <v>90</v>
      </c>
      <c r="AW604" s="12" t="s">
        <v>41</v>
      </c>
      <c r="AX604" s="12" t="s">
        <v>80</v>
      </c>
      <c r="AY604" s="143" t="s">
        <v>184</v>
      </c>
    </row>
    <row r="605" spans="2:65" s="13" customFormat="1" ht="11.25">
      <c r="B605" s="149"/>
      <c r="D605" s="136" t="s">
        <v>190</v>
      </c>
      <c r="E605" s="150" t="s">
        <v>3</v>
      </c>
      <c r="F605" s="151" t="s">
        <v>202</v>
      </c>
      <c r="H605" s="152">
        <v>1</v>
      </c>
      <c r="I605" s="153"/>
      <c r="L605" s="149"/>
      <c r="M605" s="154"/>
      <c r="T605" s="155"/>
      <c r="AT605" s="150" t="s">
        <v>190</v>
      </c>
      <c r="AU605" s="150" t="s">
        <v>88</v>
      </c>
      <c r="AV605" s="13" t="s">
        <v>203</v>
      </c>
      <c r="AW605" s="13" t="s">
        <v>41</v>
      </c>
      <c r="AX605" s="13" t="s">
        <v>88</v>
      </c>
      <c r="AY605" s="150" t="s">
        <v>184</v>
      </c>
    </row>
    <row r="606" spans="2:65" s="1" customFormat="1" ht="49.15" customHeight="1">
      <c r="B606" s="121"/>
      <c r="C606" s="122" t="s">
        <v>662</v>
      </c>
      <c r="D606" s="122" t="s">
        <v>185</v>
      </c>
      <c r="E606" s="123" t="s">
        <v>2901</v>
      </c>
      <c r="F606" s="124" t="s">
        <v>3336</v>
      </c>
      <c r="G606" s="125" t="s">
        <v>213</v>
      </c>
      <c r="H606" s="126">
        <v>1</v>
      </c>
      <c r="I606" s="127"/>
      <c r="J606" s="128">
        <f>ROUND(I606*H606,2)</f>
        <v>0</v>
      </c>
      <c r="K606" s="124" t="s">
        <v>189</v>
      </c>
      <c r="L606" s="32"/>
      <c r="M606" s="129" t="s">
        <v>3</v>
      </c>
      <c r="N606" s="130" t="s">
        <v>51</v>
      </c>
      <c r="P606" s="131">
        <f>O606*H606</f>
        <v>0</v>
      </c>
      <c r="Q606" s="131">
        <v>0</v>
      </c>
      <c r="R606" s="131">
        <f>Q606*H606</f>
        <v>0</v>
      </c>
      <c r="S606" s="131">
        <v>0</v>
      </c>
      <c r="T606" s="132">
        <f>S606*H606</f>
        <v>0</v>
      </c>
      <c r="AR606" s="133" t="s">
        <v>88</v>
      </c>
      <c r="AT606" s="133" t="s">
        <v>185</v>
      </c>
      <c r="AU606" s="133" t="s">
        <v>88</v>
      </c>
      <c r="AY606" s="16" t="s">
        <v>184</v>
      </c>
      <c r="BE606" s="134">
        <f>IF(N606="základní",J606,0)</f>
        <v>0</v>
      </c>
      <c r="BF606" s="134">
        <f>IF(N606="snížená",J606,0)</f>
        <v>0</v>
      </c>
      <c r="BG606" s="134">
        <f>IF(N606="zákl. přenesená",J606,0)</f>
        <v>0</v>
      </c>
      <c r="BH606" s="134">
        <f>IF(N606="sníž. přenesená",J606,0)</f>
        <v>0</v>
      </c>
      <c r="BI606" s="134">
        <f>IF(N606="nulová",J606,0)</f>
        <v>0</v>
      </c>
      <c r="BJ606" s="16" t="s">
        <v>88</v>
      </c>
      <c r="BK606" s="134">
        <f>ROUND(I606*H606,2)</f>
        <v>0</v>
      </c>
      <c r="BL606" s="16" t="s">
        <v>88</v>
      </c>
      <c r="BM606" s="133" t="s">
        <v>3337</v>
      </c>
    </row>
    <row r="607" spans="2:65" s="11" customFormat="1" ht="11.25">
      <c r="B607" s="135"/>
      <c r="D607" s="136" t="s">
        <v>190</v>
      </c>
      <c r="E607" s="137" t="s">
        <v>3</v>
      </c>
      <c r="F607" s="138" t="s">
        <v>3216</v>
      </c>
      <c r="H607" s="137" t="s">
        <v>3</v>
      </c>
      <c r="I607" s="139"/>
      <c r="L607" s="135"/>
      <c r="M607" s="140"/>
      <c r="T607" s="141"/>
      <c r="AT607" s="137" t="s">
        <v>190</v>
      </c>
      <c r="AU607" s="137" t="s">
        <v>88</v>
      </c>
      <c r="AV607" s="11" t="s">
        <v>88</v>
      </c>
      <c r="AW607" s="11" t="s">
        <v>41</v>
      </c>
      <c r="AX607" s="11" t="s">
        <v>80</v>
      </c>
      <c r="AY607" s="137" t="s">
        <v>184</v>
      </c>
    </row>
    <row r="608" spans="2:65" s="11" customFormat="1" ht="22.5">
      <c r="B608" s="135"/>
      <c r="D608" s="136" t="s">
        <v>190</v>
      </c>
      <c r="E608" s="137" t="s">
        <v>3</v>
      </c>
      <c r="F608" s="138" t="s">
        <v>1763</v>
      </c>
      <c r="H608" s="137" t="s">
        <v>3</v>
      </c>
      <c r="I608" s="139"/>
      <c r="L608" s="135"/>
      <c r="M608" s="140"/>
      <c r="T608" s="141"/>
      <c r="AT608" s="137" t="s">
        <v>190</v>
      </c>
      <c r="AU608" s="137" t="s">
        <v>88</v>
      </c>
      <c r="AV608" s="11" t="s">
        <v>88</v>
      </c>
      <c r="AW608" s="11" t="s">
        <v>41</v>
      </c>
      <c r="AX608" s="11" t="s">
        <v>80</v>
      </c>
      <c r="AY608" s="137" t="s">
        <v>184</v>
      </c>
    </row>
    <row r="609" spans="2:65" s="11" customFormat="1" ht="11.25">
      <c r="B609" s="135"/>
      <c r="D609" s="136" t="s">
        <v>190</v>
      </c>
      <c r="E609" s="137" t="s">
        <v>3</v>
      </c>
      <c r="F609" s="138" t="s">
        <v>1764</v>
      </c>
      <c r="H609" s="137" t="s">
        <v>3</v>
      </c>
      <c r="I609" s="139"/>
      <c r="L609" s="135"/>
      <c r="M609" s="140"/>
      <c r="T609" s="141"/>
      <c r="AT609" s="137" t="s">
        <v>190</v>
      </c>
      <c r="AU609" s="137" t="s">
        <v>88</v>
      </c>
      <c r="AV609" s="11" t="s">
        <v>88</v>
      </c>
      <c r="AW609" s="11" t="s">
        <v>41</v>
      </c>
      <c r="AX609" s="11" t="s">
        <v>80</v>
      </c>
      <c r="AY609" s="137" t="s">
        <v>184</v>
      </c>
    </row>
    <row r="610" spans="2:65" s="11" customFormat="1" ht="11.25">
      <c r="B610" s="135"/>
      <c r="D610" s="136" t="s">
        <v>190</v>
      </c>
      <c r="E610" s="137" t="s">
        <v>3</v>
      </c>
      <c r="F610" s="138" t="s">
        <v>1295</v>
      </c>
      <c r="H610" s="137" t="s">
        <v>3</v>
      </c>
      <c r="I610" s="139"/>
      <c r="L610" s="135"/>
      <c r="M610" s="140"/>
      <c r="T610" s="141"/>
      <c r="AT610" s="137" t="s">
        <v>190</v>
      </c>
      <c r="AU610" s="137" t="s">
        <v>88</v>
      </c>
      <c r="AV610" s="11" t="s">
        <v>88</v>
      </c>
      <c r="AW610" s="11" t="s">
        <v>41</v>
      </c>
      <c r="AX610" s="11" t="s">
        <v>80</v>
      </c>
      <c r="AY610" s="137" t="s">
        <v>184</v>
      </c>
    </row>
    <row r="611" spans="2:65" s="12" customFormat="1" ht="11.25">
      <c r="B611" s="142"/>
      <c r="D611" s="136" t="s">
        <v>190</v>
      </c>
      <c r="E611" s="143" t="s">
        <v>3</v>
      </c>
      <c r="F611" s="144" t="s">
        <v>88</v>
      </c>
      <c r="H611" s="145">
        <v>1</v>
      </c>
      <c r="I611" s="146"/>
      <c r="L611" s="142"/>
      <c r="M611" s="147"/>
      <c r="T611" s="148"/>
      <c r="AT611" s="143" t="s">
        <v>190</v>
      </c>
      <c r="AU611" s="143" t="s">
        <v>88</v>
      </c>
      <c r="AV611" s="12" t="s">
        <v>90</v>
      </c>
      <c r="AW611" s="12" t="s">
        <v>41</v>
      </c>
      <c r="AX611" s="12" t="s">
        <v>80</v>
      </c>
      <c r="AY611" s="143" t="s">
        <v>184</v>
      </c>
    </row>
    <row r="612" spans="2:65" s="13" customFormat="1" ht="11.25">
      <c r="B612" s="149"/>
      <c r="D612" s="136" t="s">
        <v>190</v>
      </c>
      <c r="E612" s="150" t="s">
        <v>3</v>
      </c>
      <c r="F612" s="151" t="s">
        <v>202</v>
      </c>
      <c r="H612" s="152">
        <v>1</v>
      </c>
      <c r="I612" s="153"/>
      <c r="L612" s="149"/>
      <c r="M612" s="154"/>
      <c r="T612" s="155"/>
      <c r="AT612" s="150" t="s">
        <v>190</v>
      </c>
      <c r="AU612" s="150" t="s">
        <v>88</v>
      </c>
      <c r="AV612" s="13" t="s">
        <v>203</v>
      </c>
      <c r="AW612" s="13" t="s">
        <v>41</v>
      </c>
      <c r="AX612" s="13" t="s">
        <v>88</v>
      </c>
      <c r="AY612" s="150" t="s">
        <v>184</v>
      </c>
    </row>
    <row r="613" spans="2:65" s="1" customFormat="1" ht="33" customHeight="1">
      <c r="B613" s="121"/>
      <c r="C613" s="122" t="s">
        <v>488</v>
      </c>
      <c r="D613" s="122" t="s">
        <v>185</v>
      </c>
      <c r="E613" s="123" t="s">
        <v>1768</v>
      </c>
      <c r="F613" s="124" t="s">
        <v>1769</v>
      </c>
      <c r="G613" s="125" t="s">
        <v>213</v>
      </c>
      <c r="H613" s="126">
        <v>8</v>
      </c>
      <c r="I613" s="127"/>
      <c r="J613" s="128">
        <f>ROUND(I613*H613,2)</f>
        <v>0</v>
      </c>
      <c r="K613" s="124" t="s">
        <v>189</v>
      </c>
      <c r="L613" s="32"/>
      <c r="M613" s="129" t="s">
        <v>3</v>
      </c>
      <c r="N613" s="130" t="s">
        <v>51</v>
      </c>
      <c r="P613" s="131">
        <f>O613*H613</f>
        <v>0</v>
      </c>
      <c r="Q613" s="131">
        <v>0</v>
      </c>
      <c r="R613" s="131">
        <f>Q613*H613</f>
        <v>0</v>
      </c>
      <c r="S613" s="131">
        <v>0</v>
      </c>
      <c r="T613" s="132">
        <f>S613*H613</f>
        <v>0</v>
      </c>
      <c r="AR613" s="133" t="s">
        <v>88</v>
      </c>
      <c r="AT613" s="133" t="s">
        <v>185</v>
      </c>
      <c r="AU613" s="133" t="s">
        <v>88</v>
      </c>
      <c r="AY613" s="16" t="s">
        <v>184</v>
      </c>
      <c r="BE613" s="134">
        <f>IF(N613="základní",J613,0)</f>
        <v>0</v>
      </c>
      <c r="BF613" s="134">
        <f>IF(N613="snížená",J613,0)</f>
        <v>0</v>
      </c>
      <c r="BG613" s="134">
        <f>IF(N613="zákl. přenesená",J613,0)</f>
        <v>0</v>
      </c>
      <c r="BH613" s="134">
        <f>IF(N613="sníž. přenesená",J613,0)</f>
        <v>0</v>
      </c>
      <c r="BI613" s="134">
        <f>IF(N613="nulová",J613,0)</f>
        <v>0</v>
      </c>
      <c r="BJ613" s="16" t="s">
        <v>88</v>
      </c>
      <c r="BK613" s="134">
        <f>ROUND(I613*H613,2)</f>
        <v>0</v>
      </c>
      <c r="BL613" s="16" t="s">
        <v>88</v>
      </c>
      <c r="BM613" s="133" t="s">
        <v>3338</v>
      </c>
    </row>
    <row r="614" spans="2:65" s="11" customFormat="1" ht="11.25">
      <c r="B614" s="135"/>
      <c r="D614" s="136" t="s">
        <v>190</v>
      </c>
      <c r="E614" s="137" t="s">
        <v>3</v>
      </c>
      <c r="F614" s="138" t="s">
        <v>3216</v>
      </c>
      <c r="H614" s="137" t="s">
        <v>3</v>
      </c>
      <c r="I614" s="139"/>
      <c r="L614" s="135"/>
      <c r="M614" s="140"/>
      <c r="T614" s="141"/>
      <c r="AT614" s="137" t="s">
        <v>190</v>
      </c>
      <c r="AU614" s="137" t="s">
        <v>88</v>
      </c>
      <c r="AV614" s="11" t="s">
        <v>88</v>
      </c>
      <c r="AW614" s="11" t="s">
        <v>41</v>
      </c>
      <c r="AX614" s="11" t="s">
        <v>80</v>
      </c>
      <c r="AY614" s="137" t="s">
        <v>184</v>
      </c>
    </row>
    <row r="615" spans="2:65" s="11" customFormat="1" ht="11.25">
      <c r="B615" s="135"/>
      <c r="D615" s="136" t="s">
        <v>190</v>
      </c>
      <c r="E615" s="137" t="s">
        <v>3</v>
      </c>
      <c r="F615" s="138" t="s">
        <v>1397</v>
      </c>
      <c r="H615" s="137" t="s">
        <v>3</v>
      </c>
      <c r="I615" s="139"/>
      <c r="L615" s="135"/>
      <c r="M615" s="140"/>
      <c r="T615" s="141"/>
      <c r="AT615" s="137" t="s">
        <v>190</v>
      </c>
      <c r="AU615" s="137" t="s">
        <v>88</v>
      </c>
      <c r="AV615" s="11" t="s">
        <v>88</v>
      </c>
      <c r="AW615" s="11" t="s">
        <v>41</v>
      </c>
      <c r="AX615" s="11" t="s">
        <v>80</v>
      </c>
      <c r="AY615" s="137" t="s">
        <v>184</v>
      </c>
    </row>
    <row r="616" spans="2:65" s="11" customFormat="1" ht="11.25">
      <c r="B616" s="135"/>
      <c r="D616" s="136" t="s">
        <v>190</v>
      </c>
      <c r="E616" s="137" t="s">
        <v>3</v>
      </c>
      <c r="F616" s="138" t="s">
        <v>1295</v>
      </c>
      <c r="H616" s="137" t="s">
        <v>3</v>
      </c>
      <c r="I616" s="139"/>
      <c r="L616" s="135"/>
      <c r="M616" s="140"/>
      <c r="T616" s="141"/>
      <c r="AT616" s="137" t="s">
        <v>190</v>
      </c>
      <c r="AU616" s="137" t="s">
        <v>88</v>
      </c>
      <c r="AV616" s="11" t="s">
        <v>88</v>
      </c>
      <c r="AW616" s="11" t="s">
        <v>41</v>
      </c>
      <c r="AX616" s="11" t="s">
        <v>80</v>
      </c>
      <c r="AY616" s="137" t="s">
        <v>184</v>
      </c>
    </row>
    <row r="617" spans="2:65" s="12" customFormat="1" ht="11.25">
      <c r="B617" s="142"/>
      <c r="D617" s="136" t="s">
        <v>190</v>
      </c>
      <c r="E617" s="143" t="s">
        <v>3</v>
      </c>
      <c r="F617" s="144" t="s">
        <v>88</v>
      </c>
      <c r="H617" s="145">
        <v>1</v>
      </c>
      <c r="I617" s="146"/>
      <c r="L617" s="142"/>
      <c r="M617" s="147"/>
      <c r="T617" s="148"/>
      <c r="AT617" s="143" t="s">
        <v>190</v>
      </c>
      <c r="AU617" s="143" t="s">
        <v>88</v>
      </c>
      <c r="AV617" s="12" t="s">
        <v>90</v>
      </c>
      <c r="AW617" s="12" t="s">
        <v>41</v>
      </c>
      <c r="AX617" s="12" t="s">
        <v>80</v>
      </c>
      <c r="AY617" s="143" t="s">
        <v>184</v>
      </c>
    </row>
    <row r="618" spans="2:65" s="11" customFormat="1" ht="11.25">
      <c r="B618" s="135"/>
      <c r="D618" s="136" t="s">
        <v>190</v>
      </c>
      <c r="E618" s="137" t="s">
        <v>3</v>
      </c>
      <c r="F618" s="138" t="s">
        <v>1297</v>
      </c>
      <c r="H618" s="137" t="s">
        <v>3</v>
      </c>
      <c r="I618" s="139"/>
      <c r="L618" s="135"/>
      <c r="M618" s="140"/>
      <c r="T618" s="141"/>
      <c r="AT618" s="137" t="s">
        <v>190</v>
      </c>
      <c r="AU618" s="137" t="s">
        <v>88</v>
      </c>
      <c r="AV618" s="11" t="s">
        <v>88</v>
      </c>
      <c r="AW618" s="11" t="s">
        <v>41</v>
      </c>
      <c r="AX618" s="11" t="s">
        <v>80</v>
      </c>
      <c r="AY618" s="137" t="s">
        <v>184</v>
      </c>
    </row>
    <row r="619" spans="2:65" s="12" customFormat="1" ht="11.25">
      <c r="B619" s="142"/>
      <c r="D619" s="136" t="s">
        <v>190</v>
      </c>
      <c r="E619" s="143" t="s">
        <v>3</v>
      </c>
      <c r="F619" s="144" t="s">
        <v>88</v>
      </c>
      <c r="H619" s="145">
        <v>1</v>
      </c>
      <c r="I619" s="146"/>
      <c r="L619" s="142"/>
      <c r="M619" s="147"/>
      <c r="T619" s="148"/>
      <c r="AT619" s="143" t="s">
        <v>190</v>
      </c>
      <c r="AU619" s="143" t="s">
        <v>88</v>
      </c>
      <c r="AV619" s="12" t="s">
        <v>90</v>
      </c>
      <c r="AW619" s="12" t="s">
        <v>41</v>
      </c>
      <c r="AX619" s="12" t="s">
        <v>80</v>
      </c>
      <c r="AY619" s="143" t="s">
        <v>184</v>
      </c>
    </row>
    <row r="620" spans="2:65" s="11" customFormat="1" ht="11.25">
      <c r="B620" s="135"/>
      <c r="D620" s="136" t="s">
        <v>190</v>
      </c>
      <c r="E620" s="137" t="s">
        <v>3</v>
      </c>
      <c r="F620" s="138" t="s">
        <v>1299</v>
      </c>
      <c r="H620" s="137" t="s">
        <v>3</v>
      </c>
      <c r="I620" s="139"/>
      <c r="L620" s="135"/>
      <c r="M620" s="140"/>
      <c r="T620" s="141"/>
      <c r="AT620" s="137" t="s">
        <v>190</v>
      </c>
      <c r="AU620" s="137" t="s">
        <v>88</v>
      </c>
      <c r="AV620" s="11" t="s">
        <v>88</v>
      </c>
      <c r="AW620" s="11" t="s">
        <v>41</v>
      </c>
      <c r="AX620" s="11" t="s">
        <v>80</v>
      </c>
      <c r="AY620" s="137" t="s">
        <v>184</v>
      </c>
    </row>
    <row r="621" spans="2:65" s="12" customFormat="1" ht="11.25">
      <c r="B621" s="142"/>
      <c r="D621" s="136" t="s">
        <v>190</v>
      </c>
      <c r="E621" s="143" t="s">
        <v>3</v>
      </c>
      <c r="F621" s="144" t="s">
        <v>88</v>
      </c>
      <c r="H621" s="145">
        <v>1</v>
      </c>
      <c r="I621" s="146"/>
      <c r="L621" s="142"/>
      <c r="M621" s="147"/>
      <c r="T621" s="148"/>
      <c r="AT621" s="143" t="s">
        <v>190</v>
      </c>
      <c r="AU621" s="143" t="s">
        <v>88</v>
      </c>
      <c r="AV621" s="12" t="s">
        <v>90</v>
      </c>
      <c r="AW621" s="12" t="s">
        <v>41</v>
      </c>
      <c r="AX621" s="12" t="s">
        <v>80</v>
      </c>
      <c r="AY621" s="143" t="s">
        <v>184</v>
      </c>
    </row>
    <row r="622" spans="2:65" s="11" customFormat="1" ht="11.25">
      <c r="B622" s="135"/>
      <c r="D622" s="136" t="s">
        <v>190</v>
      </c>
      <c r="E622" s="137" t="s">
        <v>3</v>
      </c>
      <c r="F622" s="138" t="s">
        <v>1300</v>
      </c>
      <c r="H622" s="137" t="s">
        <v>3</v>
      </c>
      <c r="I622" s="139"/>
      <c r="L622" s="135"/>
      <c r="M622" s="140"/>
      <c r="T622" s="141"/>
      <c r="AT622" s="137" t="s">
        <v>190</v>
      </c>
      <c r="AU622" s="137" t="s">
        <v>88</v>
      </c>
      <c r="AV622" s="11" t="s">
        <v>88</v>
      </c>
      <c r="AW622" s="11" t="s">
        <v>41</v>
      </c>
      <c r="AX622" s="11" t="s">
        <v>80</v>
      </c>
      <c r="AY622" s="137" t="s">
        <v>184</v>
      </c>
    </row>
    <row r="623" spans="2:65" s="12" customFormat="1" ht="11.25">
      <c r="B623" s="142"/>
      <c r="D623" s="136" t="s">
        <v>190</v>
      </c>
      <c r="E623" s="143" t="s">
        <v>3</v>
      </c>
      <c r="F623" s="144" t="s">
        <v>88</v>
      </c>
      <c r="H623" s="145">
        <v>1</v>
      </c>
      <c r="I623" s="146"/>
      <c r="L623" s="142"/>
      <c r="M623" s="147"/>
      <c r="T623" s="148"/>
      <c r="AT623" s="143" t="s">
        <v>190</v>
      </c>
      <c r="AU623" s="143" t="s">
        <v>88</v>
      </c>
      <c r="AV623" s="12" t="s">
        <v>90</v>
      </c>
      <c r="AW623" s="12" t="s">
        <v>41</v>
      </c>
      <c r="AX623" s="12" t="s">
        <v>80</v>
      </c>
      <c r="AY623" s="143" t="s">
        <v>184</v>
      </c>
    </row>
    <row r="624" spans="2:65" s="11" customFormat="1" ht="11.25">
      <c r="B624" s="135"/>
      <c r="D624" s="136" t="s">
        <v>190</v>
      </c>
      <c r="E624" s="137" t="s">
        <v>3</v>
      </c>
      <c r="F624" s="138" t="s">
        <v>1301</v>
      </c>
      <c r="H624" s="137" t="s">
        <v>3</v>
      </c>
      <c r="I624" s="139"/>
      <c r="L624" s="135"/>
      <c r="M624" s="140"/>
      <c r="T624" s="141"/>
      <c r="AT624" s="137" t="s">
        <v>190</v>
      </c>
      <c r="AU624" s="137" t="s">
        <v>88</v>
      </c>
      <c r="AV624" s="11" t="s">
        <v>88</v>
      </c>
      <c r="AW624" s="11" t="s">
        <v>41</v>
      </c>
      <c r="AX624" s="11" t="s">
        <v>80</v>
      </c>
      <c r="AY624" s="137" t="s">
        <v>184</v>
      </c>
    </row>
    <row r="625" spans="2:65" s="12" customFormat="1" ht="11.25">
      <c r="B625" s="142"/>
      <c r="D625" s="136" t="s">
        <v>190</v>
      </c>
      <c r="E625" s="143" t="s">
        <v>3</v>
      </c>
      <c r="F625" s="144" t="s">
        <v>88</v>
      </c>
      <c r="H625" s="145">
        <v>1</v>
      </c>
      <c r="I625" s="146"/>
      <c r="L625" s="142"/>
      <c r="M625" s="147"/>
      <c r="T625" s="148"/>
      <c r="AT625" s="143" t="s">
        <v>190</v>
      </c>
      <c r="AU625" s="143" t="s">
        <v>88</v>
      </c>
      <c r="AV625" s="12" t="s">
        <v>90</v>
      </c>
      <c r="AW625" s="12" t="s">
        <v>41</v>
      </c>
      <c r="AX625" s="12" t="s">
        <v>80</v>
      </c>
      <c r="AY625" s="143" t="s">
        <v>184</v>
      </c>
    </row>
    <row r="626" spans="2:65" s="11" customFormat="1" ht="11.25">
      <c r="B626" s="135"/>
      <c r="D626" s="136" t="s">
        <v>190</v>
      </c>
      <c r="E626" s="137" t="s">
        <v>3</v>
      </c>
      <c r="F626" s="138" t="s">
        <v>1302</v>
      </c>
      <c r="H626" s="137" t="s">
        <v>3</v>
      </c>
      <c r="I626" s="139"/>
      <c r="L626" s="135"/>
      <c r="M626" s="140"/>
      <c r="T626" s="141"/>
      <c r="AT626" s="137" t="s">
        <v>190</v>
      </c>
      <c r="AU626" s="137" t="s">
        <v>88</v>
      </c>
      <c r="AV626" s="11" t="s">
        <v>88</v>
      </c>
      <c r="AW626" s="11" t="s">
        <v>41</v>
      </c>
      <c r="AX626" s="11" t="s">
        <v>80</v>
      </c>
      <c r="AY626" s="137" t="s">
        <v>184</v>
      </c>
    </row>
    <row r="627" spans="2:65" s="12" customFormat="1" ht="11.25">
      <c r="B627" s="142"/>
      <c r="D627" s="136" t="s">
        <v>190</v>
      </c>
      <c r="E627" s="143" t="s">
        <v>3</v>
      </c>
      <c r="F627" s="144" t="s">
        <v>88</v>
      </c>
      <c r="H627" s="145">
        <v>1</v>
      </c>
      <c r="I627" s="146"/>
      <c r="L627" s="142"/>
      <c r="M627" s="147"/>
      <c r="T627" s="148"/>
      <c r="AT627" s="143" t="s">
        <v>190</v>
      </c>
      <c r="AU627" s="143" t="s">
        <v>88</v>
      </c>
      <c r="AV627" s="12" t="s">
        <v>90</v>
      </c>
      <c r="AW627" s="12" t="s">
        <v>41</v>
      </c>
      <c r="AX627" s="12" t="s">
        <v>80</v>
      </c>
      <c r="AY627" s="143" t="s">
        <v>184</v>
      </c>
    </row>
    <row r="628" spans="2:65" s="11" customFormat="1" ht="11.25">
      <c r="B628" s="135"/>
      <c r="D628" s="136" t="s">
        <v>190</v>
      </c>
      <c r="E628" s="137" t="s">
        <v>3</v>
      </c>
      <c r="F628" s="138" t="s">
        <v>1640</v>
      </c>
      <c r="H628" s="137" t="s">
        <v>3</v>
      </c>
      <c r="I628" s="139"/>
      <c r="L628" s="135"/>
      <c r="M628" s="140"/>
      <c r="T628" s="141"/>
      <c r="AT628" s="137" t="s">
        <v>190</v>
      </c>
      <c r="AU628" s="137" t="s">
        <v>88</v>
      </c>
      <c r="AV628" s="11" t="s">
        <v>88</v>
      </c>
      <c r="AW628" s="11" t="s">
        <v>41</v>
      </c>
      <c r="AX628" s="11" t="s">
        <v>80</v>
      </c>
      <c r="AY628" s="137" t="s">
        <v>184</v>
      </c>
    </row>
    <row r="629" spans="2:65" s="12" customFormat="1" ht="11.25">
      <c r="B629" s="142"/>
      <c r="D629" s="136" t="s">
        <v>190</v>
      </c>
      <c r="E629" s="143" t="s">
        <v>3</v>
      </c>
      <c r="F629" s="144" t="s">
        <v>88</v>
      </c>
      <c r="H629" s="145">
        <v>1</v>
      </c>
      <c r="I629" s="146"/>
      <c r="L629" s="142"/>
      <c r="M629" s="147"/>
      <c r="T629" s="148"/>
      <c r="AT629" s="143" t="s">
        <v>190</v>
      </c>
      <c r="AU629" s="143" t="s">
        <v>88</v>
      </c>
      <c r="AV629" s="12" t="s">
        <v>90</v>
      </c>
      <c r="AW629" s="12" t="s">
        <v>41</v>
      </c>
      <c r="AX629" s="12" t="s">
        <v>80</v>
      </c>
      <c r="AY629" s="143" t="s">
        <v>184</v>
      </c>
    </row>
    <row r="630" spans="2:65" s="11" customFormat="1" ht="11.25">
      <c r="B630" s="135"/>
      <c r="D630" s="136" t="s">
        <v>190</v>
      </c>
      <c r="E630" s="137" t="s">
        <v>3</v>
      </c>
      <c r="F630" s="138" t="s">
        <v>1641</v>
      </c>
      <c r="H630" s="137" t="s">
        <v>3</v>
      </c>
      <c r="I630" s="139"/>
      <c r="L630" s="135"/>
      <c r="M630" s="140"/>
      <c r="T630" s="141"/>
      <c r="AT630" s="137" t="s">
        <v>190</v>
      </c>
      <c r="AU630" s="137" t="s">
        <v>88</v>
      </c>
      <c r="AV630" s="11" t="s">
        <v>88</v>
      </c>
      <c r="AW630" s="11" t="s">
        <v>41</v>
      </c>
      <c r="AX630" s="11" t="s">
        <v>80</v>
      </c>
      <c r="AY630" s="137" t="s">
        <v>184</v>
      </c>
    </row>
    <row r="631" spans="2:65" s="12" customFormat="1" ht="11.25">
      <c r="B631" s="142"/>
      <c r="D631" s="136" t="s">
        <v>190</v>
      </c>
      <c r="E631" s="143" t="s">
        <v>3</v>
      </c>
      <c r="F631" s="144" t="s">
        <v>88</v>
      </c>
      <c r="H631" s="145">
        <v>1</v>
      </c>
      <c r="I631" s="146"/>
      <c r="L631" s="142"/>
      <c r="M631" s="147"/>
      <c r="T631" s="148"/>
      <c r="AT631" s="143" t="s">
        <v>190</v>
      </c>
      <c r="AU631" s="143" t="s">
        <v>88</v>
      </c>
      <c r="AV631" s="12" t="s">
        <v>90</v>
      </c>
      <c r="AW631" s="12" t="s">
        <v>41</v>
      </c>
      <c r="AX631" s="12" t="s">
        <v>80</v>
      </c>
      <c r="AY631" s="143" t="s">
        <v>184</v>
      </c>
    </row>
    <row r="632" spans="2:65" s="13" customFormat="1" ht="11.25">
      <c r="B632" s="149"/>
      <c r="D632" s="136" t="s">
        <v>190</v>
      </c>
      <c r="E632" s="150" t="s">
        <v>3</v>
      </c>
      <c r="F632" s="151" t="s">
        <v>202</v>
      </c>
      <c r="H632" s="152">
        <v>8</v>
      </c>
      <c r="I632" s="153"/>
      <c r="L632" s="149"/>
      <c r="M632" s="154"/>
      <c r="T632" s="155"/>
      <c r="AT632" s="150" t="s">
        <v>190</v>
      </c>
      <c r="AU632" s="150" t="s">
        <v>88</v>
      </c>
      <c r="AV632" s="13" t="s">
        <v>203</v>
      </c>
      <c r="AW632" s="13" t="s">
        <v>41</v>
      </c>
      <c r="AX632" s="13" t="s">
        <v>88</v>
      </c>
      <c r="AY632" s="150" t="s">
        <v>184</v>
      </c>
    </row>
    <row r="633" spans="2:65" s="1" customFormat="1" ht="62.65" customHeight="1">
      <c r="B633" s="121"/>
      <c r="C633" s="122" t="s">
        <v>669</v>
      </c>
      <c r="D633" s="122" t="s">
        <v>185</v>
      </c>
      <c r="E633" s="123" t="s">
        <v>1771</v>
      </c>
      <c r="F633" s="124" t="s">
        <v>1772</v>
      </c>
      <c r="G633" s="125" t="s">
        <v>213</v>
      </c>
      <c r="H633" s="126">
        <v>1</v>
      </c>
      <c r="I633" s="127"/>
      <c r="J633" s="128">
        <f>ROUND(I633*H633,2)</f>
        <v>0</v>
      </c>
      <c r="K633" s="124" t="s">
        <v>189</v>
      </c>
      <c r="L633" s="32"/>
      <c r="M633" s="129" t="s">
        <v>3</v>
      </c>
      <c r="N633" s="130" t="s">
        <v>51</v>
      </c>
      <c r="P633" s="131">
        <f>O633*H633</f>
        <v>0</v>
      </c>
      <c r="Q633" s="131">
        <v>0</v>
      </c>
      <c r="R633" s="131">
        <f>Q633*H633</f>
        <v>0</v>
      </c>
      <c r="S633" s="131">
        <v>0</v>
      </c>
      <c r="T633" s="132">
        <f>S633*H633</f>
        <v>0</v>
      </c>
      <c r="AR633" s="133" t="s">
        <v>88</v>
      </c>
      <c r="AT633" s="133" t="s">
        <v>185</v>
      </c>
      <c r="AU633" s="133" t="s">
        <v>88</v>
      </c>
      <c r="AY633" s="16" t="s">
        <v>184</v>
      </c>
      <c r="BE633" s="134">
        <f>IF(N633="základní",J633,0)</f>
        <v>0</v>
      </c>
      <c r="BF633" s="134">
        <f>IF(N633="snížená",J633,0)</f>
        <v>0</v>
      </c>
      <c r="BG633" s="134">
        <f>IF(N633="zákl. přenesená",J633,0)</f>
        <v>0</v>
      </c>
      <c r="BH633" s="134">
        <f>IF(N633="sníž. přenesená",J633,0)</f>
        <v>0</v>
      </c>
      <c r="BI633" s="134">
        <f>IF(N633="nulová",J633,0)</f>
        <v>0</v>
      </c>
      <c r="BJ633" s="16" t="s">
        <v>88</v>
      </c>
      <c r="BK633" s="134">
        <f>ROUND(I633*H633,2)</f>
        <v>0</v>
      </c>
      <c r="BL633" s="16" t="s">
        <v>88</v>
      </c>
      <c r="BM633" s="133" t="s">
        <v>3339</v>
      </c>
    </row>
    <row r="634" spans="2:65" s="11" customFormat="1" ht="11.25">
      <c r="B634" s="135"/>
      <c r="D634" s="136" t="s">
        <v>190</v>
      </c>
      <c r="E634" s="137" t="s">
        <v>3</v>
      </c>
      <c r="F634" s="138" t="s">
        <v>3216</v>
      </c>
      <c r="H634" s="137" t="s">
        <v>3</v>
      </c>
      <c r="I634" s="139"/>
      <c r="L634" s="135"/>
      <c r="M634" s="140"/>
      <c r="T634" s="141"/>
      <c r="AT634" s="137" t="s">
        <v>190</v>
      </c>
      <c r="AU634" s="137" t="s">
        <v>88</v>
      </c>
      <c r="AV634" s="11" t="s">
        <v>88</v>
      </c>
      <c r="AW634" s="11" t="s">
        <v>41</v>
      </c>
      <c r="AX634" s="11" t="s">
        <v>80</v>
      </c>
      <c r="AY634" s="137" t="s">
        <v>184</v>
      </c>
    </row>
    <row r="635" spans="2:65" s="11" customFormat="1" ht="22.5">
      <c r="B635" s="135"/>
      <c r="D635" s="136" t="s">
        <v>190</v>
      </c>
      <c r="E635" s="137" t="s">
        <v>3</v>
      </c>
      <c r="F635" s="138" t="s">
        <v>1774</v>
      </c>
      <c r="H635" s="137" t="s">
        <v>3</v>
      </c>
      <c r="I635" s="139"/>
      <c r="L635" s="135"/>
      <c r="M635" s="140"/>
      <c r="T635" s="141"/>
      <c r="AT635" s="137" t="s">
        <v>190</v>
      </c>
      <c r="AU635" s="137" t="s">
        <v>88</v>
      </c>
      <c r="AV635" s="11" t="s">
        <v>88</v>
      </c>
      <c r="AW635" s="11" t="s">
        <v>41</v>
      </c>
      <c r="AX635" s="11" t="s">
        <v>80</v>
      </c>
      <c r="AY635" s="137" t="s">
        <v>184</v>
      </c>
    </row>
    <row r="636" spans="2:65" s="11" customFormat="1" ht="11.25">
      <c r="B636" s="135"/>
      <c r="D636" s="136" t="s">
        <v>190</v>
      </c>
      <c r="E636" s="137" t="s">
        <v>3</v>
      </c>
      <c r="F636" s="138" t="s">
        <v>1641</v>
      </c>
      <c r="H636" s="137" t="s">
        <v>3</v>
      </c>
      <c r="I636" s="139"/>
      <c r="L636" s="135"/>
      <c r="M636" s="140"/>
      <c r="T636" s="141"/>
      <c r="AT636" s="137" t="s">
        <v>190</v>
      </c>
      <c r="AU636" s="137" t="s">
        <v>88</v>
      </c>
      <c r="AV636" s="11" t="s">
        <v>88</v>
      </c>
      <c r="AW636" s="11" t="s">
        <v>41</v>
      </c>
      <c r="AX636" s="11" t="s">
        <v>80</v>
      </c>
      <c r="AY636" s="137" t="s">
        <v>184</v>
      </c>
    </row>
    <row r="637" spans="2:65" s="12" customFormat="1" ht="11.25">
      <c r="B637" s="142"/>
      <c r="D637" s="136" t="s">
        <v>190</v>
      </c>
      <c r="E637" s="143" t="s">
        <v>3</v>
      </c>
      <c r="F637" s="144" t="s">
        <v>88</v>
      </c>
      <c r="H637" s="145">
        <v>1</v>
      </c>
      <c r="I637" s="146"/>
      <c r="L637" s="142"/>
      <c r="M637" s="147"/>
      <c r="T637" s="148"/>
      <c r="AT637" s="143" t="s">
        <v>190</v>
      </c>
      <c r="AU637" s="143" t="s">
        <v>88</v>
      </c>
      <c r="AV637" s="12" t="s">
        <v>90</v>
      </c>
      <c r="AW637" s="12" t="s">
        <v>41</v>
      </c>
      <c r="AX637" s="12" t="s">
        <v>80</v>
      </c>
      <c r="AY637" s="143" t="s">
        <v>184</v>
      </c>
    </row>
    <row r="638" spans="2:65" s="13" customFormat="1" ht="11.25">
      <c r="B638" s="149"/>
      <c r="D638" s="136" t="s">
        <v>190</v>
      </c>
      <c r="E638" s="150" t="s">
        <v>3</v>
      </c>
      <c r="F638" s="151" t="s">
        <v>202</v>
      </c>
      <c r="H638" s="152">
        <v>1</v>
      </c>
      <c r="I638" s="153"/>
      <c r="L638" s="149"/>
      <c r="M638" s="154"/>
      <c r="T638" s="155"/>
      <c r="AT638" s="150" t="s">
        <v>190</v>
      </c>
      <c r="AU638" s="150" t="s">
        <v>88</v>
      </c>
      <c r="AV638" s="13" t="s">
        <v>203</v>
      </c>
      <c r="AW638" s="13" t="s">
        <v>41</v>
      </c>
      <c r="AX638" s="13" t="s">
        <v>88</v>
      </c>
      <c r="AY638" s="150" t="s">
        <v>184</v>
      </c>
    </row>
    <row r="639" spans="2:65" s="1" customFormat="1" ht="62.65" customHeight="1">
      <c r="B639" s="121"/>
      <c r="C639" s="122" t="s">
        <v>497</v>
      </c>
      <c r="D639" s="122" t="s">
        <v>185</v>
      </c>
      <c r="E639" s="123" t="s">
        <v>1401</v>
      </c>
      <c r="F639" s="124" t="s">
        <v>1402</v>
      </c>
      <c r="G639" s="125" t="s">
        <v>213</v>
      </c>
      <c r="H639" s="126">
        <v>4</v>
      </c>
      <c r="I639" s="127"/>
      <c r="J639" s="128">
        <f>ROUND(I639*H639,2)</f>
        <v>0</v>
      </c>
      <c r="K639" s="124" t="s">
        <v>189</v>
      </c>
      <c r="L639" s="32"/>
      <c r="M639" s="129" t="s">
        <v>3</v>
      </c>
      <c r="N639" s="130" t="s">
        <v>51</v>
      </c>
      <c r="P639" s="131">
        <f>O639*H639</f>
        <v>0</v>
      </c>
      <c r="Q639" s="131">
        <v>0</v>
      </c>
      <c r="R639" s="131">
        <f>Q639*H639</f>
        <v>0</v>
      </c>
      <c r="S639" s="131">
        <v>0</v>
      </c>
      <c r="T639" s="132">
        <f>S639*H639</f>
        <v>0</v>
      </c>
      <c r="AR639" s="133" t="s">
        <v>88</v>
      </c>
      <c r="AT639" s="133" t="s">
        <v>185</v>
      </c>
      <c r="AU639" s="133" t="s">
        <v>88</v>
      </c>
      <c r="AY639" s="16" t="s">
        <v>184</v>
      </c>
      <c r="BE639" s="134">
        <f>IF(N639="základní",J639,0)</f>
        <v>0</v>
      </c>
      <c r="BF639" s="134">
        <f>IF(N639="snížená",J639,0)</f>
        <v>0</v>
      </c>
      <c r="BG639" s="134">
        <f>IF(N639="zákl. přenesená",J639,0)</f>
        <v>0</v>
      </c>
      <c r="BH639" s="134">
        <f>IF(N639="sníž. přenesená",J639,0)</f>
        <v>0</v>
      </c>
      <c r="BI639" s="134">
        <f>IF(N639="nulová",J639,0)</f>
        <v>0</v>
      </c>
      <c r="BJ639" s="16" t="s">
        <v>88</v>
      </c>
      <c r="BK639" s="134">
        <f>ROUND(I639*H639,2)</f>
        <v>0</v>
      </c>
      <c r="BL639" s="16" t="s">
        <v>88</v>
      </c>
      <c r="BM639" s="133" t="s">
        <v>3340</v>
      </c>
    </row>
    <row r="640" spans="2:65" s="11" customFormat="1" ht="11.25">
      <c r="B640" s="135"/>
      <c r="D640" s="136" t="s">
        <v>190</v>
      </c>
      <c r="E640" s="137" t="s">
        <v>3</v>
      </c>
      <c r="F640" s="138" t="s">
        <v>3216</v>
      </c>
      <c r="H640" s="137" t="s">
        <v>3</v>
      </c>
      <c r="I640" s="139"/>
      <c r="L640" s="135"/>
      <c r="M640" s="140"/>
      <c r="T640" s="141"/>
      <c r="AT640" s="137" t="s">
        <v>190</v>
      </c>
      <c r="AU640" s="137" t="s">
        <v>88</v>
      </c>
      <c r="AV640" s="11" t="s">
        <v>88</v>
      </c>
      <c r="AW640" s="11" t="s">
        <v>41</v>
      </c>
      <c r="AX640" s="11" t="s">
        <v>80</v>
      </c>
      <c r="AY640" s="137" t="s">
        <v>184</v>
      </c>
    </row>
    <row r="641" spans="2:65" s="11" customFormat="1" ht="22.5">
      <c r="B641" s="135"/>
      <c r="D641" s="136" t="s">
        <v>190</v>
      </c>
      <c r="E641" s="137" t="s">
        <v>3</v>
      </c>
      <c r="F641" s="138" t="s">
        <v>1776</v>
      </c>
      <c r="H641" s="137" t="s">
        <v>3</v>
      </c>
      <c r="I641" s="139"/>
      <c r="L641" s="135"/>
      <c r="M641" s="140"/>
      <c r="T641" s="141"/>
      <c r="AT641" s="137" t="s">
        <v>190</v>
      </c>
      <c r="AU641" s="137" t="s">
        <v>88</v>
      </c>
      <c r="AV641" s="11" t="s">
        <v>88</v>
      </c>
      <c r="AW641" s="11" t="s">
        <v>41</v>
      </c>
      <c r="AX641" s="11" t="s">
        <v>80</v>
      </c>
      <c r="AY641" s="137" t="s">
        <v>184</v>
      </c>
    </row>
    <row r="642" spans="2:65" s="11" customFormat="1" ht="11.25">
      <c r="B642" s="135"/>
      <c r="D642" s="136" t="s">
        <v>190</v>
      </c>
      <c r="E642" s="137" t="s">
        <v>3</v>
      </c>
      <c r="F642" s="138" t="s">
        <v>1299</v>
      </c>
      <c r="H642" s="137" t="s">
        <v>3</v>
      </c>
      <c r="I642" s="139"/>
      <c r="L642" s="135"/>
      <c r="M642" s="140"/>
      <c r="T642" s="141"/>
      <c r="AT642" s="137" t="s">
        <v>190</v>
      </c>
      <c r="AU642" s="137" t="s">
        <v>88</v>
      </c>
      <c r="AV642" s="11" t="s">
        <v>88</v>
      </c>
      <c r="AW642" s="11" t="s">
        <v>41</v>
      </c>
      <c r="AX642" s="11" t="s">
        <v>80</v>
      </c>
      <c r="AY642" s="137" t="s">
        <v>184</v>
      </c>
    </row>
    <row r="643" spans="2:65" s="12" customFormat="1" ht="11.25">
      <c r="B643" s="142"/>
      <c r="D643" s="136" t="s">
        <v>190</v>
      </c>
      <c r="E643" s="143" t="s">
        <v>3</v>
      </c>
      <c r="F643" s="144" t="s">
        <v>88</v>
      </c>
      <c r="H643" s="145">
        <v>1</v>
      </c>
      <c r="I643" s="146"/>
      <c r="L643" s="142"/>
      <c r="M643" s="147"/>
      <c r="T643" s="148"/>
      <c r="AT643" s="143" t="s">
        <v>190</v>
      </c>
      <c r="AU643" s="143" t="s">
        <v>88</v>
      </c>
      <c r="AV643" s="12" t="s">
        <v>90</v>
      </c>
      <c r="AW643" s="12" t="s">
        <v>41</v>
      </c>
      <c r="AX643" s="12" t="s">
        <v>80</v>
      </c>
      <c r="AY643" s="143" t="s">
        <v>184</v>
      </c>
    </row>
    <row r="644" spans="2:65" s="11" customFormat="1" ht="11.25">
      <c r="B644" s="135"/>
      <c r="D644" s="136" t="s">
        <v>190</v>
      </c>
      <c r="E644" s="137" t="s">
        <v>3</v>
      </c>
      <c r="F644" s="138" t="s">
        <v>1300</v>
      </c>
      <c r="H644" s="137" t="s">
        <v>3</v>
      </c>
      <c r="I644" s="139"/>
      <c r="L644" s="135"/>
      <c r="M644" s="140"/>
      <c r="T644" s="141"/>
      <c r="AT644" s="137" t="s">
        <v>190</v>
      </c>
      <c r="AU644" s="137" t="s">
        <v>88</v>
      </c>
      <c r="AV644" s="11" t="s">
        <v>88</v>
      </c>
      <c r="AW644" s="11" t="s">
        <v>41</v>
      </c>
      <c r="AX644" s="11" t="s">
        <v>80</v>
      </c>
      <c r="AY644" s="137" t="s">
        <v>184</v>
      </c>
    </row>
    <row r="645" spans="2:65" s="12" customFormat="1" ht="11.25">
      <c r="B645" s="142"/>
      <c r="D645" s="136" t="s">
        <v>190</v>
      </c>
      <c r="E645" s="143" t="s">
        <v>3</v>
      </c>
      <c r="F645" s="144" t="s">
        <v>90</v>
      </c>
      <c r="H645" s="145">
        <v>2</v>
      </c>
      <c r="I645" s="146"/>
      <c r="L645" s="142"/>
      <c r="M645" s="147"/>
      <c r="T645" s="148"/>
      <c r="AT645" s="143" t="s">
        <v>190</v>
      </c>
      <c r="AU645" s="143" t="s">
        <v>88</v>
      </c>
      <c r="AV645" s="12" t="s">
        <v>90</v>
      </c>
      <c r="AW645" s="12" t="s">
        <v>41</v>
      </c>
      <c r="AX645" s="12" t="s">
        <v>80</v>
      </c>
      <c r="AY645" s="143" t="s">
        <v>184</v>
      </c>
    </row>
    <row r="646" spans="2:65" s="11" customFormat="1" ht="11.25">
      <c r="B646" s="135"/>
      <c r="D646" s="136" t="s">
        <v>190</v>
      </c>
      <c r="E646" s="137" t="s">
        <v>3</v>
      </c>
      <c r="F646" s="138" t="s">
        <v>1301</v>
      </c>
      <c r="H646" s="137" t="s">
        <v>3</v>
      </c>
      <c r="I646" s="139"/>
      <c r="L646" s="135"/>
      <c r="M646" s="140"/>
      <c r="T646" s="141"/>
      <c r="AT646" s="137" t="s">
        <v>190</v>
      </c>
      <c r="AU646" s="137" t="s">
        <v>88</v>
      </c>
      <c r="AV646" s="11" t="s">
        <v>88</v>
      </c>
      <c r="AW646" s="11" t="s">
        <v>41</v>
      </c>
      <c r="AX646" s="11" t="s">
        <v>80</v>
      </c>
      <c r="AY646" s="137" t="s">
        <v>184</v>
      </c>
    </row>
    <row r="647" spans="2:65" s="12" customFormat="1" ht="11.25">
      <c r="B647" s="142"/>
      <c r="D647" s="136" t="s">
        <v>190</v>
      </c>
      <c r="E647" s="143" t="s">
        <v>3</v>
      </c>
      <c r="F647" s="144" t="s">
        <v>88</v>
      </c>
      <c r="H647" s="145">
        <v>1</v>
      </c>
      <c r="I647" s="146"/>
      <c r="L647" s="142"/>
      <c r="M647" s="147"/>
      <c r="T647" s="148"/>
      <c r="AT647" s="143" t="s">
        <v>190</v>
      </c>
      <c r="AU647" s="143" t="s">
        <v>88</v>
      </c>
      <c r="AV647" s="12" t="s">
        <v>90</v>
      </c>
      <c r="AW647" s="12" t="s">
        <v>41</v>
      </c>
      <c r="AX647" s="12" t="s">
        <v>80</v>
      </c>
      <c r="AY647" s="143" t="s">
        <v>184</v>
      </c>
    </row>
    <row r="648" spans="2:65" s="13" customFormat="1" ht="11.25">
      <c r="B648" s="149"/>
      <c r="D648" s="136" t="s">
        <v>190</v>
      </c>
      <c r="E648" s="150" t="s">
        <v>3</v>
      </c>
      <c r="F648" s="151" t="s">
        <v>202</v>
      </c>
      <c r="H648" s="152">
        <v>4</v>
      </c>
      <c r="I648" s="153"/>
      <c r="L648" s="149"/>
      <c r="M648" s="154"/>
      <c r="T648" s="155"/>
      <c r="AT648" s="150" t="s">
        <v>190</v>
      </c>
      <c r="AU648" s="150" t="s">
        <v>88</v>
      </c>
      <c r="AV648" s="13" t="s">
        <v>203</v>
      </c>
      <c r="AW648" s="13" t="s">
        <v>41</v>
      </c>
      <c r="AX648" s="13" t="s">
        <v>88</v>
      </c>
      <c r="AY648" s="150" t="s">
        <v>184</v>
      </c>
    </row>
    <row r="649" spans="2:65" s="1" customFormat="1" ht="55.5" customHeight="1">
      <c r="B649" s="121"/>
      <c r="C649" s="122" t="s">
        <v>677</v>
      </c>
      <c r="D649" s="122" t="s">
        <v>185</v>
      </c>
      <c r="E649" s="123" t="s">
        <v>1777</v>
      </c>
      <c r="F649" s="124" t="s">
        <v>1778</v>
      </c>
      <c r="G649" s="125" t="s">
        <v>213</v>
      </c>
      <c r="H649" s="126">
        <v>7</v>
      </c>
      <c r="I649" s="127"/>
      <c r="J649" s="128">
        <f>ROUND(I649*H649,2)</f>
        <v>0</v>
      </c>
      <c r="K649" s="124" t="s">
        <v>189</v>
      </c>
      <c r="L649" s="32"/>
      <c r="M649" s="129" t="s">
        <v>3</v>
      </c>
      <c r="N649" s="130" t="s">
        <v>51</v>
      </c>
      <c r="P649" s="131">
        <f>O649*H649</f>
        <v>0</v>
      </c>
      <c r="Q649" s="131">
        <v>0</v>
      </c>
      <c r="R649" s="131">
        <f>Q649*H649</f>
        <v>0</v>
      </c>
      <c r="S649" s="131">
        <v>0</v>
      </c>
      <c r="T649" s="132">
        <f>S649*H649</f>
        <v>0</v>
      </c>
      <c r="AR649" s="133" t="s">
        <v>88</v>
      </c>
      <c r="AT649" s="133" t="s">
        <v>185</v>
      </c>
      <c r="AU649" s="133" t="s">
        <v>88</v>
      </c>
      <c r="AY649" s="16" t="s">
        <v>184</v>
      </c>
      <c r="BE649" s="134">
        <f>IF(N649="základní",J649,0)</f>
        <v>0</v>
      </c>
      <c r="BF649" s="134">
        <f>IF(N649="snížená",J649,0)</f>
        <v>0</v>
      </c>
      <c r="BG649" s="134">
        <f>IF(N649="zákl. přenesená",J649,0)</f>
        <v>0</v>
      </c>
      <c r="BH649" s="134">
        <f>IF(N649="sníž. přenesená",J649,0)</f>
        <v>0</v>
      </c>
      <c r="BI649" s="134">
        <f>IF(N649="nulová",J649,0)</f>
        <v>0</v>
      </c>
      <c r="BJ649" s="16" t="s">
        <v>88</v>
      </c>
      <c r="BK649" s="134">
        <f>ROUND(I649*H649,2)</f>
        <v>0</v>
      </c>
      <c r="BL649" s="16" t="s">
        <v>88</v>
      </c>
      <c r="BM649" s="133" t="s">
        <v>3341</v>
      </c>
    </row>
    <row r="650" spans="2:65" s="11" customFormat="1" ht="11.25">
      <c r="B650" s="135"/>
      <c r="D650" s="136" t="s">
        <v>190</v>
      </c>
      <c r="E650" s="137" t="s">
        <v>3</v>
      </c>
      <c r="F650" s="138" t="s">
        <v>3216</v>
      </c>
      <c r="H650" s="137" t="s">
        <v>3</v>
      </c>
      <c r="I650" s="139"/>
      <c r="L650" s="135"/>
      <c r="M650" s="140"/>
      <c r="T650" s="141"/>
      <c r="AT650" s="137" t="s">
        <v>190</v>
      </c>
      <c r="AU650" s="137" t="s">
        <v>88</v>
      </c>
      <c r="AV650" s="11" t="s">
        <v>88</v>
      </c>
      <c r="AW650" s="11" t="s">
        <v>41</v>
      </c>
      <c r="AX650" s="11" t="s">
        <v>80</v>
      </c>
      <c r="AY650" s="137" t="s">
        <v>184</v>
      </c>
    </row>
    <row r="651" spans="2:65" s="11" customFormat="1" ht="22.5">
      <c r="B651" s="135"/>
      <c r="D651" s="136" t="s">
        <v>190</v>
      </c>
      <c r="E651" s="137" t="s">
        <v>3</v>
      </c>
      <c r="F651" s="138" t="s">
        <v>3342</v>
      </c>
      <c r="H651" s="137" t="s">
        <v>3</v>
      </c>
      <c r="I651" s="139"/>
      <c r="L651" s="135"/>
      <c r="M651" s="140"/>
      <c r="T651" s="141"/>
      <c r="AT651" s="137" t="s">
        <v>190</v>
      </c>
      <c r="AU651" s="137" t="s">
        <v>88</v>
      </c>
      <c r="AV651" s="11" t="s">
        <v>88</v>
      </c>
      <c r="AW651" s="11" t="s">
        <v>41</v>
      </c>
      <c r="AX651" s="11" t="s">
        <v>80</v>
      </c>
      <c r="AY651" s="137" t="s">
        <v>184</v>
      </c>
    </row>
    <row r="652" spans="2:65" s="11" customFormat="1" ht="11.25">
      <c r="B652" s="135"/>
      <c r="D652" s="136" t="s">
        <v>190</v>
      </c>
      <c r="E652" s="137" t="s">
        <v>3</v>
      </c>
      <c r="F652" s="138" t="s">
        <v>1295</v>
      </c>
      <c r="H652" s="137" t="s">
        <v>3</v>
      </c>
      <c r="I652" s="139"/>
      <c r="L652" s="135"/>
      <c r="M652" s="140"/>
      <c r="T652" s="141"/>
      <c r="AT652" s="137" t="s">
        <v>190</v>
      </c>
      <c r="AU652" s="137" t="s">
        <v>88</v>
      </c>
      <c r="AV652" s="11" t="s">
        <v>88</v>
      </c>
      <c r="AW652" s="11" t="s">
        <v>41</v>
      </c>
      <c r="AX652" s="11" t="s">
        <v>80</v>
      </c>
      <c r="AY652" s="137" t="s">
        <v>184</v>
      </c>
    </row>
    <row r="653" spans="2:65" s="12" customFormat="1" ht="11.25">
      <c r="B653" s="142"/>
      <c r="D653" s="136" t="s">
        <v>190</v>
      </c>
      <c r="E653" s="143" t="s">
        <v>3</v>
      </c>
      <c r="F653" s="144" t="s">
        <v>88</v>
      </c>
      <c r="H653" s="145">
        <v>1</v>
      </c>
      <c r="I653" s="146"/>
      <c r="L653" s="142"/>
      <c r="M653" s="147"/>
      <c r="T653" s="148"/>
      <c r="AT653" s="143" t="s">
        <v>190</v>
      </c>
      <c r="AU653" s="143" t="s">
        <v>88</v>
      </c>
      <c r="AV653" s="12" t="s">
        <v>90</v>
      </c>
      <c r="AW653" s="12" t="s">
        <v>41</v>
      </c>
      <c r="AX653" s="12" t="s">
        <v>80</v>
      </c>
      <c r="AY653" s="143" t="s">
        <v>184</v>
      </c>
    </row>
    <row r="654" spans="2:65" s="11" customFormat="1" ht="11.25">
      <c r="B654" s="135"/>
      <c r="D654" s="136" t="s">
        <v>190</v>
      </c>
      <c r="E654" s="137" t="s">
        <v>3</v>
      </c>
      <c r="F654" s="138" t="s">
        <v>1297</v>
      </c>
      <c r="H654" s="137" t="s">
        <v>3</v>
      </c>
      <c r="I654" s="139"/>
      <c r="L654" s="135"/>
      <c r="M654" s="140"/>
      <c r="T654" s="141"/>
      <c r="AT654" s="137" t="s">
        <v>190</v>
      </c>
      <c r="AU654" s="137" t="s">
        <v>88</v>
      </c>
      <c r="AV654" s="11" t="s">
        <v>88</v>
      </c>
      <c r="AW654" s="11" t="s">
        <v>41</v>
      </c>
      <c r="AX654" s="11" t="s">
        <v>80</v>
      </c>
      <c r="AY654" s="137" t="s">
        <v>184</v>
      </c>
    </row>
    <row r="655" spans="2:65" s="12" customFormat="1" ht="11.25">
      <c r="B655" s="142"/>
      <c r="D655" s="136" t="s">
        <v>190</v>
      </c>
      <c r="E655" s="143" t="s">
        <v>3</v>
      </c>
      <c r="F655" s="144" t="s">
        <v>514</v>
      </c>
      <c r="H655" s="145">
        <v>2</v>
      </c>
      <c r="I655" s="146"/>
      <c r="L655" s="142"/>
      <c r="M655" s="147"/>
      <c r="T655" s="148"/>
      <c r="AT655" s="143" t="s">
        <v>190</v>
      </c>
      <c r="AU655" s="143" t="s">
        <v>88</v>
      </c>
      <c r="AV655" s="12" t="s">
        <v>90</v>
      </c>
      <c r="AW655" s="12" t="s">
        <v>41</v>
      </c>
      <c r="AX655" s="12" t="s">
        <v>80</v>
      </c>
      <c r="AY655" s="143" t="s">
        <v>184</v>
      </c>
    </row>
    <row r="656" spans="2:65" s="11" customFormat="1" ht="11.25">
      <c r="B656" s="135"/>
      <c r="D656" s="136" t="s">
        <v>190</v>
      </c>
      <c r="E656" s="137" t="s">
        <v>3</v>
      </c>
      <c r="F656" s="138" t="s">
        <v>1299</v>
      </c>
      <c r="H656" s="137" t="s">
        <v>3</v>
      </c>
      <c r="I656" s="139"/>
      <c r="L656" s="135"/>
      <c r="M656" s="140"/>
      <c r="T656" s="141"/>
      <c r="AT656" s="137" t="s">
        <v>190</v>
      </c>
      <c r="AU656" s="137" t="s">
        <v>88</v>
      </c>
      <c r="AV656" s="11" t="s">
        <v>88</v>
      </c>
      <c r="AW656" s="11" t="s">
        <v>41</v>
      </c>
      <c r="AX656" s="11" t="s">
        <v>80</v>
      </c>
      <c r="AY656" s="137" t="s">
        <v>184</v>
      </c>
    </row>
    <row r="657" spans="2:65" s="12" customFormat="1" ht="11.25">
      <c r="B657" s="142"/>
      <c r="D657" s="136" t="s">
        <v>190</v>
      </c>
      <c r="E657" s="143" t="s">
        <v>3</v>
      </c>
      <c r="F657" s="144" t="s">
        <v>88</v>
      </c>
      <c r="H657" s="145">
        <v>1</v>
      </c>
      <c r="I657" s="146"/>
      <c r="L657" s="142"/>
      <c r="M657" s="147"/>
      <c r="T657" s="148"/>
      <c r="AT657" s="143" t="s">
        <v>190</v>
      </c>
      <c r="AU657" s="143" t="s">
        <v>88</v>
      </c>
      <c r="AV657" s="12" t="s">
        <v>90</v>
      </c>
      <c r="AW657" s="12" t="s">
        <v>41</v>
      </c>
      <c r="AX657" s="12" t="s">
        <v>80</v>
      </c>
      <c r="AY657" s="143" t="s">
        <v>184</v>
      </c>
    </row>
    <row r="658" spans="2:65" s="11" customFormat="1" ht="11.25">
      <c r="B658" s="135"/>
      <c r="D658" s="136" t="s">
        <v>190</v>
      </c>
      <c r="E658" s="137" t="s">
        <v>3</v>
      </c>
      <c r="F658" s="138" t="s">
        <v>1300</v>
      </c>
      <c r="H658" s="137" t="s">
        <v>3</v>
      </c>
      <c r="I658" s="139"/>
      <c r="L658" s="135"/>
      <c r="M658" s="140"/>
      <c r="T658" s="141"/>
      <c r="AT658" s="137" t="s">
        <v>190</v>
      </c>
      <c r="AU658" s="137" t="s">
        <v>88</v>
      </c>
      <c r="AV658" s="11" t="s">
        <v>88</v>
      </c>
      <c r="AW658" s="11" t="s">
        <v>41</v>
      </c>
      <c r="AX658" s="11" t="s">
        <v>80</v>
      </c>
      <c r="AY658" s="137" t="s">
        <v>184</v>
      </c>
    </row>
    <row r="659" spans="2:65" s="12" customFormat="1" ht="11.25">
      <c r="B659" s="142"/>
      <c r="D659" s="136" t="s">
        <v>190</v>
      </c>
      <c r="E659" s="143" t="s">
        <v>3</v>
      </c>
      <c r="F659" s="144" t="s">
        <v>88</v>
      </c>
      <c r="H659" s="145">
        <v>1</v>
      </c>
      <c r="I659" s="146"/>
      <c r="L659" s="142"/>
      <c r="M659" s="147"/>
      <c r="T659" s="148"/>
      <c r="AT659" s="143" t="s">
        <v>190</v>
      </c>
      <c r="AU659" s="143" t="s">
        <v>88</v>
      </c>
      <c r="AV659" s="12" t="s">
        <v>90</v>
      </c>
      <c r="AW659" s="12" t="s">
        <v>41</v>
      </c>
      <c r="AX659" s="12" t="s">
        <v>80</v>
      </c>
      <c r="AY659" s="143" t="s">
        <v>184</v>
      </c>
    </row>
    <row r="660" spans="2:65" s="11" customFormat="1" ht="11.25">
      <c r="B660" s="135"/>
      <c r="D660" s="136" t="s">
        <v>190</v>
      </c>
      <c r="E660" s="137" t="s">
        <v>3</v>
      </c>
      <c r="F660" s="138" t="s">
        <v>1302</v>
      </c>
      <c r="H660" s="137" t="s">
        <v>3</v>
      </c>
      <c r="I660" s="139"/>
      <c r="L660" s="135"/>
      <c r="M660" s="140"/>
      <c r="T660" s="141"/>
      <c r="AT660" s="137" t="s">
        <v>190</v>
      </c>
      <c r="AU660" s="137" t="s">
        <v>88</v>
      </c>
      <c r="AV660" s="11" t="s">
        <v>88</v>
      </c>
      <c r="AW660" s="11" t="s">
        <v>41</v>
      </c>
      <c r="AX660" s="11" t="s">
        <v>80</v>
      </c>
      <c r="AY660" s="137" t="s">
        <v>184</v>
      </c>
    </row>
    <row r="661" spans="2:65" s="12" customFormat="1" ht="11.25">
      <c r="B661" s="142"/>
      <c r="D661" s="136" t="s">
        <v>190</v>
      </c>
      <c r="E661" s="143" t="s">
        <v>3</v>
      </c>
      <c r="F661" s="144" t="s">
        <v>88</v>
      </c>
      <c r="H661" s="145">
        <v>1</v>
      </c>
      <c r="I661" s="146"/>
      <c r="L661" s="142"/>
      <c r="M661" s="147"/>
      <c r="T661" s="148"/>
      <c r="AT661" s="143" t="s">
        <v>190</v>
      </c>
      <c r="AU661" s="143" t="s">
        <v>88</v>
      </c>
      <c r="AV661" s="12" t="s">
        <v>90</v>
      </c>
      <c r="AW661" s="12" t="s">
        <v>41</v>
      </c>
      <c r="AX661" s="12" t="s">
        <v>80</v>
      </c>
      <c r="AY661" s="143" t="s">
        <v>184</v>
      </c>
    </row>
    <row r="662" spans="2:65" s="11" customFormat="1" ht="11.25">
      <c r="B662" s="135"/>
      <c r="D662" s="136" t="s">
        <v>190</v>
      </c>
      <c r="E662" s="137" t="s">
        <v>3</v>
      </c>
      <c r="F662" s="138" t="s">
        <v>1640</v>
      </c>
      <c r="H662" s="137" t="s">
        <v>3</v>
      </c>
      <c r="I662" s="139"/>
      <c r="L662" s="135"/>
      <c r="M662" s="140"/>
      <c r="T662" s="141"/>
      <c r="AT662" s="137" t="s">
        <v>190</v>
      </c>
      <c r="AU662" s="137" t="s">
        <v>88</v>
      </c>
      <c r="AV662" s="11" t="s">
        <v>88</v>
      </c>
      <c r="AW662" s="11" t="s">
        <v>41</v>
      </c>
      <c r="AX662" s="11" t="s">
        <v>80</v>
      </c>
      <c r="AY662" s="137" t="s">
        <v>184</v>
      </c>
    </row>
    <row r="663" spans="2:65" s="12" customFormat="1" ht="11.25">
      <c r="B663" s="142"/>
      <c r="D663" s="136" t="s">
        <v>190</v>
      </c>
      <c r="E663" s="143" t="s">
        <v>3</v>
      </c>
      <c r="F663" s="144" t="s">
        <v>88</v>
      </c>
      <c r="H663" s="145">
        <v>1</v>
      </c>
      <c r="I663" s="146"/>
      <c r="L663" s="142"/>
      <c r="M663" s="147"/>
      <c r="T663" s="148"/>
      <c r="AT663" s="143" t="s">
        <v>190</v>
      </c>
      <c r="AU663" s="143" t="s">
        <v>88</v>
      </c>
      <c r="AV663" s="12" t="s">
        <v>90</v>
      </c>
      <c r="AW663" s="12" t="s">
        <v>41</v>
      </c>
      <c r="AX663" s="12" t="s">
        <v>80</v>
      </c>
      <c r="AY663" s="143" t="s">
        <v>184</v>
      </c>
    </row>
    <row r="664" spans="2:65" s="13" customFormat="1" ht="11.25">
      <c r="B664" s="149"/>
      <c r="D664" s="136" t="s">
        <v>190</v>
      </c>
      <c r="E664" s="150" t="s">
        <v>3</v>
      </c>
      <c r="F664" s="151" t="s">
        <v>202</v>
      </c>
      <c r="H664" s="152">
        <v>7</v>
      </c>
      <c r="I664" s="153"/>
      <c r="L664" s="149"/>
      <c r="M664" s="154"/>
      <c r="T664" s="155"/>
      <c r="AT664" s="150" t="s">
        <v>190</v>
      </c>
      <c r="AU664" s="150" t="s">
        <v>88</v>
      </c>
      <c r="AV664" s="13" t="s">
        <v>203</v>
      </c>
      <c r="AW664" s="13" t="s">
        <v>41</v>
      </c>
      <c r="AX664" s="13" t="s">
        <v>88</v>
      </c>
      <c r="AY664" s="150" t="s">
        <v>184</v>
      </c>
    </row>
    <row r="665" spans="2:65" s="1" customFormat="1" ht="66.75" customHeight="1">
      <c r="B665" s="121"/>
      <c r="C665" s="122" t="s">
        <v>503</v>
      </c>
      <c r="D665" s="122" t="s">
        <v>185</v>
      </c>
      <c r="E665" s="123" t="s">
        <v>3343</v>
      </c>
      <c r="F665" s="124" t="s">
        <v>3344</v>
      </c>
      <c r="G665" s="125" t="s">
        <v>213</v>
      </c>
      <c r="H665" s="126">
        <v>3</v>
      </c>
      <c r="I665" s="127"/>
      <c r="J665" s="128">
        <f>ROUND(I665*H665,2)</f>
        <v>0</v>
      </c>
      <c r="K665" s="124" t="s">
        <v>189</v>
      </c>
      <c r="L665" s="32"/>
      <c r="M665" s="129" t="s">
        <v>3</v>
      </c>
      <c r="N665" s="130" t="s">
        <v>51</v>
      </c>
      <c r="P665" s="131">
        <f>O665*H665</f>
        <v>0</v>
      </c>
      <c r="Q665" s="131">
        <v>0</v>
      </c>
      <c r="R665" s="131">
        <f>Q665*H665</f>
        <v>0</v>
      </c>
      <c r="S665" s="131">
        <v>0</v>
      </c>
      <c r="T665" s="132">
        <f>S665*H665</f>
        <v>0</v>
      </c>
      <c r="AR665" s="133" t="s">
        <v>88</v>
      </c>
      <c r="AT665" s="133" t="s">
        <v>185</v>
      </c>
      <c r="AU665" s="133" t="s">
        <v>88</v>
      </c>
      <c r="AY665" s="16" t="s">
        <v>184</v>
      </c>
      <c r="BE665" s="134">
        <f>IF(N665="základní",J665,0)</f>
        <v>0</v>
      </c>
      <c r="BF665" s="134">
        <f>IF(N665="snížená",J665,0)</f>
        <v>0</v>
      </c>
      <c r="BG665" s="134">
        <f>IF(N665="zákl. přenesená",J665,0)</f>
        <v>0</v>
      </c>
      <c r="BH665" s="134">
        <f>IF(N665="sníž. přenesená",J665,0)</f>
        <v>0</v>
      </c>
      <c r="BI665" s="134">
        <f>IF(N665="nulová",J665,0)</f>
        <v>0</v>
      </c>
      <c r="BJ665" s="16" t="s">
        <v>88</v>
      </c>
      <c r="BK665" s="134">
        <f>ROUND(I665*H665,2)</f>
        <v>0</v>
      </c>
      <c r="BL665" s="16" t="s">
        <v>88</v>
      </c>
      <c r="BM665" s="133" t="s">
        <v>3345</v>
      </c>
    </row>
    <row r="666" spans="2:65" s="11" customFormat="1" ht="11.25">
      <c r="B666" s="135"/>
      <c r="D666" s="136" t="s">
        <v>190</v>
      </c>
      <c r="E666" s="137" t="s">
        <v>3</v>
      </c>
      <c r="F666" s="138" t="s">
        <v>3216</v>
      </c>
      <c r="H666" s="137" t="s">
        <v>3</v>
      </c>
      <c r="I666" s="139"/>
      <c r="L666" s="135"/>
      <c r="M666" s="140"/>
      <c r="T666" s="141"/>
      <c r="AT666" s="137" t="s">
        <v>190</v>
      </c>
      <c r="AU666" s="137" t="s">
        <v>88</v>
      </c>
      <c r="AV666" s="11" t="s">
        <v>88</v>
      </c>
      <c r="AW666" s="11" t="s">
        <v>41</v>
      </c>
      <c r="AX666" s="11" t="s">
        <v>80</v>
      </c>
      <c r="AY666" s="137" t="s">
        <v>184</v>
      </c>
    </row>
    <row r="667" spans="2:65" s="11" customFormat="1" ht="22.5">
      <c r="B667" s="135"/>
      <c r="D667" s="136" t="s">
        <v>190</v>
      </c>
      <c r="E667" s="137" t="s">
        <v>3</v>
      </c>
      <c r="F667" s="138" t="s">
        <v>3346</v>
      </c>
      <c r="H667" s="137" t="s">
        <v>3</v>
      </c>
      <c r="I667" s="139"/>
      <c r="L667" s="135"/>
      <c r="M667" s="140"/>
      <c r="T667" s="141"/>
      <c r="AT667" s="137" t="s">
        <v>190</v>
      </c>
      <c r="AU667" s="137" t="s">
        <v>88</v>
      </c>
      <c r="AV667" s="11" t="s">
        <v>88</v>
      </c>
      <c r="AW667" s="11" t="s">
        <v>41</v>
      </c>
      <c r="AX667" s="11" t="s">
        <v>80</v>
      </c>
      <c r="AY667" s="137" t="s">
        <v>184</v>
      </c>
    </row>
    <row r="668" spans="2:65" s="11" customFormat="1" ht="11.25">
      <c r="B668" s="135"/>
      <c r="D668" s="136" t="s">
        <v>190</v>
      </c>
      <c r="E668" s="137" t="s">
        <v>3</v>
      </c>
      <c r="F668" s="138" t="s">
        <v>3347</v>
      </c>
      <c r="H668" s="137" t="s">
        <v>3</v>
      </c>
      <c r="I668" s="139"/>
      <c r="L668" s="135"/>
      <c r="M668" s="140"/>
      <c r="T668" s="141"/>
      <c r="AT668" s="137" t="s">
        <v>190</v>
      </c>
      <c r="AU668" s="137" t="s">
        <v>88</v>
      </c>
      <c r="AV668" s="11" t="s">
        <v>88</v>
      </c>
      <c r="AW668" s="11" t="s">
        <v>41</v>
      </c>
      <c r="AX668" s="11" t="s">
        <v>80</v>
      </c>
      <c r="AY668" s="137" t="s">
        <v>184</v>
      </c>
    </row>
    <row r="669" spans="2:65" s="11" customFormat="1" ht="11.25">
      <c r="B669" s="135"/>
      <c r="D669" s="136" t="s">
        <v>190</v>
      </c>
      <c r="E669" s="137" t="s">
        <v>3</v>
      </c>
      <c r="F669" s="138" t="s">
        <v>1295</v>
      </c>
      <c r="H669" s="137" t="s">
        <v>3</v>
      </c>
      <c r="I669" s="139"/>
      <c r="L669" s="135"/>
      <c r="M669" s="140"/>
      <c r="T669" s="141"/>
      <c r="AT669" s="137" t="s">
        <v>190</v>
      </c>
      <c r="AU669" s="137" t="s">
        <v>88</v>
      </c>
      <c r="AV669" s="11" t="s">
        <v>88</v>
      </c>
      <c r="AW669" s="11" t="s">
        <v>41</v>
      </c>
      <c r="AX669" s="11" t="s">
        <v>80</v>
      </c>
      <c r="AY669" s="137" t="s">
        <v>184</v>
      </c>
    </row>
    <row r="670" spans="2:65" s="12" customFormat="1" ht="11.25">
      <c r="B670" s="142"/>
      <c r="D670" s="136" t="s">
        <v>190</v>
      </c>
      <c r="E670" s="143" t="s">
        <v>3</v>
      </c>
      <c r="F670" s="144" t="s">
        <v>88</v>
      </c>
      <c r="H670" s="145">
        <v>1</v>
      </c>
      <c r="I670" s="146"/>
      <c r="L670" s="142"/>
      <c r="M670" s="147"/>
      <c r="T670" s="148"/>
      <c r="AT670" s="143" t="s">
        <v>190</v>
      </c>
      <c r="AU670" s="143" t="s">
        <v>88</v>
      </c>
      <c r="AV670" s="12" t="s">
        <v>90</v>
      </c>
      <c r="AW670" s="12" t="s">
        <v>41</v>
      </c>
      <c r="AX670" s="12" t="s">
        <v>80</v>
      </c>
      <c r="AY670" s="143" t="s">
        <v>184</v>
      </c>
    </row>
    <row r="671" spans="2:65" s="11" customFormat="1" ht="11.25">
      <c r="B671" s="135"/>
      <c r="D671" s="136" t="s">
        <v>190</v>
      </c>
      <c r="E671" s="137" t="s">
        <v>3</v>
      </c>
      <c r="F671" s="138" t="s">
        <v>1297</v>
      </c>
      <c r="H671" s="137" t="s">
        <v>3</v>
      </c>
      <c r="I671" s="139"/>
      <c r="L671" s="135"/>
      <c r="M671" s="140"/>
      <c r="T671" s="141"/>
      <c r="AT671" s="137" t="s">
        <v>190</v>
      </c>
      <c r="AU671" s="137" t="s">
        <v>88</v>
      </c>
      <c r="AV671" s="11" t="s">
        <v>88</v>
      </c>
      <c r="AW671" s="11" t="s">
        <v>41</v>
      </c>
      <c r="AX671" s="11" t="s">
        <v>80</v>
      </c>
      <c r="AY671" s="137" t="s">
        <v>184</v>
      </c>
    </row>
    <row r="672" spans="2:65" s="12" customFormat="1" ht="11.25">
      <c r="B672" s="142"/>
      <c r="D672" s="136" t="s">
        <v>190</v>
      </c>
      <c r="E672" s="143" t="s">
        <v>3</v>
      </c>
      <c r="F672" s="144" t="s">
        <v>88</v>
      </c>
      <c r="H672" s="145">
        <v>1</v>
      </c>
      <c r="I672" s="146"/>
      <c r="L672" s="142"/>
      <c r="M672" s="147"/>
      <c r="T672" s="148"/>
      <c r="AT672" s="143" t="s">
        <v>190</v>
      </c>
      <c r="AU672" s="143" t="s">
        <v>88</v>
      </c>
      <c r="AV672" s="12" t="s">
        <v>90</v>
      </c>
      <c r="AW672" s="12" t="s">
        <v>41</v>
      </c>
      <c r="AX672" s="12" t="s">
        <v>80</v>
      </c>
      <c r="AY672" s="143" t="s">
        <v>184</v>
      </c>
    </row>
    <row r="673" spans="2:65" s="11" customFormat="1" ht="11.25">
      <c r="B673" s="135"/>
      <c r="D673" s="136" t="s">
        <v>190</v>
      </c>
      <c r="E673" s="137" t="s">
        <v>3</v>
      </c>
      <c r="F673" s="138" t="s">
        <v>1300</v>
      </c>
      <c r="H673" s="137" t="s">
        <v>3</v>
      </c>
      <c r="I673" s="139"/>
      <c r="L673" s="135"/>
      <c r="M673" s="140"/>
      <c r="T673" s="141"/>
      <c r="AT673" s="137" t="s">
        <v>190</v>
      </c>
      <c r="AU673" s="137" t="s">
        <v>88</v>
      </c>
      <c r="AV673" s="11" t="s">
        <v>88</v>
      </c>
      <c r="AW673" s="11" t="s">
        <v>41</v>
      </c>
      <c r="AX673" s="11" t="s">
        <v>80</v>
      </c>
      <c r="AY673" s="137" t="s">
        <v>184</v>
      </c>
    </row>
    <row r="674" spans="2:65" s="12" customFormat="1" ht="11.25">
      <c r="B674" s="142"/>
      <c r="D674" s="136" t="s">
        <v>190</v>
      </c>
      <c r="E674" s="143" t="s">
        <v>3</v>
      </c>
      <c r="F674" s="144" t="s">
        <v>88</v>
      </c>
      <c r="H674" s="145">
        <v>1</v>
      </c>
      <c r="I674" s="146"/>
      <c r="L674" s="142"/>
      <c r="M674" s="147"/>
      <c r="T674" s="148"/>
      <c r="AT674" s="143" t="s">
        <v>190</v>
      </c>
      <c r="AU674" s="143" t="s">
        <v>88</v>
      </c>
      <c r="AV674" s="12" t="s">
        <v>90</v>
      </c>
      <c r="AW674" s="12" t="s">
        <v>41</v>
      </c>
      <c r="AX674" s="12" t="s">
        <v>80</v>
      </c>
      <c r="AY674" s="143" t="s">
        <v>184</v>
      </c>
    </row>
    <row r="675" spans="2:65" s="13" customFormat="1" ht="11.25">
      <c r="B675" s="149"/>
      <c r="D675" s="136" t="s">
        <v>190</v>
      </c>
      <c r="E675" s="150" t="s">
        <v>3</v>
      </c>
      <c r="F675" s="151" t="s">
        <v>202</v>
      </c>
      <c r="H675" s="152">
        <v>3</v>
      </c>
      <c r="I675" s="153"/>
      <c r="L675" s="149"/>
      <c r="M675" s="154"/>
      <c r="T675" s="155"/>
      <c r="AT675" s="150" t="s">
        <v>190</v>
      </c>
      <c r="AU675" s="150" t="s">
        <v>88</v>
      </c>
      <c r="AV675" s="13" t="s">
        <v>203</v>
      </c>
      <c r="AW675" s="13" t="s">
        <v>41</v>
      </c>
      <c r="AX675" s="13" t="s">
        <v>88</v>
      </c>
      <c r="AY675" s="150" t="s">
        <v>184</v>
      </c>
    </row>
    <row r="676" spans="2:65" s="1" customFormat="1" ht="37.9" customHeight="1">
      <c r="B676" s="121"/>
      <c r="C676" s="122" t="s">
        <v>686</v>
      </c>
      <c r="D676" s="122" t="s">
        <v>185</v>
      </c>
      <c r="E676" s="123" t="s">
        <v>1410</v>
      </c>
      <c r="F676" s="124" t="s">
        <v>1411</v>
      </c>
      <c r="G676" s="125" t="s">
        <v>213</v>
      </c>
      <c r="H676" s="126">
        <v>4</v>
      </c>
      <c r="I676" s="127"/>
      <c r="J676" s="128">
        <f>ROUND(I676*H676,2)</f>
        <v>0</v>
      </c>
      <c r="K676" s="124" t="s">
        <v>189</v>
      </c>
      <c r="L676" s="32"/>
      <c r="M676" s="129" t="s">
        <v>3</v>
      </c>
      <c r="N676" s="130" t="s">
        <v>51</v>
      </c>
      <c r="P676" s="131">
        <f>O676*H676</f>
        <v>0</v>
      </c>
      <c r="Q676" s="131">
        <v>0</v>
      </c>
      <c r="R676" s="131">
        <f>Q676*H676</f>
        <v>0</v>
      </c>
      <c r="S676" s="131">
        <v>0</v>
      </c>
      <c r="T676" s="132">
        <f>S676*H676</f>
        <v>0</v>
      </c>
      <c r="AR676" s="133" t="s">
        <v>88</v>
      </c>
      <c r="AT676" s="133" t="s">
        <v>185</v>
      </c>
      <c r="AU676" s="133" t="s">
        <v>88</v>
      </c>
      <c r="AY676" s="16" t="s">
        <v>184</v>
      </c>
      <c r="BE676" s="134">
        <f>IF(N676="základní",J676,0)</f>
        <v>0</v>
      </c>
      <c r="BF676" s="134">
        <f>IF(N676="snížená",J676,0)</f>
        <v>0</v>
      </c>
      <c r="BG676" s="134">
        <f>IF(N676="zákl. přenesená",J676,0)</f>
        <v>0</v>
      </c>
      <c r="BH676" s="134">
        <f>IF(N676="sníž. přenesená",J676,0)</f>
        <v>0</v>
      </c>
      <c r="BI676" s="134">
        <f>IF(N676="nulová",J676,0)</f>
        <v>0</v>
      </c>
      <c r="BJ676" s="16" t="s">
        <v>88</v>
      </c>
      <c r="BK676" s="134">
        <f>ROUND(I676*H676,2)</f>
        <v>0</v>
      </c>
      <c r="BL676" s="16" t="s">
        <v>88</v>
      </c>
      <c r="BM676" s="133" t="s">
        <v>3348</v>
      </c>
    </row>
    <row r="677" spans="2:65" s="11" customFormat="1" ht="11.25">
      <c r="B677" s="135"/>
      <c r="D677" s="136" t="s">
        <v>190</v>
      </c>
      <c r="E677" s="137" t="s">
        <v>3</v>
      </c>
      <c r="F677" s="138" t="s">
        <v>3216</v>
      </c>
      <c r="H677" s="137" t="s">
        <v>3</v>
      </c>
      <c r="I677" s="139"/>
      <c r="L677" s="135"/>
      <c r="M677" s="140"/>
      <c r="T677" s="141"/>
      <c r="AT677" s="137" t="s">
        <v>190</v>
      </c>
      <c r="AU677" s="137" t="s">
        <v>88</v>
      </c>
      <c r="AV677" s="11" t="s">
        <v>88</v>
      </c>
      <c r="AW677" s="11" t="s">
        <v>41</v>
      </c>
      <c r="AX677" s="11" t="s">
        <v>80</v>
      </c>
      <c r="AY677" s="137" t="s">
        <v>184</v>
      </c>
    </row>
    <row r="678" spans="2:65" s="11" customFormat="1" ht="11.25">
      <c r="B678" s="135"/>
      <c r="D678" s="136" t="s">
        <v>190</v>
      </c>
      <c r="E678" s="137" t="s">
        <v>3</v>
      </c>
      <c r="F678" s="138" t="s">
        <v>1786</v>
      </c>
      <c r="H678" s="137" t="s">
        <v>3</v>
      </c>
      <c r="I678" s="139"/>
      <c r="L678" s="135"/>
      <c r="M678" s="140"/>
      <c r="T678" s="141"/>
      <c r="AT678" s="137" t="s">
        <v>190</v>
      </c>
      <c r="AU678" s="137" t="s">
        <v>88</v>
      </c>
      <c r="AV678" s="11" t="s">
        <v>88</v>
      </c>
      <c r="AW678" s="11" t="s">
        <v>41</v>
      </c>
      <c r="AX678" s="11" t="s">
        <v>80</v>
      </c>
      <c r="AY678" s="137" t="s">
        <v>184</v>
      </c>
    </row>
    <row r="679" spans="2:65" s="11" customFormat="1" ht="11.25">
      <c r="B679" s="135"/>
      <c r="D679" s="136" t="s">
        <v>190</v>
      </c>
      <c r="E679" s="137" t="s">
        <v>3</v>
      </c>
      <c r="F679" s="138" t="s">
        <v>1299</v>
      </c>
      <c r="H679" s="137" t="s">
        <v>3</v>
      </c>
      <c r="I679" s="139"/>
      <c r="L679" s="135"/>
      <c r="M679" s="140"/>
      <c r="T679" s="141"/>
      <c r="AT679" s="137" t="s">
        <v>190</v>
      </c>
      <c r="AU679" s="137" t="s">
        <v>88</v>
      </c>
      <c r="AV679" s="11" t="s">
        <v>88</v>
      </c>
      <c r="AW679" s="11" t="s">
        <v>41</v>
      </c>
      <c r="AX679" s="11" t="s">
        <v>80</v>
      </c>
      <c r="AY679" s="137" t="s">
        <v>184</v>
      </c>
    </row>
    <row r="680" spans="2:65" s="12" customFormat="1" ht="11.25">
      <c r="B680" s="142"/>
      <c r="D680" s="136" t="s">
        <v>190</v>
      </c>
      <c r="E680" s="143" t="s">
        <v>3</v>
      </c>
      <c r="F680" s="144" t="s">
        <v>88</v>
      </c>
      <c r="H680" s="145">
        <v>1</v>
      </c>
      <c r="I680" s="146"/>
      <c r="L680" s="142"/>
      <c r="M680" s="147"/>
      <c r="T680" s="148"/>
      <c r="AT680" s="143" t="s">
        <v>190</v>
      </c>
      <c r="AU680" s="143" t="s">
        <v>88</v>
      </c>
      <c r="AV680" s="12" t="s">
        <v>90</v>
      </c>
      <c r="AW680" s="12" t="s">
        <v>41</v>
      </c>
      <c r="AX680" s="12" t="s">
        <v>80</v>
      </c>
      <c r="AY680" s="143" t="s">
        <v>184</v>
      </c>
    </row>
    <row r="681" spans="2:65" s="11" customFormat="1" ht="11.25">
      <c r="B681" s="135"/>
      <c r="D681" s="136" t="s">
        <v>190</v>
      </c>
      <c r="E681" s="137" t="s">
        <v>3</v>
      </c>
      <c r="F681" s="138" t="s">
        <v>1300</v>
      </c>
      <c r="H681" s="137" t="s">
        <v>3</v>
      </c>
      <c r="I681" s="139"/>
      <c r="L681" s="135"/>
      <c r="M681" s="140"/>
      <c r="T681" s="141"/>
      <c r="AT681" s="137" t="s">
        <v>190</v>
      </c>
      <c r="AU681" s="137" t="s">
        <v>88</v>
      </c>
      <c r="AV681" s="11" t="s">
        <v>88</v>
      </c>
      <c r="AW681" s="11" t="s">
        <v>41</v>
      </c>
      <c r="AX681" s="11" t="s">
        <v>80</v>
      </c>
      <c r="AY681" s="137" t="s">
        <v>184</v>
      </c>
    </row>
    <row r="682" spans="2:65" s="12" customFormat="1" ht="11.25">
      <c r="B682" s="142"/>
      <c r="D682" s="136" t="s">
        <v>190</v>
      </c>
      <c r="E682" s="143" t="s">
        <v>3</v>
      </c>
      <c r="F682" s="144" t="s">
        <v>514</v>
      </c>
      <c r="H682" s="145">
        <v>2</v>
      </c>
      <c r="I682" s="146"/>
      <c r="L682" s="142"/>
      <c r="M682" s="147"/>
      <c r="T682" s="148"/>
      <c r="AT682" s="143" t="s">
        <v>190</v>
      </c>
      <c r="AU682" s="143" t="s">
        <v>88</v>
      </c>
      <c r="AV682" s="12" t="s">
        <v>90</v>
      </c>
      <c r="AW682" s="12" t="s">
        <v>41</v>
      </c>
      <c r="AX682" s="12" t="s">
        <v>80</v>
      </c>
      <c r="AY682" s="143" t="s">
        <v>184</v>
      </c>
    </row>
    <row r="683" spans="2:65" s="11" customFormat="1" ht="11.25">
      <c r="B683" s="135"/>
      <c r="D683" s="136" t="s">
        <v>190</v>
      </c>
      <c r="E683" s="137" t="s">
        <v>3</v>
      </c>
      <c r="F683" s="138" t="s">
        <v>1301</v>
      </c>
      <c r="H683" s="137" t="s">
        <v>3</v>
      </c>
      <c r="I683" s="139"/>
      <c r="L683" s="135"/>
      <c r="M683" s="140"/>
      <c r="T683" s="141"/>
      <c r="AT683" s="137" t="s">
        <v>190</v>
      </c>
      <c r="AU683" s="137" t="s">
        <v>88</v>
      </c>
      <c r="AV683" s="11" t="s">
        <v>88</v>
      </c>
      <c r="AW683" s="11" t="s">
        <v>41</v>
      </c>
      <c r="AX683" s="11" t="s">
        <v>80</v>
      </c>
      <c r="AY683" s="137" t="s">
        <v>184</v>
      </c>
    </row>
    <row r="684" spans="2:65" s="12" customFormat="1" ht="11.25">
      <c r="B684" s="142"/>
      <c r="D684" s="136" t="s">
        <v>190</v>
      </c>
      <c r="E684" s="143" t="s">
        <v>3</v>
      </c>
      <c r="F684" s="144" t="s">
        <v>88</v>
      </c>
      <c r="H684" s="145">
        <v>1</v>
      </c>
      <c r="I684" s="146"/>
      <c r="L684" s="142"/>
      <c r="M684" s="147"/>
      <c r="T684" s="148"/>
      <c r="AT684" s="143" t="s">
        <v>190</v>
      </c>
      <c r="AU684" s="143" t="s">
        <v>88</v>
      </c>
      <c r="AV684" s="12" t="s">
        <v>90</v>
      </c>
      <c r="AW684" s="12" t="s">
        <v>41</v>
      </c>
      <c r="AX684" s="12" t="s">
        <v>80</v>
      </c>
      <c r="AY684" s="143" t="s">
        <v>184</v>
      </c>
    </row>
    <row r="685" spans="2:65" s="13" customFormat="1" ht="11.25">
      <c r="B685" s="149"/>
      <c r="D685" s="136" t="s">
        <v>190</v>
      </c>
      <c r="E685" s="150" t="s">
        <v>3</v>
      </c>
      <c r="F685" s="151" t="s">
        <v>202</v>
      </c>
      <c r="H685" s="152">
        <v>4</v>
      </c>
      <c r="I685" s="153"/>
      <c r="L685" s="149"/>
      <c r="M685" s="154"/>
      <c r="T685" s="155"/>
      <c r="AT685" s="150" t="s">
        <v>190</v>
      </c>
      <c r="AU685" s="150" t="s">
        <v>88</v>
      </c>
      <c r="AV685" s="13" t="s">
        <v>203</v>
      </c>
      <c r="AW685" s="13" t="s">
        <v>41</v>
      </c>
      <c r="AX685" s="13" t="s">
        <v>88</v>
      </c>
      <c r="AY685" s="150" t="s">
        <v>184</v>
      </c>
    </row>
    <row r="686" spans="2:65" s="1" customFormat="1" ht="37.9" customHeight="1">
      <c r="B686" s="121"/>
      <c r="C686" s="122" t="s">
        <v>512</v>
      </c>
      <c r="D686" s="122" t="s">
        <v>185</v>
      </c>
      <c r="E686" s="123" t="s">
        <v>1413</v>
      </c>
      <c r="F686" s="124" t="s">
        <v>1414</v>
      </c>
      <c r="G686" s="125" t="s">
        <v>213</v>
      </c>
      <c r="H686" s="126">
        <v>1</v>
      </c>
      <c r="I686" s="127"/>
      <c r="J686" s="128">
        <f>ROUND(I686*H686,2)</f>
        <v>0</v>
      </c>
      <c r="K686" s="124" t="s">
        <v>189</v>
      </c>
      <c r="L686" s="32"/>
      <c r="M686" s="129" t="s">
        <v>3</v>
      </c>
      <c r="N686" s="130" t="s">
        <v>51</v>
      </c>
      <c r="P686" s="131">
        <f>O686*H686</f>
        <v>0</v>
      </c>
      <c r="Q686" s="131">
        <v>0</v>
      </c>
      <c r="R686" s="131">
        <f>Q686*H686</f>
        <v>0</v>
      </c>
      <c r="S686" s="131">
        <v>0</v>
      </c>
      <c r="T686" s="132">
        <f>S686*H686</f>
        <v>0</v>
      </c>
      <c r="AR686" s="133" t="s">
        <v>88</v>
      </c>
      <c r="AT686" s="133" t="s">
        <v>185</v>
      </c>
      <c r="AU686" s="133" t="s">
        <v>88</v>
      </c>
      <c r="AY686" s="16" t="s">
        <v>184</v>
      </c>
      <c r="BE686" s="134">
        <f>IF(N686="základní",J686,0)</f>
        <v>0</v>
      </c>
      <c r="BF686" s="134">
        <f>IF(N686="snížená",J686,0)</f>
        <v>0</v>
      </c>
      <c r="BG686" s="134">
        <f>IF(N686="zákl. přenesená",J686,0)</f>
        <v>0</v>
      </c>
      <c r="BH686" s="134">
        <f>IF(N686="sníž. přenesená",J686,0)</f>
        <v>0</v>
      </c>
      <c r="BI686" s="134">
        <f>IF(N686="nulová",J686,0)</f>
        <v>0</v>
      </c>
      <c r="BJ686" s="16" t="s">
        <v>88</v>
      </c>
      <c r="BK686" s="134">
        <f>ROUND(I686*H686,2)</f>
        <v>0</v>
      </c>
      <c r="BL686" s="16" t="s">
        <v>88</v>
      </c>
      <c r="BM686" s="133" t="s">
        <v>3349</v>
      </c>
    </row>
    <row r="687" spans="2:65" s="11" customFormat="1" ht="11.25">
      <c r="B687" s="135"/>
      <c r="D687" s="136" t="s">
        <v>190</v>
      </c>
      <c r="E687" s="137" t="s">
        <v>3</v>
      </c>
      <c r="F687" s="138" t="s">
        <v>3216</v>
      </c>
      <c r="H687" s="137" t="s">
        <v>3</v>
      </c>
      <c r="I687" s="139"/>
      <c r="L687" s="135"/>
      <c r="M687" s="140"/>
      <c r="T687" s="141"/>
      <c r="AT687" s="137" t="s">
        <v>190</v>
      </c>
      <c r="AU687" s="137" t="s">
        <v>88</v>
      </c>
      <c r="AV687" s="11" t="s">
        <v>88</v>
      </c>
      <c r="AW687" s="11" t="s">
        <v>41</v>
      </c>
      <c r="AX687" s="11" t="s">
        <v>80</v>
      </c>
      <c r="AY687" s="137" t="s">
        <v>184</v>
      </c>
    </row>
    <row r="688" spans="2:65" s="11" customFormat="1" ht="22.5">
      <c r="B688" s="135"/>
      <c r="D688" s="136" t="s">
        <v>190</v>
      </c>
      <c r="E688" s="137" t="s">
        <v>3</v>
      </c>
      <c r="F688" s="138" t="s">
        <v>1788</v>
      </c>
      <c r="H688" s="137" t="s">
        <v>3</v>
      </c>
      <c r="I688" s="139"/>
      <c r="L688" s="135"/>
      <c r="M688" s="140"/>
      <c r="T688" s="141"/>
      <c r="AT688" s="137" t="s">
        <v>190</v>
      </c>
      <c r="AU688" s="137" t="s">
        <v>88</v>
      </c>
      <c r="AV688" s="11" t="s">
        <v>88</v>
      </c>
      <c r="AW688" s="11" t="s">
        <v>41</v>
      </c>
      <c r="AX688" s="11" t="s">
        <v>80</v>
      </c>
      <c r="AY688" s="137" t="s">
        <v>184</v>
      </c>
    </row>
    <row r="689" spans="2:65" s="11" customFormat="1" ht="11.25">
      <c r="B689" s="135"/>
      <c r="D689" s="136" t="s">
        <v>190</v>
      </c>
      <c r="E689" s="137" t="s">
        <v>3</v>
      </c>
      <c r="F689" s="138" t="s">
        <v>1301</v>
      </c>
      <c r="H689" s="137" t="s">
        <v>3</v>
      </c>
      <c r="I689" s="139"/>
      <c r="L689" s="135"/>
      <c r="M689" s="140"/>
      <c r="T689" s="141"/>
      <c r="AT689" s="137" t="s">
        <v>190</v>
      </c>
      <c r="AU689" s="137" t="s">
        <v>88</v>
      </c>
      <c r="AV689" s="11" t="s">
        <v>88</v>
      </c>
      <c r="AW689" s="11" t="s">
        <v>41</v>
      </c>
      <c r="AX689" s="11" t="s">
        <v>80</v>
      </c>
      <c r="AY689" s="137" t="s">
        <v>184</v>
      </c>
    </row>
    <row r="690" spans="2:65" s="12" customFormat="1" ht="11.25">
      <c r="B690" s="142"/>
      <c r="D690" s="136" t="s">
        <v>190</v>
      </c>
      <c r="E690" s="143" t="s">
        <v>3</v>
      </c>
      <c r="F690" s="144" t="s">
        <v>88</v>
      </c>
      <c r="H690" s="145">
        <v>1</v>
      </c>
      <c r="I690" s="146"/>
      <c r="L690" s="142"/>
      <c r="M690" s="147"/>
      <c r="T690" s="148"/>
      <c r="AT690" s="143" t="s">
        <v>190</v>
      </c>
      <c r="AU690" s="143" t="s">
        <v>88</v>
      </c>
      <c r="AV690" s="12" t="s">
        <v>90</v>
      </c>
      <c r="AW690" s="12" t="s">
        <v>41</v>
      </c>
      <c r="AX690" s="12" t="s">
        <v>80</v>
      </c>
      <c r="AY690" s="143" t="s">
        <v>184</v>
      </c>
    </row>
    <row r="691" spans="2:65" s="13" customFormat="1" ht="11.25">
      <c r="B691" s="149"/>
      <c r="D691" s="136" t="s">
        <v>190</v>
      </c>
      <c r="E691" s="150" t="s">
        <v>3</v>
      </c>
      <c r="F691" s="151" t="s">
        <v>202</v>
      </c>
      <c r="H691" s="152">
        <v>1</v>
      </c>
      <c r="I691" s="153"/>
      <c r="L691" s="149"/>
      <c r="M691" s="154"/>
      <c r="T691" s="155"/>
      <c r="AT691" s="150" t="s">
        <v>190</v>
      </c>
      <c r="AU691" s="150" t="s">
        <v>88</v>
      </c>
      <c r="AV691" s="13" t="s">
        <v>203</v>
      </c>
      <c r="AW691" s="13" t="s">
        <v>41</v>
      </c>
      <c r="AX691" s="13" t="s">
        <v>88</v>
      </c>
      <c r="AY691" s="150" t="s">
        <v>184</v>
      </c>
    </row>
    <row r="692" spans="2:65" s="1" customFormat="1" ht="33" customHeight="1">
      <c r="B692" s="121"/>
      <c r="C692" s="122" t="s">
        <v>699</v>
      </c>
      <c r="D692" s="122" t="s">
        <v>185</v>
      </c>
      <c r="E692" s="123" t="s">
        <v>2383</v>
      </c>
      <c r="F692" s="124" t="s">
        <v>2384</v>
      </c>
      <c r="G692" s="125" t="s">
        <v>213</v>
      </c>
      <c r="H692" s="126">
        <v>1</v>
      </c>
      <c r="I692" s="127"/>
      <c r="J692" s="128">
        <f>ROUND(I692*H692,2)</f>
        <v>0</v>
      </c>
      <c r="K692" s="124" t="s">
        <v>3</v>
      </c>
      <c r="L692" s="32"/>
      <c r="M692" s="129" t="s">
        <v>3</v>
      </c>
      <c r="N692" s="130" t="s">
        <v>51</v>
      </c>
      <c r="P692" s="131">
        <f>O692*H692</f>
        <v>0</v>
      </c>
      <c r="Q692" s="131">
        <v>0</v>
      </c>
      <c r="R692" s="131">
        <f>Q692*H692</f>
        <v>0</v>
      </c>
      <c r="S692" s="131">
        <v>0</v>
      </c>
      <c r="T692" s="132">
        <f>S692*H692</f>
        <v>0</v>
      </c>
      <c r="AR692" s="133" t="s">
        <v>88</v>
      </c>
      <c r="AT692" s="133" t="s">
        <v>185</v>
      </c>
      <c r="AU692" s="133" t="s">
        <v>88</v>
      </c>
      <c r="AY692" s="16" t="s">
        <v>184</v>
      </c>
      <c r="BE692" s="134">
        <f>IF(N692="základní",J692,0)</f>
        <v>0</v>
      </c>
      <c r="BF692" s="134">
        <f>IF(N692="snížená",J692,0)</f>
        <v>0</v>
      </c>
      <c r="BG692" s="134">
        <f>IF(N692="zákl. přenesená",J692,0)</f>
        <v>0</v>
      </c>
      <c r="BH692" s="134">
        <f>IF(N692="sníž. přenesená",J692,0)</f>
        <v>0</v>
      </c>
      <c r="BI692" s="134">
        <f>IF(N692="nulová",J692,0)</f>
        <v>0</v>
      </c>
      <c r="BJ692" s="16" t="s">
        <v>88</v>
      </c>
      <c r="BK692" s="134">
        <f>ROUND(I692*H692,2)</f>
        <v>0</v>
      </c>
      <c r="BL692" s="16" t="s">
        <v>88</v>
      </c>
      <c r="BM692" s="133" t="s">
        <v>3350</v>
      </c>
    </row>
    <row r="693" spans="2:65" s="11" customFormat="1" ht="11.25">
      <c r="B693" s="135"/>
      <c r="D693" s="136" t="s">
        <v>190</v>
      </c>
      <c r="E693" s="137" t="s">
        <v>3</v>
      </c>
      <c r="F693" s="138" t="s">
        <v>3185</v>
      </c>
      <c r="H693" s="137" t="s">
        <v>3</v>
      </c>
      <c r="I693" s="139"/>
      <c r="L693" s="135"/>
      <c r="M693" s="140"/>
      <c r="T693" s="141"/>
      <c r="AT693" s="137" t="s">
        <v>190</v>
      </c>
      <c r="AU693" s="137" t="s">
        <v>88</v>
      </c>
      <c r="AV693" s="11" t="s">
        <v>88</v>
      </c>
      <c r="AW693" s="11" t="s">
        <v>41</v>
      </c>
      <c r="AX693" s="11" t="s">
        <v>80</v>
      </c>
      <c r="AY693" s="137" t="s">
        <v>184</v>
      </c>
    </row>
    <row r="694" spans="2:65" s="11" customFormat="1" ht="22.5">
      <c r="B694" s="135"/>
      <c r="D694" s="136" t="s">
        <v>190</v>
      </c>
      <c r="E694" s="137" t="s">
        <v>3</v>
      </c>
      <c r="F694" s="138" t="s">
        <v>2386</v>
      </c>
      <c r="H694" s="137" t="s">
        <v>3</v>
      </c>
      <c r="I694" s="139"/>
      <c r="L694" s="135"/>
      <c r="M694" s="140"/>
      <c r="T694" s="141"/>
      <c r="AT694" s="137" t="s">
        <v>190</v>
      </c>
      <c r="AU694" s="137" t="s">
        <v>88</v>
      </c>
      <c r="AV694" s="11" t="s">
        <v>88</v>
      </c>
      <c r="AW694" s="11" t="s">
        <v>41</v>
      </c>
      <c r="AX694" s="11" t="s">
        <v>80</v>
      </c>
      <c r="AY694" s="137" t="s">
        <v>184</v>
      </c>
    </row>
    <row r="695" spans="2:65" s="12" customFormat="1" ht="11.25">
      <c r="B695" s="142"/>
      <c r="D695" s="136" t="s">
        <v>190</v>
      </c>
      <c r="E695" s="143" t="s">
        <v>3</v>
      </c>
      <c r="F695" s="144" t="s">
        <v>88</v>
      </c>
      <c r="H695" s="145">
        <v>1</v>
      </c>
      <c r="I695" s="146"/>
      <c r="L695" s="142"/>
      <c r="M695" s="147"/>
      <c r="T695" s="148"/>
      <c r="AT695" s="143" t="s">
        <v>190</v>
      </c>
      <c r="AU695" s="143" t="s">
        <v>88</v>
      </c>
      <c r="AV695" s="12" t="s">
        <v>90</v>
      </c>
      <c r="AW695" s="12" t="s">
        <v>41</v>
      </c>
      <c r="AX695" s="12" t="s">
        <v>80</v>
      </c>
      <c r="AY695" s="143" t="s">
        <v>184</v>
      </c>
    </row>
    <row r="696" spans="2:65" s="13" customFormat="1" ht="11.25">
      <c r="B696" s="149"/>
      <c r="D696" s="136" t="s">
        <v>190</v>
      </c>
      <c r="E696" s="150" t="s">
        <v>3</v>
      </c>
      <c r="F696" s="151" t="s">
        <v>202</v>
      </c>
      <c r="H696" s="152">
        <v>1</v>
      </c>
      <c r="I696" s="153"/>
      <c r="L696" s="149"/>
      <c r="M696" s="154"/>
      <c r="T696" s="155"/>
      <c r="AT696" s="150" t="s">
        <v>190</v>
      </c>
      <c r="AU696" s="150" t="s">
        <v>88</v>
      </c>
      <c r="AV696" s="13" t="s">
        <v>203</v>
      </c>
      <c r="AW696" s="13" t="s">
        <v>41</v>
      </c>
      <c r="AX696" s="13" t="s">
        <v>88</v>
      </c>
      <c r="AY696" s="150" t="s">
        <v>184</v>
      </c>
    </row>
    <row r="697" spans="2:65" s="1" customFormat="1" ht="62.65" customHeight="1">
      <c r="B697" s="121"/>
      <c r="C697" s="122" t="s">
        <v>519</v>
      </c>
      <c r="D697" s="122" t="s">
        <v>185</v>
      </c>
      <c r="E697" s="123" t="s">
        <v>1789</v>
      </c>
      <c r="F697" s="124" t="s">
        <v>1790</v>
      </c>
      <c r="G697" s="125" t="s">
        <v>213</v>
      </c>
      <c r="H697" s="126">
        <v>1</v>
      </c>
      <c r="I697" s="127"/>
      <c r="J697" s="128">
        <f>ROUND(I697*H697,2)</f>
        <v>0</v>
      </c>
      <c r="K697" s="124" t="s">
        <v>189</v>
      </c>
      <c r="L697" s="32"/>
      <c r="M697" s="129" t="s">
        <v>3</v>
      </c>
      <c r="N697" s="130" t="s">
        <v>51</v>
      </c>
      <c r="P697" s="131">
        <f>O697*H697</f>
        <v>0</v>
      </c>
      <c r="Q697" s="131">
        <v>0</v>
      </c>
      <c r="R697" s="131">
        <f>Q697*H697</f>
        <v>0</v>
      </c>
      <c r="S697" s="131">
        <v>0</v>
      </c>
      <c r="T697" s="132">
        <f>S697*H697</f>
        <v>0</v>
      </c>
      <c r="AR697" s="133" t="s">
        <v>88</v>
      </c>
      <c r="AT697" s="133" t="s">
        <v>185</v>
      </c>
      <c r="AU697" s="133" t="s">
        <v>88</v>
      </c>
      <c r="AY697" s="16" t="s">
        <v>184</v>
      </c>
      <c r="BE697" s="134">
        <f>IF(N697="základní",J697,0)</f>
        <v>0</v>
      </c>
      <c r="BF697" s="134">
        <f>IF(N697="snížená",J697,0)</f>
        <v>0</v>
      </c>
      <c r="BG697" s="134">
        <f>IF(N697="zákl. přenesená",J697,0)</f>
        <v>0</v>
      </c>
      <c r="BH697" s="134">
        <f>IF(N697="sníž. přenesená",J697,0)</f>
        <v>0</v>
      </c>
      <c r="BI697" s="134">
        <f>IF(N697="nulová",J697,0)</f>
        <v>0</v>
      </c>
      <c r="BJ697" s="16" t="s">
        <v>88</v>
      </c>
      <c r="BK697" s="134">
        <f>ROUND(I697*H697,2)</f>
        <v>0</v>
      </c>
      <c r="BL697" s="16" t="s">
        <v>88</v>
      </c>
      <c r="BM697" s="133" t="s">
        <v>3351</v>
      </c>
    </row>
    <row r="698" spans="2:65" s="11" customFormat="1" ht="11.25">
      <c r="B698" s="135"/>
      <c r="D698" s="136" t="s">
        <v>190</v>
      </c>
      <c r="E698" s="137" t="s">
        <v>3</v>
      </c>
      <c r="F698" s="138" t="s">
        <v>3216</v>
      </c>
      <c r="H698" s="137" t="s">
        <v>3</v>
      </c>
      <c r="I698" s="139"/>
      <c r="L698" s="135"/>
      <c r="M698" s="140"/>
      <c r="T698" s="141"/>
      <c r="AT698" s="137" t="s">
        <v>190</v>
      </c>
      <c r="AU698" s="137" t="s">
        <v>88</v>
      </c>
      <c r="AV698" s="11" t="s">
        <v>88</v>
      </c>
      <c r="AW698" s="11" t="s">
        <v>41</v>
      </c>
      <c r="AX698" s="11" t="s">
        <v>80</v>
      </c>
      <c r="AY698" s="137" t="s">
        <v>184</v>
      </c>
    </row>
    <row r="699" spans="2:65" s="11" customFormat="1" ht="22.5">
      <c r="B699" s="135"/>
      <c r="D699" s="136" t="s">
        <v>190</v>
      </c>
      <c r="E699" s="137" t="s">
        <v>3</v>
      </c>
      <c r="F699" s="138" t="s">
        <v>3352</v>
      </c>
      <c r="H699" s="137" t="s">
        <v>3</v>
      </c>
      <c r="I699" s="139"/>
      <c r="L699" s="135"/>
      <c r="M699" s="140"/>
      <c r="T699" s="141"/>
      <c r="AT699" s="137" t="s">
        <v>190</v>
      </c>
      <c r="AU699" s="137" t="s">
        <v>88</v>
      </c>
      <c r="AV699" s="11" t="s">
        <v>88</v>
      </c>
      <c r="AW699" s="11" t="s">
        <v>41</v>
      </c>
      <c r="AX699" s="11" t="s">
        <v>80</v>
      </c>
      <c r="AY699" s="137" t="s">
        <v>184</v>
      </c>
    </row>
    <row r="700" spans="2:65" s="11" customFormat="1" ht="11.25">
      <c r="B700" s="135"/>
      <c r="D700" s="136" t="s">
        <v>190</v>
      </c>
      <c r="E700" s="137" t="s">
        <v>3</v>
      </c>
      <c r="F700" s="138" t="s">
        <v>1302</v>
      </c>
      <c r="H700" s="137" t="s">
        <v>3</v>
      </c>
      <c r="I700" s="139"/>
      <c r="L700" s="135"/>
      <c r="M700" s="140"/>
      <c r="T700" s="141"/>
      <c r="AT700" s="137" t="s">
        <v>190</v>
      </c>
      <c r="AU700" s="137" t="s">
        <v>88</v>
      </c>
      <c r="AV700" s="11" t="s">
        <v>88</v>
      </c>
      <c r="AW700" s="11" t="s">
        <v>41</v>
      </c>
      <c r="AX700" s="11" t="s">
        <v>80</v>
      </c>
      <c r="AY700" s="137" t="s">
        <v>184</v>
      </c>
    </row>
    <row r="701" spans="2:65" s="12" customFormat="1" ht="11.25">
      <c r="B701" s="142"/>
      <c r="D701" s="136" t="s">
        <v>190</v>
      </c>
      <c r="E701" s="143" t="s">
        <v>3</v>
      </c>
      <c r="F701" s="144" t="s">
        <v>88</v>
      </c>
      <c r="H701" s="145">
        <v>1</v>
      </c>
      <c r="I701" s="146"/>
      <c r="L701" s="142"/>
      <c r="M701" s="147"/>
      <c r="T701" s="148"/>
      <c r="AT701" s="143" t="s">
        <v>190</v>
      </c>
      <c r="AU701" s="143" t="s">
        <v>88</v>
      </c>
      <c r="AV701" s="12" t="s">
        <v>90</v>
      </c>
      <c r="AW701" s="12" t="s">
        <v>41</v>
      </c>
      <c r="AX701" s="12" t="s">
        <v>80</v>
      </c>
      <c r="AY701" s="143" t="s">
        <v>184</v>
      </c>
    </row>
    <row r="702" spans="2:65" s="13" customFormat="1" ht="11.25">
      <c r="B702" s="149"/>
      <c r="D702" s="136" t="s">
        <v>190</v>
      </c>
      <c r="E702" s="150" t="s">
        <v>3</v>
      </c>
      <c r="F702" s="151" t="s">
        <v>202</v>
      </c>
      <c r="H702" s="152">
        <v>1</v>
      </c>
      <c r="I702" s="153"/>
      <c r="L702" s="149"/>
      <c r="M702" s="154"/>
      <c r="T702" s="155"/>
      <c r="AT702" s="150" t="s">
        <v>190</v>
      </c>
      <c r="AU702" s="150" t="s">
        <v>88</v>
      </c>
      <c r="AV702" s="13" t="s">
        <v>203</v>
      </c>
      <c r="AW702" s="13" t="s">
        <v>41</v>
      </c>
      <c r="AX702" s="13" t="s">
        <v>88</v>
      </c>
      <c r="AY702" s="150" t="s">
        <v>184</v>
      </c>
    </row>
    <row r="703" spans="2:65" s="1" customFormat="1" ht="62.65" customHeight="1">
      <c r="B703" s="121"/>
      <c r="C703" s="122" t="s">
        <v>711</v>
      </c>
      <c r="D703" s="122" t="s">
        <v>185</v>
      </c>
      <c r="E703" s="123" t="s">
        <v>1417</v>
      </c>
      <c r="F703" s="124" t="s">
        <v>1418</v>
      </c>
      <c r="G703" s="125" t="s">
        <v>213</v>
      </c>
      <c r="H703" s="126">
        <v>1</v>
      </c>
      <c r="I703" s="127"/>
      <c r="J703" s="128">
        <f>ROUND(I703*H703,2)</f>
        <v>0</v>
      </c>
      <c r="K703" s="124" t="s">
        <v>189</v>
      </c>
      <c r="L703" s="32"/>
      <c r="M703" s="129" t="s">
        <v>3</v>
      </c>
      <c r="N703" s="130" t="s">
        <v>51</v>
      </c>
      <c r="P703" s="131">
        <f>O703*H703</f>
        <v>0</v>
      </c>
      <c r="Q703" s="131">
        <v>0</v>
      </c>
      <c r="R703" s="131">
        <f>Q703*H703</f>
        <v>0</v>
      </c>
      <c r="S703" s="131">
        <v>0</v>
      </c>
      <c r="T703" s="132">
        <f>S703*H703</f>
        <v>0</v>
      </c>
      <c r="AR703" s="133" t="s">
        <v>88</v>
      </c>
      <c r="AT703" s="133" t="s">
        <v>185</v>
      </c>
      <c r="AU703" s="133" t="s">
        <v>88</v>
      </c>
      <c r="AY703" s="16" t="s">
        <v>184</v>
      </c>
      <c r="BE703" s="134">
        <f>IF(N703="základní",J703,0)</f>
        <v>0</v>
      </c>
      <c r="BF703" s="134">
        <f>IF(N703="snížená",J703,0)</f>
        <v>0</v>
      </c>
      <c r="BG703" s="134">
        <f>IF(N703="zákl. přenesená",J703,0)</f>
        <v>0</v>
      </c>
      <c r="BH703" s="134">
        <f>IF(N703="sníž. přenesená",J703,0)</f>
        <v>0</v>
      </c>
      <c r="BI703" s="134">
        <f>IF(N703="nulová",J703,0)</f>
        <v>0</v>
      </c>
      <c r="BJ703" s="16" t="s">
        <v>88</v>
      </c>
      <c r="BK703" s="134">
        <f>ROUND(I703*H703,2)</f>
        <v>0</v>
      </c>
      <c r="BL703" s="16" t="s">
        <v>88</v>
      </c>
      <c r="BM703" s="133" t="s">
        <v>3353</v>
      </c>
    </row>
    <row r="704" spans="2:65" s="11" customFormat="1" ht="11.25">
      <c r="B704" s="135"/>
      <c r="D704" s="136" t="s">
        <v>190</v>
      </c>
      <c r="E704" s="137" t="s">
        <v>3</v>
      </c>
      <c r="F704" s="138" t="s">
        <v>3216</v>
      </c>
      <c r="H704" s="137" t="s">
        <v>3</v>
      </c>
      <c r="I704" s="139"/>
      <c r="L704" s="135"/>
      <c r="M704" s="140"/>
      <c r="T704" s="141"/>
      <c r="AT704" s="137" t="s">
        <v>190</v>
      </c>
      <c r="AU704" s="137" t="s">
        <v>88</v>
      </c>
      <c r="AV704" s="11" t="s">
        <v>88</v>
      </c>
      <c r="AW704" s="11" t="s">
        <v>41</v>
      </c>
      <c r="AX704" s="11" t="s">
        <v>80</v>
      </c>
      <c r="AY704" s="137" t="s">
        <v>184</v>
      </c>
    </row>
    <row r="705" spans="2:65" s="11" customFormat="1" ht="22.5">
      <c r="B705" s="135"/>
      <c r="D705" s="136" t="s">
        <v>190</v>
      </c>
      <c r="E705" s="137" t="s">
        <v>3</v>
      </c>
      <c r="F705" s="138" t="s">
        <v>3352</v>
      </c>
      <c r="H705" s="137" t="s">
        <v>3</v>
      </c>
      <c r="I705" s="139"/>
      <c r="L705" s="135"/>
      <c r="M705" s="140"/>
      <c r="T705" s="141"/>
      <c r="AT705" s="137" t="s">
        <v>190</v>
      </c>
      <c r="AU705" s="137" t="s">
        <v>88</v>
      </c>
      <c r="AV705" s="11" t="s">
        <v>88</v>
      </c>
      <c r="AW705" s="11" t="s">
        <v>41</v>
      </c>
      <c r="AX705" s="11" t="s">
        <v>80</v>
      </c>
      <c r="AY705" s="137" t="s">
        <v>184</v>
      </c>
    </row>
    <row r="706" spans="2:65" s="11" customFormat="1" ht="11.25">
      <c r="B706" s="135"/>
      <c r="D706" s="136" t="s">
        <v>190</v>
      </c>
      <c r="E706" s="137" t="s">
        <v>3</v>
      </c>
      <c r="F706" s="138" t="s">
        <v>1295</v>
      </c>
      <c r="H706" s="137" t="s">
        <v>3</v>
      </c>
      <c r="I706" s="139"/>
      <c r="L706" s="135"/>
      <c r="M706" s="140"/>
      <c r="T706" s="141"/>
      <c r="AT706" s="137" t="s">
        <v>190</v>
      </c>
      <c r="AU706" s="137" t="s">
        <v>88</v>
      </c>
      <c r="AV706" s="11" t="s">
        <v>88</v>
      </c>
      <c r="AW706" s="11" t="s">
        <v>41</v>
      </c>
      <c r="AX706" s="11" t="s">
        <v>80</v>
      </c>
      <c r="AY706" s="137" t="s">
        <v>184</v>
      </c>
    </row>
    <row r="707" spans="2:65" s="12" customFormat="1" ht="11.25">
      <c r="B707" s="142"/>
      <c r="D707" s="136" t="s">
        <v>190</v>
      </c>
      <c r="E707" s="143" t="s">
        <v>3</v>
      </c>
      <c r="F707" s="144" t="s">
        <v>88</v>
      </c>
      <c r="H707" s="145">
        <v>1</v>
      </c>
      <c r="I707" s="146"/>
      <c r="L707" s="142"/>
      <c r="M707" s="147"/>
      <c r="T707" s="148"/>
      <c r="AT707" s="143" t="s">
        <v>190</v>
      </c>
      <c r="AU707" s="143" t="s">
        <v>88</v>
      </c>
      <c r="AV707" s="12" t="s">
        <v>90</v>
      </c>
      <c r="AW707" s="12" t="s">
        <v>41</v>
      </c>
      <c r="AX707" s="12" t="s">
        <v>80</v>
      </c>
      <c r="AY707" s="143" t="s">
        <v>184</v>
      </c>
    </row>
    <row r="708" spans="2:65" s="13" customFormat="1" ht="11.25">
      <c r="B708" s="149"/>
      <c r="D708" s="136" t="s">
        <v>190</v>
      </c>
      <c r="E708" s="150" t="s">
        <v>3</v>
      </c>
      <c r="F708" s="151" t="s">
        <v>202</v>
      </c>
      <c r="H708" s="152">
        <v>1</v>
      </c>
      <c r="I708" s="153"/>
      <c r="L708" s="149"/>
      <c r="M708" s="154"/>
      <c r="T708" s="155"/>
      <c r="AT708" s="150" t="s">
        <v>190</v>
      </c>
      <c r="AU708" s="150" t="s">
        <v>88</v>
      </c>
      <c r="AV708" s="13" t="s">
        <v>203</v>
      </c>
      <c r="AW708" s="13" t="s">
        <v>41</v>
      </c>
      <c r="AX708" s="13" t="s">
        <v>88</v>
      </c>
      <c r="AY708" s="150" t="s">
        <v>184</v>
      </c>
    </row>
    <row r="709" spans="2:65" s="1" customFormat="1" ht="24.2" customHeight="1">
      <c r="B709" s="121"/>
      <c r="C709" s="122" t="s">
        <v>364</v>
      </c>
      <c r="D709" s="122" t="s">
        <v>185</v>
      </c>
      <c r="E709" s="123" t="s">
        <v>1421</v>
      </c>
      <c r="F709" s="124" t="s">
        <v>1422</v>
      </c>
      <c r="G709" s="125" t="s">
        <v>213</v>
      </c>
      <c r="H709" s="126">
        <v>4</v>
      </c>
      <c r="I709" s="127"/>
      <c r="J709" s="128">
        <f>ROUND(I709*H709,2)</f>
        <v>0</v>
      </c>
      <c r="K709" s="124" t="s">
        <v>189</v>
      </c>
      <c r="L709" s="32"/>
      <c r="M709" s="129" t="s">
        <v>3</v>
      </c>
      <c r="N709" s="130" t="s">
        <v>51</v>
      </c>
      <c r="P709" s="131">
        <f>O709*H709</f>
        <v>0</v>
      </c>
      <c r="Q709" s="131">
        <v>0</v>
      </c>
      <c r="R709" s="131">
        <f>Q709*H709</f>
        <v>0</v>
      </c>
      <c r="S709" s="131">
        <v>0</v>
      </c>
      <c r="T709" s="132">
        <f>S709*H709</f>
        <v>0</v>
      </c>
      <c r="AR709" s="133" t="s">
        <v>88</v>
      </c>
      <c r="AT709" s="133" t="s">
        <v>185</v>
      </c>
      <c r="AU709" s="133" t="s">
        <v>88</v>
      </c>
      <c r="AY709" s="16" t="s">
        <v>184</v>
      </c>
      <c r="BE709" s="134">
        <f>IF(N709="základní",J709,0)</f>
        <v>0</v>
      </c>
      <c r="BF709" s="134">
        <f>IF(N709="snížená",J709,0)</f>
        <v>0</v>
      </c>
      <c r="BG709" s="134">
        <f>IF(N709="zákl. přenesená",J709,0)</f>
        <v>0</v>
      </c>
      <c r="BH709" s="134">
        <f>IF(N709="sníž. přenesená",J709,0)</f>
        <v>0</v>
      </c>
      <c r="BI709" s="134">
        <f>IF(N709="nulová",J709,0)</f>
        <v>0</v>
      </c>
      <c r="BJ709" s="16" t="s">
        <v>88</v>
      </c>
      <c r="BK709" s="134">
        <f>ROUND(I709*H709,2)</f>
        <v>0</v>
      </c>
      <c r="BL709" s="16" t="s">
        <v>88</v>
      </c>
      <c r="BM709" s="133" t="s">
        <v>3354</v>
      </c>
    </row>
    <row r="710" spans="2:65" s="11" customFormat="1" ht="11.25">
      <c r="B710" s="135"/>
      <c r="D710" s="136" t="s">
        <v>190</v>
      </c>
      <c r="E710" s="137" t="s">
        <v>3</v>
      </c>
      <c r="F710" s="138" t="s">
        <v>3216</v>
      </c>
      <c r="H710" s="137" t="s">
        <v>3</v>
      </c>
      <c r="I710" s="139"/>
      <c r="L710" s="135"/>
      <c r="M710" s="140"/>
      <c r="T710" s="141"/>
      <c r="AT710" s="137" t="s">
        <v>190</v>
      </c>
      <c r="AU710" s="137" t="s">
        <v>88</v>
      </c>
      <c r="AV710" s="11" t="s">
        <v>88</v>
      </c>
      <c r="AW710" s="11" t="s">
        <v>41</v>
      </c>
      <c r="AX710" s="11" t="s">
        <v>80</v>
      </c>
      <c r="AY710" s="137" t="s">
        <v>184</v>
      </c>
    </row>
    <row r="711" spans="2:65" s="11" customFormat="1" ht="11.25">
      <c r="B711" s="135"/>
      <c r="D711" s="136" t="s">
        <v>190</v>
      </c>
      <c r="E711" s="137" t="s">
        <v>3</v>
      </c>
      <c r="F711" s="138" t="s">
        <v>1424</v>
      </c>
      <c r="H711" s="137" t="s">
        <v>3</v>
      </c>
      <c r="I711" s="139"/>
      <c r="L711" s="135"/>
      <c r="M711" s="140"/>
      <c r="T711" s="141"/>
      <c r="AT711" s="137" t="s">
        <v>190</v>
      </c>
      <c r="AU711" s="137" t="s">
        <v>88</v>
      </c>
      <c r="AV711" s="11" t="s">
        <v>88</v>
      </c>
      <c r="AW711" s="11" t="s">
        <v>41</v>
      </c>
      <c r="AX711" s="11" t="s">
        <v>80</v>
      </c>
      <c r="AY711" s="137" t="s">
        <v>184</v>
      </c>
    </row>
    <row r="712" spans="2:65" s="11" customFormat="1" ht="11.25">
      <c r="B712" s="135"/>
      <c r="D712" s="136" t="s">
        <v>190</v>
      </c>
      <c r="E712" s="137" t="s">
        <v>3</v>
      </c>
      <c r="F712" s="138" t="s">
        <v>1299</v>
      </c>
      <c r="H712" s="137" t="s">
        <v>3</v>
      </c>
      <c r="I712" s="139"/>
      <c r="L712" s="135"/>
      <c r="M712" s="140"/>
      <c r="T712" s="141"/>
      <c r="AT712" s="137" t="s">
        <v>190</v>
      </c>
      <c r="AU712" s="137" t="s">
        <v>88</v>
      </c>
      <c r="AV712" s="11" t="s">
        <v>88</v>
      </c>
      <c r="AW712" s="11" t="s">
        <v>41</v>
      </c>
      <c r="AX712" s="11" t="s">
        <v>80</v>
      </c>
      <c r="AY712" s="137" t="s">
        <v>184</v>
      </c>
    </row>
    <row r="713" spans="2:65" s="12" customFormat="1" ht="11.25">
      <c r="B713" s="142"/>
      <c r="D713" s="136" t="s">
        <v>190</v>
      </c>
      <c r="E713" s="143" t="s">
        <v>3</v>
      </c>
      <c r="F713" s="144" t="s">
        <v>88</v>
      </c>
      <c r="H713" s="145">
        <v>1</v>
      </c>
      <c r="I713" s="146"/>
      <c r="L713" s="142"/>
      <c r="M713" s="147"/>
      <c r="T713" s="148"/>
      <c r="AT713" s="143" t="s">
        <v>190</v>
      </c>
      <c r="AU713" s="143" t="s">
        <v>88</v>
      </c>
      <c r="AV713" s="12" t="s">
        <v>90</v>
      </c>
      <c r="AW713" s="12" t="s">
        <v>41</v>
      </c>
      <c r="AX713" s="12" t="s">
        <v>80</v>
      </c>
      <c r="AY713" s="143" t="s">
        <v>184</v>
      </c>
    </row>
    <row r="714" spans="2:65" s="11" customFormat="1" ht="11.25">
      <c r="B714" s="135"/>
      <c r="D714" s="136" t="s">
        <v>190</v>
      </c>
      <c r="E714" s="137" t="s">
        <v>3</v>
      </c>
      <c r="F714" s="138" t="s">
        <v>3355</v>
      </c>
      <c r="H714" s="137" t="s">
        <v>3</v>
      </c>
      <c r="I714" s="139"/>
      <c r="L714" s="135"/>
      <c r="M714" s="140"/>
      <c r="T714" s="141"/>
      <c r="AT714" s="137" t="s">
        <v>190</v>
      </c>
      <c r="AU714" s="137" t="s">
        <v>88</v>
      </c>
      <c r="AV714" s="11" t="s">
        <v>88</v>
      </c>
      <c r="AW714" s="11" t="s">
        <v>41</v>
      </c>
      <c r="AX714" s="11" t="s">
        <v>80</v>
      </c>
      <c r="AY714" s="137" t="s">
        <v>184</v>
      </c>
    </row>
    <row r="715" spans="2:65" s="12" customFormat="1" ht="11.25">
      <c r="B715" s="142"/>
      <c r="D715" s="136" t="s">
        <v>190</v>
      </c>
      <c r="E715" s="143" t="s">
        <v>3</v>
      </c>
      <c r="F715" s="144" t="s">
        <v>90</v>
      </c>
      <c r="H715" s="145">
        <v>2</v>
      </c>
      <c r="I715" s="146"/>
      <c r="L715" s="142"/>
      <c r="M715" s="147"/>
      <c r="T715" s="148"/>
      <c r="AT715" s="143" t="s">
        <v>190</v>
      </c>
      <c r="AU715" s="143" t="s">
        <v>88</v>
      </c>
      <c r="AV715" s="12" t="s">
        <v>90</v>
      </c>
      <c r="AW715" s="12" t="s">
        <v>41</v>
      </c>
      <c r="AX715" s="12" t="s">
        <v>80</v>
      </c>
      <c r="AY715" s="143" t="s">
        <v>184</v>
      </c>
    </row>
    <row r="716" spans="2:65" s="11" customFormat="1" ht="11.25">
      <c r="B716" s="135"/>
      <c r="D716" s="136" t="s">
        <v>190</v>
      </c>
      <c r="E716" s="137" t="s">
        <v>3</v>
      </c>
      <c r="F716" s="138" t="s">
        <v>1301</v>
      </c>
      <c r="H716" s="137" t="s">
        <v>3</v>
      </c>
      <c r="I716" s="139"/>
      <c r="L716" s="135"/>
      <c r="M716" s="140"/>
      <c r="T716" s="141"/>
      <c r="AT716" s="137" t="s">
        <v>190</v>
      </c>
      <c r="AU716" s="137" t="s">
        <v>88</v>
      </c>
      <c r="AV716" s="11" t="s">
        <v>88</v>
      </c>
      <c r="AW716" s="11" t="s">
        <v>41</v>
      </c>
      <c r="AX716" s="11" t="s">
        <v>80</v>
      </c>
      <c r="AY716" s="137" t="s">
        <v>184</v>
      </c>
    </row>
    <row r="717" spans="2:65" s="12" customFormat="1" ht="11.25">
      <c r="B717" s="142"/>
      <c r="D717" s="136" t="s">
        <v>190</v>
      </c>
      <c r="E717" s="143" t="s">
        <v>3</v>
      </c>
      <c r="F717" s="144" t="s">
        <v>88</v>
      </c>
      <c r="H717" s="145">
        <v>1</v>
      </c>
      <c r="I717" s="146"/>
      <c r="L717" s="142"/>
      <c r="M717" s="147"/>
      <c r="T717" s="148"/>
      <c r="AT717" s="143" t="s">
        <v>190</v>
      </c>
      <c r="AU717" s="143" t="s">
        <v>88</v>
      </c>
      <c r="AV717" s="12" t="s">
        <v>90</v>
      </c>
      <c r="AW717" s="12" t="s">
        <v>41</v>
      </c>
      <c r="AX717" s="12" t="s">
        <v>80</v>
      </c>
      <c r="AY717" s="143" t="s">
        <v>184</v>
      </c>
    </row>
    <row r="718" spans="2:65" s="13" customFormat="1" ht="11.25">
      <c r="B718" s="149"/>
      <c r="D718" s="136" t="s">
        <v>190</v>
      </c>
      <c r="E718" s="150" t="s">
        <v>3</v>
      </c>
      <c r="F718" s="151" t="s">
        <v>202</v>
      </c>
      <c r="H718" s="152">
        <v>4</v>
      </c>
      <c r="I718" s="153"/>
      <c r="L718" s="149"/>
      <c r="M718" s="154"/>
      <c r="T718" s="155"/>
      <c r="AT718" s="150" t="s">
        <v>190</v>
      </c>
      <c r="AU718" s="150" t="s">
        <v>88</v>
      </c>
      <c r="AV718" s="13" t="s">
        <v>203</v>
      </c>
      <c r="AW718" s="13" t="s">
        <v>41</v>
      </c>
      <c r="AX718" s="13" t="s">
        <v>88</v>
      </c>
      <c r="AY718" s="150" t="s">
        <v>184</v>
      </c>
    </row>
    <row r="719" spans="2:65" s="1" customFormat="1" ht="49.15" customHeight="1">
      <c r="B719" s="121"/>
      <c r="C719" s="122" t="s">
        <v>720</v>
      </c>
      <c r="D719" s="122" t="s">
        <v>185</v>
      </c>
      <c r="E719" s="123" t="s">
        <v>2392</v>
      </c>
      <c r="F719" s="124" t="s">
        <v>2393</v>
      </c>
      <c r="G719" s="125" t="s">
        <v>213</v>
      </c>
      <c r="H719" s="126">
        <v>9</v>
      </c>
      <c r="I719" s="127"/>
      <c r="J719" s="128">
        <f>ROUND(I719*H719,2)</f>
        <v>0</v>
      </c>
      <c r="K719" s="124" t="s">
        <v>189</v>
      </c>
      <c r="L719" s="32"/>
      <c r="M719" s="129" t="s">
        <v>3</v>
      </c>
      <c r="N719" s="130" t="s">
        <v>51</v>
      </c>
      <c r="P719" s="131">
        <f>O719*H719</f>
        <v>0</v>
      </c>
      <c r="Q719" s="131">
        <v>0</v>
      </c>
      <c r="R719" s="131">
        <f>Q719*H719</f>
        <v>0</v>
      </c>
      <c r="S719" s="131">
        <v>0</v>
      </c>
      <c r="T719" s="132">
        <f>S719*H719</f>
        <v>0</v>
      </c>
      <c r="AR719" s="133" t="s">
        <v>88</v>
      </c>
      <c r="AT719" s="133" t="s">
        <v>185</v>
      </c>
      <c r="AU719" s="133" t="s">
        <v>88</v>
      </c>
      <c r="AY719" s="16" t="s">
        <v>184</v>
      </c>
      <c r="BE719" s="134">
        <f>IF(N719="základní",J719,0)</f>
        <v>0</v>
      </c>
      <c r="BF719" s="134">
        <f>IF(N719="snížená",J719,0)</f>
        <v>0</v>
      </c>
      <c r="BG719" s="134">
        <f>IF(N719="zákl. přenesená",J719,0)</f>
        <v>0</v>
      </c>
      <c r="BH719" s="134">
        <f>IF(N719="sníž. přenesená",J719,0)</f>
        <v>0</v>
      </c>
      <c r="BI719" s="134">
        <f>IF(N719="nulová",J719,0)</f>
        <v>0</v>
      </c>
      <c r="BJ719" s="16" t="s">
        <v>88</v>
      </c>
      <c r="BK719" s="134">
        <f>ROUND(I719*H719,2)</f>
        <v>0</v>
      </c>
      <c r="BL719" s="16" t="s">
        <v>88</v>
      </c>
      <c r="BM719" s="133" t="s">
        <v>3356</v>
      </c>
    </row>
    <row r="720" spans="2:65" s="11" customFormat="1" ht="11.25">
      <c r="B720" s="135"/>
      <c r="D720" s="136" t="s">
        <v>190</v>
      </c>
      <c r="E720" s="137" t="s">
        <v>3</v>
      </c>
      <c r="F720" s="138" t="s">
        <v>3357</v>
      </c>
      <c r="H720" s="137" t="s">
        <v>3</v>
      </c>
      <c r="I720" s="139"/>
      <c r="L720" s="135"/>
      <c r="M720" s="140"/>
      <c r="T720" s="141"/>
      <c r="AT720" s="137" t="s">
        <v>190</v>
      </c>
      <c r="AU720" s="137" t="s">
        <v>88</v>
      </c>
      <c r="AV720" s="11" t="s">
        <v>88</v>
      </c>
      <c r="AW720" s="11" t="s">
        <v>41</v>
      </c>
      <c r="AX720" s="11" t="s">
        <v>80</v>
      </c>
      <c r="AY720" s="137" t="s">
        <v>184</v>
      </c>
    </row>
    <row r="721" spans="2:65" s="11" customFormat="1" ht="22.5">
      <c r="B721" s="135"/>
      <c r="D721" s="136" t="s">
        <v>190</v>
      </c>
      <c r="E721" s="137" t="s">
        <v>3</v>
      </c>
      <c r="F721" s="138" t="s">
        <v>2396</v>
      </c>
      <c r="H721" s="137" t="s">
        <v>3</v>
      </c>
      <c r="I721" s="139"/>
      <c r="L721" s="135"/>
      <c r="M721" s="140"/>
      <c r="T721" s="141"/>
      <c r="AT721" s="137" t="s">
        <v>190</v>
      </c>
      <c r="AU721" s="137" t="s">
        <v>88</v>
      </c>
      <c r="AV721" s="11" t="s">
        <v>88</v>
      </c>
      <c r="AW721" s="11" t="s">
        <v>41</v>
      </c>
      <c r="AX721" s="11" t="s">
        <v>80</v>
      </c>
      <c r="AY721" s="137" t="s">
        <v>184</v>
      </c>
    </row>
    <row r="722" spans="2:65" s="12" customFormat="1" ht="11.25">
      <c r="B722" s="142"/>
      <c r="D722" s="136" t="s">
        <v>190</v>
      </c>
      <c r="E722" s="143" t="s">
        <v>3</v>
      </c>
      <c r="F722" s="144" t="s">
        <v>241</v>
      </c>
      <c r="H722" s="145">
        <v>9</v>
      </c>
      <c r="I722" s="146"/>
      <c r="L722" s="142"/>
      <c r="M722" s="147"/>
      <c r="T722" s="148"/>
      <c r="AT722" s="143" t="s">
        <v>190</v>
      </c>
      <c r="AU722" s="143" t="s">
        <v>88</v>
      </c>
      <c r="AV722" s="12" t="s">
        <v>90</v>
      </c>
      <c r="AW722" s="12" t="s">
        <v>41</v>
      </c>
      <c r="AX722" s="12" t="s">
        <v>80</v>
      </c>
      <c r="AY722" s="143" t="s">
        <v>184</v>
      </c>
    </row>
    <row r="723" spans="2:65" s="13" customFormat="1" ht="11.25">
      <c r="B723" s="149"/>
      <c r="D723" s="136" t="s">
        <v>190</v>
      </c>
      <c r="E723" s="150" t="s">
        <v>3</v>
      </c>
      <c r="F723" s="151" t="s">
        <v>202</v>
      </c>
      <c r="H723" s="152">
        <v>9</v>
      </c>
      <c r="I723" s="153"/>
      <c r="L723" s="149"/>
      <c r="M723" s="154"/>
      <c r="T723" s="155"/>
      <c r="AT723" s="150" t="s">
        <v>190</v>
      </c>
      <c r="AU723" s="150" t="s">
        <v>88</v>
      </c>
      <c r="AV723" s="13" t="s">
        <v>203</v>
      </c>
      <c r="AW723" s="13" t="s">
        <v>41</v>
      </c>
      <c r="AX723" s="13" t="s">
        <v>88</v>
      </c>
      <c r="AY723" s="150" t="s">
        <v>184</v>
      </c>
    </row>
    <row r="724" spans="2:65" s="1" customFormat="1" ht="24.2" customHeight="1">
      <c r="B724" s="121"/>
      <c r="C724" s="122" t="s">
        <v>530</v>
      </c>
      <c r="D724" s="122" t="s">
        <v>185</v>
      </c>
      <c r="E724" s="123" t="s">
        <v>1425</v>
      </c>
      <c r="F724" s="124" t="s">
        <v>1426</v>
      </c>
      <c r="G724" s="125" t="s">
        <v>213</v>
      </c>
      <c r="H724" s="126">
        <v>1</v>
      </c>
      <c r="I724" s="127"/>
      <c r="J724" s="128">
        <f>ROUND(I724*H724,2)</f>
        <v>0</v>
      </c>
      <c r="K724" s="124" t="s">
        <v>189</v>
      </c>
      <c r="L724" s="32"/>
      <c r="M724" s="129" t="s">
        <v>3</v>
      </c>
      <c r="N724" s="130" t="s">
        <v>51</v>
      </c>
      <c r="P724" s="131">
        <f>O724*H724</f>
        <v>0</v>
      </c>
      <c r="Q724" s="131">
        <v>0</v>
      </c>
      <c r="R724" s="131">
        <f>Q724*H724</f>
        <v>0</v>
      </c>
      <c r="S724" s="131">
        <v>0</v>
      </c>
      <c r="T724" s="132">
        <f>S724*H724</f>
        <v>0</v>
      </c>
      <c r="AR724" s="133" t="s">
        <v>88</v>
      </c>
      <c r="AT724" s="133" t="s">
        <v>185</v>
      </c>
      <c r="AU724" s="133" t="s">
        <v>88</v>
      </c>
      <c r="AY724" s="16" t="s">
        <v>184</v>
      </c>
      <c r="BE724" s="134">
        <f>IF(N724="základní",J724,0)</f>
        <v>0</v>
      </c>
      <c r="BF724" s="134">
        <f>IF(N724="snížená",J724,0)</f>
        <v>0</v>
      </c>
      <c r="BG724" s="134">
        <f>IF(N724="zákl. přenesená",J724,0)</f>
        <v>0</v>
      </c>
      <c r="BH724" s="134">
        <f>IF(N724="sníž. přenesená",J724,0)</f>
        <v>0</v>
      </c>
      <c r="BI724" s="134">
        <f>IF(N724="nulová",J724,0)</f>
        <v>0</v>
      </c>
      <c r="BJ724" s="16" t="s">
        <v>88</v>
      </c>
      <c r="BK724" s="134">
        <f>ROUND(I724*H724,2)</f>
        <v>0</v>
      </c>
      <c r="BL724" s="16" t="s">
        <v>88</v>
      </c>
      <c r="BM724" s="133" t="s">
        <v>3358</v>
      </c>
    </row>
    <row r="725" spans="2:65" s="11" customFormat="1" ht="11.25">
      <c r="B725" s="135"/>
      <c r="D725" s="136" t="s">
        <v>190</v>
      </c>
      <c r="E725" s="137" t="s">
        <v>3</v>
      </c>
      <c r="F725" s="138" t="s">
        <v>3185</v>
      </c>
      <c r="H725" s="137" t="s">
        <v>3</v>
      </c>
      <c r="I725" s="139"/>
      <c r="L725" s="135"/>
      <c r="M725" s="140"/>
      <c r="T725" s="141"/>
      <c r="AT725" s="137" t="s">
        <v>190</v>
      </c>
      <c r="AU725" s="137" t="s">
        <v>88</v>
      </c>
      <c r="AV725" s="11" t="s">
        <v>88</v>
      </c>
      <c r="AW725" s="11" t="s">
        <v>41</v>
      </c>
      <c r="AX725" s="11" t="s">
        <v>80</v>
      </c>
      <c r="AY725" s="137" t="s">
        <v>184</v>
      </c>
    </row>
    <row r="726" spans="2:65" s="11" customFormat="1" ht="11.25">
      <c r="B726" s="135"/>
      <c r="D726" s="136" t="s">
        <v>190</v>
      </c>
      <c r="E726" s="137" t="s">
        <v>3</v>
      </c>
      <c r="F726" s="138" t="s">
        <v>1428</v>
      </c>
      <c r="H726" s="137" t="s">
        <v>3</v>
      </c>
      <c r="I726" s="139"/>
      <c r="L726" s="135"/>
      <c r="M726" s="140"/>
      <c r="T726" s="141"/>
      <c r="AT726" s="137" t="s">
        <v>190</v>
      </c>
      <c r="AU726" s="137" t="s">
        <v>88</v>
      </c>
      <c r="AV726" s="11" t="s">
        <v>88</v>
      </c>
      <c r="AW726" s="11" t="s">
        <v>41</v>
      </c>
      <c r="AX726" s="11" t="s">
        <v>80</v>
      </c>
      <c r="AY726" s="137" t="s">
        <v>184</v>
      </c>
    </row>
    <row r="727" spans="2:65" s="12" customFormat="1" ht="11.25">
      <c r="B727" s="142"/>
      <c r="D727" s="136" t="s">
        <v>190</v>
      </c>
      <c r="E727" s="143" t="s">
        <v>3</v>
      </c>
      <c r="F727" s="144" t="s">
        <v>88</v>
      </c>
      <c r="H727" s="145">
        <v>1</v>
      </c>
      <c r="I727" s="146"/>
      <c r="L727" s="142"/>
      <c r="M727" s="147"/>
      <c r="T727" s="148"/>
      <c r="AT727" s="143" t="s">
        <v>190</v>
      </c>
      <c r="AU727" s="143" t="s">
        <v>88</v>
      </c>
      <c r="AV727" s="12" t="s">
        <v>90</v>
      </c>
      <c r="AW727" s="12" t="s">
        <v>41</v>
      </c>
      <c r="AX727" s="12" t="s">
        <v>80</v>
      </c>
      <c r="AY727" s="143" t="s">
        <v>184</v>
      </c>
    </row>
    <row r="728" spans="2:65" s="13" customFormat="1" ht="11.25">
      <c r="B728" s="149"/>
      <c r="D728" s="136" t="s">
        <v>190</v>
      </c>
      <c r="E728" s="150" t="s">
        <v>3</v>
      </c>
      <c r="F728" s="151" t="s">
        <v>202</v>
      </c>
      <c r="H728" s="152">
        <v>1</v>
      </c>
      <c r="I728" s="153"/>
      <c r="L728" s="149"/>
      <c r="M728" s="154"/>
      <c r="T728" s="155"/>
      <c r="AT728" s="150" t="s">
        <v>190</v>
      </c>
      <c r="AU728" s="150" t="s">
        <v>88</v>
      </c>
      <c r="AV728" s="13" t="s">
        <v>203</v>
      </c>
      <c r="AW728" s="13" t="s">
        <v>41</v>
      </c>
      <c r="AX728" s="13" t="s">
        <v>88</v>
      </c>
      <c r="AY728" s="150" t="s">
        <v>184</v>
      </c>
    </row>
    <row r="729" spans="2:65" s="1" customFormat="1" ht="44.25" customHeight="1">
      <c r="B729" s="121"/>
      <c r="C729" s="122" t="s">
        <v>730</v>
      </c>
      <c r="D729" s="122" t="s">
        <v>185</v>
      </c>
      <c r="E729" s="123" t="s">
        <v>1429</v>
      </c>
      <c r="F729" s="124" t="s">
        <v>3359</v>
      </c>
      <c r="G729" s="125" t="s">
        <v>213</v>
      </c>
      <c r="H729" s="126">
        <v>1</v>
      </c>
      <c r="I729" s="127"/>
      <c r="J729" s="128">
        <f>ROUND(I729*H729,2)</f>
        <v>0</v>
      </c>
      <c r="K729" s="124" t="s">
        <v>189</v>
      </c>
      <c r="L729" s="32"/>
      <c r="M729" s="129" t="s">
        <v>3</v>
      </c>
      <c r="N729" s="130" t="s">
        <v>51</v>
      </c>
      <c r="P729" s="131">
        <f>O729*H729</f>
        <v>0</v>
      </c>
      <c r="Q729" s="131">
        <v>0</v>
      </c>
      <c r="R729" s="131">
        <f>Q729*H729</f>
        <v>0</v>
      </c>
      <c r="S729" s="131">
        <v>0</v>
      </c>
      <c r="T729" s="132">
        <f>S729*H729</f>
        <v>0</v>
      </c>
      <c r="AR729" s="133" t="s">
        <v>88</v>
      </c>
      <c r="AT729" s="133" t="s">
        <v>185</v>
      </c>
      <c r="AU729" s="133" t="s">
        <v>88</v>
      </c>
      <c r="AY729" s="16" t="s">
        <v>184</v>
      </c>
      <c r="BE729" s="134">
        <f>IF(N729="základní",J729,0)</f>
        <v>0</v>
      </c>
      <c r="BF729" s="134">
        <f>IF(N729="snížená",J729,0)</f>
        <v>0</v>
      </c>
      <c r="BG729" s="134">
        <f>IF(N729="zákl. přenesená",J729,0)</f>
        <v>0</v>
      </c>
      <c r="BH729" s="134">
        <f>IF(N729="sníž. přenesená",J729,0)</f>
        <v>0</v>
      </c>
      <c r="BI729" s="134">
        <f>IF(N729="nulová",J729,0)</f>
        <v>0</v>
      </c>
      <c r="BJ729" s="16" t="s">
        <v>88</v>
      </c>
      <c r="BK729" s="134">
        <f>ROUND(I729*H729,2)</f>
        <v>0</v>
      </c>
      <c r="BL729" s="16" t="s">
        <v>88</v>
      </c>
      <c r="BM729" s="133" t="s">
        <v>3360</v>
      </c>
    </row>
    <row r="730" spans="2:65" s="11" customFormat="1" ht="11.25">
      <c r="B730" s="135"/>
      <c r="D730" s="136" t="s">
        <v>190</v>
      </c>
      <c r="E730" s="137" t="s">
        <v>3</v>
      </c>
      <c r="F730" s="138" t="s">
        <v>3185</v>
      </c>
      <c r="H730" s="137" t="s">
        <v>3</v>
      </c>
      <c r="I730" s="139"/>
      <c r="L730" s="135"/>
      <c r="M730" s="140"/>
      <c r="T730" s="141"/>
      <c r="AT730" s="137" t="s">
        <v>190</v>
      </c>
      <c r="AU730" s="137" t="s">
        <v>88</v>
      </c>
      <c r="AV730" s="11" t="s">
        <v>88</v>
      </c>
      <c r="AW730" s="11" t="s">
        <v>41</v>
      </c>
      <c r="AX730" s="11" t="s">
        <v>80</v>
      </c>
      <c r="AY730" s="137" t="s">
        <v>184</v>
      </c>
    </row>
    <row r="731" spans="2:65" s="11" customFormat="1" ht="11.25">
      <c r="B731" s="135"/>
      <c r="D731" s="136" t="s">
        <v>190</v>
      </c>
      <c r="E731" s="137" t="s">
        <v>3</v>
      </c>
      <c r="F731" s="138" t="s">
        <v>1432</v>
      </c>
      <c r="H731" s="137" t="s">
        <v>3</v>
      </c>
      <c r="I731" s="139"/>
      <c r="L731" s="135"/>
      <c r="M731" s="140"/>
      <c r="T731" s="141"/>
      <c r="AT731" s="137" t="s">
        <v>190</v>
      </c>
      <c r="AU731" s="137" t="s">
        <v>88</v>
      </c>
      <c r="AV731" s="11" t="s">
        <v>88</v>
      </c>
      <c r="AW731" s="11" t="s">
        <v>41</v>
      </c>
      <c r="AX731" s="11" t="s">
        <v>80</v>
      </c>
      <c r="AY731" s="137" t="s">
        <v>184</v>
      </c>
    </row>
    <row r="732" spans="2:65" s="12" customFormat="1" ht="11.25">
      <c r="B732" s="142"/>
      <c r="D732" s="136" t="s">
        <v>190</v>
      </c>
      <c r="E732" s="143" t="s">
        <v>3</v>
      </c>
      <c r="F732" s="144" t="s">
        <v>88</v>
      </c>
      <c r="H732" s="145">
        <v>1</v>
      </c>
      <c r="I732" s="146"/>
      <c r="L732" s="142"/>
      <c r="M732" s="147"/>
      <c r="T732" s="148"/>
      <c r="AT732" s="143" t="s">
        <v>190</v>
      </c>
      <c r="AU732" s="143" t="s">
        <v>88</v>
      </c>
      <c r="AV732" s="12" t="s">
        <v>90</v>
      </c>
      <c r="AW732" s="12" t="s">
        <v>41</v>
      </c>
      <c r="AX732" s="12" t="s">
        <v>80</v>
      </c>
      <c r="AY732" s="143" t="s">
        <v>184</v>
      </c>
    </row>
    <row r="733" spans="2:65" s="13" customFormat="1" ht="11.25">
      <c r="B733" s="149"/>
      <c r="D733" s="136" t="s">
        <v>190</v>
      </c>
      <c r="E733" s="150" t="s">
        <v>3</v>
      </c>
      <c r="F733" s="151" t="s">
        <v>202</v>
      </c>
      <c r="H733" s="152">
        <v>1</v>
      </c>
      <c r="I733" s="153"/>
      <c r="L733" s="149"/>
      <c r="M733" s="154"/>
      <c r="T733" s="155"/>
      <c r="AT733" s="150" t="s">
        <v>190</v>
      </c>
      <c r="AU733" s="150" t="s">
        <v>88</v>
      </c>
      <c r="AV733" s="13" t="s">
        <v>203</v>
      </c>
      <c r="AW733" s="13" t="s">
        <v>41</v>
      </c>
      <c r="AX733" s="13" t="s">
        <v>88</v>
      </c>
      <c r="AY733" s="150" t="s">
        <v>184</v>
      </c>
    </row>
    <row r="734" spans="2:65" s="1" customFormat="1" ht="37.9" customHeight="1">
      <c r="B734" s="121"/>
      <c r="C734" s="122" t="s">
        <v>534</v>
      </c>
      <c r="D734" s="122" t="s">
        <v>185</v>
      </c>
      <c r="E734" s="123" t="s">
        <v>1433</v>
      </c>
      <c r="F734" s="124" t="s">
        <v>1434</v>
      </c>
      <c r="G734" s="125" t="s">
        <v>213</v>
      </c>
      <c r="H734" s="126">
        <v>1</v>
      </c>
      <c r="I734" s="127"/>
      <c r="J734" s="128">
        <f>ROUND(I734*H734,2)</f>
        <v>0</v>
      </c>
      <c r="K734" s="124" t="s">
        <v>189</v>
      </c>
      <c r="L734" s="32"/>
      <c r="M734" s="129" t="s">
        <v>3</v>
      </c>
      <c r="N734" s="130" t="s">
        <v>51</v>
      </c>
      <c r="P734" s="131">
        <f>O734*H734</f>
        <v>0</v>
      </c>
      <c r="Q734" s="131">
        <v>0</v>
      </c>
      <c r="R734" s="131">
        <f>Q734*H734</f>
        <v>0</v>
      </c>
      <c r="S734" s="131">
        <v>0</v>
      </c>
      <c r="T734" s="132">
        <f>S734*H734</f>
        <v>0</v>
      </c>
      <c r="AR734" s="133" t="s">
        <v>88</v>
      </c>
      <c r="AT734" s="133" t="s">
        <v>185</v>
      </c>
      <c r="AU734" s="133" t="s">
        <v>88</v>
      </c>
      <c r="AY734" s="16" t="s">
        <v>184</v>
      </c>
      <c r="BE734" s="134">
        <f>IF(N734="základní",J734,0)</f>
        <v>0</v>
      </c>
      <c r="BF734" s="134">
        <f>IF(N734="snížená",J734,0)</f>
        <v>0</v>
      </c>
      <c r="BG734" s="134">
        <f>IF(N734="zákl. přenesená",J734,0)</f>
        <v>0</v>
      </c>
      <c r="BH734" s="134">
        <f>IF(N734="sníž. přenesená",J734,0)</f>
        <v>0</v>
      </c>
      <c r="BI734" s="134">
        <f>IF(N734="nulová",J734,0)</f>
        <v>0</v>
      </c>
      <c r="BJ734" s="16" t="s">
        <v>88</v>
      </c>
      <c r="BK734" s="134">
        <f>ROUND(I734*H734,2)</f>
        <v>0</v>
      </c>
      <c r="BL734" s="16" t="s">
        <v>88</v>
      </c>
      <c r="BM734" s="133" t="s">
        <v>3361</v>
      </c>
    </row>
    <row r="735" spans="2:65" s="11" customFormat="1" ht="11.25">
      <c r="B735" s="135"/>
      <c r="D735" s="136" t="s">
        <v>190</v>
      </c>
      <c r="E735" s="137" t="s">
        <v>3</v>
      </c>
      <c r="F735" s="138" t="s">
        <v>3185</v>
      </c>
      <c r="H735" s="137" t="s">
        <v>3</v>
      </c>
      <c r="I735" s="139"/>
      <c r="L735" s="135"/>
      <c r="M735" s="140"/>
      <c r="T735" s="141"/>
      <c r="AT735" s="137" t="s">
        <v>190</v>
      </c>
      <c r="AU735" s="137" t="s">
        <v>88</v>
      </c>
      <c r="AV735" s="11" t="s">
        <v>88</v>
      </c>
      <c r="AW735" s="11" t="s">
        <v>41</v>
      </c>
      <c r="AX735" s="11" t="s">
        <v>80</v>
      </c>
      <c r="AY735" s="137" t="s">
        <v>184</v>
      </c>
    </row>
    <row r="736" spans="2:65" s="11" customFormat="1" ht="11.25">
      <c r="B736" s="135"/>
      <c r="D736" s="136" t="s">
        <v>190</v>
      </c>
      <c r="E736" s="137" t="s">
        <v>3</v>
      </c>
      <c r="F736" s="138" t="s">
        <v>1432</v>
      </c>
      <c r="H736" s="137" t="s">
        <v>3</v>
      </c>
      <c r="I736" s="139"/>
      <c r="L736" s="135"/>
      <c r="M736" s="140"/>
      <c r="T736" s="141"/>
      <c r="AT736" s="137" t="s">
        <v>190</v>
      </c>
      <c r="AU736" s="137" t="s">
        <v>88</v>
      </c>
      <c r="AV736" s="11" t="s">
        <v>88</v>
      </c>
      <c r="AW736" s="11" t="s">
        <v>41</v>
      </c>
      <c r="AX736" s="11" t="s">
        <v>80</v>
      </c>
      <c r="AY736" s="137" t="s">
        <v>184</v>
      </c>
    </row>
    <row r="737" spans="2:65" s="12" customFormat="1" ht="11.25">
      <c r="B737" s="142"/>
      <c r="D737" s="136" t="s">
        <v>190</v>
      </c>
      <c r="E737" s="143" t="s">
        <v>3</v>
      </c>
      <c r="F737" s="144" t="s">
        <v>88</v>
      </c>
      <c r="H737" s="145">
        <v>1</v>
      </c>
      <c r="I737" s="146"/>
      <c r="L737" s="142"/>
      <c r="M737" s="147"/>
      <c r="T737" s="148"/>
      <c r="AT737" s="143" t="s">
        <v>190</v>
      </c>
      <c r="AU737" s="143" t="s">
        <v>88</v>
      </c>
      <c r="AV737" s="12" t="s">
        <v>90</v>
      </c>
      <c r="AW737" s="12" t="s">
        <v>41</v>
      </c>
      <c r="AX737" s="12" t="s">
        <v>80</v>
      </c>
      <c r="AY737" s="143" t="s">
        <v>184</v>
      </c>
    </row>
    <row r="738" spans="2:65" s="13" customFormat="1" ht="11.25">
      <c r="B738" s="149"/>
      <c r="D738" s="136" t="s">
        <v>190</v>
      </c>
      <c r="E738" s="150" t="s">
        <v>3</v>
      </c>
      <c r="F738" s="151" t="s">
        <v>202</v>
      </c>
      <c r="H738" s="152">
        <v>1</v>
      </c>
      <c r="I738" s="153"/>
      <c r="L738" s="149"/>
      <c r="M738" s="154"/>
      <c r="T738" s="155"/>
      <c r="AT738" s="150" t="s">
        <v>190</v>
      </c>
      <c r="AU738" s="150" t="s">
        <v>88</v>
      </c>
      <c r="AV738" s="13" t="s">
        <v>203</v>
      </c>
      <c r="AW738" s="13" t="s">
        <v>41</v>
      </c>
      <c r="AX738" s="13" t="s">
        <v>88</v>
      </c>
      <c r="AY738" s="150" t="s">
        <v>184</v>
      </c>
    </row>
    <row r="739" spans="2:65" s="1" customFormat="1" ht="37.9" customHeight="1">
      <c r="B739" s="121"/>
      <c r="C739" s="122" t="s">
        <v>738</v>
      </c>
      <c r="D739" s="122" t="s">
        <v>185</v>
      </c>
      <c r="E739" s="123" t="s">
        <v>1436</v>
      </c>
      <c r="F739" s="124" t="s">
        <v>1437</v>
      </c>
      <c r="G739" s="125" t="s">
        <v>213</v>
      </c>
      <c r="H739" s="126">
        <v>1</v>
      </c>
      <c r="I739" s="127"/>
      <c r="J739" s="128">
        <f>ROUND(I739*H739,2)</f>
        <v>0</v>
      </c>
      <c r="K739" s="124" t="s">
        <v>189</v>
      </c>
      <c r="L739" s="32"/>
      <c r="M739" s="129" t="s">
        <v>3</v>
      </c>
      <c r="N739" s="130" t="s">
        <v>51</v>
      </c>
      <c r="P739" s="131">
        <f>O739*H739</f>
        <v>0</v>
      </c>
      <c r="Q739" s="131">
        <v>0</v>
      </c>
      <c r="R739" s="131">
        <f>Q739*H739</f>
        <v>0</v>
      </c>
      <c r="S739" s="131">
        <v>0</v>
      </c>
      <c r="T739" s="132">
        <f>S739*H739</f>
        <v>0</v>
      </c>
      <c r="AR739" s="133" t="s">
        <v>88</v>
      </c>
      <c r="AT739" s="133" t="s">
        <v>185</v>
      </c>
      <c r="AU739" s="133" t="s">
        <v>88</v>
      </c>
      <c r="AY739" s="16" t="s">
        <v>184</v>
      </c>
      <c r="BE739" s="134">
        <f>IF(N739="základní",J739,0)</f>
        <v>0</v>
      </c>
      <c r="BF739" s="134">
        <f>IF(N739="snížená",J739,0)</f>
        <v>0</v>
      </c>
      <c r="BG739" s="134">
        <f>IF(N739="zákl. přenesená",J739,0)</f>
        <v>0</v>
      </c>
      <c r="BH739" s="134">
        <f>IF(N739="sníž. přenesená",J739,0)</f>
        <v>0</v>
      </c>
      <c r="BI739" s="134">
        <f>IF(N739="nulová",J739,0)</f>
        <v>0</v>
      </c>
      <c r="BJ739" s="16" t="s">
        <v>88</v>
      </c>
      <c r="BK739" s="134">
        <f>ROUND(I739*H739,2)</f>
        <v>0</v>
      </c>
      <c r="BL739" s="16" t="s">
        <v>88</v>
      </c>
      <c r="BM739" s="133" t="s">
        <v>3362</v>
      </c>
    </row>
    <row r="740" spans="2:65" s="11" customFormat="1" ht="11.25">
      <c r="B740" s="135"/>
      <c r="D740" s="136" t="s">
        <v>190</v>
      </c>
      <c r="E740" s="137" t="s">
        <v>3</v>
      </c>
      <c r="F740" s="138" t="s">
        <v>3247</v>
      </c>
      <c r="H740" s="137" t="s">
        <v>3</v>
      </c>
      <c r="I740" s="139"/>
      <c r="L740" s="135"/>
      <c r="M740" s="140"/>
      <c r="T740" s="141"/>
      <c r="AT740" s="137" t="s">
        <v>190</v>
      </c>
      <c r="AU740" s="137" t="s">
        <v>88</v>
      </c>
      <c r="AV740" s="11" t="s">
        <v>88</v>
      </c>
      <c r="AW740" s="11" t="s">
        <v>41</v>
      </c>
      <c r="AX740" s="11" t="s">
        <v>80</v>
      </c>
      <c r="AY740" s="137" t="s">
        <v>184</v>
      </c>
    </row>
    <row r="741" spans="2:65" s="11" customFormat="1" ht="11.25">
      <c r="B741" s="135"/>
      <c r="D741" s="136" t="s">
        <v>190</v>
      </c>
      <c r="E741" s="137" t="s">
        <v>3</v>
      </c>
      <c r="F741" s="138" t="s">
        <v>1440</v>
      </c>
      <c r="H741" s="137" t="s">
        <v>3</v>
      </c>
      <c r="I741" s="139"/>
      <c r="L741" s="135"/>
      <c r="M741" s="140"/>
      <c r="T741" s="141"/>
      <c r="AT741" s="137" t="s">
        <v>190</v>
      </c>
      <c r="AU741" s="137" t="s">
        <v>88</v>
      </c>
      <c r="AV741" s="11" t="s">
        <v>88</v>
      </c>
      <c r="AW741" s="11" t="s">
        <v>41</v>
      </c>
      <c r="AX741" s="11" t="s">
        <v>80</v>
      </c>
      <c r="AY741" s="137" t="s">
        <v>184</v>
      </c>
    </row>
    <row r="742" spans="2:65" s="12" customFormat="1" ht="11.25">
      <c r="B742" s="142"/>
      <c r="D742" s="136" t="s">
        <v>190</v>
      </c>
      <c r="E742" s="143" t="s">
        <v>3</v>
      </c>
      <c r="F742" s="144" t="s">
        <v>88</v>
      </c>
      <c r="H742" s="145">
        <v>1</v>
      </c>
      <c r="I742" s="146"/>
      <c r="L742" s="142"/>
      <c r="M742" s="147"/>
      <c r="T742" s="148"/>
      <c r="AT742" s="143" t="s">
        <v>190</v>
      </c>
      <c r="AU742" s="143" t="s">
        <v>88</v>
      </c>
      <c r="AV742" s="12" t="s">
        <v>90</v>
      </c>
      <c r="AW742" s="12" t="s">
        <v>41</v>
      </c>
      <c r="AX742" s="12" t="s">
        <v>80</v>
      </c>
      <c r="AY742" s="143" t="s">
        <v>184</v>
      </c>
    </row>
    <row r="743" spans="2:65" s="13" customFormat="1" ht="11.25">
      <c r="B743" s="149"/>
      <c r="D743" s="136" t="s">
        <v>190</v>
      </c>
      <c r="E743" s="150" t="s">
        <v>3</v>
      </c>
      <c r="F743" s="151" t="s">
        <v>202</v>
      </c>
      <c r="H743" s="152">
        <v>1</v>
      </c>
      <c r="I743" s="153"/>
      <c r="L743" s="149"/>
      <c r="M743" s="154"/>
      <c r="T743" s="155"/>
      <c r="AT743" s="150" t="s">
        <v>190</v>
      </c>
      <c r="AU743" s="150" t="s">
        <v>88</v>
      </c>
      <c r="AV743" s="13" t="s">
        <v>203</v>
      </c>
      <c r="AW743" s="13" t="s">
        <v>41</v>
      </c>
      <c r="AX743" s="13" t="s">
        <v>88</v>
      </c>
      <c r="AY743" s="150" t="s">
        <v>184</v>
      </c>
    </row>
    <row r="744" spans="2:65" s="1" customFormat="1" ht="37.9" customHeight="1">
      <c r="B744" s="121"/>
      <c r="C744" s="122" t="s">
        <v>537</v>
      </c>
      <c r="D744" s="122" t="s">
        <v>185</v>
      </c>
      <c r="E744" s="123" t="s">
        <v>1441</v>
      </c>
      <c r="F744" s="124" t="s">
        <v>1442</v>
      </c>
      <c r="G744" s="125" t="s">
        <v>213</v>
      </c>
      <c r="H744" s="126">
        <v>2</v>
      </c>
      <c r="I744" s="127"/>
      <c r="J744" s="128">
        <f>ROUND(I744*H744,2)</f>
        <v>0</v>
      </c>
      <c r="K744" s="124" t="s">
        <v>189</v>
      </c>
      <c r="L744" s="32"/>
      <c r="M744" s="129" t="s">
        <v>3</v>
      </c>
      <c r="N744" s="130" t="s">
        <v>51</v>
      </c>
      <c r="P744" s="131">
        <f>O744*H744</f>
        <v>0</v>
      </c>
      <c r="Q744" s="131">
        <v>0</v>
      </c>
      <c r="R744" s="131">
        <f>Q744*H744</f>
        <v>0</v>
      </c>
      <c r="S744" s="131">
        <v>0</v>
      </c>
      <c r="T744" s="132">
        <f>S744*H744</f>
        <v>0</v>
      </c>
      <c r="AR744" s="133" t="s">
        <v>88</v>
      </c>
      <c r="AT744" s="133" t="s">
        <v>185</v>
      </c>
      <c r="AU744" s="133" t="s">
        <v>88</v>
      </c>
      <c r="AY744" s="16" t="s">
        <v>184</v>
      </c>
      <c r="BE744" s="134">
        <f>IF(N744="základní",J744,0)</f>
        <v>0</v>
      </c>
      <c r="BF744" s="134">
        <f>IF(N744="snížená",J744,0)</f>
        <v>0</v>
      </c>
      <c r="BG744" s="134">
        <f>IF(N744="zákl. přenesená",J744,0)</f>
        <v>0</v>
      </c>
      <c r="BH744" s="134">
        <f>IF(N744="sníž. přenesená",J744,0)</f>
        <v>0</v>
      </c>
      <c r="BI744" s="134">
        <f>IF(N744="nulová",J744,0)</f>
        <v>0</v>
      </c>
      <c r="BJ744" s="16" t="s">
        <v>88</v>
      </c>
      <c r="BK744" s="134">
        <f>ROUND(I744*H744,2)</f>
        <v>0</v>
      </c>
      <c r="BL744" s="16" t="s">
        <v>88</v>
      </c>
      <c r="BM744" s="133" t="s">
        <v>3363</v>
      </c>
    </row>
    <row r="745" spans="2:65" s="11" customFormat="1" ht="11.25">
      <c r="B745" s="135"/>
      <c r="D745" s="136" t="s">
        <v>190</v>
      </c>
      <c r="E745" s="137" t="s">
        <v>3</v>
      </c>
      <c r="F745" s="138" t="s">
        <v>3247</v>
      </c>
      <c r="H745" s="137" t="s">
        <v>3</v>
      </c>
      <c r="I745" s="139"/>
      <c r="L745" s="135"/>
      <c r="M745" s="140"/>
      <c r="T745" s="141"/>
      <c r="AT745" s="137" t="s">
        <v>190</v>
      </c>
      <c r="AU745" s="137" t="s">
        <v>88</v>
      </c>
      <c r="AV745" s="11" t="s">
        <v>88</v>
      </c>
      <c r="AW745" s="11" t="s">
        <v>41</v>
      </c>
      <c r="AX745" s="11" t="s">
        <v>80</v>
      </c>
      <c r="AY745" s="137" t="s">
        <v>184</v>
      </c>
    </row>
    <row r="746" spans="2:65" s="11" customFormat="1" ht="11.25">
      <c r="B746" s="135"/>
      <c r="D746" s="136" t="s">
        <v>190</v>
      </c>
      <c r="E746" s="137" t="s">
        <v>3</v>
      </c>
      <c r="F746" s="138" t="s">
        <v>1814</v>
      </c>
      <c r="H746" s="137" t="s">
        <v>3</v>
      </c>
      <c r="I746" s="139"/>
      <c r="L746" s="135"/>
      <c r="M746" s="140"/>
      <c r="T746" s="141"/>
      <c r="AT746" s="137" t="s">
        <v>190</v>
      </c>
      <c r="AU746" s="137" t="s">
        <v>88</v>
      </c>
      <c r="AV746" s="11" t="s">
        <v>88</v>
      </c>
      <c r="AW746" s="11" t="s">
        <v>41</v>
      </c>
      <c r="AX746" s="11" t="s">
        <v>80</v>
      </c>
      <c r="AY746" s="137" t="s">
        <v>184</v>
      </c>
    </row>
    <row r="747" spans="2:65" s="12" customFormat="1" ht="11.25">
      <c r="B747" s="142"/>
      <c r="D747" s="136" t="s">
        <v>190</v>
      </c>
      <c r="E747" s="143" t="s">
        <v>3</v>
      </c>
      <c r="F747" s="144" t="s">
        <v>90</v>
      </c>
      <c r="H747" s="145">
        <v>2</v>
      </c>
      <c r="I747" s="146"/>
      <c r="L747" s="142"/>
      <c r="M747" s="147"/>
      <c r="T747" s="148"/>
      <c r="AT747" s="143" t="s">
        <v>190</v>
      </c>
      <c r="AU747" s="143" t="s">
        <v>88</v>
      </c>
      <c r="AV747" s="12" t="s">
        <v>90</v>
      </c>
      <c r="AW747" s="12" t="s">
        <v>41</v>
      </c>
      <c r="AX747" s="12" t="s">
        <v>80</v>
      </c>
      <c r="AY747" s="143" t="s">
        <v>184</v>
      </c>
    </row>
    <row r="748" spans="2:65" s="13" customFormat="1" ht="11.25">
      <c r="B748" s="149"/>
      <c r="D748" s="136" t="s">
        <v>190</v>
      </c>
      <c r="E748" s="150" t="s">
        <v>3</v>
      </c>
      <c r="F748" s="151" t="s">
        <v>202</v>
      </c>
      <c r="H748" s="152">
        <v>2</v>
      </c>
      <c r="I748" s="153"/>
      <c r="L748" s="149"/>
      <c r="M748" s="154"/>
      <c r="T748" s="155"/>
      <c r="AT748" s="150" t="s">
        <v>190</v>
      </c>
      <c r="AU748" s="150" t="s">
        <v>88</v>
      </c>
      <c r="AV748" s="13" t="s">
        <v>203</v>
      </c>
      <c r="AW748" s="13" t="s">
        <v>41</v>
      </c>
      <c r="AX748" s="13" t="s">
        <v>88</v>
      </c>
      <c r="AY748" s="150" t="s">
        <v>184</v>
      </c>
    </row>
    <row r="749" spans="2:65" s="1" customFormat="1" ht="49.15" customHeight="1">
      <c r="B749" s="121"/>
      <c r="C749" s="122" t="s">
        <v>1829</v>
      </c>
      <c r="D749" s="122" t="s">
        <v>185</v>
      </c>
      <c r="E749" s="123" t="s">
        <v>1445</v>
      </c>
      <c r="F749" s="124" t="s">
        <v>1446</v>
      </c>
      <c r="G749" s="125" t="s">
        <v>213</v>
      </c>
      <c r="H749" s="126">
        <v>5</v>
      </c>
      <c r="I749" s="127"/>
      <c r="J749" s="128">
        <f>ROUND(I749*H749,2)</f>
        <v>0</v>
      </c>
      <c r="K749" s="124" t="s">
        <v>189</v>
      </c>
      <c r="L749" s="32"/>
      <c r="M749" s="129" t="s">
        <v>3</v>
      </c>
      <c r="N749" s="130" t="s">
        <v>51</v>
      </c>
      <c r="P749" s="131">
        <f>O749*H749</f>
        <v>0</v>
      </c>
      <c r="Q749" s="131">
        <v>0</v>
      </c>
      <c r="R749" s="131">
        <f>Q749*H749</f>
        <v>0</v>
      </c>
      <c r="S749" s="131">
        <v>0</v>
      </c>
      <c r="T749" s="132">
        <f>S749*H749</f>
        <v>0</v>
      </c>
      <c r="AR749" s="133" t="s">
        <v>88</v>
      </c>
      <c r="AT749" s="133" t="s">
        <v>185</v>
      </c>
      <c r="AU749" s="133" t="s">
        <v>88</v>
      </c>
      <c r="AY749" s="16" t="s">
        <v>184</v>
      </c>
      <c r="BE749" s="134">
        <f>IF(N749="základní",J749,0)</f>
        <v>0</v>
      </c>
      <c r="BF749" s="134">
        <f>IF(N749="snížená",J749,0)</f>
        <v>0</v>
      </c>
      <c r="BG749" s="134">
        <f>IF(N749="zákl. přenesená",J749,0)</f>
        <v>0</v>
      </c>
      <c r="BH749" s="134">
        <f>IF(N749="sníž. přenesená",J749,0)</f>
        <v>0</v>
      </c>
      <c r="BI749" s="134">
        <f>IF(N749="nulová",J749,0)</f>
        <v>0</v>
      </c>
      <c r="BJ749" s="16" t="s">
        <v>88</v>
      </c>
      <c r="BK749" s="134">
        <f>ROUND(I749*H749,2)</f>
        <v>0</v>
      </c>
      <c r="BL749" s="16" t="s">
        <v>88</v>
      </c>
      <c r="BM749" s="133" t="s">
        <v>3364</v>
      </c>
    </row>
    <row r="750" spans="2:65" s="11" customFormat="1" ht="11.25">
      <c r="B750" s="135"/>
      <c r="D750" s="136" t="s">
        <v>190</v>
      </c>
      <c r="E750" s="137" t="s">
        <v>3</v>
      </c>
      <c r="F750" s="138" t="s">
        <v>3247</v>
      </c>
      <c r="H750" s="137" t="s">
        <v>3</v>
      </c>
      <c r="I750" s="139"/>
      <c r="L750" s="135"/>
      <c r="M750" s="140"/>
      <c r="T750" s="141"/>
      <c r="AT750" s="137" t="s">
        <v>190</v>
      </c>
      <c r="AU750" s="137" t="s">
        <v>88</v>
      </c>
      <c r="AV750" s="11" t="s">
        <v>88</v>
      </c>
      <c r="AW750" s="11" t="s">
        <v>41</v>
      </c>
      <c r="AX750" s="11" t="s">
        <v>80</v>
      </c>
      <c r="AY750" s="137" t="s">
        <v>184</v>
      </c>
    </row>
    <row r="751" spans="2:65" s="11" customFormat="1" ht="11.25">
      <c r="B751" s="135"/>
      <c r="D751" s="136" t="s">
        <v>190</v>
      </c>
      <c r="E751" s="137" t="s">
        <v>3</v>
      </c>
      <c r="F751" s="138" t="s">
        <v>1816</v>
      </c>
      <c r="H751" s="137" t="s">
        <v>3</v>
      </c>
      <c r="I751" s="139"/>
      <c r="L751" s="135"/>
      <c r="M751" s="140"/>
      <c r="T751" s="141"/>
      <c r="AT751" s="137" t="s">
        <v>190</v>
      </c>
      <c r="AU751" s="137" t="s">
        <v>88</v>
      </c>
      <c r="AV751" s="11" t="s">
        <v>88</v>
      </c>
      <c r="AW751" s="11" t="s">
        <v>41</v>
      </c>
      <c r="AX751" s="11" t="s">
        <v>80</v>
      </c>
      <c r="AY751" s="137" t="s">
        <v>184</v>
      </c>
    </row>
    <row r="752" spans="2:65" s="12" customFormat="1" ht="11.25">
      <c r="B752" s="142"/>
      <c r="D752" s="136" t="s">
        <v>190</v>
      </c>
      <c r="E752" s="143" t="s">
        <v>3</v>
      </c>
      <c r="F752" s="144" t="s">
        <v>221</v>
      </c>
      <c r="H752" s="145">
        <v>5</v>
      </c>
      <c r="I752" s="146"/>
      <c r="L752" s="142"/>
      <c r="M752" s="147"/>
      <c r="T752" s="148"/>
      <c r="AT752" s="143" t="s">
        <v>190</v>
      </c>
      <c r="AU752" s="143" t="s">
        <v>88</v>
      </c>
      <c r="AV752" s="12" t="s">
        <v>90</v>
      </c>
      <c r="AW752" s="12" t="s">
        <v>41</v>
      </c>
      <c r="AX752" s="12" t="s">
        <v>80</v>
      </c>
      <c r="AY752" s="143" t="s">
        <v>184</v>
      </c>
    </row>
    <row r="753" spans="2:65" s="13" customFormat="1" ht="11.25">
      <c r="B753" s="149"/>
      <c r="D753" s="136" t="s">
        <v>190</v>
      </c>
      <c r="E753" s="150" t="s">
        <v>3</v>
      </c>
      <c r="F753" s="151" t="s">
        <v>202</v>
      </c>
      <c r="H753" s="152">
        <v>5</v>
      </c>
      <c r="I753" s="153"/>
      <c r="L753" s="149"/>
      <c r="M753" s="154"/>
      <c r="T753" s="155"/>
      <c r="AT753" s="150" t="s">
        <v>190</v>
      </c>
      <c r="AU753" s="150" t="s">
        <v>88</v>
      </c>
      <c r="AV753" s="13" t="s">
        <v>203</v>
      </c>
      <c r="AW753" s="13" t="s">
        <v>41</v>
      </c>
      <c r="AX753" s="13" t="s">
        <v>88</v>
      </c>
      <c r="AY753" s="150" t="s">
        <v>184</v>
      </c>
    </row>
    <row r="754" spans="2:65" s="1" customFormat="1" ht="33" customHeight="1">
      <c r="B754" s="121"/>
      <c r="C754" s="122" t="s">
        <v>543</v>
      </c>
      <c r="D754" s="122" t="s">
        <v>185</v>
      </c>
      <c r="E754" s="123" t="s">
        <v>1449</v>
      </c>
      <c r="F754" s="124" t="s">
        <v>1450</v>
      </c>
      <c r="G754" s="125" t="s">
        <v>213</v>
      </c>
      <c r="H754" s="126">
        <v>1</v>
      </c>
      <c r="I754" s="127"/>
      <c r="J754" s="128">
        <f>ROUND(I754*H754,2)</f>
        <v>0</v>
      </c>
      <c r="K754" s="124" t="s">
        <v>189</v>
      </c>
      <c r="L754" s="32"/>
      <c r="M754" s="129" t="s">
        <v>3</v>
      </c>
      <c r="N754" s="130" t="s">
        <v>51</v>
      </c>
      <c r="P754" s="131">
        <f>O754*H754</f>
        <v>0</v>
      </c>
      <c r="Q754" s="131">
        <v>0</v>
      </c>
      <c r="R754" s="131">
        <f>Q754*H754</f>
        <v>0</v>
      </c>
      <c r="S754" s="131">
        <v>0</v>
      </c>
      <c r="T754" s="132">
        <f>S754*H754</f>
        <v>0</v>
      </c>
      <c r="AR754" s="133" t="s">
        <v>88</v>
      </c>
      <c r="AT754" s="133" t="s">
        <v>185</v>
      </c>
      <c r="AU754" s="133" t="s">
        <v>88</v>
      </c>
      <c r="AY754" s="16" t="s">
        <v>184</v>
      </c>
      <c r="BE754" s="134">
        <f>IF(N754="základní",J754,0)</f>
        <v>0</v>
      </c>
      <c r="BF754" s="134">
        <f>IF(N754="snížená",J754,0)</f>
        <v>0</v>
      </c>
      <c r="BG754" s="134">
        <f>IF(N754="zákl. přenesená",J754,0)</f>
        <v>0</v>
      </c>
      <c r="BH754" s="134">
        <f>IF(N754="sníž. přenesená",J754,0)</f>
        <v>0</v>
      </c>
      <c r="BI754" s="134">
        <f>IF(N754="nulová",J754,0)</f>
        <v>0</v>
      </c>
      <c r="BJ754" s="16" t="s">
        <v>88</v>
      </c>
      <c r="BK754" s="134">
        <f>ROUND(I754*H754,2)</f>
        <v>0</v>
      </c>
      <c r="BL754" s="16" t="s">
        <v>88</v>
      </c>
      <c r="BM754" s="133" t="s">
        <v>3365</v>
      </c>
    </row>
    <row r="755" spans="2:65" s="11" customFormat="1" ht="11.25">
      <c r="B755" s="135"/>
      <c r="D755" s="136" t="s">
        <v>190</v>
      </c>
      <c r="E755" s="137" t="s">
        <v>3</v>
      </c>
      <c r="F755" s="138" t="s">
        <v>3185</v>
      </c>
      <c r="H755" s="137" t="s">
        <v>3</v>
      </c>
      <c r="I755" s="139"/>
      <c r="L755" s="135"/>
      <c r="M755" s="140"/>
      <c r="T755" s="141"/>
      <c r="AT755" s="137" t="s">
        <v>190</v>
      </c>
      <c r="AU755" s="137" t="s">
        <v>88</v>
      </c>
      <c r="AV755" s="11" t="s">
        <v>88</v>
      </c>
      <c r="AW755" s="11" t="s">
        <v>41</v>
      </c>
      <c r="AX755" s="11" t="s">
        <v>80</v>
      </c>
      <c r="AY755" s="137" t="s">
        <v>184</v>
      </c>
    </row>
    <row r="756" spans="2:65" s="11" customFormat="1" ht="11.25">
      <c r="B756" s="135"/>
      <c r="D756" s="136" t="s">
        <v>190</v>
      </c>
      <c r="E756" s="137" t="s">
        <v>3</v>
      </c>
      <c r="F756" s="138" t="s">
        <v>3366</v>
      </c>
      <c r="H756" s="137" t="s">
        <v>3</v>
      </c>
      <c r="I756" s="139"/>
      <c r="L756" s="135"/>
      <c r="M756" s="140"/>
      <c r="T756" s="141"/>
      <c r="AT756" s="137" t="s">
        <v>190</v>
      </c>
      <c r="AU756" s="137" t="s">
        <v>88</v>
      </c>
      <c r="AV756" s="11" t="s">
        <v>88</v>
      </c>
      <c r="AW756" s="11" t="s">
        <v>41</v>
      </c>
      <c r="AX756" s="11" t="s">
        <v>80</v>
      </c>
      <c r="AY756" s="137" t="s">
        <v>184</v>
      </c>
    </row>
    <row r="757" spans="2:65" s="12" customFormat="1" ht="11.25">
      <c r="B757" s="142"/>
      <c r="D757" s="136" t="s">
        <v>190</v>
      </c>
      <c r="E757" s="143" t="s">
        <v>3</v>
      </c>
      <c r="F757" s="144" t="s">
        <v>88</v>
      </c>
      <c r="H757" s="145">
        <v>1</v>
      </c>
      <c r="I757" s="146"/>
      <c r="L757" s="142"/>
      <c r="M757" s="147"/>
      <c r="T757" s="148"/>
      <c r="AT757" s="143" t="s">
        <v>190</v>
      </c>
      <c r="AU757" s="143" t="s">
        <v>88</v>
      </c>
      <c r="AV757" s="12" t="s">
        <v>90</v>
      </c>
      <c r="AW757" s="12" t="s">
        <v>41</v>
      </c>
      <c r="AX757" s="12" t="s">
        <v>80</v>
      </c>
      <c r="AY757" s="143" t="s">
        <v>184</v>
      </c>
    </row>
    <row r="758" spans="2:65" s="13" customFormat="1" ht="11.25">
      <c r="B758" s="149"/>
      <c r="D758" s="136" t="s">
        <v>190</v>
      </c>
      <c r="E758" s="150" t="s">
        <v>3</v>
      </c>
      <c r="F758" s="151" t="s">
        <v>202</v>
      </c>
      <c r="H758" s="152">
        <v>1</v>
      </c>
      <c r="I758" s="153"/>
      <c r="L758" s="149"/>
      <c r="M758" s="154"/>
      <c r="T758" s="155"/>
      <c r="AT758" s="150" t="s">
        <v>190</v>
      </c>
      <c r="AU758" s="150" t="s">
        <v>88</v>
      </c>
      <c r="AV758" s="13" t="s">
        <v>203</v>
      </c>
      <c r="AW758" s="13" t="s">
        <v>41</v>
      </c>
      <c r="AX758" s="13" t="s">
        <v>88</v>
      </c>
      <c r="AY758" s="150" t="s">
        <v>184</v>
      </c>
    </row>
    <row r="759" spans="2:65" s="1" customFormat="1" ht="37.9" customHeight="1">
      <c r="B759" s="121"/>
      <c r="C759" s="122" t="s">
        <v>1832</v>
      </c>
      <c r="D759" s="122" t="s">
        <v>185</v>
      </c>
      <c r="E759" s="123" t="s">
        <v>1453</v>
      </c>
      <c r="F759" s="124" t="s">
        <v>1454</v>
      </c>
      <c r="G759" s="125" t="s">
        <v>213</v>
      </c>
      <c r="H759" s="126">
        <v>2</v>
      </c>
      <c r="I759" s="127"/>
      <c r="J759" s="128">
        <f>ROUND(I759*H759,2)</f>
        <v>0</v>
      </c>
      <c r="K759" s="124" t="s">
        <v>189</v>
      </c>
      <c r="L759" s="32"/>
      <c r="M759" s="129" t="s">
        <v>3</v>
      </c>
      <c r="N759" s="130" t="s">
        <v>51</v>
      </c>
      <c r="P759" s="131">
        <f>O759*H759</f>
        <v>0</v>
      </c>
      <c r="Q759" s="131">
        <v>0</v>
      </c>
      <c r="R759" s="131">
        <f>Q759*H759</f>
        <v>0</v>
      </c>
      <c r="S759" s="131">
        <v>0</v>
      </c>
      <c r="T759" s="132">
        <f>S759*H759</f>
        <v>0</v>
      </c>
      <c r="AR759" s="133" t="s">
        <v>88</v>
      </c>
      <c r="AT759" s="133" t="s">
        <v>185</v>
      </c>
      <c r="AU759" s="133" t="s">
        <v>88</v>
      </c>
      <c r="AY759" s="16" t="s">
        <v>184</v>
      </c>
      <c r="BE759" s="134">
        <f>IF(N759="základní",J759,0)</f>
        <v>0</v>
      </c>
      <c r="BF759" s="134">
        <f>IF(N759="snížená",J759,0)</f>
        <v>0</v>
      </c>
      <c r="BG759" s="134">
        <f>IF(N759="zákl. přenesená",J759,0)</f>
        <v>0</v>
      </c>
      <c r="BH759" s="134">
        <f>IF(N759="sníž. přenesená",J759,0)</f>
        <v>0</v>
      </c>
      <c r="BI759" s="134">
        <f>IF(N759="nulová",J759,0)</f>
        <v>0</v>
      </c>
      <c r="BJ759" s="16" t="s">
        <v>88</v>
      </c>
      <c r="BK759" s="134">
        <f>ROUND(I759*H759,2)</f>
        <v>0</v>
      </c>
      <c r="BL759" s="16" t="s">
        <v>88</v>
      </c>
      <c r="BM759" s="133" t="s">
        <v>3367</v>
      </c>
    </row>
    <row r="760" spans="2:65" s="11" customFormat="1" ht="11.25">
      <c r="B760" s="135"/>
      <c r="D760" s="136" t="s">
        <v>190</v>
      </c>
      <c r="E760" s="137" t="s">
        <v>3</v>
      </c>
      <c r="F760" s="138" t="s">
        <v>3185</v>
      </c>
      <c r="H760" s="137" t="s">
        <v>3</v>
      </c>
      <c r="I760" s="139"/>
      <c r="L760" s="135"/>
      <c r="M760" s="140"/>
      <c r="T760" s="141"/>
      <c r="AT760" s="137" t="s">
        <v>190</v>
      </c>
      <c r="AU760" s="137" t="s">
        <v>88</v>
      </c>
      <c r="AV760" s="11" t="s">
        <v>88</v>
      </c>
      <c r="AW760" s="11" t="s">
        <v>41</v>
      </c>
      <c r="AX760" s="11" t="s">
        <v>80</v>
      </c>
      <c r="AY760" s="137" t="s">
        <v>184</v>
      </c>
    </row>
    <row r="761" spans="2:65" s="11" customFormat="1" ht="11.25">
      <c r="B761" s="135"/>
      <c r="D761" s="136" t="s">
        <v>190</v>
      </c>
      <c r="E761" s="137" t="s">
        <v>3</v>
      </c>
      <c r="F761" s="138" t="s">
        <v>1943</v>
      </c>
      <c r="H761" s="137" t="s">
        <v>3</v>
      </c>
      <c r="I761" s="139"/>
      <c r="L761" s="135"/>
      <c r="M761" s="140"/>
      <c r="T761" s="141"/>
      <c r="AT761" s="137" t="s">
        <v>190</v>
      </c>
      <c r="AU761" s="137" t="s">
        <v>88</v>
      </c>
      <c r="AV761" s="11" t="s">
        <v>88</v>
      </c>
      <c r="AW761" s="11" t="s">
        <v>41</v>
      </c>
      <c r="AX761" s="11" t="s">
        <v>80</v>
      </c>
      <c r="AY761" s="137" t="s">
        <v>184</v>
      </c>
    </row>
    <row r="762" spans="2:65" s="12" customFormat="1" ht="11.25">
      <c r="B762" s="142"/>
      <c r="D762" s="136" t="s">
        <v>190</v>
      </c>
      <c r="E762" s="143" t="s">
        <v>3</v>
      </c>
      <c r="F762" s="144" t="s">
        <v>90</v>
      </c>
      <c r="H762" s="145">
        <v>2</v>
      </c>
      <c r="I762" s="146"/>
      <c r="L762" s="142"/>
      <c r="M762" s="147"/>
      <c r="T762" s="148"/>
      <c r="AT762" s="143" t="s">
        <v>190</v>
      </c>
      <c r="AU762" s="143" t="s">
        <v>88</v>
      </c>
      <c r="AV762" s="12" t="s">
        <v>90</v>
      </c>
      <c r="AW762" s="12" t="s">
        <v>41</v>
      </c>
      <c r="AX762" s="12" t="s">
        <v>80</v>
      </c>
      <c r="AY762" s="143" t="s">
        <v>184</v>
      </c>
    </row>
    <row r="763" spans="2:65" s="13" customFormat="1" ht="11.25">
      <c r="B763" s="149"/>
      <c r="D763" s="136" t="s">
        <v>190</v>
      </c>
      <c r="E763" s="150" t="s">
        <v>3</v>
      </c>
      <c r="F763" s="151" t="s">
        <v>202</v>
      </c>
      <c r="H763" s="152">
        <v>2</v>
      </c>
      <c r="I763" s="153"/>
      <c r="L763" s="149"/>
      <c r="M763" s="154"/>
      <c r="T763" s="155"/>
      <c r="AT763" s="150" t="s">
        <v>190</v>
      </c>
      <c r="AU763" s="150" t="s">
        <v>88</v>
      </c>
      <c r="AV763" s="13" t="s">
        <v>203</v>
      </c>
      <c r="AW763" s="13" t="s">
        <v>41</v>
      </c>
      <c r="AX763" s="13" t="s">
        <v>88</v>
      </c>
      <c r="AY763" s="150" t="s">
        <v>184</v>
      </c>
    </row>
    <row r="764" spans="2:65" s="1" customFormat="1" ht="37.9" customHeight="1">
      <c r="B764" s="121"/>
      <c r="C764" s="122" t="s">
        <v>548</v>
      </c>
      <c r="D764" s="122" t="s">
        <v>185</v>
      </c>
      <c r="E764" s="123" t="s">
        <v>1457</v>
      </c>
      <c r="F764" s="124" t="s">
        <v>1458</v>
      </c>
      <c r="G764" s="125" t="s">
        <v>213</v>
      </c>
      <c r="H764" s="126">
        <v>2</v>
      </c>
      <c r="I764" s="127"/>
      <c r="J764" s="128">
        <f>ROUND(I764*H764,2)</f>
        <v>0</v>
      </c>
      <c r="K764" s="124" t="s">
        <v>189</v>
      </c>
      <c r="L764" s="32"/>
      <c r="M764" s="129" t="s">
        <v>3</v>
      </c>
      <c r="N764" s="130" t="s">
        <v>51</v>
      </c>
      <c r="P764" s="131">
        <f>O764*H764</f>
        <v>0</v>
      </c>
      <c r="Q764" s="131">
        <v>0</v>
      </c>
      <c r="R764" s="131">
        <f>Q764*H764</f>
        <v>0</v>
      </c>
      <c r="S764" s="131">
        <v>0</v>
      </c>
      <c r="T764" s="132">
        <f>S764*H764</f>
        <v>0</v>
      </c>
      <c r="AR764" s="133" t="s">
        <v>88</v>
      </c>
      <c r="AT764" s="133" t="s">
        <v>185</v>
      </c>
      <c r="AU764" s="133" t="s">
        <v>88</v>
      </c>
      <c r="AY764" s="16" t="s">
        <v>184</v>
      </c>
      <c r="BE764" s="134">
        <f>IF(N764="základní",J764,0)</f>
        <v>0</v>
      </c>
      <c r="BF764" s="134">
        <f>IF(N764="snížená",J764,0)</f>
        <v>0</v>
      </c>
      <c r="BG764" s="134">
        <f>IF(N764="zákl. přenesená",J764,0)</f>
        <v>0</v>
      </c>
      <c r="BH764" s="134">
        <f>IF(N764="sníž. přenesená",J764,0)</f>
        <v>0</v>
      </c>
      <c r="BI764" s="134">
        <f>IF(N764="nulová",J764,0)</f>
        <v>0</v>
      </c>
      <c r="BJ764" s="16" t="s">
        <v>88</v>
      </c>
      <c r="BK764" s="134">
        <f>ROUND(I764*H764,2)</f>
        <v>0</v>
      </c>
      <c r="BL764" s="16" t="s">
        <v>88</v>
      </c>
      <c r="BM764" s="133" t="s">
        <v>3368</v>
      </c>
    </row>
    <row r="765" spans="2:65" s="11" customFormat="1" ht="11.25">
      <c r="B765" s="135"/>
      <c r="D765" s="136" t="s">
        <v>190</v>
      </c>
      <c r="E765" s="137" t="s">
        <v>3</v>
      </c>
      <c r="F765" s="138" t="s">
        <v>3185</v>
      </c>
      <c r="H765" s="137" t="s">
        <v>3</v>
      </c>
      <c r="I765" s="139"/>
      <c r="L765" s="135"/>
      <c r="M765" s="140"/>
      <c r="T765" s="141"/>
      <c r="AT765" s="137" t="s">
        <v>190</v>
      </c>
      <c r="AU765" s="137" t="s">
        <v>88</v>
      </c>
      <c r="AV765" s="11" t="s">
        <v>88</v>
      </c>
      <c r="AW765" s="11" t="s">
        <v>41</v>
      </c>
      <c r="AX765" s="11" t="s">
        <v>80</v>
      </c>
      <c r="AY765" s="137" t="s">
        <v>184</v>
      </c>
    </row>
    <row r="766" spans="2:65" s="11" customFormat="1" ht="11.25">
      <c r="B766" s="135"/>
      <c r="D766" s="136" t="s">
        <v>190</v>
      </c>
      <c r="E766" s="137" t="s">
        <v>3</v>
      </c>
      <c r="F766" s="138" t="s">
        <v>3369</v>
      </c>
      <c r="H766" s="137" t="s">
        <v>3</v>
      </c>
      <c r="I766" s="139"/>
      <c r="L766" s="135"/>
      <c r="M766" s="140"/>
      <c r="T766" s="141"/>
      <c r="AT766" s="137" t="s">
        <v>190</v>
      </c>
      <c r="AU766" s="137" t="s">
        <v>88</v>
      </c>
      <c r="AV766" s="11" t="s">
        <v>88</v>
      </c>
      <c r="AW766" s="11" t="s">
        <v>41</v>
      </c>
      <c r="AX766" s="11" t="s">
        <v>80</v>
      </c>
      <c r="AY766" s="137" t="s">
        <v>184</v>
      </c>
    </row>
    <row r="767" spans="2:65" s="12" customFormat="1" ht="11.25">
      <c r="B767" s="142"/>
      <c r="D767" s="136" t="s">
        <v>190</v>
      </c>
      <c r="E767" s="143" t="s">
        <v>3</v>
      </c>
      <c r="F767" s="144" t="s">
        <v>90</v>
      </c>
      <c r="H767" s="145">
        <v>2</v>
      </c>
      <c r="I767" s="146"/>
      <c r="L767" s="142"/>
      <c r="M767" s="147"/>
      <c r="T767" s="148"/>
      <c r="AT767" s="143" t="s">
        <v>190</v>
      </c>
      <c r="AU767" s="143" t="s">
        <v>88</v>
      </c>
      <c r="AV767" s="12" t="s">
        <v>90</v>
      </c>
      <c r="AW767" s="12" t="s">
        <v>41</v>
      </c>
      <c r="AX767" s="12" t="s">
        <v>80</v>
      </c>
      <c r="AY767" s="143" t="s">
        <v>184</v>
      </c>
    </row>
    <row r="768" spans="2:65" s="13" customFormat="1" ht="11.25">
      <c r="B768" s="149"/>
      <c r="D768" s="136" t="s">
        <v>190</v>
      </c>
      <c r="E768" s="150" t="s">
        <v>3</v>
      </c>
      <c r="F768" s="151" t="s">
        <v>202</v>
      </c>
      <c r="H768" s="152">
        <v>2</v>
      </c>
      <c r="I768" s="153"/>
      <c r="L768" s="149"/>
      <c r="M768" s="154"/>
      <c r="T768" s="155"/>
      <c r="AT768" s="150" t="s">
        <v>190</v>
      </c>
      <c r="AU768" s="150" t="s">
        <v>88</v>
      </c>
      <c r="AV768" s="13" t="s">
        <v>203</v>
      </c>
      <c r="AW768" s="13" t="s">
        <v>41</v>
      </c>
      <c r="AX768" s="13" t="s">
        <v>88</v>
      </c>
      <c r="AY768" s="150" t="s">
        <v>184</v>
      </c>
    </row>
    <row r="769" spans="2:65" s="1" customFormat="1" ht="49.15" customHeight="1">
      <c r="B769" s="121"/>
      <c r="C769" s="122" t="s">
        <v>1836</v>
      </c>
      <c r="D769" s="122" t="s">
        <v>185</v>
      </c>
      <c r="E769" s="123" t="s">
        <v>1468</v>
      </c>
      <c r="F769" s="124" t="s">
        <v>1469</v>
      </c>
      <c r="G769" s="125" t="s">
        <v>213</v>
      </c>
      <c r="H769" s="126">
        <v>1</v>
      </c>
      <c r="I769" s="127"/>
      <c r="J769" s="128">
        <f>ROUND(I769*H769,2)</f>
        <v>0</v>
      </c>
      <c r="K769" s="124" t="s">
        <v>189</v>
      </c>
      <c r="L769" s="32"/>
      <c r="M769" s="129" t="s">
        <v>3</v>
      </c>
      <c r="N769" s="130" t="s">
        <v>51</v>
      </c>
      <c r="P769" s="131">
        <f>O769*H769</f>
        <v>0</v>
      </c>
      <c r="Q769" s="131">
        <v>0</v>
      </c>
      <c r="R769" s="131">
        <f>Q769*H769</f>
        <v>0</v>
      </c>
      <c r="S769" s="131">
        <v>0</v>
      </c>
      <c r="T769" s="132">
        <f>S769*H769</f>
        <v>0</v>
      </c>
      <c r="AR769" s="133" t="s">
        <v>88</v>
      </c>
      <c r="AT769" s="133" t="s">
        <v>185</v>
      </c>
      <c r="AU769" s="133" t="s">
        <v>88</v>
      </c>
      <c r="AY769" s="16" t="s">
        <v>184</v>
      </c>
      <c r="BE769" s="134">
        <f>IF(N769="základní",J769,0)</f>
        <v>0</v>
      </c>
      <c r="BF769" s="134">
        <f>IF(N769="snížená",J769,0)</f>
        <v>0</v>
      </c>
      <c r="BG769" s="134">
        <f>IF(N769="zákl. přenesená",J769,0)</f>
        <v>0</v>
      </c>
      <c r="BH769" s="134">
        <f>IF(N769="sníž. přenesená",J769,0)</f>
        <v>0</v>
      </c>
      <c r="BI769" s="134">
        <f>IF(N769="nulová",J769,0)</f>
        <v>0</v>
      </c>
      <c r="BJ769" s="16" t="s">
        <v>88</v>
      </c>
      <c r="BK769" s="134">
        <f>ROUND(I769*H769,2)</f>
        <v>0</v>
      </c>
      <c r="BL769" s="16" t="s">
        <v>88</v>
      </c>
      <c r="BM769" s="133" t="s">
        <v>3370</v>
      </c>
    </row>
    <row r="770" spans="2:65" s="11" customFormat="1" ht="11.25">
      <c r="B770" s="135"/>
      <c r="D770" s="136" t="s">
        <v>190</v>
      </c>
      <c r="E770" s="137" t="s">
        <v>3</v>
      </c>
      <c r="F770" s="138" t="s">
        <v>3247</v>
      </c>
      <c r="H770" s="137" t="s">
        <v>3</v>
      </c>
      <c r="I770" s="139"/>
      <c r="L770" s="135"/>
      <c r="M770" s="140"/>
      <c r="T770" s="141"/>
      <c r="AT770" s="137" t="s">
        <v>190</v>
      </c>
      <c r="AU770" s="137" t="s">
        <v>88</v>
      </c>
      <c r="AV770" s="11" t="s">
        <v>88</v>
      </c>
      <c r="AW770" s="11" t="s">
        <v>41</v>
      </c>
      <c r="AX770" s="11" t="s">
        <v>80</v>
      </c>
      <c r="AY770" s="137" t="s">
        <v>184</v>
      </c>
    </row>
    <row r="771" spans="2:65" s="11" customFormat="1" ht="11.25">
      <c r="B771" s="135"/>
      <c r="D771" s="136" t="s">
        <v>190</v>
      </c>
      <c r="E771" s="137" t="s">
        <v>3</v>
      </c>
      <c r="F771" s="138" t="s">
        <v>1826</v>
      </c>
      <c r="H771" s="137" t="s">
        <v>3</v>
      </c>
      <c r="I771" s="139"/>
      <c r="L771" s="135"/>
      <c r="M771" s="140"/>
      <c r="T771" s="141"/>
      <c r="AT771" s="137" t="s">
        <v>190</v>
      </c>
      <c r="AU771" s="137" t="s">
        <v>88</v>
      </c>
      <c r="AV771" s="11" t="s">
        <v>88</v>
      </c>
      <c r="AW771" s="11" t="s">
        <v>41</v>
      </c>
      <c r="AX771" s="11" t="s">
        <v>80</v>
      </c>
      <c r="AY771" s="137" t="s">
        <v>184</v>
      </c>
    </row>
    <row r="772" spans="2:65" s="12" customFormat="1" ht="11.25">
      <c r="B772" s="142"/>
      <c r="D772" s="136" t="s">
        <v>190</v>
      </c>
      <c r="E772" s="143" t="s">
        <v>3</v>
      </c>
      <c r="F772" s="144" t="s">
        <v>88</v>
      </c>
      <c r="H772" s="145">
        <v>1</v>
      </c>
      <c r="I772" s="146"/>
      <c r="L772" s="142"/>
      <c r="M772" s="147"/>
      <c r="T772" s="148"/>
      <c r="AT772" s="143" t="s">
        <v>190</v>
      </c>
      <c r="AU772" s="143" t="s">
        <v>88</v>
      </c>
      <c r="AV772" s="12" t="s">
        <v>90</v>
      </c>
      <c r="AW772" s="12" t="s">
        <v>41</v>
      </c>
      <c r="AX772" s="12" t="s">
        <v>80</v>
      </c>
      <c r="AY772" s="143" t="s">
        <v>184</v>
      </c>
    </row>
    <row r="773" spans="2:65" s="13" customFormat="1" ht="11.25">
      <c r="B773" s="149"/>
      <c r="D773" s="136" t="s">
        <v>190</v>
      </c>
      <c r="E773" s="150" t="s">
        <v>3</v>
      </c>
      <c r="F773" s="151" t="s">
        <v>202</v>
      </c>
      <c r="H773" s="152">
        <v>1</v>
      </c>
      <c r="I773" s="153"/>
      <c r="L773" s="149"/>
      <c r="M773" s="154"/>
      <c r="T773" s="155"/>
      <c r="AT773" s="150" t="s">
        <v>190</v>
      </c>
      <c r="AU773" s="150" t="s">
        <v>88</v>
      </c>
      <c r="AV773" s="13" t="s">
        <v>203</v>
      </c>
      <c r="AW773" s="13" t="s">
        <v>41</v>
      </c>
      <c r="AX773" s="13" t="s">
        <v>88</v>
      </c>
      <c r="AY773" s="150" t="s">
        <v>184</v>
      </c>
    </row>
    <row r="774" spans="2:65" s="1" customFormat="1" ht="49.15" customHeight="1">
      <c r="B774" s="121"/>
      <c r="C774" s="122" t="s">
        <v>553</v>
      </c>
      <c r="D774" s="122" t="s">
        <v>185</v>
      </c>
      <c r="E774" s="123" t="s">
        <v>1472</v>
      </c>
      <c r="F774" s="124" t="s">
        <v>1473</v>
      </c>
      <c r="G774" s="125" t="s">
        <v>213</v>
      </c>
      <c r="H774" s="126">
        <v>1</v>
      </c>
      <c r="I774" s="127"/>
      <c r="J774" s="128">
        <f>ROUND(I774*H774,2)</f>
        <v>0</v>
      </c>
      <c r="K774" s="124" t="s">
        <v>189</v>
      </c>
      <c r="L774" s="32"/>
      <c r="M774" s="129" t="s">
        <v>3</v>
      </c>
      <c r="N774" s="130" t="s">
        <v>51</v>
      </c>
      <c r="P774" s="131">
        <f>O774*H774</f>
        <v>0</v>
      </c>
      <c r="Q774" s="131">
        <v>0</v>
      </c>
      <c r="R774" s="131">
        <f>Q774*H774</f>
        <v>0</v>
      </c>
      <c r="S774" s="131">
        <v>0</v>
      </c>
      <c r="T774" s="132">
        <f>S774*H774</f>
        <v>0</v>
      </c>
      <c r="AR774" s="133" t="s">
        <v>88</v>
      </c>
      <c r="AT774" s="133" t="s">
        <v>185</v>
      </c>
      <c r="AU774" s="133" t="s">
        <v>88</v>
      </c>
      <c r="AY774" s="16" t="s">
        <v>184</v>
      </c>
      <c r="BE774" s="134">
        <f>IF(N774="základní",J774,0)</f>
        <v>0</v>
      </c>
      <c r="BF774" s="134">
        <f>IF(N774="snížená",J774,0)</f>
        <v>0</v>
      </c>
      <c r="BG774" s="134">
        <f>IF(N774="zákl. přenesená",J774,0)</f>
        <v>0</v>
      </c>
      <c r="BH774" s="134">
        <f>IF(N774="sníž. přenesená",J774,0)</f>
        <v>0</v>
      </c>
      <c r="BI774" s="134">
        <f>IF(N774="nulová",J774,0)</f>
        <v>0</v>
      </c>
      <c r="BJ774" s="16" t="s">
        <v>88</v>
      </c>
      <c r="BK774" s="134">
        <f>ROUND(I774*H774,2)</f>
        <v>0</v>
      </c>
      <c r="BL774" s="16" t="s">
        <v>88</v>
      </c>
      <c r="BM774" s="133" t="s">
        <v>3371</v>
      </c>
    </row>
    <row r="775" spans="2:65" s="11" customFormat="1" ht="11.25">
      <c r="B775" s="135"/>
      <c r="D775" s="136" t="s">
        <v>190</v>
      </c>
      <c r="E775" s="137" t="s">
        <v>3</v>
      </c>
      <c r="F775" s="138" t="s">
        <v>3247</v>
      </c>
      <c r="H775" s="137" t="s">
        <v>3</v>
      </c>
      <c r="I775" s="139"/>
      <c r="L775" s="135"/>
      <c r="M775" s="140"/>
      <c r="T775" s="141"/>
      <c r="AT775" s="137" t="s">
        <v>190</v>
      </c>
      <c r="AU775" s="137" t="s">
        <v>88</v>
      </c>
      <c r="AV775" s="11" t="s">
        <v>88</v>
      </c>
      <c r="AW775" s="11" t="s">
        <v>41</v>
      </c>
      <c r="AX775" s="11" t="s">
        <v>80</v>
      </c>
      <c r="AY775" s="137" t="s">
        <v>184</v>
      </c>
    </row>
    <row r="776" spans="2:65" s="11" customFormat="1" ht="11.25">
      <c r="B776" s="135"/>
      <c r="D776" s="136" t="s">
        <v>190</v>
      </c>
      <c r="E776" s="137" t="s">
        <v>3</v>
      </c>
      <c r="F776" s="138" t="s">
        <v>1828</v>
      </c>
      <c r="H776" s="137" t="s">
        <v>3</v>
      </c>
      <c r="I776" s="139"/>
      <c r="L776" s="135"/>
      <c r="M776" s="140"/>
      <c r="T776" s="141"/>
      <c r="AT776" s="137" t="s">
        <v>190</v>
      </c>
      <c r="AU776" s="137" t="s">
        <v>88</v>
      </c>
      <c r="AV776" s="11" t="s">
        <v>88</v>
      </c>
      <c r="AW776" s="11" t="s">
        <v>41</v>
      </c>
      <c r="AX776" s="11" t="s">
        <v>80</v>
      </c>
      <c r="AY776" s="137" t="s">
        <v>184</v>
      </c>
    </row>
    <row r="777" spans="2:65" s="12" customFormat="1" ht="11.25">
      <c r="B777" s="142"/>
      <c r="D777" s="136" t="s">
        <v>190</v>
      </c>
      <c r="E777" s="143" t="s">
        <v>3</v>
      </c>
      <c r="F777" s="144" t="s">
        <v>88</v>
      </c>
      <c r="H777" s="145">
        <v>1</v>
      </c>
      <c r="I777" s="146"/>
      <c r="L777" s="142"/>
      <c r="M777" s="147"/>
      <c r="T777" s="148"/>
      <c r="AT777" s="143" t="s">
        <v>190</v>
      </c>
      <c r="AU777" s="143" t="s">
        <v>88</v>
      </c>
      <c r="AV777" s="12" t="s">
        <v>90</v>
      </c>
      <c r="AW777" s="12" t="s">
        <v>41</v>
      </c>
      <c r="AX777" s="12" t="s">
        <v>80</v>
      </c>
      <c r="AY777" s="143" t="s">
        <v>184</v>
      </c>
    </row>
    <row r="778" spans="2:65" s="13" customFormat="1" ht="11.25">
      <c r="B778" s="149"/>
      <c r="D778" s="136" t="s">
        <v>190</v>
      </c>
      <c r="E778" s="150" t="s">
        <v>3</v>
      </c>
      <c r="F778" s="151" t="s">
        <v>202</v>
      </c>
      <c r="H778" s="152">
        <v>1</v>
      </c>
      <c r="I778" s="153"/>
      <c r="L778" s="149"/>
      <c r="M778" s="154"/>
      <c r="T778" s="155"/>
      <c r="AT778" s="150" t="s">
        <v>190</v>
      </c>
      <c r="AU778" s="150" t="s">
        <v>88</v>
      </c>
      <c r="AV778" s="13" t="s">
        <v>203</v>
      </c>
      <c r="AW778" s="13" t="s">
        <v>41</v>
      </c>
      <c r="AX778" s="13" t="s">
        <v>88</v>
      </c>
      <c r="AY778" s="150" t="s">
        <v>184</v>
      </c>
    </row>
    <row r="779" spans="2:65" s="1" customFormat="1" ht="37.9" customHeight="1">
      <c r="B779" s="121"/>
      <c r="C779" s="122" t="s">
        <v>1840</v>
      </c>
      <c r="D779" s="122" t="s">
        <v>185</v>
      </c>
      <c r="E779" s="123" t="s">
        <v>1476</v>
      </c>
      <c r="F779" s="124" t="s">
        <v>1477</v>
      </c>
      <c r="G779" s="125" t="s">
        <v>213</v>
      </c>
      <c r="H779" s="126">
        <v>1</v>
      </c>
      <c r="I779" s="127"/>
      <c r="J779" s="128">
        <f>ROUND(I779*H779,2)</f>
        <v>0</v>
      </c>
      <c r="K779" s="124" t="s">
        <v>189</v>
      </c>
      <c r="L779" s="32"/>
      <c r="M779" s="129" t="s">
        <v>3</v>
      </c>
      <c r="N779" s="130" t="s">
        <v>51</v>
      </c>
      <c r="P779" s="131">
        <f>O779*H779</f>
        <v>0</v>
      </c>
      <c r="Q779" s="131">
        <v>0</v>
      </c>
      <c r="R779" s="131">
        <f>Q779*H779</f>
        <v>0</v>
      </c>
      <c r="S779" s="131">
        <v>0</v>
      </c>
      <c r="T779" s="132">
        <f>S779*H779</f>
        <v>0</v>
      </c>
      <c r="AR779" s="133" t="s">
        <v>88</v>
      </c>
      <c r="AT779" s="133" t="s">
        <v>185</v>
      </c>
      <c r="AU779" s="133" t="s">
        <v>88</v>
      </c>
      <c r="AY779" s="16" t="s">
        <v>184</v>
      </c>
      <c r="BE779" s="134">
        <f>IF(N779="základní",J779,0)</f>
        <v>0</v>
      </c>
      <c r="BF779" s="134">
        <f>IF(N779="snížená",J779,0)</f>
        <v>0</v>
      </c>
      <c r="BG779" s="134">
        <f>IF(N779="zákl. přenesená",J779,0)</f>
        <v>0</v>
      </c>
      <c r="BH779" s="134">
        <f>IF(N779="sníž. přenesená",J779,0)</f>
        <v>0</v>
      </c>
      <c r="BI779" s="134">
        <f>IF(N779="nulová",J779,0)</f>
        <v>0</v>
      </c>
      <c r="BJ779" s="16" t="s">
        <v>88</v>
      </c>
      <c r="BK779" s="134">
        <f>ROUND(I779*H779,2)</f>
        <v>0</v>
      </c>
      <c r="BL779" s="16" t="s">
        <v>88</v>
      </c>
      <c r="BM779" s="133" t="s">
        <v>3372</v>
      </c>
    </row>
    <row r="780" spans="2:65" s="11" customFormat="1" ht="11.25">
      <c r="B780" s="135"/>
      <c r="D780" s="136" t="s">
        <v>190</v>
      </c>
      <c r="E780" s="137" t="s">
        <v>3</v>
      </c>
      <c r="F780" s="138" t="s">
        <v>3185</v>
      </c>
      <c r="H780" s="137" t="s">
        <v>3</v>
      </c>
      <c r="I780" s="139"/>
      <c r="L780" s="135"/>
      <c r="M780" s="140"/>
      <c r="T780" s="141"/>
      <c r="AT780" s="137" t="s">
        <v>190</v>
      </c>
      <c r="AU780" s="137" t="s">
        <v>88</v>
      </c>
      <c r="AV780" s="11" t="s">
        <v>88</v>
      </c>
      <c r="AW780" s="11" t="s">
        <v>41</v>
      </c>
      <c r="AX780" s="11" t="s">
        <v>80</v>
      </c>
      <c r="AY780" s="137" t="s">
        <v>184</v>
      </c>
    </row>
    <row r="781" spans="2:65" s="11" customFormat="1" ht="11.25">
      <c r="B781" s="135"/>
      <c r="D781" s="136" t="s">
        <v>190</v>
      </c>
      <c r="E781" s="137" t="s">
        <v>3</v>
      </c>
      <c r="F781" s="138" t="s">
        <v>3373</v>
      </c>
      <c r="H781" s="137" t="s">
        <v>3</v>
      </c>
      <c r="I781" s="139"/>
      <c r="L781" s="135"/>
      <c r="M781" s="140"/>
      <c r="T781" s="141"/>
      <c r="AT781" s="137" t="s">
        <v>190</v>
      </c>
      <c r="AU781" s="137" t="s">
        <v>88</v>
      </c>
      <c r="AV781" s="11" t="s">
        <v>88</v>
      </c>
      <c r="AW781" s="11" t="s">
        <v>41</v>
      </c>
      <c r="AX781" s="11" t="s">
        <v>80</v>
      </c>
      <c r="AY781" s="137" t="s">
        <v>184</v>
      </c>
    </row>
    <row r="782" spans="2:65" s="12" customFormat="1" ht="11.25">
      <c r="B782" s="142"/>
      <c r="D782" s="136" t="s">
        <v>190</v>
      </c>
      <c r="E782" s="143" t="s">
        <v>3</v>
      </c>
      <c r="F782" s="144" t="s">
        <v>88</v>
      </c>
      <c r="H782" s="145">
        <v>1</v>
      </c>
      <c r="I782" s="146"/>
      <c r="L782" s="142"/>
      <c r="M782" s="147"/>
      <c r="T782" s="148"/>
      <c r="AT782" s="143" t="s">
        <v>190</v>
      </c>
      <c r="AU782" s="143" t="s">
        <v>88</v>
      </c>
      <c r="AV782" s="12" t="s">
        <v>90</v>
      </c>
      <c r="AW782" s="12" t="s">
        <v>41</v>
      </c>
      <c r="AX782" s="12" t="s">
        <v>80</v>
      </c>
      <c r="AY782" s="143" t="s">
        <v>184</v>
      </c>
    </row>
    <row r="783" spans="2:65" s="13" customFormat="1" ht="11.25">
      <c r="B783" s="149"/>
      <c r="D783" s="136" t="s">
        <v>190</v>
      </c>
      <c r="E783" s="150" t="s">
        <v>3</v>
      </c>
      <c r="F783" s="151" t="s">
        <v>202</v>
      </c>
      <c r="H783" s="152">
        <v>1</v>
      </c>
      <c r="I783" s="153"/>
      <c r="L783" s="149"/>
      <c r="M783" s="154"/>
      <c r="T783" s="155"/>
      <c r="AT783" s="150" t="s">
        <v>190</v>
      </c>
      <c r="AU783" s="150" t="s">
        <v>88</v>
      </c>
      <c r="AV783" s="13" t="s">
        <v>203</v>
      </c>
      <c r="AW783" s="13" t="s">
        <v>41</v>
      </c>
      <c r="AX783" s="13" t="s">
        <v>88</v>
      </c>
      <c r="AY783" s="150" t="s">
        <v>184</v>
      </c>
    </row>
    <row r="784" spans="2:65" s="1" customFormat="1" ht="37.9" customHeight="1">
      <c r="B784" s="121"/>
      <c r="C784" s="122" t="s">
        <v>557</v>
      </c>
      <c r="D784" s="122" t="s">
        <v>185</v>
      </c>
      <c r="E784" s="123" t="s">
        <v>1479</v>
      </c>
      <c r="F784" s="124" t="s">
        <v>1480</v>
      </c>
      <c r="G784" s="125" t="s">
        <v>213</v>
      </c>
      <c r="H784" s="126">
        <v>1</v>
      </c>
      <c r="I784" s="127"/>
      <c r="J784" s="128">
        <f>ROUND(I784*H784,2)</f>
        <v>0</v>
      </c>
      <c r="K784" s="124" t="s">
        <v>189</v>
      </c>
      <c r="L784" s="32"/>
      <c r="M784" s="129" t="s">
        <v>3</v>
      </c>
      <c r="N784" s="130" t="s">
        <v>51</v>
      </c>
      <c r="P784" s="131">
        <f>O784*H784</f>
        <v>0</v>
      </c>
      <c r="Q784" s="131">
        <v>0</v>
      </c>
      <c r="R784" s="131">
        <f>Q784*H784</f>
        <v>0</v>
      </c>
      <c r="S784" s="131">
        <v>0</v>
      </c>
      <c r="T784" s="132">
        <f>S784*H784</f>
        <v>0</v>
      </c>
      <c r="AR784" s="133" t="s">
        <v>88</v>
      </c>
      <c r="AT784" s="133" t="s">
        <v>185</v>
      </c>
      <c r="AU784" s="133" t="s">
        <v>88</v>
      </c>
      <c r="AY784" s="16" t="s">
        <v>184</v>
      </c>
      <c r="BE784" s="134">
        <f>IF(N784="základní",J784,0)</f>
        <v>0</v>
      </c>
      <c r="BF784" s="134">
        <f>IF(N784="snížená",J784,0)</f>
        <v>0</v>
      </c>
      <c r="BG784" s="134">
        <f>IF(N784="zákl. přenesená",J784,0)</f>
        <v>0</v>
      </c>
      <c r="BH784" s="134">
        <f>IF(N784="sníž. přenesená",J784,0)</f>
        <v>0</v>
      </c>
      <c r="BI784" s="134">
        <f>IF(N784="nulová",J784,0)</f>
        <v>0</v>
      </c>
      <c r="BJ784" s="16" t="s">
        <v>88</v>
      </c>
      <c r="BK784" s="134">
        <f>ROUND(I784*H784,2)</f>
        <v>0</v>
      </c>
      <c r="BL784" s="16" t="s">
        <v>88</v>
      </c>
      <c r="BM784" s="133" t="s">
        <v>3374</v>
      </c>
    </row>
    <row r="785" spans="2:65" s="11" customFormat="1" ht="11.25">
      <c r="B785" s="135"/>
      <c r="D785" s="136" t="s">
        <v>190</v>
      </c>
      <c r="E785" s="137" t="s">
        <v>3</v>
      </c>
      <c r="F785" s="138" t="s">
        <v>3185</v>
      </c>
      <c r="H785" s="137" t="s">
        <v>3</v>
      </c>
      <c r="I785" s="139"/>
      <c r="L785" s="135"/>
      <c r="M785" s="140"/>
      <c r="T785" s="141"/>
      <c r="AT785" s="137" t="s">
        <v>190</v>
      </c>
      <c r="AU785" s="137" t="s">
        <v>88</v>
      </c>
      <c r="AV785" s="11" t="s">
        <v>88</v>
      </c>
      <c r="AW785" s="11" t="s">
        <v>41</v>
      </c>
      <c r="AX785" s="11" t="s">
        <v>80</v>
      </c>
      <c r="AY785" s="137" t="s">
        <v>184</v>
      </c>
    </row>
    <row r="786" spans="2:65" s="11" customFormat="1" ht="11.25">
      <c r="B786" s="135"/>
      <c r="D786" s="136" t="s">
        <v>190</v>
      </c>
      <c r="E786" s="137" t="s">
        <v>3</v>
      </c>
      <c r="F786" s="138" t="s">
        <v>3373</v>
      </c>
      <c r="H786" s="137" t="s">
        <v>3</v>
      </c>
      <c r="I786" s="139"/>
      <c r="L786" s="135"/>
      <c r="M786" s="140"/>
      <c r="T786" s="141"/>
      <c r="AT786" s="137" t="s">
        <v>190</v>
      </c>
      <c r="AU786" s="137" t="s">
        <v>88</v>
      </c>
      <c r="AV786" s="11" t="s">
        <v>88</v>
      </c>
      <c r="AW786" s="11" t="s">
        <v>41</v>
      </c>
      <c r="AX786" s="11" t="s">
        <v>80</v>
      </c>
      <c r="AY786" s="137" t="s">
        <v>184</v>
      </c>
    </row>
    <row r="787" spans="2:65" s="12" customFormat="1" ht="11.25">
      <c r="B787" s="142"/>
      <c r="D787" s="136" t="s">
        <v>190</v>
      </c>
      <c r="E787" s="143" t="s">
        <v>3</v>
      </c>
      <c r="F787" s="144" t="s">
        <v>88</v>
      </c>
      <c r="H787" s="145">
        <v>1</v>
      </c>
      <c r="I787" s="146"/>
      <c r="L787" s="142"/>
      <c r="M787" s="147"/>
      <c r="T787" s="148"/>
      <c r="AT787" s="143" t="s">
        <v>190</v>
      </c>
      <c r="AU787" s="143" t="s">
        <v>88</v>
      </c>
      <c r="AV787" s="12" t="s">
        <v>90</v>
      </c>
      <c r="AW787" s="12" t="s">
        <v>41</v>
      </c>
      <c r="AX787" s="12" t="s">
        <v>80</v>
      </c>
      <c r="AY787" s="143" t="s">
        <v>184</v>
      </c>
    </row>
    <row r="788" spans="2:65" s="13" customFormat="1" ht="11.25">
      <c r="B788" s="149"/>
      <c r="D788" s="136" t="s">
        <v>190</v>
      </c>
      <c r="E788" s="150" t="s">
        <v>3</v>
      </c>
      <c r="F788" s="151" t="s">
        <v>202</v>
      </c>
      <c r="H788" s="152">
        <v>1</v>
      </c>
      <c r="I788" s="153"/>
      <c r="L788" s="149"/>
      <c r="M788" s="154"/>
      <c r="T788" s="155"/>
      <c r="AT788" s="150" t="s">
        <v>190</v>
      </c>
      <c r="AU788" s="150" t="s">
        <v>88</v>
      </c>
      <c r="AV788" s="13" t="s">
        <v>203</v>
      </c>
      <c r="AW788" s="13" t="s">
        <v>41</v>
      </c>
      <c r="AX788" s="13" t="s">
        <v>88</v>
      </c>
      <c r="AY788" s="150" t="s">
        <v>184</v>
      </c>
    </row>
    <row r="789" spans="2:65" s="1" customFormat="1" ht="44.25" customHeight="1">
      <c r="B789" s="121"/>
      <c r="C789" s="122" t="s">
        <v>376</v>
      </c>
      <c r="D789" s="122" t="s">
        <v>185</v>
      </c>
      <c r="E789" s="123" t="s">
        <v>1485</v>
      </c>
      <c r="F789" s="124" t="s">
        <v>1486</v>
      </c>
      <c r="G789" s="125" t="s">
        <v>213</v>
      </c>
      <c r="H789" s="126">
        <v>1</v>
      </c>
      <c r="I789" s="127"/>
      <c r="J789" s="128">
        <f>ROUND(I789*H789,2)</f>
        <v>0</v>
      </c>
      <c r="K789" s="124" t="s">
        <v>189</v>
      </c>
      <c r="L789" s="32"/>
      <c r="M789" s="129" t="s">
        <v>3</v>
      </c>
      <c r="N789" s="130" t="s">
        <v>51</v>
      </c>
      <c r="P789" s="131">
        <f>O789*H789</f>
        <v>0</v>
      </c>
      <c r="Q789" s="131">
        <v>0</v>
      </c>
      <c r="R789" s="131">
        <f>Q789*H789</f>
        <v>0</v>
      </c>
      <c r="S789" s="131">
        <v>0</v>
      </c>
      <c r="T789" s="132">
        <f>S789*H789</f>
        <v>0</v>
      </c>
      <c r="AR789" s="133" t="s">
        <v>88</v>
      </c>
      <c r="AT789" s="133" t="s">
        <v>185</v>
      </c>
      <c r="AU789" s="133" t="s">
        <v>88</v>
      </c>
      <c r="AY789" s="16" t="s">
        <v>184</v>
      </c>
      <c r="BE789" s="134">
        <f>IF(N789="základní",J789,0)</f>
        <v>0</v>
      </c>
      <c r="BF789" s="134">
        <f>IF(N789="snížená",J789,0)</f>
        <v>0</v>
      </c>
      <c r="BG789" s="134">
        <f>IF(N789="zákl. přenesená",J789,0)</f>
        <v>0</v>
      </c>
      <c r="BH789" s="134">
        <f>IF(N789="sníž. přenesená",J789,0)</f>
        <v>0</v>
      </c>
      <c r="BI789" s="134">
        <f>IF(N789="nulová",J789,0)</f>
        <v>0</v>
      </c>
      <c r="BJ789" s="16" t="s">
        <v>88</v>
      </c>
      <c r="BK789" s="134">
        <f>ROUND(I789*H789,2)</f>
        <v>0</v>
      </c>
      <c r="BL789" s="16" t="s">
        <v>88</v>
      </c>
      <c r="BM789" s="133" t="s">
        <v>3375</v>
      </c>
    </row>
    <row r="790" spans="2:65" s="11" customFormat="1" ht="11.25">
      <c r="B790" s="135"/>
      <c r="D790" s="136" t="s">
        <v>190</v>
      </c>
      <c r="E790" s="137" t="s">
        <v>3</v>
      </c>
      <c r="F790" s="138" t="s">
        <v>3185</v>
      </c>
      <c r="H790" s="137" t="s">
        <v>3</v>
      </c>
      <c r="I790" s="139"/>
      <c r="L790" s="135"/>
      <c r="M790" s="140"/>
      <c r="T790" s="141"/>
      <c r="AT790" s="137" t="s">
        <v>190</v>
      </c>
      <c r="AU790" s="137" t="s">
        <v>88</v>
      </c>
      <c r="AV790" s="11" t="s">
        <v>88</v>
      </c>
      <c r="AW790" s="11" t="s">
        <v>41</v>
      </c>
      <c r="AX790" s="11" t="s">
        <v>80</v>
      </c>
      <c r="AY790" s="137" t="s">
        <v>184</v>
      </c>
    </row>
    <row r="791" spans="2:65" s="11" customFormat="1" ht="11.25">
      <c r="B791" s="135"/>
      <c r="D791" s="136" t="s">
        <v>190</v>
      </c>
      <c r="E791" s="137" t="s">
        <v>3</v>
      </c>
      <c r="F791" s="138" t="s">
        <v>3373</v>
      </c>
      <c r="H791" s="137" t="s">
        <v>3</v>
      </c>
      <c r="I791" s="139"/>
      <c r="L791" s="135"/>
      <c r="M791" s="140"/>
      <c r="T791" s="141"/>
      <c r="AT791" s="137" t="s">
        <v>190</v>
      </c>
      <c r="AU791" s="137" t="s">
        <v>88</v>
      </c>
      <c r="AV791" s="11" t="s">
        <v>88</v>
      </c>
      <c r="AW791" s="11" t="s">
        <v>41</v>
      </c>
      <c r="AX791" s="11" t="s">
        <v>80</v>
      </c>
      <c r="AY791" s="137" t="s">
        <v>184</v>
      </c>
    </row>
    <row r="792" spans="2:65" s="12" customFormat="1" ht="11.25">
      <c r="B792" s="142"/>
      <c r="D792" s="136" t="s">
        <v>190</v>
      </c>
      <c r="E792" s="143" t="s">
        <v>3</v>
      </c>
      <c r="F792" s="144" t="s">
        <v>88</v>
      </c>
      <c r="H792" s="145">
        <v>1</v>
      </c>
      <c r="I792" s="146"/>
      <c r="L792" s="142"/>
      <c r="M792" s="147"/>
      <c r="T792" s="148"/>
      <c r="AT792" s="143" t="s">
        <v>190</v>
      </c>
      <c r="AU792" s="143" t="s">
        <v>88</v>
      </c>
      <c r="AV792" s="12" t="s">
        <v>90</v>
      </c>
      <c r="AW792" s="12" t="s">
        <v>41</v>
      </c>
      <c r="AX792" s="12" t="s">
        <v>80</v>
      </c>
      <c r="AY792" s="143" t="s">
        <v>184</v>
      </c>
    </row>
    <row r="793" spans="2:65" s="13" customFormat="1" ht="11.25">
      <c r="B793" s="149"/>
      <c r="D793" s="136" t="s">
        <v>190</v>
      </c>
      <c r="E793" s="150" t="s">
        <v>3</v>
      </c>
      <c r="F793" s="151" t="s">
        <v>202</v>
      </c>
      <c r="H793" s="152">
        <v>1</v>
      </c>
      <c r="I793" s="153"/>
      <c r="L793" s="149"/>
      <c r="M793" s="154"/>
      <c r="T793" s="155"/>
      <c r="AT793" s="150" t="s">
        <v>190</v>
      </c>
      <c r="AU793" s="150" t="s">
        <v>88</v>
      </c>
      <c r="AV793" s="13" t="s">
        <v>203</v>
      </c>
      <c r="AW793" s="13" t="s">
        <v>41</v>
      </c>
      <c r="AX793" s="13" t="s">
        <v>88</v>
      </c>
      <c r="AY793" s="150" t="s">
        <v>184</v>
      </c>
    </row>
    <row r="794" spans="2:65" s="1" customFormat="1" ht="33" customHeight="1">
      <c r="B794" s="121"/>
      <c r="C794" s="122" t="s">
        <v>562</v>
      </c>
      <c r="D794" s="122" t="s">
        <v>185</v>
      </c>
      <c r="E794" s="123" t="s">
        <v>1489</v>
      </c>
      <c r="F794" s="124" t="s">
        <v>1490</v>
      </c>
      <c r="G794" s="125" t="s">
        <v>213</v>
      </c>
      <c r="H794" s="126">
        <v>1</v>
      </c>
      <c r="I794" s="127"/>
      <c r="J794" s="128">
        <f>ROUND(I794*H794,2)</f>
        <v>0</v>
      </c>
      <c r="K794" s="124" t="s">
        <v>189</v>
      </c>
      <c r="L794" s="32"/>
      <c r="M794" s="129" t="s">
        <v>3</v>
      </c>
      <c r="N794" s="130" t="s">
        <v>51</v>
      </c>
      <c r="P794" s="131">
        <f>O794*H794</f>
        <v>0</v>
      </c>
      <c r="Q794" s="131">
        <v>0</v>
      </c>
      <c r="R794" s="131">
        <f>Q794*H794</f>
        <v>0</v>
      </c>
      <c r="S794" s="131">
        <v>0</v>
      </c>
      <c r="T794" s="132">
        <f>S794*H794</f>
        <v>0</v>
      </c>
      <c r="AR794" s="133" t="s">
        <v>88</v>
      </c>
      <c r="AT794" s="133" t="s">
        <v>185</v>
      </c>
      <c r="AU794" s="133" t="s">
        <v>88</v>
      </c>
      <c r="AY794" s="16" t="s">
        <v>184</v>
      </c>
      <c r="BE794" s="134">
        <f>IF(N794="základní",J794,0)</f>
        <v>0</v>
      </c>
      <c r="BF794" s="134">
        <f>IF(N794="snížená",J794,0)</f>
        <v>0</v>
      </c>
      <c r="BG794" s="134">
        <f>IF(N794="zákl. přenesená",J794,0)</f>
        <v>0</v>
      </c>
      <c r="BH794" s="134">
        <f>IF(N794="sníž. přenesená",J794,0)</f>
        <v>0</v>
      </c>
      <c r="BI794" s="134">
        <f>IF(N794="nulová",J794,0)</f>
        <v>0</v>
      </c>
      <c r="BJ794" s="16" t="s">
        <v>88</v>
      </c>
      <c r="BK794" s="134">
        <f>ROUND(I794*H794,2)</f>
        <v>0</v>
      </c>
      <c r="BL794" s="16" t="s">
        <v>88</v>
      </c>
      <c r="BM794" s="133" t="s">
        <v>3376</v>
      </c>
    </row>
    <row r="795" spans="2:65" s="11" customFormat="1" ht="11.25">
      <c r="B795" s="135"/>
      <c r="D795" s="136" t="s">
        <v>190</v>
      </c>
      <c r="E795" s="137" t="s">
        <v>3</v>
      </c>
      <c r="F795" s="138" t="s">
        <v>3185</v>
      </c>
      <c r="H795" s="137" t="s">
        <v>3</v>
      </c>
      <c r="I795" s="139"/>
      <c r="L795" s="135"/>
      <c r="M795" s="140"/>
      <c r="T795" s="141"/>
      <c r="AT795" s="137" t="s">
        <v>190</v>
      </c>
      <c r="AU795" s="137" t="s">
        <v>88</v>
      </c>
      <c r="AV795" s="11" t="s">
        <v>88</v>
      </c>
      <c r="AW795" s="11" t="s">
        <v>41</v>
      </c>
      <c r="AX795" s="11" t="s">
        <v>80</v>
      </c>
      <c r="AY795" s="137" t="s">
        <v>184</v>
      </c>
    </row>
    <row r="796" spans="2:65" s="11" customFormat="1" ht="11.25">
      <c r="B796" s="135"/>
      <c r="D796" s="136" t="s">
        <v>190</v>
      </c>
      <c r="E796" s="137" t="s">
        <v>3</v>
      </c>
      <c r="F796" s="138" t="s">
        <v>3373</v>
      </c>
      <c r="H796" s="137" t="s">
        <v>3</v>
      </c>
      <c r="I796" s="139"/>
      <c r="L796" s="135"/>
      <c r="M796" s="140"/>
      <c r="T796" s="141"/>
      <c r="AT796" s="137" t="s">
        <v>190</v>
      </c>
      <c r="AU796" s="137" t="s">
        <v>88</v>
      </c>
      <c r="AV796" s="11" t="s">
        <v>88</v>
      </c>
      <c r="AW796" s="11" t="s">
        <v>41</v>
      </c>
      <c r="AX796" s="11" t="s">
        <v>80</v>
      </c>
      <c r="AY796" s="137" t="s">
        <v>184</v>
      </c>
    </row>
    <row r="797" spans="2:65" s="12" customFormat="1" ht="11.25">
      <c r="B797" s="142"/>
      <c r="D797" s="136" t="s">
        <v>190</v>
      </c>
      <c r="E797" s="143" t="s">
        <v>3</v>
      </c>
      <c r="F797" s="144" t="s">
        <v>88</v>
      </c>
      <c r="H797" s="145">
        <v>1</v>
      </c>
      <c r="I797" s="146"/>
      <c r="L797" s="142"/>
      <c r="M797" s="147"/>
      <c r="T797" s="148"/>
      <c r="AT797" s="143" t="s">
        <v>190</v>
      </c>
      <c r="AU797" s="143" t="s">
        <v>88</v>
      </c>
      <c r="AV797" s="12" t="s">
        <v>90</v>
      </c>
      <c r="AW797" s="12" t="s">
        <v>41</v>
      </c>
      <c r="AX797" s="12" t="s">
        <v>80</v>
      </c>
      <c r="AY797" s="143" t="s">
        <v>184</v>
      </c>
    </row>
    <row r="798" spans="2:65" s="13" customFormat="1" ht="11.25">
      <c r="B798" s="149"/>
      <c r="D798" s="136" t="s">
        <v>190</v>
      </c>
      <c r="E798" s="150" t="s">
        <v>3</v>
      </c>
      <c r="F798" s="151" t="s">
        <v>202</v>
      </c>
      <c r="H798" s="152">
        <v>1</v>
      </c>
      <c r="I798" s="153"/>
      <c r="L798" s="149"/>
      <c r="M798" s="154"/>
      <c r="T798" s="155"/>
      <c r="AT798" s="150" t="s">
        <v>190</v>
      </c>
      <c r="AU798" s="150" t="s">
        <v>88</v>
      </c>
      <c r="AV798" s="13" t="s">
        <v>203</v>
      </c>
      <c r="AW798" s="13" t="s">
        <v>41</v>
      </c>
      <c r="AX798" s="13" t="s">
        <v>88</v>
      </c>
      <c r="AY798" s="150" t="s">
        <v>184</v>
      </c>
    </row>
    <row r="799" spans="2:65" s="1" customFormat="1" ht="24.2" customHeight="1">
      <c r="B799" s="121"/>
      <c r="C799" s="122" t="s">
        <v>1851</v>
      </c>
      <c r="D799" s="122" t="s">
        <v>185</v>
      </c>
      <c r="E799" s="123" t="s">
        <v>1504</v>
      </c>
      <c r="F799" s="124" t="s">
        <v>1505</v>
      </c>
      <c r="G799" s="125" t="s">
        <v>213</v>
      </c>
      <c r="H799" s="126">
        <v>1</v>
      </c>
      <c r="I799" s="127"/>
      <c r="J799" s="128">
        <f>ROUND(I799*H799,2)</f>
        <v>0</v>
      </c>
      <c r="K799" s="124" t="s">
        <v>189</v>
      </c>
      <c r="L799" s="32"/>
      <c r="M799" s="129" t="s">
        <v>3</v>
      </c>
      <c r="N799" s="130" t="s">
        <v>51</v>
      </c>
      <c r="P799" s="131">
        <f>O799*H799</f>
        <v>0</v>
      </c>
      <c r="Q799" s="131">
        <v>0</v>
      </c>
      <c r="R799" s="131">
        <f>Q799*H799</f>
        <v>0</v>
      </c>
      <c r="S799" s="131">
        <v>0</v>
      </c>
      <c r="T799" s="132">
        <f>S799*H799</f>
        <v>0</v>
      </c>
      <c r="AR799" s="133" t="s">
        <v>88</v>
      </c>
      <c r="AT799" s="133" t="s">
        <v>185</v>
      </c>
      <c r="AU799" s="133" t="s">
        <v>88</v>
      </c>
      <c r="AY799" s="16" t="s">
        <v>184</v>
      </c>
      <c r="BE799" s="134">
        <f>IF(N799="základní",J799,0)</f>
        <v>0</v>
      </c>
      <c r="BF799" s="134">
        <f>IF(N799="snížená",J799,0)</f>
        <v>0</v>
      </c>
      <c r="BG799" s="134">
        <f>IF(N799="zákl. přenesená",J799,0)</f>
        <v>0</v>
      </c>
      <c r="BH799" s="134">
        <f>IF(N799="sníž. přenesená",J799,0)</f>
        <v>0</v>
      </c>
      <c r="BI799" s="134">
        <f>IF(N799="nulová",J799,0)</f>
        <v>0</v>
      </c>
      <c r="BJ799" s="16" t="s">
        <v>88</v>
      </c>
      <c r="BK799" s="134">
        <f>ROUND(I799*H799,2)</f>
        <v>0</v>
      </c>
      <c r="BL799" s="16" t="s">
        <v>88</v>
      </c>
      <c r="BM799" s="133" t="s">
        <v>3377</v>
      </c>
    </row>
    <row r="800" spans="2:65" s="11" customFormat="1" ht="11.25">
      <c r="B800" s="135"/>
      <c r="D800" s="136" t="s">
        <v>190</v>
      </c>
      <c r="E800" s="137" t="s">
        <v>3</v>
      </c>
      <c r="F800" s="138" t="s">
        <v>3185</v>
      </c>
      <c r="H800" s="137" t="s">
        <v>3</v>
      </c>
      <c r="I800" s="139"/>
      <c r="L800" s="135"/>
      <c r="M800" s="140"/>
      <c r="T800" s="141"/>
      <c r="AT800" s="137" t="s">
        <v>190</v>
      </c>
      <c r="AU800" s="137" t="s">
        <v>88</v>
      </c>
      <c r="AV800" s="11" t="s">
        <v>88</v>
      </c>
      <c r="AW800" s="11" t="s">
        <v>41</v>
      </c>
      <c r="AX800" s="11" t="s">
        <v>80</v>
      </c>
      <c r="AY800" s="137" t="s">
        <v>184</v>
      </c>
    </row>
    <row r="801" spans="2:65" s="11" customFormat="1" ht="11.25">
      <c r="B801" s="135"/>
      <c r="D801" s="136" t="s">
        <v>190</v>
      </c>
      <c r="E801" s="137" t="s">
        <v>3</v>
      </c>
      <c r="F801" s="138" t="s">
        <v>3378</v>
      </c>
      <c r="H801" s="137" t="s">
        <v>3</v>
      </c>
      <c r="I801" s="139"/>
      <c r="L801" s="135"/>
      <c r="M801" s="140"/>
      <c r="T801" s="141"/>
      <c r="AT801" s="137" t="s">
        <v>190</v>
      </c>
      <c r="AU801" s="137" t="s">
        <v>88</v>
      </c>
      <c r="AV801" s="11" t="s">
        <v>88</v>
      </c>
      <c r="AW801" s="11" t="s">
        <v>41</v>
      </c>
      <c r="AX801" s="11" t="s">
        <v>80</v>
      </c>
      <c r="AY801" s="137" t="s">
        <v>184</v>
      </c>
    </row>
    <row r="802" spans="2:65" s="12" customFormat="1" ht="11.25">
      <c r="B802" s="142"/>
      <c r="D802" s="136" t="s">
        <v>190</v>
      </c>
      <c r="E802" s="143" t="s">
        <v>3</v>
      </c>
      <c r="F802" s="144" t="s">
        <v>88</v>
      </c>
      <c r="H802" s="145">
        <v>1</v>
      </c>
      <c r="I802" s="146"/>
      <c r="L802" s="142"/>
      <c r="M802" s="147"/>
      <c r="T802" s="148"/>
      <c r="AT802" s="143" t="s">
        <v>190</v>
      </c>
      <c r="AU802" s="143" t="s">
        <v>88</v>
      </c>
      <c r="AV802" s="12" t="s">
        <v>90</v>
      </c>
      <c r="AW802" s="12" t="s">
        <v>41</v>
      </c>
      <c r="AX802" s="12" t="s">
        <v>80</v>
      </c>
      <c r="AY802" s="143" t="s">
        <v>184</v>
      </c>
    </row>
    <row r="803" spans="2:65" s="13" customFormat="1" ht="11.25">
      <c r="B803" s="149"/>
      <c r="D803" s="136" t="s">
        <v>190</v>
      </c>
      <c r="E803" s="150" t="s">
        <v>3</v>
      </c>
      <c r="F803" s="151" t="s">
        <v>202</v>
      </c>
      <c r="H803" s="152">
        <v>1</v>
      </c>
      <c r="I803" s="153"/>
      <c r="L803" s="149"/>
      <c r="M803" s="154"/>
      <c r="T803" s="155"/>
      <c r="AT803" s="150" t="s">
        <v>190</v>
      </c>
      <c r="AU803" s="150" t="s">
        <v>88</v>
      </c>
      <c r="AV803" s="13" t="s">
        <v>203</v>
      </c>
      <c r="AW803" s="13" t="s">
        <v>41</v>
      </c>
      <c r="AX803" s="13" t="s">
        <v>88</v>
      </c>
      <c r="AY803" s="150" t="s">
        <v>184</v>
      </c>
    </row>
    <row r="804" spans="2:65" s="1" customFormat="1" ht="24.2" customHeight="1">
      <c r="B804" s="121"/>
      <c r="C804" s="122" t="s">
        <v>566</v>
      </c>
      <c r="D804" s="122" t="s">
        <v>185</v>
      </c>
      <c r="E804" s="123" t="s">
        <v>1951</v>
      </c>
      <c r="F804" s="124" t="s">
        <v>1952</v>
      </c>
      <c r="G804" s="125" t="s">
        <v>213</v>
      </c>
      <c r="H804" s="126">
        <v>8</v>
      </c>
      <c r="I804" s="127"/>
      <c r="J804" s="128">
        <f>ROUND(I804*H804,2)</f>
        <v>0</v>
      </c>
      <c r="K804" s="124" t="s">
        <v>189</v>
      </c>
      <c r="L804" s="32"/>
      <c r="M804" s="129" t="s">
        <v>3</v>
      </c>
      <c r="N804" s="130" t="s">
        <v>51</v>
      </c>
      <c r="P804" s="131">
        <f>O804*H804</f>
        <v>0</v>
      </c>
      <c r="Q804" s="131">
        <v>0</v>
      </c>
      <c r="R804" s="131">
        <f>Q804*H804</f>
        <v>0</v>
      </c>
      <c r="S804" s="131">
        <v>0</v>
      </c>
      <c r="T804" s="132">
        <f>S804*H804</f>
        <v>0</v>
      </c>
      <c r="AR804" s="133" t="s">
        <v>88</v>
      </c>
      <c r="AT804" s="133" t="s">
        <v>185</v>
      </c>
      <c r="AU804" s="133" t="s">
        <v>88</v>
      </c>
      <c r="AY804" s="16" t="s">
        <v>184</v>
      </c>
      <c r="BE804" s="134">
        <f>IF(N804="základní",J804,0)</f>
        <v>0</v>
      </c>
      <c r="BF804" s="134">
        <f>IF(N804="snížená",J804,0)</f>
        <v>0</v>
      </c>
      <c r="BG804" s="134">
        <f>IF(N804="zákl. přenesená",J804,0)</f>
        <v>0</v>
      </c>
      <c r="BH804" s="134">
        <f>IF(N804="sníž. přenesená",J804,0)</f>
        <v>0</v>
      </c>
      <c r="BI804" s="134">
        <f>IF(N804="nulová",J804,0)</f>
        <v>0</v>
      </c>
      <c r="BJ804" s="16" t="s">
        <v>88</v>
      </c>
      <c r="BK804" s="134">
        <f>ROUND(I804*H804,2)</f>
        <v>0</v>
      </c>
      <c r="BL804" s="16" t="s">
        <v>88</v>
      </c>
      <c r="BM804" s="133" t="s">
        <v>3379</v>
      </c>
    </row>
    <row r="805" spans="2:65" s="11" customFormat="1" ht="11.25">
      <c r="B805" s="135"/>
      <c r="D805" s="136" t="s">
        <v>190</v>
      </c>
      <c r="E805" s="137" t="s">
        <v>3</v>
      </c>
      <c r="F805" s="138" t="s">
        <v>3185</v>
      </c>
      <c r="H805" s="137" t="s">
        <v>3</v>
      </c>
      <c r="I805" s="139"/>
      <c r="L805" s="135"/>
      <c r="M805" s="140"/>
      <c r="T805" s="141"/>
      <c r="AT805" s="137" t="s">
        <v>190</v>
      </c>
      <c r="AU805" s="137" t="s">
        <v>88</v>
      </c>
      <c r="AV805" s="11" t="s">
        <v>88</v>
      </c>
      <c r="AW805" s="11" t="s">
        <v>41</v>
      </c>
      <c r="AX805" s="11" t="s">
        <v>80</v>
      </c>
      <c r="AY805" s="137" t="s">
        <v>184</v>
      </c>
    </row>
    <row r="806" spans="2:65" s="11" customFormat="1" ht="11.25">
      <c r="B806" s="135"/>
      <c r="D806" s="136" t="s">
        <v>190</v>
      </c>
      <c r="E806" s="137" t="s">
        <v>3</v>
      </c>
      <c r="F806" s="138" t="s">
        <v>3380</v>
      </c>
      <c r="H806" s="137" t="s">
        <v>3</v>
      </c>
      <c r="I806" s="139"/>
      <c r="L806" s="135"/>
      <c r="M806" s="140"/>
      <c r="T806" s="141"/>
      <c r="AT806" s="137" t="s">
        <v>190</v>
      </c>
      <c r="AU806" s="137" t="s">
        <v>88</v>
      </c>
      <c r="AV806" s="11" t="s">
        <v>88</v>
      </c>
      <c r="AW806" s="11" t="s">
        <v>41</v>
      </c>
      <c r="AX806" s="11" t="s">
        <v>80</v>
      </c>
      <c r="AY806" s="137" t="s">
        <v>184</v>
      </c>
    </row>
    <row r="807" spans="2:65" s="12" customFormat="1" ht="11.25">
      <c r="B807" s="142"/>
      <c r="D807" s="136" t="s">
        <v>190</v>
      </c>
      <c r="E807" s="143" t="s">
        <v>3</v>
      </c>
      <c r="F807" s="144" t="s">
        <v>228</v>
      </c>
      <c r="H807" s="145">
        <v>8</v>
      </c>
      <c r="I807" s="146"/>
      <c r="L807" s="142"/>
      <c r="M807" s="147"/>
      <c r="T807" s="148"/>
      <c r="AT807" s="143" t="s">
        <v>190</v>
      </c>
      <c r="AU807" s="143" t="s">
        <v>88</v>
      </c>
      <c r="AV807" s="12" t="s">
        <v>90</v>
      </c>
      <c r="AW807" s="12" t="s">
        <v>41</v>
      </c>
      <c r="AX807" s="12" t="s">
        <v>80</v>
      </c>
      <c r="AY807" s="143" t="s">
        <v>184</v>
      </c>
    </row>
    <row r="808" spans="2:65" s="13" customFormat="1" ht="11.25">
      <c r="B808" s="149"/>
      <c r="D808" s="136" t="s">
        <v>190</v>
      </c>
      <c r="E808" s="150" t="s">
        <v>3</v>
      </c>
      <c r="F808" s="151" t="s">
        <v>202</v>
      </c>
      <c r="H808" s="152">
        <v>8</v>
      </c>
      <c r="I808" s="153"/>
      <c r="L808" s="149"/>
      <c r="M808" s="154"/>
      <c r="T808" s="155"/>
      <c r="AT808" s="150" t="s">
        <v>190</v>
      </c>
      <c r="AU808" s="150" t="s">
        <v>88</v>
      </c>
      <c r="AV808" s="13" t="s">
        <v>203</v>
      </c>
      <c r="AW808" s="13" t="s">
        <v>41</v>
      </c>
      <c r="AX808" s="13" t="s">
        <v>88</v>
      </c>
      <c r="AY808" s="150" t="s">
        <v>184</v>
      </c>
    </row>
    <row r="809" spans="2:65" s="1" customFormat="1" ht="24.2" customHeight="1">
      <c r="B809" s="121"/>
      <c r="C809" s="122" t="s">
        <v>1859</v>
      </c>
      <c r="D809" s="122" t="s">
        <v>185</v>
      </c>
      <c r="E809" s="123" t="s">
        <v>1511</v>
      </c>
      <c r="F809" s="124" t="s">
        <v>1512</v>
      </c>
      <c r="G809" s="125" t="s">
        <v>213</v>
      </c>
      <c r="H809" s="126">
        <v>1</v>
      </c>
      <c r="I809" s="127"/>
      <c r="J809" s="128">
        <f>ROUND(I809*H809,2)</f>
        <v>0</v>
      </c>
      <c r="K809" s="124" t="s">
        <v>189</v>
      </c>
      <c r="L809" s="32"/>
      <c r="M809" s="129" t="s">
        <v>3</v>
      </c>
      <c r="N809" s="130" t="s">
        <v>51</v>
      </c>
      <c r="P809" s="131">
        <f>O809*H809</f>
        <v>0</v>
      </c>
      <c r="Q809" s="131">
        <v>0</v>
      </c>
      <c r="R809" s="131">
        <f>Q809*H809</f>
        <v>0</v>
      </c>
      <c r="S809" s="131">
        <v>0</v>
      </c>
      <c r="T809" s="132">
        <f>S809*H809</f>
        <v>0</v>
      </c>
      <c r="AR809" s="133" t="s">
        <v>88</v>
      </c>
      <c r="AT809" s="133" t="s">
        <v>185</v>
      </c>
      <c r="AU809" s="133" t="s">
        <v>88</v>
      </c>
      <c r="AY809" s="16" t="s">
        <v>184</v>
      </c>
      <c r="BE809" s="134">
        <f>IF(N809="základní",J809,0)</f>
        <v>0</v>
      </c>
      <c r="BF809" s="134">
        <f>IF(N809="snížená",J809,0)</f>
        <v>0</v>
      </c>
      <c r="BG809" s="134">
        <f>IF(N809="zákl. přenesená",J809,0)</f>
        <v>0</v>
      </c>
      <c r="BH809" s="134">
        <f>IF(N809="sníž. přenesená",J809,0)</f>
        <v>0</v>
      </c>
      <c r="BI809" s="134">
        <f>IF(N809="nulová",J809,0)</f>
        <v>0</v>
      </c>
      <c r="BJ809" s="16" t="s">
        <v>88</v>
      </c>
      <c r="BK809" s="134">
        <f>ROUND(I809*H809,2)</f>
        <v>0</v>
      </c>
      <c r="BL809" s="16" t="s">
        <v>88</v>
      </c>
      <c r="BM809" s="133" t="s">
        <v>3381</v>
      </c>
    </row>
    <row r="810" spans="2:65" s="11" customFormat="1" ht="11.25">
      <c r="B810" s="135"/>
      <c r="D810" s="136" t="s">
        <v>190</v>
      </c>
      <c r="E810" s="137" t="s">
        <v>3</v>
      </c>
      <c r="F810" s="138" t="s">
        <v>3185</v>
      </c>
      <c r="H810" s="137" t="s">
        <v>3</v>
      </c>
      <c r="I810" s="139"/>
      <c r="L810" s="135"/>
      <c r="M810" s="140"/>
      <c r="T810" s="141"/>
      <c r="AT810" s="137" t="s">
        <v>190</v>
      </c>
      <c r="AU810" s="137" t="s">
        <v>88</v>
      </c>
      <c r="AV810" s="11" t="s">
        <v>88</v>
      </c>
      <c r="AW810" s="11" t="s">
        <v>41</v>
      </c>
      <c r="AX810" s="11" t="s">
        <v>80</v>
      </c>
      <c r="AY810" s="137" t="s">
        <v>184</v>
      </c>
    </row>
    <row r="811" spans="2:65" s="11" customFormat="1" ht="22.5">
      <c r="B811" s="135"/>
      <c r="D811" s="136" t="s">
        <v>190</v>
      </c>
      <c r="E811" s="137" t="s">
        <v>3</v>
      </c>
      <c r="F811" s="138" t="s">
        <v>3382</v>
      </c>
      <c r="H811" s="137" t="s">
        <v>3</v>
      </c>
      <c r="I811" s="139"/>
      <c r="L811" s="135"/>
      <c r="M811" s="140"/>
      <c r="T811" s="141"/>
      <c r="AT811" s="137" t="s">
        <v>190</v>
      </c>
      <c r="AU811" s="137" t="s">
        <v>88</v>
      </c>
      <c r="AV811" s="11" t="s">
        <v>88</v>
      </c>
      <c r="AW811" s="11" t="s">
        <v>41</v>
      </c>
      <c r="AX811" s="11" t="s">
        <v>80</v>
      </c>
      <c r="AY811" s="137" t="s">
        <v>184</v>
      </c>
    </row>
    <row r="812" spans="2:65" s="12" customFormat="1" ht="11.25">
      <c r="B812" s="142"/>
      <c r="D812" s="136" t="s">
        <v>190</v>
      </c>
      <c r="E812" s="143" t="s">
        <v>3</v>
      </c>
      <c r="F812" s="144" t="s">
        <v>88</v>
      </c>
      <c r="H812" s="145">
        <v>1</v>
      </c>
      <c r="I812" s="146"/>
      <c r="L812" s="142"/>
      <c r="M812" s="147"/>
      <c r="T812" s="148"/>
      <c r="AT812" s="143" t="s">
        <v>190</v>
      </c>
      <c r="AU812" s="143" t="s">
        <v>88</v>
      </c>
      <c r="AV812" s="12" t="s">
        <v>90</v>
      </c>
      <c r="AW812" s="12" t="s">
        <v>41</v>
      </c>
      <c r="AX812" s="12" t="s">
        <v>80</v>
      </c>
      <c r="AY812" s="143" t="s">
        <v>184</v>
      </c>
    </row>
    <row r="813" spans="2:65" s="13" customFormat="1" ht="11.25">
      <c r="B813" s="149"/>
      <c r="D813" s="136" t="s">
        <v>190</v>
      </c>
      <c r="E813" s="150" t="s">
        <v>3</v>
      </c>
      <c r="F813" s="151" t="s">
        <v>202</v>
      </c>
      <c r="H813" s="152">
        <v>1</v>
      </c>
      <c r="I813" s="153"/>
      <c r="L813" s="149"/>
      <c r="M813" s="154"/>
      <c r="T813" s="155"/>
      <c r="AT813" s="150" t="s">
        <v>190</v>
      </c>
      <c r="AU813" s="150" t="s">
        <v>88</v>
      </c>
      <c r="AV813" s="13" t="s">
        <v>203</v>
      </c>
      <c r="AW813" s="13" t="s">
        <v>41</v>
      </c>
      <c r="AX813" s="13" t="s">
        <v>88</v>
      </c>
      <c r="AY813" s="150" t="s">
        <v>184</v>
      </c>
    </row>
    <row r="814" spans="2:65" s="1" customFormat="1" ht="24.2" customHeight="1">
      <c r="B814" s="121"/>
      <c r="C814" s="122" t="s">
        <v>571</v>
      </c>
      <c r="D814" s="122" t="s">
        <v>185</v>
      </c>
      <c r="E814" s="123" t="s">
        <v>1515</v>
      </c>
      <c r="F814" s="124" t="s">
        <v>1516</v>
      </c>
      <c r="G814" s="125" t="s">
        <v>213</v>
      </c>
      <c r="H814" s="126">
        <v>4</v>
      </c>
      <c r="I814" s="127"/>
      <c r="J814" s="128">
        <f>ROUND(I814*H814,2)</f>
        <v>0</v>
      </c>
      <c r="K814" s="124" t="s">
        <v>189</v>
      </c>
      <c r="L814" s="32"/>
      <c r="M814" s="129" t="s">
        <v>3</v>
      </c>
      <c r="N814" s="130" t="s">
        <v>51</v>
      </c>
      <c r="P814" s="131">
        <f>O814*H814</f>
        <v>0</v>
      </c>
      <c r="Q814" s="131">
        <v>0</v>
      </c>
      <c r="R814" s="131">
        <f>Q814*H814</f>
        <v>0</v>
      </c>
      <c r="S814" s="131">
        <v>0</v>
      </c>
      <c r="T814" s="132">
        <f>S814*H814</f>
        <v>0</v>
      </c>
      <c r="AR814" s="133" t="s">
        <v>88</v>
      </c>
      <c r="AT814" s="133" t="s">
        <v>185</v>
      </c>
      <c r="AU814" s="133" t="s">
        <v>88</v>
      </c>
      <c r="AY814" s="16" t="s">
        <v>184</v>
      </c>
      <c r="BE814" s="134">
        <f>IF(N814="základní",J814,0)</f>
        <v>0</v>
      </c>
      <c r="BF814" s="134">
        <f>IF(N814="snížená",J814,0)</f>
        <v>0</v>
      </c>
      <c r="BG814" s="134">
        <f>IF(N814="zákl. přenesená",J814,0)</f>
        <v>0</v>
      </c>
      <c r="BH814" s="134">
        <f>IF(N814="sníž. přenesená",J814,0)</f>
        <v>0</v>
      </c>
      <c r="BI814" s="134">
        <f>IF(N814="nulová",J814,0)</f>
        <v>0</v>
      </c>
      <c r="BJ814" s="16" t="s">
        <v>88</v>
      </c>
      <c r="BK814" s="134">
        <f>ROUND(I814*H814,2)</f>
        <v>0</v>
      </c>
      <c r="BL814" s="16" t="s">
        <v>88</v>
      </c>
      <c r="BM814" s="133" t="s">
        <v>3383</v>
      </c>
    </row>
    <row r="815" spans="2:65" s="11" customFormat="1" ht="11.25">
      <c r="B815" s="135"/>
      <c r="D815" s="136" t="s">
        <v>190</v>
      </c>
      <c r="E815" s="137" t="s">
        <v>3</v>
      </c>
      <c r="F815" s="138" t="s">
        <v>3185</v>
      </c>
      <c r="H815" s="137" t="s">
        <v>3</v>
      </c>
      <c r="I815" s="139"/>
      <c r="L815" s="135"/>
      <c r="M815" s="140"/>
      <c r="T815" s="141"/>
      <c r="AT815" s="137" t="s">
        <v>190</v>
      </c>
      <c r="AU815" s="137" t="s">
        <v>88</v>
      </c>
      <c r="AV815" s="11" t="s">
        <v>88</v>
      </c>
      <c r="AW815" s="11" t="s">
        <v>41</v>
      </c>
      <c r="AX815" s="11" t="s">
        <v>80</v>
      </c>
      <c r="AY815" s="137" t="s">
        <v>184</v>
      </c>
    </row>
    <row r="816" spans="2:65" s="11" customFormat="1" ht="22.5">
      <c r="B816" s="135"/>
      <c r="D816" s="136" t="s">
        <v>190</v>
      </c>
      <c r="E816" s="137" t="s">
        <v>3</v>
      </c>
      <c r="F816" s="138" t="s">
        <v>1858</v>
      </c>
      <c r="H816" s="137" t="s">
        <v>3</v>
      </c>
      <c r="I816" s="139"/>
      <c r="L816" s="135"/>
      <c r="M816" s="140"/>
      <c r="T816" s="141"/>
      <c r="AT816" s="137" t="s">
        <v>190</v>
      </c>
      <c r="AU816" s="137" t="s">
        <v>88</v>
      </c>
      <c r="AV816" s="11" t="s">
        <v>88</v>
      </c>
      <c r="AW816" s="11" t="s">
        <v>41</v>
      </c>
      <c r="AX816" s="11" t="s">
        <v>80</v>
      </c>
      <c r="AY816" s="137" t="s">
        <v>184</v>
      </c>
    </row>
    <row r="817" spans="2:65" s="12" customFormat="1" ht="11.25">
      <c r="B817" s="142"/>
      <c r="D817" s="136" t="s">
        <v>190</v>
      </c>
      <c r="E817" s="143" t="s">
        <v>3</v>
      </c>
      <c r="F817" s="144" t="s">
        <v>203</v>
      </c>
      <c r="H817" s="145">
        <v>4</v>
      </c>
      <c r="I817" s="146"/>
      <c r="L817" s="142"/>
      <c r="M817" s="147"/>
      <c r="T817" s="148"/>
      <c r="AT817" s="143" t="s">
        <v>190</v>
      </c>
      <c r="AU817" s="143" t="s">
        <v>88</v>
      </c>
      <c r="AV817" s="12" t="s">
        <v>90</v>
      </c>
      <c r="AW817" s="12" t="s">
        <v>41</v>
      </c>
      <c r="AX817" s="12" t="s">
        <v>80</v>
      </c>
      <c r="AY817" s="143" t="s">
        <v>184</v>
      </c>
    </row>
    <row r="818" spans="2:65" s="13" customFormat="1" ht="11.25">
      <c r="B818" s="149"/>
      <c r="D818" s="136" t="s">
        <v>190</v>
      </c>
      <c r="E818" s="150" t="s">
        <v>3</v>
      </c>
      <c r="F818" s="151" t="s">
        <v>202</v>
      </c>
      <c r="H818" s="152">
        <v>4</v>
      </c>
      <c r="I818" s="153"/>
      <c r="L818" s="149"/>
      <c r="M818" s="154"/>
      <c r="T818" s="155"/>
      <c r="AT818" s="150" t="s">
        <v>190</v>
      </c>
      <c r="AU818" s="150" t="s">
        <v>88</v>
      </c>
      <c r="AV818" s="13" t="s">
        <v>203</v>
      </c>
      <c r="AW818" s="13" t="s">
        <v>41</v>
      </c>
      <c r="AX818" s="13" t="s">
        <v>88</v>
      </c>
      <c r="AY818" s="150" t="s">
        <v>184</v>
      </c>
    </row>
    <row r="819" spans="2:65" s="1" customFormat="1" ht="33" customHeight="1">
      <c r="B819" s="121"/>
      <c r="C819" s="122" t="s">
        <v>1868</v>
      </c>
      <c r="D819" s="122" t="s">
        <v>185</v>
      </c>
      <c r="E819" s="123" t="s">
        <v>1518</v>
      </c>
      <c r="F819" s="124" t="s">
        <v>1519</v>
      </c>
      <c r="G819" s="125" t="s">
        <v>213</v>
      </c>
      <c r="H819" s="126">
        <v>6</v>
      </c>
      <c r="I819" s="127"/>
      <c r="J819" s="128">
        <f>ROUND(I819*H819,2)</f>
        <v>0</v>
      </c>
      <c r="K819" s="124" t="s">
        <v>189</v>
      </c>
      <c r="L819" s="32"/>
      <c r="M819" s="129" t="s">
        <v>3</v>
      </c>
      <c r="N819" s="130" t="s">
        <v>51</v>
      </c>
      <c r="P819" s="131">
        <f>O819*H819</f>
        <v>0</v>
      </c>
      <c r="Q819" s="131">
        <v>0</v>
      </c>
      <c r="R819" s="131">
        <f>Q819*H819</f>
        <v>0</v>
      </c>
      <c r="S819" s="131">
        <v>0</v>
      </c>
      <c r="T819" s="132">
        <f>S819*H819</f>
        <v>0</v>
      </c>
      <c r="AR819" s="133" t="s">
        <v>88</v>
      </c>
      <c r="AT819" s="133" t="s">
        <v>185</v>
      </c>
      <c r="AU819" s="133" t="s">
        <v>88</v>
      </c>
      <c r="AY819" s="16" t="s">
        <v>184</v>
      </c>
      <c r="BE819" s="134">
        <f>IF(N819="základní",J819,0)</f>
        <v>0</v>
      </c>
      <c r="BF819" s="134">
        <f>IF(N819="snížená",J819,0)</f>
        <v>0</v>
      </c>
      <c r="BG819" s="134">
        <f>IF(N819="zákl. přenesená",J819,0)</f>
        <v>0</v>
      </c>
      <c r="BH819" s="134">
        <f>IF(N819="sníž. přenesená",J819,0)</f>
        <v>0</v>
      </c>
      <c r="BI819" s="134">
        <f>IF(N819="nulová",J819,0)</f>
        <v>0</v>
      </c>
      <c r="BJ819" s="16" t="s">
        <v>88</v>
      </c>
      <c r="BK819" s="134">
        <f>ROUND(I819*H819,2)</f>
        <v>0</v>
      </c>
      <c r="BL819" s="16" t="s">
        <v>88</v>
      </c>
      <c r="BM819" s="133" t="s">
        <v>3384</v>
      </c>
    </row>
    <row r="820" spans="2:65" s="11" customFormat="1" ht="11.25">
      <c r="B820" s="135"/>
      <c r="D820" s="136" t="s">
        <v>190</v>
      </c>
      <c r="E820" s="137" t="s">
        <v>3</v>
      </c>
      <c r="F820" s="138" t="s">
        <v>3185</v>
      </c>
      <c r="H820" s="137" t="s">
        <v>3</v>
      </c>
      <c r="I820" s="139"/>
      <c r="L820" s="135"/>
      <c r="M820" s="140"/>
      <c r="T820" s="141"/>
      <c r="AT820" s="137" t="s">
        <v>190</v>
      </c>
      <c r="AU820" s="137" t="s">
        <v>88</v>
      </c>
      <c r="AV820" s="11" t="s">
        <v>88</v>
      </c>
      <c r="AW820" s="11" t="s">
        <v>41</v>
      </c>
      <c r="AX820" s="11" t="s">
        <v>80</v>
      </c>
      <c r="AY820" s="137" t="s">
        <v>184</v>
      </c>
    </row>
    <row r="821" spans="2:65" s="11" customFormat="1" ht="22.5">
      <c r="B821" s="135"/>
      <c r="D821" s="136" t="s">
        <v>190</v>
      </c>
      <c r="E821" s="137" t="s">
        <v>3</v>
      </c>
      <c r="F821" s="138" t="s">
        <v>1863</v>
      </c>
      <c r="H821" s="137" t="s">
        <v>3</v>
      </c>
      <c r="I821" s="139"/>
      <c r="L821" s="135"/>
      <c r="M821" s="140"/>
      <c r="T821" s="141"/>
      <c r="AT821" s="137" t="s">
        <v>190</v>
      </c>
      <c r="AU821" s="137" t="s">
        <v>88</v>
      </c>
      <c r="AV821" s="11" t="s">
        <v>88</v>
      </c>
      <c r="AW821" s="11" t="s">
        <v>41</v>
      </c>
      <c r="AX821" s="11" t="s">
        <v>80</v>
      </c>
      <c r="AY821" s="137" t="s">
        <v>184</v>
      </c>
    </row>
    <row r="822" spans="2:65" s="12" customFormat="1" ht="11.25">
      <c r="B822" s="142"/>
      <c r="D822" s="136" t="s">
        <v>190</v>
      </c>
      <c r="E822" s="143" t="s">
        <v>3</v>
      </c>
      <c r="F822" s="144" t="s">
        <v>224</v>
      </c>
      <c r="H822" s="145">
        <v>6</v>
      </c>
      <c r="I822" s="146"/>
      <c r="L822" s="142"/>
      <c r="M822" s="147"/>
      <c r="T822" s="148"/>
      <c r="AT822" s="143" t="s">
        <v>190</v>
      </c>
      <c r="AU822" s="143" t="s">
        <v>88</v>
      </c>
      <c r="AV822" s="12" t="s">
        <v>90</v>
      </c>
      <c r="AW822" s="12" t="s">
        <v>41</v>
      </c>
      <c r="AX822" s="12" t="s">
        <v>80</v>
      </c>
      <c r="AY822" s="143" t="s">
        <v>184</v>
      </c>
    </row>
    <row r="823" spans="2:65" s="13" customFormat="1" ht="11.25">
      <c r="B823" s="149"/>
      <c r="D823" s="136" t="s">
        <v>190</v>
      </c>
      <c r="E823" s="150" t="s">
        <v>3</v>
      </c>
      <c r="F823" s="151" t="s">
        <v>202</v>
      </c>
      <c r="H823" s="152">
        <v>6</v>
      </c>
      <c r="I823" s="153"/>
      <c r="L823" s="149"/>
      <c r="M823" s="154"/>
      <c r="T823" s="155"/>
      <c r="AT823" s="150" t="s">
        <v>190</v>
      </c>
      <c r="AU823" s="150" t="s">
        <v>88</v>
      </c>
      <c r="AV823" s="13" t="s">
        <v>203</v>
      </c>
      <c r="AW823" s="13" t="s">
        <v>41</v>
      </c>
      <c r="AX823" s="13" t="s">
        <v>88</v>
      </c>
      <c r="AY823" s="150" t="s">
        <v>184</v>
      </c>
    </row>
    <row r="824" spans="2:65" s="1" customFormat="1" ht="33" customHeight="1">
      <c r="B824" s="121"/>
      <c r="C824" s="122" t="s">
        <v>575</v>
      </c>
      <c r="D824" s="122" t="s">
        <v>185</v>
      </c>
      <c r="E824" s="123" t="s">
        <v>1521</v>
      </c>
      <c r="F824" s="124" t="s">
        <v>1522</v>
      </c>
      <c r="G824" s="125" t="s">
        <v>213</v>
      </c>
      <c r="H824" s="126">
        <v>3</v>
      </c>
      <c r="I824" s="127"/>
      <c r="J824" s="128">
        <f>ROUND(I824*H824,2)</f>
        <v>0</v>
      </c>
      <c r="K824" s="124" t="s">
        <v>189</v>
      </c>
      <c r="L824" s="32"/>
      <c r="M824" s="129" t="s">
        <v>3</v>
      </c>
      <c r="N824" s="130" t="s">
        <v>51</v>
      </c>
      <c r="P824" s="131">
        <f>O824*H824</f>
        <v>0</v>
      </c>
      <c r="Q824" s="131">
        <v>0</v>
      </c>
      <c r="R824" s="131">
        <f>Q824*H824</f>
        <v>0</v>
      </c>
      <c r="S824" s="131">
        <v>0</v>
      </c>
      <c r="T824" s="132">
        <f>S824*H824</f>
        <v>0</v>
      </c>
      <c r="AR824" s="133" t="s">
        <v>88</v>
      </c>
      <c r="AT824" s="133" t="s">
        <v>185</v>
      </c>
      <c r="AU824" s="133" t="s">
        <v>88</v>
      </c>
      <c r="AY824" s="16" t="s">
        <v>184</v>
      </c>
      <c r="BE824" s="134">
        <f>IF(N824="základní",J824,0)</f>
        <v>0</v>
      </c>
      <c r="BF824" s="134">
        <f>IF(N824="snížená",J824,0)</f>
        <v>0</v>
      </c>
      <c r="BG824" s="134">
        <f>IF(N824="zákl. přenesená",J824,0)</f>
        <v>0</v>
      </c>
      <c r="BH824" s="134">
        <f>IF(N824="sníž. přenesená",J824,0)</f>
        <v>0</v>
      </c>
      <c r="BI824" s="134">
        <f>IF(N824="nulová",J824,0)</f>
        <v>0</v>
      </c>
      <c r="BJ824" s="16" t="s">
        <v>88</v>
      </c>
      <c r="BK824" s="134">
        <f>ROUND(I824*H824,2)</f>
        <v>0</v>
      </c>
      <c r="BL824" s="16" t="s">
        <v>88</v>
      </c>
      <c r="BM824" s="133" t="s">
        <v>3385</v>
      </c>
    </row>
    <row r="825" spans="2:65" s="11" customFormat="1" ht="11.25">
      <c r="B825" s="135"/>
      <c r="D825" s="136" t="s">
        <v>190</v>
      </c>
      <c r="E825" s="137" t="s">
        <v>3</v>
      </c>
      <c r="F825" s="138" t="s">
        <v>3185</v>
      </c>
      <c r="H825" s="137" t="s">
        <v>3</v>
      </c>
      <c r="I825" s="139"/>
      <c r="L825" s="135"/>
      <c r="M825" s="140"/>
      <c r="T825" s="141"/>
      <c r="AT825" s="137" t="s">
        <v>190</v>
      </c>
      <c r="AU825" s="137" t="s">
        <v>88</v>
      </c>
      <c r="AV825" s="11" t="s">
        <v>88</v>
      </c>
      <c r="AW825" s="11" t="s">
        <v>41</v>
      </c>
      <c r="AX825" s="11" t="s">
        <v>80</v>
      </c>
      <c r="AY825" s="137" t="s">
        <v>184</v>
      </c>
    </row>
    <row r="826" spans="2:65" s="11" customFormat="1" ht="22.5">
      <c r="B826" s="135"/>
      <c r="D826" s="136" t="s">
        <v>190</v>
      </c>
      <c r="E826" s="137" t="s">
        <v>3</v>
      </c>
      <c r="F826" s="138" t="s">
        <v>3386</v>
      </c>
      <c r="H826" s="137" t="s">
        <v>3</v>
      </c>
      <c r="I826" s="139"/>
      <c r="L826" s="135"/>
      <c r="M826" s="140"/>
      <c r="T826" s="141"/>
      <c r="AT826" s="137" t="s">
        <v>190</v>
      </c>
      <c r="AU826" s="137" t="s">
        <v>88</v>
      </c>
      <c r="AV826" s="11" t="s">
        <v>88</v>
      </c>
      <c r="AW826" s="11" t="s">
        <v>41</v>
      </c>
      <c r="AX826" s="11" t="s">
        <v>80</v>
      </c>
      <c r="AY826" s="137" t="s">
        <v>184</v>
      </c>
    </row>
    <row r="827" spans="2:65" s="12" customFormat="1" ht="11.25">
      <c r="B827" s="142"/>
      <c r="D827" s="136" t="s">
        <v>190</v>
      </c>
      <c r="E827" s="143" t="s">
        <v>3</v>
      </c>
      <c r="F827" s="144" t="s">
        <v>210</v>
      </c>
      <c r="H827" s="145">
        <v>3</v>
      </c>
      <c r="I827" s="146"/>
      <c r="L827" s="142"/>
      <c r="M827" s="147"/>
      <c r="T827" s="148"/>
      <c r="AT827" s="143" t="s">
        <v>190</v>
      </c>
      <c r="AU827" s="143" t="s">
        <v>88</v>
      </c>
      <c r="AV827" s="12" t="s">
        <v>90</v>
      </c>
      <c r="AW827" s="12" t="s">
        <v>41</v>
      </c>
      <c r="AX827" s="12" t="s">
        <v>80</v>
      </c>
      <c r="AY827" s="143" t="s">
        <v>184</v>
      </c>
    </row>
    <row r="828" spans="2:65" s="13" customFormat="1" ht="11.25">
      <c r="B828" s="149"/>
      <c r="D828" s="136" t="s">
        <v>190</v>
      </c>
      <c r="E828" s="150" t="s">
        <v>3</v>
      </c>
      <c r="F828" s="151" t="s">
        <v>202</v>
      </c>
      <c r="H828" s="152">
        <v>3</v>
      </c>
      <c r="I828" s="153"/>
      <c r="L828" s="149"/>
      <c r="M828" s="154"/>
      <c r="T828" s="155"/>
      <c r="AT828" s="150" t="s">
        <v>190</v>
      </c>
      <c r="AU828" s="150" t="s">
        <v>88</v>
      </c>
      <c r="AV828" s="13" t="s">
        <v>203</v>
      </c>
      <c r="AW828" s="13" t="s">
        <v>41</v>
      </c>
      <c r="AX828" s="13" t="s">
        <v>88</v>
      </c>
      <c r="AY828" s="150" t="s">
        <v>184</v>
      </c>
    </row>
    <row r="829" spans="2:65" s="1" customFormat="1" ht="24.2" customHeight="1">
      <c r="B829" s="121"/>
      <c r="C829" s="122" t="s">
        <v>1876</v>
      </c>
      <c r="D829" s="122" t="s">
        <v>185</v>
      </c>
      <c r="E829" s="123" t="s">
        <v>1528</v>
      </c>
      <c r="F829" s="124" t="s">
        <v>1529</v>
      </c>
      <c r="G829" s="125" t="s">
        <v>213</v>
      </c>
      <c r="H829" s="126">
        <v>4</v>
      </c>
      <c r="I829" s="127"/>
      <c r="J829" s="128">
        <f>ROUND(I829*H829,2)</f>
        <v>0</v>
      </c>
      <c r="K829" s="124" t="s">
        <v>189</v>
      </c>
      <c r="L829" s="32"/>
      <c r="M829" s="129" t="s">
        <v>3</v>
      </c>
      <c r="N829" s="130" t="s">
        <v>51</v>
      </c>
      <c r="P829" s="131">
        <f>O829*H829</f>
        <v>0</v>
      </c>
      <c r="Q829" s="131">
        <v>0</v>
      </c>
      <c r="R829" s="131">
        <f>Q829*H829</f>
        <v>0</v>
      </c>
      <c r="S829" s="131">
        <v>0</v>
      </c>
      <c r="T829" s="132">
        <f>S829*H829</f>
        <v>0</v>
      </c>
      <c r="AR829" s="133" t="s">
        <v>88</v>
      </c>
      <c r="AT829" s="133" t="s">
        <v>185</v>
      </c>
      <c r="AU829" s="133" t="s">
        <v>88</v>
      </c>
      <c r="AY829" s="16" t="s">
        <v>184</v>
      </c>
      <c r="BE829" s="134">
        <f>IF(N829="základní",J829,0)</f>
        <v>0</v>
      </c>
      <c r="BF829" s="134">
        <f>IF(N829="snížená",J829,0)</f>
        <v>0</v>
      </c>
      <c r="BG829" s="134">
        <f>IF(N829="zákl. přenesená",J829,0)</f>
        <v>0</v>
      </c>
      <c r="BH829" s="134">
        <f>IF(N829="sníž. přenesená",J829,0)</f>
        <v>0</v>
      </c>
      <c r="BI829" s="134">
        <f>IF(N829="nulová",J829,0)</f>
        <v>0</v>
      </c>
      <c r="BJ829" s="16" t="s">
        <v>88</v>
      </c>
      <c r="BK829" s="134">
        <f>ROUND(I829*H829,2)</f>
        <v>0</v>
      </c>
      <c r="BL829" s="16" t="s">
        <v>88</v>
      </c>
      <c r="BM829" s="133" t="s">
        <v>3387</v>
      </c>
    </row>
    <row r="830" spans="2:65" s="11" customFormat="1" ht="11.25">
      <c r="B830" s="135"/>
      <c r="D830" s="136" t="s">
        <v>190</v>
      </c>
      <c r="E830" s="137" t="s">
        <v>3</v>
      </c>
      <c r="F830" s="138" t="s">
        <v>3185</v>
      </c>
      <c r="H830" s="137" t="s">
        <v>3</v>
      </c>
      <c r="I830" s="139"/>
      <c r="L830" s="135"/>
      <c r="M830" s="140"/>
      <c r="T830" s="141"/>
      <c r="AT830" s="137" t="s">
        <v>190</v>
      </c>
      <c r="AU830" s="137" t="s">
        <v>88</v>
      </c>
      <c r="AV830" s="11" t="s">
        <v>88</v>
      </c>
      <c r="AW830" s="11" t="s">
        <v>41</v>
      </c>
      <c r="AX830" s="11" t="s">
        <v>80</v>
      </c>
      <c r="AY830" s="137" t="s">
        <v>184</v>
      </c>
    </row>
    <row r="831" spans="2:65" s="11" customFormat="1" ht="22.5">
      <c r="B831" s="135"/>
      <c r="D831" s="136" t="s">
        <v>190</v>
      </c>
      <c r="E831" s="137" t="s">
        <v>3</v>
      </c>
      <c r="F831" s="138" t="s">
        <v>1872</v>
      </c>
      <c r="H831" s="137" t="s">
        <v>3</v>
      </c>
      <c r="I831" s="139"/>
      <c r="L831" s="135"/>
      <c r="M831" s="140"/>
      <c r="T831" s="141"/>
      <c r="AT831" s="137" t="s">
        <v>190</v>
      </c>
      <c r="AU831" s="137" t="s">
        <v>88</v>
      </c>
      <c r="AV831" s="11" t="s">
        <v>88</v>
      </c>
      <c r="AW831" s="11" t="s">
        <v>41</v>
      </c>
      <c r="AX831" s="11" t="s">
        <v>80</v>
      </c>
      <c r="AY831" s="137" t="s">
        <v>184</v>
      </c>
    </row>
    <row r="832" spans="2:65" s="12" customFormat="1" ht="11.25">
      <c r="B832" s="142"/>
      <c r="D832" s="136" t="s">
        <v>190</v>
      </c>
      <c r="E832" s="143" t="s">
        <v>3</v>
      </c>
      <c r="F832" s="144" t="s">
        <v>203</v>
      </c>
      <c r="H832" s="145">
        <v>4</v>
      </c>
      <c r="I832" s="146"/>
      <c r="L832" s="142"/>
      <c r="M832" s="147"/>
      <c r="T832" s="148"/>
      <c r="AT832" s="143" t="s">
        <v>190</v>
      </c>
      <c r="AU832" s="143" t="s">
        <v>88</v>
      </c>
      <c r="AV832" s="12" t="s">
        <v>90</v>
      </c>
      <c r="AW832" s="12" t="s">
        <v>41</v>
      </c>
      <c r="AX832" s="12" t="s">
        <v>80</v>
      </c>
      <c r="AY832" s="143" t="s">
        <v>184</v>
      </c>
    </row>
    <row r="833" spans="2:65" s="13" customFormat="1" ht="11.25">
      <c r="B833" s="149"/>
      <c r="D833" s="136" t="s">
        <v>190</v>
      </c>
      <c r="E833" s="150" t="s">
        <v>3</v>
      </c>
      <c r="F833" s="151" t="s">
        <v>202</v>
      </c>
      <c r="H833" s="152">
        <v>4</v>
      </c>
      <c r="I833" s="153"/>
      <c r="L833" s="149"/>
      <c r="M833" s="154"/>
      <c r="T833" s="155"/>
      <c r="AT833" s="150" t="s">
        <v>190</v>
      </c>
      <c r="AU833" s="150" t="s">
        <v>88</v>
      </c>
      <c r="AV833" s="13" t="s">
        <v>203</v>
      </c>
      <c r="AW833" s="13" t="s">
        <v>41</v>
      </c>
      <c r="AX833" s="13" t="s">
        <v>88</v>
      </c>
      <c r="AY833" s="150" t="s">
        <v>184</v>
      </c>
    </row>
    <row r="834" spans="2:65" s="1" customFormat="1" ht="33" customHeight="1">
      <c r="B834" s="121"/>
      <c r="C834" s="122" t="s">
        <v>580</v>
      </c>
      <c r="D834" s="122" t="s">
        <v>185</v>
      </c>
      <c r="E834" s="123" t="s">
        <v>1532</v>
      </c>
      <c r="F834" s="124" t="s">
        <v>1533</v>
      </c>
      <c r="G834" s="125" t="s">
        <v>213</v>
      </c>
      <c r="H834" s="126">
        <v>1</v>
      </c>
      <c r="I834" s="127"/>
      <c r="J834" s="128">
        <f>ROUND(I834*H834,2)</f>
        <v>0</v>
      </c>
      <c r="K834" s="124" t="s">
        <v>189</v>
      </c>
      <c r="L834" s="32"/>
      <c r="M834" s="129" t="s">
        <v>3</v>
      </c>
      <c r="N834" s="130" t="s">
        <v>51</v>
      </c>
      <c r="P834" s="131">
        <f>O834*H834</f>
        <v>0</v>
      </c>
      <c r="Q834" s="131">
        <v>0</v>
      </c>
      <c r="R834" s="131">
        <f>Q834*H834</f>
        <v>0</v>
      </c>
      <c r="S834" s="131">
        <v>0</v>
      </c>
      <c r="T834" s="132">
        <f>S834*H834</f>
        <v>0</v>
      </c>
      <c r="AR834" s="133" t="s">
        <v>88</v>
      </c>
      <c r="AT834" s="133" t="s">
        <v>185</v>
      </c>
      <c r="AU834" s="133" t="s">
        <v>88</v>
      </c>
      <c r="AY834" s="16" t="s">
        <v>184</v>
      </c>
      <c r="BE834" s="134">
        <f>IF(N834="základní",J834,0)</f>
        <v>0</v>
      </c>
      <c r="BF834" s="134">
        <f>IF(N834="snížená",J834,0)</f>
        <v>0</v>
      </c>
      <c r="BG834" s="134">
        <f>IF(N834="zákl. přenesená",J834,0)</f>
        <v>0</v>
      </c>
      <c r="BH834" s="134">
        <f>IF(N834="sníž. přenesená",J834,0)</f>
        <v>0</v>
      </c>
      <c r="BI834" s="134">
        <f>IF(N834="nulová",J834,0)</f>
        <v>0</v>
      </c>
      <c r="BJ834" s="16" t="s">
        <v>88</v>
      </c>
      <c r="BK834" s="134">
        <f>ROUND(I834*H834,2)</f>
        <v>0</v>
      </c>
      <c r="BL834" s="16" t="s">
        <v>88</v>
      </c>
      <c r="BM834" s="133" t="s">
        <v>3388</v>
      </c>
    </row>
    <row r="835" spans="2:65" s="11" customFormat="1" ht="11.25">
      <c r="B835" s="135"/>
      <c r="D835" s="136" t="s">
        <v>190</v>
      </c>
      <c r="E835" s="137" t="s">
        <v>3</v>
      </c>
      <c r="F835" s="138" t="s">
        <v>3185</v>
      </c>
      <c r="H835" s="137" t="s">
        <v>3</v>
      </c>
      <c r="I835" s="139"/>
      <c r="L835" s="135"/>
      <c r="M835" s="140"/>
      <c r="T835" s="141"/>
      <c r="AT835" s="137" t="s">
        <v>190</v>
      </c>
      <c r="AU835" s="137" t="s">
        <v>88</v>
      </c>
      <c r="AV835" s="11" t="s">
        <v>88</v>
      </c>
      <c r="AW835" s="11" t="s">
        <v>41</v>
      </c>
      <c r="AX835" s="11" t="s">
        <v>80</v>
      </c>
      <c r="AY835" s="137" t="s">
        <v>184</v>
      </c>
    </row>
    <row r="836" spans="2:65" s="11" customFormat="1" ht="33.75">
      <c r="B836" s="135"/>
      <c r="D836" s="136" t="s">
        <v>190</v>
      </c>
      <c r="E836" s="137" t="s">
        <v>3</v>
      </c>
      <c r="F836" s="138" t="s">
        <v>3389</v>
      </c>
      <c r="H836" s="137" t="s">
        <v>3</v>
      </c>
      <c r="I836" s="139"/>
      <c r="L836" s="135"/>
      <c r="M836" s="140"/>
      <c r="T836" s="141"/>
      <c r="AT836" s="137" t="s">
        <v>190</v>
      </c>
      <c r="AU836" s="137" t="s">
        <v>88</v>
      </c>
      <c r="AV836" s="11" t="s">
        <v>88</v>
      </c>
      <c r="AW836" s="11" t="s">
        <v>41</v>
      </c>
      <c r="AX836" s="11" t="s">
        <v>80</v>
      </c>
      <c r="AY836" s="137" t="s">
        <v>184</v>
      </c>
    </row>
    <row r="837" spans="2:65" s="12" customFormat="1" ht="11.25">
      <c r="B837" s="142"/>
      <c r="D837" s="136" t="s">
        <v>190</v>
      </c>
      <c r="E837" s="143" t="s">
        <v>3</v>
      </c>
      <c r="F837" s="144" t="s">
        <v>88</v>
      </c>
      <c r="H837" s="145">
        <v>1</v>
      </c>
      <c r="I837" s="146"/>
      <c r="L837" s="142"/>
      <c r="M837" s="147"/>
      <c r="T837" s="148"/>
      <c r="AT837" s="143" t="s">
        <v>190</v>
      </c>
      <c r="AU837" s="143" t="s">
        <v>88</v>
      </c>
      <c r="AV837" s="12" t="s">
        <v>90</v>
      </c>
      <c r="AW837" s="12" t="s">
        <v>41</v>
      </c>
      <c r="AX837" s="12" t="s">
        <v>80</v>
      </c>
      <c r="AY837" s="143" t="s">
        <v>184</v>
      </c>
    </row>
    <row r="838" spans="2:65" s="13" customFormat="1" ht="11.25">
      <c r="B838" s="149"/>
      <c r="D838" s="136" t="s">
        <v>190</v>
      </c>
      <c r="E838" s="150" t="s">
        <v>3</v>
      </c>
      <c r="F838" s="151" t="s">
        <v>202</v>
      </c>
      <c r="H838" s="152">
        <v>1</v>
      </c>
      <c r="I838" s="153"/>
      <c r="L838" s="149"/>
      <c r="M838" s="154"/>
      <c r="T838" s="155"/>
      <c r="AT838" s="150" t="s">
        <v>190</v>
      </c>
      <c r="AU838" s="150" t="s">
        <v>88</v>
      </c>
      <c r="AV838" s="13" t="s">
        <v>203</v>
      </c>
      <c r="AW838" s="13" t="s">
        <v>41</v>
      </c>
      <c r="AX838" s="13" t="s">
        <v>88</v>
      </c>
      <c r="AY838" s="150" t="s">
        <v>184</v>
      </c>
    </row>
    <row r="839" spans="2:65" s="1" customFormat="1" ht="24.2" customHeight="1">
      <c r="B839" s="121"/>
      <c r="C839" s="122" t="s">
        <v>1691</v>
      </c>
      <c r="D839" s="122" t="s">
        <v>185</v>
      </c>
      <c r="E839" s="123" t="s">
        <v>1877</v>
      </c>
      <c r="F839" s="124" t="s">
        <v>1878</v>
      </c>
      <c r="G839" s="125" t="s">
        <v>213</v>
      </c>
      <c r="H839" s="126">
        <v>1</v>
      </c>
      <c r="I839" s="127"/>
      <c r="J839" s="128">
        <f>ROUND(I839*H839,2)</f>
        <v>0</v>
      </c>
      <c r="K839" s="124" t="s">
        <v>189</v>
      </c>
      <c r="L839" s="32"/>
      <c r="M839" s="129" t="s">
        <v>3</v>
      </c>
      <c r="N839" s="130" t="s">
        <v>51</v>
      </c>
      <c r="P839" s="131">
        <f>O839*H839</f>
        <v>0</v>
      </c>
      <c r="Q839" s="131">
        <v>0</v>
      </c>
      <c r="R839" s="131">
        <f>Q839*H839</f>
        <v>0</v>
      </c>
      <c r="S839" s="131">
        <v>0</v>
      </c>
      <c r="T839" s="132">
        <f>S839*H839</f>
        <v>0</v>
      </c>
      <c r="AR839" s="133" t="s">
        <v>88</v>
      </c>
      <c r="AT839" s="133" t="s">
        <v>185</v>
      </c>
      <c r="AU839" s="133" t="s">
        <v>88</v>
      </c>
      <c r="AY839" s="16" t="s">
        <v>184</v>
      </c>
      <c r="BE839" s="134">
        <f>IF(N839="základní",J839,0)</f>
        <v>0</v>
      </c>
      <c r="BF839" s="134">
        <f>IF(N839="snížená",J839,0)</f>
        <v>0</v>
      </c>
      <c r="BG839" s="134">
        <f>IF(N839="zákl. přenesená",J839,0)</f>
        <v>0</v>
      </c>
      <c r="BH839" s="134">
        <f>IF(N839="sníž. přenesená",J839,0)</f>
        <v>0</v>
      </c>
      <c r="BI839" s="134">
        <f>IF(N839="nulová",J839,0)</f>
        <v>0</v>
      </c>
      <c r="BJ839" s="16" t="s">
        <v>88</v>
      </c>
      <c r="BK839" s="134">
        <f>ROUND(I839*H839,2)</f>
        <v>0</v>
      </c>
      <c r="BL839" s="16" t="s">
        <v>88</v>
      </c>
      <c r="BM839" s="133" t="s">
        <v>3390</v>
      </c>
    </row>
    <row r="840" spans="2:65" s="11" customFormat="1" ht="11.25">
      <c r="B840" s="135"/>
      <c r="D840" s="136" t="s">
        <v>190</v>
      </c>
      <c r="E840" s="137" t="s">
        <v>3</v>
      </c>
      <c r="F840" s="138" t="s">
        <v>3185</v>
      </c>
      <c r="H840" s="137" t="s">
        <v>3</v>
      </c>
      <c r="I840" s="139"/>
      <c r="L840" s="135"/>
      <c r="M840" s="140"/>
      <c r="T840" s="141"/>
      <c r="AT840" s="137" t="s">
        <v>190</v>
      </c>
      <c r="AU840" s="137" t="s">
        <v>88</v>
      </c>
      <c r="AV840" s="11" t="s">
        <v>88</v>
      </c>
      <c r="AW840" s="11" t="s">
        <v>41</v>
      </c>
      <c r="AX840" s="11" t="s">
        <v>80</v>
      </c>
      <c r="AY840" s="137" t="s">
        <v>184</v>
      </c>
    </row>
    <row r="841" spans="2:65" s="11" customFormat="1" ht="22.5">
      <c r="B841" s="135"/>
      <c r="D841" s="136" t="s">
        <v>190</v>
      </c>
      <c r="E841" s="137" t="s">
        <v>3</v>
      </c>
      <c r="F841" s="138" t="s">
        <v>1881</v>
      </c>
      <c r="H841" s="137" t="s">
        <v>3</v>
      </c>
      <c r="I841" s="139"/>
      <c r="L841" s="135"/>
      <c r="M841" s="140"/>
      <c r="T841" s="141"/>
      <c r="AT841" s="137" t="s">
        <v>190</v>
      </c>
      <c r="AU841" s="137" t="s">
        <v>88</v>
      </c>
      <c r="AV841" s="11" t="s">
        <v>88</v>
      </c>
      <c r="AW841" s="11" t="s">
        <v>41</v>
      </c>
      <c r="AX841" s="11" t="s">
        <v>80</v>
      </c>
      <c r="AY841" s="137" t="s">
        <v>184</v>
      </c>
    </row>
    <row r="842" spans="2:65" s="12" customFormat="1" ht="11.25">
      <c r="B842" s="142"/>
      <c r="D842" s="136" t="s">
        <v>190</v>
      </c>
      <c r="E842" s="143" t="s">
        <v>3</v>
      </c>
      <c r="F842" s="144" t="s">
        <v>88</v>
      </c>
      <c r="H842" s="145">
        <v>1</v>
      </c>
      <c r="I842" s="146"/>
      <c r="L842" s="142"/>
      <c r="M842" s="147"/>
      <c r="T842" s="148"/>
      <c r="AT842" s="143" t="s">
        <v>190</v>
      </c>
      <c r="AU842" s="143" t="s">
        <v>88</v>
      </c>
      <c r="AV842" s="12" t="s">
        <v>90</v>
      </c>
      <c r="AW842" s="12" t="s">
        <v>41</v>
      </c>
      <c r="AX842" s="12" t="s">
        <v>80</v>
      </c>
      <c r="AY842" s="143" t="s">
        <v>184</v>
      </c>
    </row>
    <row r="843" spans="2:65" s="13" customFormat="1" ht="11.25">
      <c r="B843" s="149"/>
      <c r="D843" s="136" t="s">
        <v>190</v>
      </c>
      <c r="E843" s="150" t="s">
        <v>3</v>
      </c>
      <c r="F843" s="151" t="s">
        <v>202</v>
      </c>
      <c r="H843" s="152">
        <v>1</v>
      </c>
      <c r="I843" s="153"/>
      <c r="L843" s="149"/>
      <c r="M843" s="154"/>
      <c r="T843" s="155"/>
      <c r="AT843" s="150" t="s">
        <v>190</v>
      </c>
      <c r="AU843" s="150" t="s">
        <v>88</v>
      </c>
      <c r="AV843" s="13" t="s">
        <v>203</v>
      </c>
      <c r="AW843" s="13" t="s">
        <v>41</v>
      </c>
      <c r="AX843" s="13" t="s">
        <v>88</v>
      </c>
      <c r="AY843" s="150" t="s">
        <v>184</v>
      </c>
    </row>
    <row r="844" spans="2:65" s="1" customFormat="1" ht="24.2" customHeight="1">
      <c r="B844" s="121"/>
      <c r="C844" s="122" t="s">
        <v>583</v>
      </c>
      <c r="D844" s="122" t="s">
        <v>185</v>
      </c>
      <c r="E844" s="123" t="s">
        <v>1882</v>
      </c>
      <c r="F844" s="124" t="s">
        <v>1883</v>
      </c>
      <c r="G844" s="125" t="s">
        <v>213</v>
      </c>
      <c r="H844" s="126">
        <v>2</v>
      </c>
      <c r="I844" s="127"/>
      <c r="J844" s="128">
        <f>ROUND(I844*H844,2)</f>
        <v>0</v>
      </c>
      <c r="K844" s="124" t="s">
        <v>189</v>
      </c>
      <c r="L844" s="32"/>
      <c r="M844" s="129" t="s">
        <v>3</v>
      </c>
      <c r="N844" s="130" t="s">
        <v>51</v>
      </c>
      <c r="P844" s="131">
        <f>O844*H844</f>
        <v>0</v>
      </c>
      <c r="Q844" s="131">
        <v>0</v>
      </c>
      <c r="R844" s="131">
        <f>Q844*H844</f>
        <v>0</v>
      </c>
      <c r="S844" s="131">
        <v>0</v>
      </c>
      <c r="T844" s="132">
        <f>S844*H844</f>
        <v>0</v>
      </c>
      <c r="AR844" s="133" t="s">
        <v>88</v>
      </c>
      <c r="AT844" s="133" t="s">
        <v>185</v>
      </c>
      <c r="AU844" s="133" t="s">
        <v>88</v>
      </c>
      <c r="AY844" s="16" t="s">
        <v>184</v>
      </c>
      <c r="BE844" s="134">
        <f>IF(N844="základní",J844,0)</f>
        <v>0</v>
      </c>
      <c r="BF844" s="134">
        <f>IF(N844="snížená",J844,0)</f>
        <v>0</v>
      </c>
      <c r="BG844" s="134">
        <f>IF(N844="zákl. přenesená",J844,0)</f>
        <v>0</v>
      </c>
      <c r="BH844" s="134">
        <f>IF(N844="sníž. přenesená",J844,0)</f>
        <v>0</v>
      </c>
      <c r="BI844" s="134">
        <f>IF(N844="nulová",J844,0)</f>
        <v>0</v>
      </c>
      <c r="BJ844" s="16" t="s">
        <v>88</v>
      </c>
      <c r="BK844" s="134">
        <f>ROUND(I844*H844,2)</f>
        <v>0</v>
      </c>
      <c r="BL844" s="16" t="s">
        <v>88</v>
      </c>
      <c r="BM844" s="133" t="s">
        <v>3391</v>
      </c>
    </row>
    <row r="845" spans="2:65" s="11" customFormat="1" ht="11.25">
      <c r="B845" s="135"/>
      <c r="D845" s="136" t="s">
        <v>190</v>
      </c>
      <c r="E845" s="137" t="s">
        <v>3</v>
      </c>
      <c r="F845" s="138" t="s">
        <v>3185</v>
      </c>
      <c r="H845" s="137" t="s">
        <v>3</v>
      </c>
      <c r="I845" s="139"/>
      <c r="L845" s="135"/>
      <c r="M845" s="140"/>
      <c r="T845" s="141"/>
      <c r="AT845" s="137" t="s">
        <v>190</v>
      </c>
      <c r="AU845" s="137" t="s">
        <v>88</v>
      </c>
      <c r="AV845" s="11" t="s">
        <v>88</v>
      </c>
      <c r="AW845" s="11" t="s">
        <v>41</v>
      </c>
      <c r="AX845" s="11" t="s">
        <v>80</v>
      </c>
      <c r="AY845" s="137" t="s">
        <v>184</v>
      </c>
    </row>
    <row r="846" spans="2:65" s="11" customFormat="1" ht="22.5">
      <c r="B846" s="135"/>
      <c r="D846" s="136" t="s">
        <v>190</v>
      </c>
      <c r="E846" s="137" t="s">
        <v>3</v>
      </c>
      <c r="F846" s="138" t="s">
        <v>3392</v>
      </c>
      <c r="H846" s="137" t="s">
        <v>3</v>
      </c>
      <c r="I846" s="139"/>
      <c r="L846" s="135"/>
      <c r="M846" s="140"/>
      <c r="T846" s="141"/>
      <c r="AT846" s="137" t="s">
        <v>190</v>
      </c>
      <c r="AU846" s="137" t="s">
        <v>88</v>
      </c>
      <c r="AV846" s="11" t="s">
        <v>88</v>
      </c>
      <c r="AW846" s="11" t="s">
        <v>41</v>
      </c>
      <c r="AX846" s="11" t="s">
        <v>80</v>
      </c>
      <c r="AY846" s="137" t="s">
        <v>184</v>
      </c>
    </row>
    <row r="847" spans="2:65" s="12" customFormat="1" ht="11.25">
      <c r="B847" s="142"/>
      <c r="D847" s="136" t="s">
        <v>190</v>
      </c>
      <c r="E847" s="143" t="s">
        <v>3</v>
      </c>
      <c r="F847" s="144" t="s">
        <v>90</v>
      </c>
      <c r="H847" s="145">
        <v>2</v>
      </c>
      <c r="I847" s="146"/>
      <c r="L847" s="142"/>
      <c r="M847" s="147"/>
      <c r="T847" s="148"/>
      <c r="AT847" s="143" t="s">
        <v>190</v>
      </c>
      <c r="AU847" s="143" t="s">
        <v>88</v>
      </c>
      <c r="AV847" s="12" t="s">
        <v>90</v>
      </c>
      <c r="AW847" s="12" t="s">
        <v>41</v>
      </c>
      <c r="AX847" s="12" t="s">
        <v>80</v>
      </c>
      <c r="AY847" s="143" t="s">
        <v>184</v>
      </c>
    </row>
    <row r="848" spans="2:65" s="13" customFormat="1" ht="11.25">
      <c r="B848" s="149"/>
      <c r="D848" s="136" t="s">
        <v>190</v>
      </c>
      <c r="E848" s="150" t="s">
        <v>3</v>
      </c>
      <c r="F848" s="151" t="s">
        <v>202</v>
      </c>
      <c r="H848" s="152">
        <v>2</v>
      </c>
      <c r="I848" s="153"/>
      <c r="L848" s="149"/>
      <c r="M848" s="154"/>
      <c r="T848" s="155"/>
      <c r="AT848" s="150" t="s">
        <v>190</v>
      </c>
      <c r="AU848" s="150" t="s">
        <v>88</v>
      </c>
      <c r="AV848" s="13" t="s">
        <v>203</v>
      </c>
      <c r="AW848" s="13" t="s">
        <v>41</v>
      </c>
      <c r="AX848" s="13" t="s">
        <v>88</v>
      </c>
      <c r="AY848" s="150" t="s">
        <v>184</v>
      </c>
    </row>
    <row r="849" spans="2:65" s="1" customFormat="1" ht="24.2" customHeight="1">
      <c r="B849" s="121"/>
      <c r="C849" s="122" t="s">
        <v>1897</v>
      </c>
      <c r="D849" s="122" t="s">
        <v>185</v>
      </c>
      <c r="E849" s="123" t="s">
        <v>1888</v>
      </c>
      <c r="F849" s="124" t="s">
        <v>1889</v>
      </c>
      <c r="G849" s="125" t="s">
        <v>213</v>
      </c>
      <c r="H849" s="126">
        <v>4</v>
      </c>
      <c r="I849" s="127"/>
      <c r="J849" s="128">
        <f>ROUND(I849*H849,2)</f>
        <v>0</v>
      </c>
      <c r="K849" s="124" t="s">
        <v>189</v>
      </c>
      <c r="L849" s="32"/>
      <c r="M849" s="129" t="s">
        <v>3</v>
      </c>
      <c r="N849" s="130" t="s">
        <v>51</v>
      </c>
      <c r="P849" s="131">
        <f>O849*H849</f>
        <v>0</v>
      </c>
      <c r="Q849" s="131">
        <v>0</v>
      </c>
      <c r="R849" s="131">
        <f>Q849*H849</f>
        <v>0</v>
      </c>
      <c r="S849" s="131">
        <v>0</v>
      </c>
      <c r="T849" s="132">
        <f>S849*H849</f>
        <v>0</v>
      </c>
      <c r="AR849" s="133" t="s">
        <v>88</v>
      </c>
      <c r="AT849" s="133" t="s">
        <v>185</v>
      </c>
      <c r="AU849" s="133" t="s">
        <v>88</v>
      </c>
      <c r="AY849" s="16" t="s">
        <v>184</v>
      </c>
      <c r="BE849" s="134">
        <f>IF(N849="základní",J849,0)</f>
        <v>0</v>
      </c>
      <c r="BF849" s="134">
        <f>IF(N849="snížená",J849,0)</f>
        <v>0</v>
      </c>
      <c r="BG849" s="134">
        <f>IF(N849="zákl. přenesená",J849,0)</f>
        <v>0</v>
      </c>
      <c r="BH849" s="134">
        <f>IF(N849="sníž. přenesená",J849,0)</f>
        <v>0</v>
      </c>
      <c r="BI849" s="134">
        <f>IF(N849="nulová",J849,0)</f>
        <v>0</v>
      </c>
      <c r="BJ849" s="16" t="s">
        <v>88</v>
      </c>
      <c r="BK849" s="134">
        <f>ROUND(I849*H849,2)</f>
        <v>0</v>
      </c>
      <c r="BL849" s="16" t="s">
        <v>88</v>
      </c>
      <c r="BM849" s="133" t="s">
        <v>3393</v>
      </c>
    </row>
    <row r="850" spans="2:65" s="11" customFormat="1" ht="11.25">
      <c r="B850" s="135"/>
      <c r="D850" s="136" t="s">
        <v>190</v>
      </c>
      <c r="E850" s="137" t="s">
        <v>3</v>
      </c>
      <c r="F850" s="138" t="s">
        <v>3185</v>
      </c>
      <c r="H850" s="137" t="s">
        <v>3</v>
      </c>
      <c r="I850" s="139"/>
      <c r="L850" s="135"/>
      <c r="M850" s="140"/>
      <c r="T850" s="141"/>
      <c r="AT850" s="137" t="s">
        <v>190</v>
      </c>
      <c r="AU850" s="137" t="s">
        <v>88</v>
      </c>
      <c r="AV850" s="11" t="s">
        <v>88</v>
      </c>
      <c r="AW850" s="11" t="s">
        <v>41</v>
      </c>
      <c r="AX850" s="11" t="s">
        <v>80</v>
      </c>
      <c r="AY850" s="137" t="s">
        <v>184</v>
      </c>
    </row>
    <row r="851" spans="2:65" s="11" customFormat="1" ht="22.5">
      <c r="B851" s="135"/>
      <c r="D851" s="136" t="s">
        <v>190</v>
      </c>
      <c r="E851" s="137" t="s">
        <v>3</v>
      </c>
      <c r="F851" s="138" t="s">
        <v>1892</v>
      </c>
      <c r="H851" s="137" t="s">
        <v>3</v>
      </c>
      <c r="I851" s="139"/>
      <c r="L851" s="135"/>
      <c r="M851" s="140"/>
      <c r="T851" s="141"/>
      <c r="AT851" s="137" t="s">
        <v>190</v>
      </c>
      <c r="AU851" s="137" t="s">
        <v>88</v>
      </c>
      <c r="AV851" s="11" t="s">
        <v>88</v>
      </c>
      <c r="AW851" s="11" t="s">
        <v>41</v>
      </c>
      <c r="AX851" s="11" t="s">
        <v>80</v>
      </c>
      <c r="AY851" s="137" t="s">
        <v>184</v>
      </c>
    </row>
    <row r="852" spans="2:65" s="12" customFormat="1" ht="11.25">
      <c r="B852" s="142"/>
      <c r="D852" s="136" t="s">
        <v>190</v>
      </c>
      <c r="E852" s="143" t="s">
        <v>3</v>
      </c>
      <c r="F852" s="144" t="s">
        <v>203</v>
      </c>
      <c r="H852" s="145">
        <v>4</v>
      </c>
      <c r="I852" s="146"/>
      <c r="L852" s="142"/>
      <c r="M852" s="147"/>
      <c r="T852" s="148"/>
      <c r="AT852" s="143" t="s">
        <v>190</v>
      </c>
      <c r="AU852" s="143" t="s">
        <v>88</v>
      </c>
      <c r="AV852" s="12" t="s">
        <v>90</v>
      </c>
      <c r="AW852" s="12" t="s">
        <v>41</v>
      </c>
      <c r="AX852" s="12" t="s">
        <v>80</v>
      </c>
      <c r="AY852" s="143" t="s">
        <v>184</v>
      </c>
    </row>
    <row r="853" spans="2:65" s="13" customFormat="1" ht="11.25">
      <c r="B853" s="149"/>
      <c r="D853" s="136" t="s">
        <v>190</v>
      </c>
      <c r="E853" s="150" t="s">
        <v>3</v>
      </c>
      <c r="F853" s="151" t="s">
        <v>202</v>
      </c>
      <c r="H853" s="152">
        <v>4</v>
      </c>
      <c r="I853" s="153"/>
      <c r="L853" s="149"/>
      <c r="M853" s="154"/>
      <c r="T853" s="155"/>
      <c r="AT853" s="150" t="s">
        <v>190</v>
      </c>
      <c r="AU853" s="150" t="s">
        <v>88</v>
      </c>
      <c r="AV853" s="13" t="s">
        <v>203</v>
      </c>
      <c r="AW853" s="13" t="s">
        <v>41</v>
      </c>
      <c r="AX853" s="13" t="s">
        <v>88</v>
      </c>
      <c r="AY853" s="150" t="s">
        <v>184</v>
      </c>
    </row>
    <row r="854" spans="2:65" s="1" customFormat="1" ht="24.2" customHeight="1">
      <c r="B854" s="121"/>
      <c r="C854" s="122" t="s">
        <v>587</v>
      </c>
      <c r="D854" s="122" t="s">
        <v>185</v>
      </c>
      <c r="E854" s="123" t="s">
        <v>1536</v>
      </c>
      <c r="F854" s="124" t="s">
        <v>1537</v>
      </c>
      <c r="G854" s="125" t="s">
        <v>213</v>
      </c>
      <c r="H854" s="126">
        <v>1</v>
      </c>
      <c r="I854" s="127"/>
      <c r="J854" s="128">
        <f>ROUND(I854*H854,2)</f>
        <v>0</v>
      </c>
      <c r="K854" s="124" t="s">
        <v>189</v>
      </c>
      <c r="L854" s="32"/>
      <c r="M854" s="129" t="s">
        <v>3</v>
      </c>
      <c r="N854" s="130" t="s">
        <v>51</v>
      </c>
      <c r="P854" s="131">
        <f>O854*H854</f>
        <v>0</v>
      </c>
      <c r="Q854" s="131">
        <v>0</v>
      </c>
      <c r="R854" s="131">
        <f>Q854*H854</f>
        <v>0</v>
      </c>
      <c r="S854" s="131">
        <v>0</v>
      </c>
      <c r="T854" s="132">
        <f>S854*H854</f>
        <v>0</v>
      </c>
      <c r="AR854" s="133" t="s">
        <v>88</v>
      </c>
      <c r="AT854" s="133" t="s">
        <v>185</v>
      </c>
      <c r="AU854" s="133" t="s">
        <v>88</v>
      </c>
      <c r="AY854" s="16" t="s">
        <v>184</v>
      </c>
      <c r="BE854" s="134">
        <f>IF(N854="základní",J854,0)</f>
        <v>0</v>
      </c>
      <c r="BF854" s="134">
        <f>IF(N854="snížená",J854,0)</f>
        <v>0</v>
      </c>
      <c r="BG854" s="134">
        <f>IF(N854="zákl. přenesená",J854,0)</f>
        <v>0</v>
      </c>
      <c r="BH854" s="134">
        <f>IF(N854="sníž. přenesená",J854,0)</f>
        <v>0</v>
      </c>
      <c r="BI854" s="134">
        <f>IF(N854="nulová",J854,0)</f>
        <v>0</v>
      </c>
      <c r="BJ854" s="16" t="s">
        <v>88</v>
      </c>
      <c r="BK854" s="134">
        <f>ROUND(I854*H854,2)</f>
        <v>0</v>
      </c>
      <c r="BL854" s="16" t="s">
        <v>88</v>
      </c>
      <c r="BM854" s="133" t="s">
        <v>3394</v>
      </c>
    </row>
    <row r="855" spans="2:65" s="11" customFormat="1" ht="11.25">
      <c r="B855" s="135"/>
      <c r="D855" s="136" t="s">
        <v>190</v>
      </c>
      <c r="E855" s="137" t="s">
        <v>3</v>
      </c>
      <c r="F855" s="138" t="s">
        <v>3185</v>
      </c>
      <c r="H855" s="137" t="s">
        <v>3</v>
      </c>
      <c r="I855" s="139"/>
      <c r="L855" s="135"/>
      <c r="M855" s="140"/>
      <c r="T855" s="141"/>
      <c r="AT855" s="137" t="s">
        <v>190</v>
      </c>
      <c r="AU855" s="137" t="s">
        <v>88</v>
      </c>
      <c r="AV855" s="11" t="s">
        <v>88</v>
      </c>
      <c r="AW855" s="11" t="s">
        <v>41</v>
      </c>
      <c r="AX855" s="11" t="s">
        <v>80</v>
      </c>
      <c r="AY855" s="137" t="s">
        <v>184</v>
      </c>
    </row>
    <row r="856" spans="2:65" s="11" customFormat="1" ht="11.25">
      <c r="B856" s="135"/>
      <c r="D856" s="136" t="s">
        <v>190</v>
      </c>
      <c r="E856" s="137" t="s">
        <v>3</v>
      </c>
      <c r="F856" s="138" t="s">
        <v>1896</v>
      </c>
      <c r="H856" s="137" t="s">
        <v>3</v>
      </c>
      <c r="I856" s="139"/>
      <c r="L856" s="135"/>
      <c r="M856" s="140"/>
      <c r="T856" s="141"/>
      <c r="AT856" s="137" t="s">
        <v>190</v>
      </c>
      <c r="AU856" s="137" t="s">
        <v>88</v>
      </c>
      <c r="AV856" s="11" t="s">
        <v>88</v>
      </c>
      <c r="AW856" s="11" t="s">
        <v>41</v>
      </c>
      <c r="AX856" s="11" t="s">
        <v>80</v>
      </c>
      <c r="AY856" s="137" t="s">
        <v>184</v>
      </c>
    </row>
    <row r="857" spans="2:65" s="12" customFormat="1" ht="11.25">
      <c r="B857" s="142"/>
      <c r="D857" s="136" t="s">
        <v>190</v>
      </c>
      <c r="E857" s="143" t="s">
        <v>3</v>
      </c>
      <c r="F857" s="144" t="s">
        <v>88</v>
      </c>
      <c r="H857" s="145">
        <v>1</v>
      </c>
      <c r="I857" s="146"/>
      <c r="L857" s="142"/>
      <c r="M857" s="147"/>
      <c r="T857" s="148"/>
      <c r="AT857" s="143" t="s">
        <v>190</v>
      </c>
      <c r="AU857" s="143" t="s">
        <v>88</v>
      </c>
      <c r="AV857" s="12" t="s">
        <v>90</v>
      </c>
      <c r="AW857" s="12" t="s">
        <v>41</v>
      </c>
      <c r="AX857" s="12" t="s">
        <v>80</v>
      </c>
      <c r="AY857" s="143" t="s">
        <v>184</v>
      </c>
    </row>
    <row r="858" spans="2:65" s="13" customFormat="1" ht="11.25">
      <c r="B858" s="149"/>
      <c r="D858" s="136" t="s">
        <v>190</v>
      </c>
      <c r="E858" s="150" t="s">
        <v>3</v>
      </c>
      <c r="F858" s="151" t="s">
        <v>202</v>
      </c>
      <c r="H858" s="152">
        <v>1</v>
      </c>
      <c r="I858" s="153"/>
      <c r="L858" s="149"/>
      <c r="M858" s="154"/>
      <c r="T858" s="155"/>
      <c r="AT858" s="150" t="s">
        <v>190</v>
      </c>
      <c r="AU858" s="150" t="s">
        <v>88</v>
      </c>
      <c r="AV858" s="13" t="s">
        <v>203</v>
      </c>
      <c r="AW858" s="13" t="s">
        <v>41</v>
      </c>
      <c r="AX858" s="13" t="s">
        <v>88</v>
      </c>
      <c r="AY858" s="150" t="s">
        <v>184</v>
      </c>
    </row>
    <row r="859" spans="2:65" s="1" customFormat="1" ht="37.9" customHeight="1">
      <c r="B859" s="121"/>
      <c r="C859" s="122" t="s">
        <v>1912</v>
      </c>
      <c r="D859" s="122" t="s">
        <v>185</v>
      </c>
      <c r="E859" s="123" t="s">
        <v>2481</v>
      </c>
      <c r="F859" s="124" t="s">
        <v>2482</v>
      </c>
      <c r="G859" s="125" t="s">
        <v>213</v>
      </c>
      <c r="H859" s="126">
        <v>1</v>
      </c>
      <c r="I859" s="127"/>
      <c r="J859" s="128">
        <f>ROUND(I859*H859,2)</f>
        <v>0</v>
      </c>
      <c r="K859" s="124" t="s">
        <v>189</v>
      </c>
      <c r="L859" s="32"/>
      <c r="M859" s="129" t="s">
        <v>3</v>
      </c>
      <c r="N859" s="130" t="s">
        <v>51</v>
      </c>
      <c r="P859" s="131">
        <f>O859*H859</f>
        <v>0</v>
      </c>
      <c r="Q859" s="131">
        <v>0</v>
      </c>
      <c r="R859" s="131">
        <f>Q859*H859</f>
        <v>0</v>
      </c>
      <c r="S859" s="131">
        <v>0</v>
      </c>
      <c r="T859" s="132">
        <f>S859*H859</f>
        <v>0</v>
      </c>
      <c r="AR859" s="133" t="s">
        <v>88</v>
      </c>
      <c r="AT859" s="133" t="s">
        <v>185</v>
      </c>
      <c r="AU859" s="133" t="s">
        <v>88</v>
      </c>
      <c r="AY859" s="16" t="s">
        <v>184</v>
      </c>
      <c r="BE859" s="134">
        <f>IF(N859="základní",J859,0)</f>
        <v>0</v>
      </c>
      <c r="BF859" s="134">
        <f>IF(N859="snížená",J859,0)</f>
        <v>0</v>
      </c>
      <c r="BG859" s="134">
        <f>IF(N859="zákl. přenesená",J859,0)</f>
        <v>0</v>
      </c>
      <c r="BH859" s="134">
        <f>IF(N859="sníž. přenesená",J859,0)</f>
        <v>0</v>
      </c>
      <c r="BI859" s="134">
        <f>IF(N859="nulová",J859,0)</f>
        <v>0</v>
      </c>
      <c r="BJ859" s="16" t="s">
        <v>88</v>
      </c>
      <c r="BK859" s="134">
        <f>ROUND(I859*H859,2)</f>
        <v>0</v>
      </c>
      <c r="BL859" s="16" t="s">
        <v>88</v>
      </c>
      <c r="BM859" s="133" t="s">
        <v>3395</v>
      </c>
    </row>
    <row r="860" spans="2:65" s="11" customFormat="1" ht="11.25">
      <c r="B860" s="135"/>
      <c r="D860" s="136" t="s">
        <v>190</v>
      </c>
      <c r="E860" s="137" t="s">
        <v>3</v>
      </c>
      <c r="F860" s="138" t="s">
        <v>3185</v>
      </c>
      <c r="H860" s="137" t="s">
        <v>3</v>
      </c>
      <c r="I860" s="139"/>
      <c r="L860" s="135"/>
      <c r="M860" s="140"/>
      <c r="T860" s="141"/>
      <c r="AT860" s="137" t="s">
        <v>190</v>
      </c>
      <c r="AU860" s="137" t="s">
        <v>88</v>
      </c>
      <c r="AV860" s="11" t="s">
        <v>88</v>
      </c>
      <c r="AW860" s="11" t="s">
        <v>41</v>
      </c>
      <c r="AX860" s="11" t="s">
        <v>80</v>
      </c>
      <c r="AY860" s="137" t="s">
        <v>184</v>
      </c>
    </row>
    <row r="861" spans="2:65" s="11" customFormat="1" ht="22.5">
      <c r="B861" s="135"/>
      <c r="D861" s="136" t="s">
        <v>190</v>
      </c>
      <c r="E861" s="137" t="s">
        <v>3</v>
      </c>
      <c r="F861" s="138" t="s">
        <v>3396</v>
      </c>
      <c r="H861" s="137" t="s">
        <v>3</v>
      </c>
      <c r="I861" s="139"/>
      <c r="L861" s="135"/>
      <c r="M861" s="140"/>
      <c r="T861" s="141"/>
      <c r="AT861" s="137" t="s">
        <v>190</v>
      </c>
      <c r="AU861" s="137" t="s">
        <v>88</v>
      </c>
      <c r="AV861" s="11" t="s">
        <v>88</v>
      </c>
      <c r="AW861" s="11" t="s">
        <v>41</v>
      </c>
      <c r="AX861" s="11" t="s">
        <v>80</v>
      </c>
      <c r="AY861" s="137" t="s">
        <v>184</v>
      </c>
    </row>
    <row r="862" spans="2:65" s="12" customFormat="1" ht="11.25">
      <c r="B862" s="142"/>
      <c r="D862" s="136" t="s">
        <v>190</v>
      </c>
      <c r="E862" s="143" t="s">
        <v>3</v>
      </c>
      <c r="F862" s="144" t="s">
        <v>88</v>
      </c>
      <c r="H862" s="145">
        <v>1</v>
      </c>
      <c r="I862" s="146"/>
      <c r="L862" s="142"/>
      <c r="M862" s="147"/>
      <c r="T862" s="148"/>
      <c r="AT862" s="143" t="s">
        <v>190</v>
      </c>
      <c r="AU862" s="143" t="s">
        <v>88</v>
      </c>
      <c r="AV862" s="12" t="s">
        <v>90</v>
      </c>
      <c r="AW862" s="12" t="s">
        <v>41</v>
      </c>
      <c r="AX862" s="12" t="s">
        <v>80</v>
      </c>
      <c r="AY862" s="143" t="s">
        <v>184</v>
      </c>
    </row>
    <row r="863" spans="2:65" s="13" customFormat="1" ht="11.25">
      <c r="B863" s="149"/>
      <c r="D863" s="136" t="s">
        <v>190</v>
      </c>
      <c r="E863" s="150" t="s">
        <v>3</v>
      </c>
      <c r="F863" s="151" t="s">
        <v>202</v>
      </c>
      <c r="H863" s="152">
        <v>1</v>
      </c>
      <c r="I863" s="153"/>
      <c r="L863" s="149"/>
      <c r="M863" s="154"/>
      <c r="T863" s="155"/>
      <c r="AT863" s="150" t="s">
        <v>190</v>
      </c>
      <c r="AU863" s="150" t="s">
        <v>88</v>
      </c>
      <c r="AV863" s="13" t="s">
        <v>203</v>
      </c>
      <c r="AW863" s="13" t="s">
        <v>41</v>
      </c>
      <c r="AX863" s="13" t="s">
        <v>88</v>
      </c>
      <c r="AY863" s="150" t="s">
        <v>184</v>
      </c>
    </row>
    <row r="864" spans="2:65" s="1" customFormat="1" ht="24.2" customHeight="1">
      <c r="B864" s="121"/>
      <c r="C864" s="122" t="s">
        <v>590</v>
      </c>
      <c r="D864" s="122" t="s">
        <v>185</v>
      </c>
      <c r="E864" s="123" t="s">
        <v>2486</v>
      </c>
      <c r="F864" s="124" t="s">
        <v>2487</v>
      </c>
      <c r="G864" s="125" t="s">
        <v>348</v>
      </c>
      <c r="H864" s="126">
        <v>1</v>
      </c>
      <c r="I864" s="127"/>
      <c r="J864" s="128">
        <f>ROUND(I864*H864,2)</f>
        <v>0</v>
      </c>
      <c r="K864" s="124" t="s">
        <v>189</v>
      </c>
      <c r="L864" s="32"/>
      <c r="M864" s="129" t="s">
        <v>3</v>
      </c>
      <c r="N864" s="130" t="s">
        <v>51</v>
      </c>
      <c r="P864" s="131">
        <f>O864*H864</f>
        <v>0</v>
      </c>
      <c r="Q864" s="131">
        <v>0</v>
      </c>
      <c r="R864" s="131">
        <f>Q864*H864</f>
        <v>0</v>
      </c>
      <c r="S864" s="131">
        <v>0</v>
      </c>
      <c r="T864" s="132">
        <f>S864*H864</f>
        <v>0</v>
      </c>
      <c r="AR864" s="133" t="s">
        <v>88</v>
      </c>
      <c r="AT864" s="133" t="s">
        <v>185</v>
      </c>
      <c r="AU864" s="133" t="s">
        <v>88</v>
      </c>
      <c r="AY864" s="16" t="s">
        <v>184</v>
      </c>
      <c r="BE864" s="134">
        <f>IF(N864="základní",J864,0)</f>
        <v>0</v>
      </c>
      <c r="BF864" s="134">
        <f>IF(N864="snížená",J864,0)</f>
        <v>0</v>
      </c>
      <c r="BG864" s="134">
        <f>IF(N864="zákl. přenesená",J864,0)</f>
        <v>0</v>
      </c>
      <c r="BH864" s="134">
        <f>IF(N864="sníž. přenesená",J864,0)</f>
        <v>0</v>
      </c>
      <c r="BI864" s="134">
        <f>IF(N864="nulová",J864,0)</f>
        <v>0</v>
      </c>
      <c r="BJ864" s="16" t="s">
        <v>88</v>
      </c>
      <c r="BK864" s="134">
        <f>ROUND(I864*H864,2)</f>
        <v>0</v>
      </c>
      <c r="BL864" s="16" t="s">
        <v>88</v>
      </c>
      <c r="BM864" s="133" t="s">
        <v>3397</v>
      </c>
    </row>
    <row r="865" spans="2:65" s="11" customFormat="1" ht="11.25">
      <c r="B865" s="135"/>
      <c r="D865" s="136" t="s">
        <v>190</v>
      </c>
      <c r="E865" s="137" t="s">
        <v>3</v>
      </c>
      <c r="F865" s="138" t="s">
        <v>3185</v>
      </c>
      <c r="H865" s="137" t="s">
        <v>3</v>
      </c>
      <c r="I865" s="139"/>
      <c r="L865" s="135"/>
      <c r="M865" s="140"/>
      <c r="T865" s="141"/>
      <c r="AT865" s="137" t="s">
        <v>190</v>
      </c>
      <c r="AU865" s="137" t="s">
        <v>88</v>
      </c>
      <c r="AV865" s="11" t="s">
        <v>88</v>
      </c>
      <c r="AW865" s="11" t="s">
        <v>41</v>
      </c>
      <c r="AX865" s="11" t="s">
        <v>80</v>
      </c>
      <c r="AY865" s="137" t="s">
        <v>184</v>
      </c>
    </row>
    <row r="866" spans="2:65" s="11" customFormat="1" ht="22.5">
      <c r="B866" s="135"/>
      <c r="D866" s="136" t="s">
        <v>190</v>
      </c>
      <c r="E866" s="137" t="s">
        <v>3</v>
      </c>
      <c r="F866" s="138" t="s">
        <v>3398</v>
      </c>
      <c r="H866" s="137" t="s">
        <v>3</v>
      </c>
      <c r="I866" s="139"/>
      <c r="L866" s="135"/>
      <c r="M866" s="140"/>
      <c r="T866" s="141"/>
      <c r="AT866" s="137" t="s">
        <v>190</v>
      </c>
      <c r="AU866" s="137" t="s">
        <v>88</v>
      </c>
      <c r="AV866" s="11" t="s">
        <v>88</v>
      </c>
      <c r="AW866" s="11" t="s">
        <v>41</v>
      </c>
      <c r="AX866" s="11" t="s">
        <v>80</v>
      </c>
      <c r="AY866" s="137" t="s">
        <v>184</v>
      </c>
    </row>
    <row r="867" spans="2:65" s="12" customFormat="1" ht="11.25">
      <c r="B867" s="142"/>
      <c r="D867" s="136" t="s">
        <v>190</v>
      </c>
      <c r="E867" s="143" t="s">
        <v>3</v>
      </c>
      <c r="F867" s="144" t="s">
        <v>88</v>
      </c>
      <c r="H867" s="145">
        <v>1</v>
      </c>
      <c r="I867" s="146"/>
      <c r="L867" s="142"/>
      <c r="M867" s="147"/>
      <c r="T867" s="148"/>
      <c r="AT867" s="143" t="s">
        <v>190</v>
      </c>
      <c r="AU867" s="143" t="s">
        <v>88</v>
      </c>
      <c r="AV867" s="12" t="s">
        <v>90</v>
      </c>
      <c r="AW867" s="12" t="s">
        <v>41</v>
      </c>
      <c r="AX867" s="12" t="s">
        <v>80</v>
      </c>
      <c r="AY867" s="143" t="s">
        <v>184</v>
      </c>
    </row>
    <row r="868" spans="2:65" s="13" customFormat="1" ht="11.25">
      <c r="B868" s="149"/>
      <c r="D868" s="136" t="s">
        <v>190</v>
      </c>
      <c r="E868" s="150" t="s">
        <v>3</v>
      </c>
      <c r="F868" s="151" t="s">
        <v>202</v>
      </c>
      <c r="H868" s="152">
        <v>1</v>
      </c>
      <c r="I868" s="153"/>
      <c r="L868" s="149"/>
      <c r="M868" s="154"/>
      <c r="T868" s="155"/>
      <c r="AT868" s="150" t="s">
        <v>190</v>
      </c>
      <c r="AU868" s="150" t="s">
        <v>88</v>
      </c>
      <c r="AV868" s="13" t="s">
        <v>203</v>
      </c>
      <c r="AW868" s="13" t="s">
        <v>41</v>
      </c>
      <c r="AX868" s="13" t="s">
        <v>88</v>
      </c>
      <c r="AY868" s="150" t="s">
        <v>184</v>
      </c>
    </row>
    <row r="869" spans="2:65" s="1" customFormat="1" ht="37.9" customHeight="1">
      <c r="B869" s="121"/>
      <c r="C869" s="122" t="s">
        <v>2469</v>
      </c>
      <c r="D869" s="122" t="s">
        <v>185</v>
      </c>
      <c r="E869" s="123" t="s">
        <v>2490</v>
      </c>
      <c r="F869" s="124" t="s">
        <v>2491</v>
      </c>
      <c r="G869" s="125" t="s">
        <v>348</v>
      </c>
      <c r="H869" s="126">
        <v>1</v>
      </c>
      <c r="I869" s="127"/>
      <c r="J869" s="128">
        <f>ROUND(I869*H869,2)</f>
        <v>0</v>
      </c>
      <c r="K869" s="124" t="s">
        <v>189</v>
      </c>
      <c r="L869" s="32"/>
      <c r="M869" s="129" t="s">
        <v>3</v>
      </c>
      <c r="N869" s="130" t="s">
        <v>51</v>
      </c>
      <c r="P869" s="131">
        <f>O869*H869</f>
        <v>0</v>
      </c>
      <c r="Q869" s="131">
        <v>0</v>
      </c>
      <c r="R869" s="131">
        <f>Q869*H869</f>
        <v>0</v>
      </c>
      <c r="S869" s="131">
        <v>0</v>
      </c>
      <c r="T869" s="132">
        <f>S869*H869</f>
        <v>0</v>
      </c>
      <c r="AR869" s="133" t="s">
        <v>88</v>
      </c>
      <c r="AT869" s="133" t="s">
        <v>185</v>
      </c>
      <c r="AU869" s="133" t="s">
        <v>88</v>
      </c>
      <c r="AY869" s="16" t="s">
        <v>184</v>
      </c>
      <c r="BE869" s="134">
        <f>IF(N869="základní",J869,0)</f>
        <v>0</v>
      </c>
      <c r="BF869" s="134">
        <f>IF(N869="snížená",J869,0)</f>
        <v>0</v>
      </c>
      <c r="BG869" s="134">
        <f>IF(N869="zákl. přenesená",J869,0)</f>
        <v>0</v>
      </c>
      <c r="BH869" s="134">
        <f>IF(N869="sníž. přenesená",J869,0)</f>
        <v>0</v>
      </c>
      <c r="BI869" s="134">
        <f>IF(N869="nulová",J869,0)</f>
        <v>0</v>
      </c>
      <c r="BJ869" s="16" t="s">
        <v>88</v>
      </c>
      <c r="BK869" s="134">
        <f>ROUND(I869*H869,2)</f>
        <v>0</v>
      </c>
      <c r="BL869" s="16" t="s">
        <v>88</v>
      </c>
      <c r="BM869" s="133" t="s">
        <v>3399</v>
      </c>
    </row>
    <row r="870" spans="2:65" s="11" customFormat="1" ht="11.25">
      <c r="B870" s="135"/>
      <c r="D870" s="136" t="s">
        <v>190</v>
      </c>
      <c r="E870" s="137" t="s">
        <v>3</v>
      </c>
      <c r="F870" s="138" t="s">
        <v>3185</v>
      </c>
      <c r="H870" s="137" t="s">
        <v>3</v>
      </c>
      <c r="I870" s="139"/>
      <c r="L870" s="135"/>
      <c r="M870" s="140"/>
      <c r="T870" s="141"/>
      <c r="AT870" s="137" t="s">
        <v>190</v>
      </c>
      <c r="AU870" s="137" t="s">
        <v>88</v>
      </c>
      <c r="AV870" s="11" t="s">
        <v>88</v>
      </c>
      <c r="AW870" s="11" t="s">
        <v>41</v>
      </c>
      <c r="AX870" s="11" t="s">
        <v>80</v>
      </c>
      <c r="AY870" s="137" t="s">
        <v>184</v>
      </c>
    </row>
    <row r="871" spans="2:65" s="11" customFormat="1" ht="22.5">
      <c r="B871" s="135"/>
      <c r="D871" s="136" t="s">
        <v>190</v>
      </c>
      <c r="E871" s="137" t="s">
        <v>3</v>
      </c>
      <c r="F871" s="138" t="s">
        <v>3400</v>
      </c>
      <c r="H871" s="137" t="s">
        <v>3</v>
      </c>
      <c r="I871" s="139"/>
      <c r="L871" s="135"/>
      <c r="M871" s="140"/>
      <c r="T871" s="141"/>
      <c r="AT871" s="137" t="s">
        <v>190</v>
      </c>
      <c r="AU871" s="137" t="s">
        <v>88</v>
      </c>
      <c r="AV871" s="11" t="s">
        <v>88</v>
      </c>
      <c r="AW871" s="11" t="s">
        <v>41</v>
      </c>
      <c r="AX871" s="11" t="s">
        <v>80</v>
      </c>
      <c r="AY871" s="137" t="s">
        <v>184</v>
      </c>
    </row>
    <row r="872" spans="2:65" s="12" customFormat="1" ht="11.25">
      <c r="B872" s="142"/>
      <c r="D872" s="136" t="s">
        <v>190</v>
      </c>
      <c r="E872" s="143" t="s">
        <v>3</v>
      </c>
      <c r="F872" s="144" t="s">
        <v>88</v>
      </c>
      <c r="H872" s="145">
        <v>1</v>
      </c>
      <c r="I872" s="146"/>
      <c r="L872" s="142"/>
      <c r="M872" s="147"/>
      <c r="T872" s="148"/>
      <c r="AT872" s="143" t="s">
        <v>190</v>
      </c>
      <c r="AU872" s="143" t="s">
        <v>88</v>
      </c>
      <c r="AV872" s="12" t="s">
        <v>90</v>
      </c>
      <c r="AW872" s="12" t="s">
        <v>41</v>
      </c>
      <c r="AX872" s="12" t="s">
        <v>80</v>
      </c>
      <c r="AY872" s="143" t="s">
        <v>184</v>
      </c>
    </row>
    <row r="873" spans="2:65" s="13" customFormat="1" ht="11.25">
      <c r="B873" s="149"/>
      <c r="D873" s="136" t="s">
        <v>190</v>
      </c>
      <c r="E873" s="150" t="s">
        <v>3</v>
      </c>
      <c r="F873" s="151" t="s">
        <v>202</v>
      </c>
      <c r="H873" s="152">
        <v>1</v>
      </c>
      <c r="I873" s="153"/>
      <c r="L873" s="149"/>
      <c r="M873" s="154"/>
      <c r="T873" s="155"/>
      <c r="AT873" s="150" t="s">
        <v>190</v>
      </c>
      <c r="AU873" s="150" t="s">
        <v>88</v>
      </c>
      <c r="AV873" s="13" t="s">
        <v>203</v>
      </c>
      <c r="AW873" s="13" t="s">
        <v>41</v>
      </c>
      <c r="AX873" s="13" t="s">
        <v>88</v>
      </c>
      <c r="AY873" s="150" t="s">
        <v>184</v>
      </c>
    </row>
    <row r="874" spans="2:65" s="1" customFormat="1" ht="24.2" customHeight="1">
      <c r="B874" s="121"/>
      <c r="C874" s="122" t="s">
        <v>594</v>
      </c>
      <c r="D874" s="122" t="s">
        <v>185</v>
      </c>
      <c r="E874" s="123" t="s">
        <v>1960</v>
      </c>
      <c r="F874" s="124" t="s">
        <v>1961</v>
      </c>
      <c r="G874" s="125" t="s">
        <v>213</v>
      </c>
      <c r="H874" s="126">
        <v>1</v>
      </c>
      <c r="I874" s="127"/>
      <c r="J874" s="128">
        <f>ROUND(I874*H874,2)</f>
        <v>0</v>
      </c>
      <c r="K874" s="124" t="s">
        <v>189</v>
      </c>
      <c r="L874" s="32"/>
      <c r="M874" s="129" t="s">
        <v>3</v>
      </c>
      <c r="N874" s="130" t="s">
        <v>51</v>
      </c>
      <c r="P874" s="131">
        <f>O874*H874</f>
        <v>0</v>
      </c>
      <c r="Q874" s="131">
        <v>0</v>
      </c>
      <c r="R874" s="131">
        <f>Q874*H874</f>
        <v>0</v>
      </c>
      <c r="S874" s="131">
        <v>0</v>
      </c>
      <c r="T874" s="132">
        <f>S874*H874</f>
        <v>0</v>
      </c>
      <c r="AR874" s="133" t="s">
        <v>88</v>
      </c>
      <c r="AT874" s="133" t="s">
        <v>185</v>
      </c>
      <c r="AU874" s="133" t="s">
        <v>88</v>
      </c>
      <c r="AY874" s="16" t="s">
        <v>184</v>
      </c>
      <c r="BE874" s="134">
        <f>IF(N874="základní",J874,0)</f>
        <v>0</v>
      </c>
      <c r="BF874" s="134">
        <f>IF(N874="snížená",J874,0)</f>
        <v>0</v>
      </c>
      <c r="BG874" s="134">
        <f>IF(N874="zákl. přenesená",J874,0)</f>
        <v>0</v>
      </c>
      <c r="BH874" s="134">
        <f>IF(N874="sníž. přenesená",J874,0)</f>
        <v>0</v>
      </c>
      <c r="BI874" s="134">
        <f>IF(N874="nulová",J874,0)</f>
        <v>0</v>
      </c>
      <c r="BJ874" s="16" t="s">
        <v>88</v>
      </c>
      <c r="BK874" s="134">
        <f>ROUND(I874*H874,2)</f>
        <v>0</v>
      </c>
      <c r="BL874" s="16" t="s">
        <v>88</v>
      </c>
      <c r="BM874" s="133" t="s">
        <v>3401</v>
      </c>
    </row>
    <row r="875" spans="2:65" s="11" customFormat="1" ht="11.25">
      <c r="B875" s="135"/>
      <c r="D875" s="136" t="s">
        <v>190</v>
      </c>
      <c r="E875" s="137" t="s">
        <v>3</v>
      </c>
      <c r="F875" s="138" t="s">
        <v>2789</v>
      </c>
      <c r="H875" s="137" t="s">
        <v>3</v>
      </c>
      <c r="I875" s="139"/>
      <c r="L875" s="135"/>
      <c r="M875" s="140"/>
      <c r="T875" s="141"/>
      <c r="AT875" s="137" t="s">
        <v>190</v>
      </c>
      <c r="AU875" s="137" t="s">
        <v>88</v>
      </c>
      <c r="AV875" s="11" t="s">
        <v>88</v>
      </c>
      <c r="AW875" s="11" t="s">
        <v>41</v>
      </c>
      <c r="AX875" s="11" t="s">
        <v>80</v>
      </c>
      <c r="AY875" s="137" t="s">
        <v>184</v>
      </c>
    </row>
    <row r="876" spans="2:65" s="11" customFormat="1" ht="11.25">
      <c r="B876" s="135"/>
      <c r="D876" s="136" t="s">
        <v>190</v>
      </c>
      <c r="E876" s="137" t="s">
        <v>3</v>
      </c>
      <c r="F876" s="138" t="s">
        <v>3402</v>
      </c>
      <c r="H876" s="137" t="s">
        <v>3</v>
      </c>
      <c r="I876" s="139"/>
      <c r="L876" s="135"/>
      <c r="M876" s="140"/>
      <c r="T876" s="141"/>
      <c r="AT876" s="137" t="s">
        <v>190</v>
      </c>
      <c r="AU876" s="137" t="s">
        <v>88</v>
      </c>
      <c r="AV876" s="11" t="s">
        <v>88</v>
      </c>
      <c r="AW876" s="11" t="s">
        <v>41</v>
      </c>
      <c r="AX876" s="11" t="s">
        <v>80</v>
      </c>
      <c r="AY876" s="137" t="s">
        <v>184</v>
      </c>
    </row>
    <row r="877" spans="2:65" s="12" customFormat="1" ht="11.25">
      <c r="B877" s="142"/>
      <c r="D877" s="136" t="s">
        <v>190</v>
      </c>
      <c r="E877" s="143" t="s">
        <v>3</v>
      </c>
      <c r="F877" s="144" t="s">
        <v>88</v>
      </c>
      <c r="H877" s="145">
        <v>1</v>
      </c>
      <c r="I877" s="146"/>
      <c r="L877" s="142"/>
      <c r="M877" s="147"/>
      <c r="T877" s="148"/>
      <c r="AT877" s="143" t="s">
        <v>190</v>
      </c>
      <c r="AU877" s="143" t="s">
        <v>88</v>
      </c>
      <c r="AV877" s="12" t="s">
        <v>90</v>
      </c>
      <c r="AW877" s="12" t="s">
        <v>41</v>
      </c>
      <c r="AX877" s="12" t="s">
        <v>80</v>
      </c>
      <c r="AY877" s="143" t="s">
        <v>184</v>
      </c>
    </row>
    <row r="878" spans="2:65" s="13" customFormat="1" ht="11.25">
      <c r="B878" s="149"/>
      <c r="D878" s="136" t="s">
        <v>190</v>
      </c>
      <c r="E878" s="150" t="s">
        <v>3</v>
      </c>
      <c r="F878" s="151" t="s">
        <v>202</v>
      </c>
      <c r="H878" s="152">
        <v>1</v>
      </c>
      <c r="I878" s="153"/>
      <c r="L878" s="149"/>
      <c r="M878" s="154"/>
      <c r="T878" s="155"/>
      <c r="AT878" s="150" t="s">
        <v>190</v>
      </c>
      <c r="AU878" s="150" t="s">
        <v>88</v>
      </c>
      <c r="AV878" s="13" t="s">
        <v>203</v>
      </c>
      <c r="AW878" s="13" t="s">
        <v>41</v>
      </c>
      <c r="AX878" s="13" t="s">
        <v>88</v>
      </c>
      <c r="AY878" s="150" t="s">
        <v>184</v>
      </c>
    </row>
    <row r="879" spans="2:65" s="10" customFormat="1" ht="25.9" customHeight="1">
      <c r="B879" s="111"/>
      <c r="D879" s="112" t="s">
        <v>79</v>
      </c>
      <c r="E879" s="113" t="s">
        <v>228</v>
      </c>
      <c r="F879" s="113" t="s">
        <v>729</v>
      </c>
      <c r="I879" s="114"/>
      <c r="J879" s="115">
        <f>BK879</f>
        <v>0</v>
      </c>
      <c r="L879" s="111"/>
      <c r="M879" s="116"/>
      <c r="P879" s="117">
        <f>SUM(P880:P891)</f>
        <v>0</v>
      </c>
      <c r="R879" s="117">
        <f>SUM(R880:R891)</f>
        <v>0</v>
      </c>
      <c r="T879" s="118">
        <f>SUM(T880:T891)</f>
        <v>0</v>
      </c>
      <c r="AR879" s="112" t="s">
        <v>88</v>
      </c>
      <c r="AT879" s="119" t="s">
        <v>79</v>
      </c>
      <c r="AU879" s="119" t="s">
        <v>80</v>
      </c>
      <c r="AY879" s="112" t="s">
        <v>184</v>
      </c>
      <c r="BK879" s="120">
        <f>SUM(BK880:BK891)</f>
        <v>0</v>
      </c>
    </row>
    <row r="880" spans="2:65" s="1" customFormat="1" ht="16.5" customHeight="1">
      <c r="B880" s="121"/>
      <c r="C880" s="122" t="s">
        <v>2474</v>
      </c>
      <c r="D880" s="122" t="s">
        <v>185</v>
      </c>
      <c r="E880" s="123" t="s">
        <v>1907</v>
      </c>
      <c r="F880" s="124" t="s">
        <v>1908</v>
      </c>
      <c r="G880" s="125" t="s">
        <v>324</v>
      </c>
      <c r="H880" s="126">
        <v>3</v>
      </c>
      <c r="I880" s="127"/>
      <c r="J880" s="128">
        <f>ROUND(I880*H880,2)</f>
        <v>0</v>
      </c>
      <c r="K880" s="124" t="s">
        <v>189</v>
      </c>
      <c r="L880" s="32"/>
      <c r="M880" s="129" t="s">
        <v>3</v>
      </c>
      <c r="N880" s="130" t="s">
        <v>51</v>
      </c>
      <c r="P880" s="131">
        <f>O880*H880</f>
        <v>0</v>
      </c>
      <c r="Q880" s="131">
        <v>0</v>
      </c>
      <c r="R880" s="131">
        <f>Q880*H880</f>
        <v>0</v>
      </c>
      <c r="S880" s="131">
        <v>0</v>
      </c>
      <c r="T880" s="132">
        <f>S880*H880</f>
        <v>0</v>
      </c>
      <c r="AR880" s="133" t="s">
        <v>88</v>
      </c>
      <c r="AT880" s="133" t="s">
        <v>185</v>
      </c>
      <c r="AU880" s="133" t="s">
        <v>88</v>
      </c>
      <c r="AY880" s="16" t="s">
        <v>184</v>
      </c>
      <c r="BE880" s="134">
        <f>IF(N880="základní",J880,0)</f>
        <v>0</v>
      </c>
      <c r="BF880" s="134">
        <f>IF(N880="snížená",J880,0)</f>
        <v>0</v>
      </c>
      <c r="BG880" s="134">
        <f>IF(N880="zákl. přenesená",J880,0)</f>
        <v>0</v>
      </c>
      <c r="BH880" s="134">
        <f>IF(N880="sníž. přenesená",J880,0)</f>
        <v>0</v>
      </c>
      <c r="BI880" s="134">
        <f>IF(N880="nulová",J880,0)</f>
        <v>0</v>
      </c>
      <c r="BJ880" s="16" t="s">
        <v>88</v>
      </c>
      <c r="BK880" s="134">
        <f>ROUND(I880*H880,2)</f>
        <v>0</v>
      </c>
      <c r="BL880" s="16" t="s">
        <v>88</v>
      </c>
      <c r="BM880" s="133" t="s">
        <v>3403</v>
      </c>
    </row>
    <row r="881" spans="2:65" s="11" customFormat="1" ht="11.25">
      <c r="B881" s="135"/>
      <c r="D881" s="136" t="s">
        <v>190</v>
      </c>
      <c r="E881" s="137" t="s">
        <v>3</v>
      </c>
      <c r="F881" s="138" t="s">
        <v>3216</v>
      </c>
      <c r="H881" s="137" t="s">
        <v>3</v>
      </c>
      <c r="I881" s="139"/>
      <c r="L881" s="135"/>
      <c r="M881" s="140"/>
      <c r="T881" s="141"/>
      <c r="AT881" s="137" t="s">
        <v>190</v>
      </c>
      <c r="AU881" s="137" t="s">
        <v>88</v>
      </c>
      <c r="AV881" s="11" t="s">
        <v>88</v>
      </c>
      <c r="AW881" s="11" t="s">
        <v>41</v>
      </c>
      <c r="AX881" s="11" t="s">
        <v>80</v>
      </c>
      <c r="AY881" s="137" t="s">
        <v>184</v>
      </c>
    </row>
    <row r="882" spans="2:65" s="11" customFormat="1" ht="11.25">
      <c r="B882" s="135"/>
      <c r="D882" s="136" t="s">
        <v>190</v>
      </c>
      <c r="E882" s="137" t="s">
        <v>3</v>
      </c>
      <c r="F882" s="138" t="s">
        <v>3404</v>
      </c>
      <c r="H882" s="137" t="s">
        <v>3</v>
      </c>
      <c r="I882" s="139"/>
      <c r="L882" s="135"/>
      <c r="M882" s="140"/>
      <c r="T882" s="141"/>
      <c r="AT882" s="137" t="s">
        <v>190</v>
      </c>
      <c r="AU882" s="137" t="s">
        <v>88</v>
      </c>
      <c r="AV882" s="11" t="s">
        <v>88</v>
      </c>
      <c r="AW882" s="11" t="s">
        <v>41</v>
      </c>
      <c r="AX882" s="11" t="s">
        <v>80</v>
      </c>
      <c r="AY882" s="137" t="s">
        <v>184</v>
      </c>
    </row>
    <row r="883" spans="2:65" s="12" customFormat="1" ht="11.25">
      <c r="B883" s="142"/>
      <c r="D883" s="136" t="s">
        <v>190</v>
      </c>
      <c r="E883" s="143" t="s">
        <v>3</v>
      </c>
      <c r="F883" s="144" t="s">
        <v>1911</v>
      </c>
      <c r="H883" s="145">
        <v>1.5</v>
      </c>
      <c r="I883" s="146"/>
      <c r="L883" s="142"/>
      <c r="M883" s="147"/>
      <c r="T883" s="148"/>
      <c r="AT883" s="143" t="s">
        <v>190</v>
      </c>
      <c r="AU883" s="143" t="s">
        <v>88</v>
      </c>
      <c r="AV883" s="12" t="s">
        <v>90</v>
      </c>
      <c r="AW883" s="12" t="s">
        <v>41</v>
      </c>
      <c r="AX883" s="12" t="s">
        <v>80</v>
      </c>
      <c r="AY883" s="143" t="s">
        <v>184</v>
      </c>
    </row>
    <row r="884" spans="2:65" s="11" customFormat="1" ht="11.25">
      <c r="B884" s="135"/>
      <c r="D884" s="136" t="s">
        <v>190</v>
      </c>
      <c r="E884" s="137" t="s">
        <v>3</v>
      </c>
      <c r="F884" s="138" t="s">
        <v>3405</v>
      </c>
      <c r="H884" s="137" t="s">
        <v>3</v>
      </c>
      <c r="I884" s="139"/>
      <c r="L884" s="135"/>
      <c r="M884" s="140"/>
      <c r="T884" s="141"/>
      <c r="AT884" s="137" t="s">
        <v>190</v>
      </c>
      <c r="AU884" s="137" t="s">
        <v>88</v>
      </c>
      <c r="AV884" s="11" t="s">
        <v>88</v>
      </c>
      <c r="AW884" s="11" t="s">
        <v>41</v>
      </c>
      <c r="AX884" s="11" t="s">
        <v>80</v>
      </c>
      <c r="AY884" s="137" t="s">
        <v>184</v>
      </c>
    </row>
    <row r="885" spans="2:65" s="12" customFormat="1" ht="11.25">
      <c r="B885" s="142"/>
      <c r="D885" s="136" t="s">
        <v>190</v>
      </c>
      <c r="E885" s="143" t="s">
        <v>3</v>
      </c>
      <c r="F885" s="144" t="s">
        <v>1911</v>
      </c>
      <c r="H885" s="145">
        <v>1.5</v>
      </c>
      <c r="I885" s="146"/>
      <c r="L885" s="142"/>
      <c r="M885" s="147"/>
      <c r="T885" s="148"/>
      <c r="AT885" s="143" t="s">
        <v>190</v>
      </c>
      <c r="AU885" s="143" t="s">
        <v>88</v>
      </c>
      <c r="AV885" s="12" t="s">
        <v>90</v>
      </c>
      <c r="AW885" s="12" t="s">
        <v>41</v>
      </c>
      <c r="AX885" s="12" t="s">
        <v>80</v>
      </c>
      <c r="AY885" s="143" t="s">
        <v>184</v>
      </c>
    </row>
    <row r="886" spans="2:65" s="13" customFormat="1" ht="11.25">
      <c r="B886" s="149"/>
      <c r="D886" s="136" t="s">
        <v>190</v>
      </c>
      <c r="E886" s="150" t="s">
        <v>3</v>
      </c>
      <c r="F886" s="151" t="s">
        <v>202</v>
      </c>
      <c r="H886" s="152">
        <v>3</v>
      </c>
      <c r="I886" s="153"/>
      <c r="L886" s="149"/>
      <c r="M886" s="154"/>
      <c r="T886" s="155"/>
      <c r="AT886" s="150" t="s">
        <v>190</v>
      </c>
      <c r="AU886" s="150" t="s">
        <v>88</v>
      </c>
      <c r="AV886" s="13" t="s">
        <v>203</v>
      </c>
      <c r="AW886" s="13" t="s">
        <v>41</v>
      </c>
      <c r="AX886" s="13" t="s">
        <v>88</v>
      </c>
      <c r="AY886" s="150" t="s">
        <v>184</v>
      </c>
    </row>
    <row r="887" spans="2:65" s="1" customFormat="1" ht="24.2" customHeight="1">
      <c r="B887" s="121"/>
      <c r="C887" s="122" t="s">
        <v>598</v>
      </c>
      <c r="D887" s="122" t="s">
        <v>185</v>
      </c>
      <c r="E887" s="123" t="s">
        <v>2502</v>
      </c>
      <c r="F887" s="124" t="s">
        <v>2503</v>
      </c>
      <c r="G887" s="125" t="s">
        <v>348</v>
      </c>
      <c r="H887" s="126">
        <v>7</v>
      </c>
      <c r="I887" s="127"/>
      <c r="J887" s="128">
        <f>ROUND(I887*H887,2)</f>
        <v>0</v>
      </c>
      <c r="K887" s="124" t="s">
        <v>189</v>
      </c>
      <c r="L887" s="32"/>
      <c r="M887" s="129" t="s">
        <v>3</v>
      </c>
      <c r="N887" s="130" t="s">
        <v>51</v>
      </c>
      <c r="P887" s="131">
        <f>O887*H887</f>
        <v>0</v>
      </c>
      <c r="Q887" s="131">
        <v>0</v>
      </c>
      <c r="R887" s="131">
        <f>Q887*H887</f>
        <v>0</v>
      </c>
      <c r="S887" s="131">
        <v>0</v>
      </c>
      <c r="T887" s="132">
        <f>S887*H887</f>
        <v>0</v>
      </c>
      <c r="AR887" s="133" t="s">
        <v>88</v>
      </c>
      <c r="AT887" s="133" t="s">
        <v>185</v>
      </c>
      <c r="AU887" s="133" t="s">
        <v>88</v>
      </c>
      <c r="AY887" s="16" t="s">
        <v>184</v>
      </c>
      <c r="BE887" s="134">
        <f>IF(N887="základní",J887,0)</f>
        <v>0</v>
      </c>
      <c r="BF887" s="134">
        <f>IF(N887="snížená",J887,0)</f>
        <v>0</v>
      </c>
      <c r="BG887" s="134">
        <f>IF(N887="zákl. přenesená",J887,0)</f>
        <v>0</v>
      </c>
      <c r="BH887" s="134">
        <f>IF(N887="sníž. přenesená",J887,0)</f>
        <v>0</v>
      </c>
      <c r="BI887" s="134">
        <f>IF(N887="nulová",J887,0)</f>
        <v>0</v>
      </c>
      <c r="BJ887" s="16" t="s">
        <v>88</v>
      </c>
      <c r="BK887" s="134">
        <f>ROUND(I887*H887,2)</f>
        <v>0</v>
      </c>
      <c r="BL887" s="16" t="s">
        <v>88</v>
      </c>
      <c r="BM887" s="133" t="s">
        <v>3406</v>
      </c>
    </row>
    <row r="888" spans="2:65" s="11" customFormat="1" ht="11.25">
      <c r="B888" s="135"/>
      <c r="D888" s="136" t="s">
        <v>190</v>
      </c>
      <c r="E888" s="137" t="s">
        <v>3</v>
      </c>
      <c r="F888" s="138" t="s">
        <v>3175</v>
      </c>
      <c r="H888" s="137" t="s">
        <v>3</v>
      </c>
      <c r="I888" s="139"/>
      <c r="L888" s="135"/>
      <c r="M888" s="140"/>
      <c r="T888" s="141"/>
      <c r="AT888" s="137" t="s">
        <v>190</v>
      </c>
      <c r="AU888" s="137" t="s">
        <v>88</v>
      </c>
      <c r="AV888" s="11" t="s">
        <v>88</v>
      </c>
      <c r="AW888" s="11" t="s">
        <v>41</v>
      </c>
      <c r="AX888" s="11" t="s">
        <v>80</v>
      </c>
      <c r="AY888" s="137" t="s">
        <v>184</v>
      </c>
    </row>
    <row r="889" spans="2:65" s="11" customFormat="1" ht="11.25">
      <c r="B889" s="135"/>
      <c r="D889" s="136" t="s">
        <v>190</v>
      </c>
      <c r="E889" s="137" t="s">
        <v>3</v>
      </c>
      <c r="F889" s="138" t="s">
        <v>2991</v>
      </c>
      <c r="H889" s="137" t="s">
        <v>3</v>
      </c>
      <c r="I889" s="139"/>
      <c r="L889" s="135"/>
      <c r="M889" s="140"/>
      <c r="T889" s="141"/>
      <c r="AT889" s="137" t="s">
        <v>190</v>
      </c>
      <c r="AU889" s="137" t="s">
        <v>88</v>
      </c>
      <c r="AV889" s="11" t="s">
        <v>88</v>
      </c>
      <c r="AW889" s="11" t="s">
        <v>41</v>
      </c>
      <c r="AX889" s="11" t="s">
        <v>80</v>
      </c>
      <c r="AY889" s="137" t="s">
        <v>184</v>
      </c>
    </row>
    <row r="890" spans="2:65" s="12" customFormat="1" ht="11.25">
      <c r="B890" s="142"/>
      <c r="D890" s="136" t="s">
        <v>190</v>
      </c>
      <c r="E890" s="143" t="s">
        <v>3</v>
      </c>
      <c r="F890" s="144" t="s">
        <v>230</v>
      </c>
      <c r="H890" s="145">
        <v>7</v>
      </c>
      <c r="I890" s="146"/>
      <c r="L890" s="142"/>
      <c r="M890" s="147"/>
      <c r="T890" s="148"/>
      <c r="AT890" s="143" t="s">
        <v>190</v>
      </c>
      <c r="AU890" s="143" t="s">
        <v>88</v>
      </c>
      <c r="AV890" s="12" t="s">
        <v>90</v>
      </c>
      <c r="AW890" s="12" t="s">
        <v>41</v>
      </c>
      <c r="AX890" s="12" t="s">
        <v>80</v>
      </c>
      <c r="AY890" s="143" t="s">
        <v>184</v>
      </c>
    </row>
    <row r="891" spans="2:65" s="13" customFormat="1" ht="11.25">
      <c r="B891" s="149"/>
      <c r="D891" s="136" t="s">
        <v>190</v>
      </c>
      <c r="E891" s="150" t="s">
        <v>3</v>
      </c>
      <c r="F891" s="151" t="s">
        <v>202</v>
      </c>
      <c r="H891" s="152">
        <v>7</v>
      </c>
      <c r="I891" s="153"/>
      <c r="L891" s="149"/>
      <c r="M891" s="154"/>
      <c r="T891" s="155"/>
      <c r="AT891" s="150" t="s">
        <v>190</v>
      </c>
      <c r="AU891" s="150" t="s">
        <v>88</v>
      </c>
      <c r="AV891" s="13" t="s">
        <v>203</v>
      </c>
      <c r="AW891" s="13" t="s">
        <v>41</v>
      </c>
      <c r="AX891" s="13" t="s">
        <v>88</v>
      </c>
      <c r="AY891" s="150" t="s">
        <v>184</v>
      </c>
    </row>
    <row r="892" spans="2:65" s="10" customFormat="1" ht="25.9" customHeight="1">
      <c r="B892" s="111"/>
      <c r="D892" s="112" t="s">
        <v>79</v>
      </c>
      <c r="E892" s="113" t="s">
        <v>241</v>
      </c>
      <c r="F892" s="113" t="s">
        <v>2509</v>
      </c>
      <c r="I892" s="114"/>
      <c r="J892" s="115">
        <f>BK892</f>
        <v>0</v>
      </c>
      <c r="L892" s="111"/>
      <c r="M892" s="116"/>
      <c r="P892" s="117">
        <f>SUM(P893:P902)</f>
        <v>0</v>
      </c>
      <c r="R892" s="117">
        <f>SUM(R893:R902)</f>
        <v>0</v>
      </c>
      <c r="T892" s="118">
        <f>SUM(T893:T902)</f>
        <v>0</v>
      </c>
      <c r="AR892" s="112" t="s">
        <v>88</v>
      </c>
      <c r="AT892" s="119" t="s">
        <v>79</v>
      </c>
      <c r="AU892" s="119" t="s">
        <v>80</v>
      </c>
      <c r="AY892" s="112" t="s">
        <v>184</v>
      </c>
      <c r="BK892" s="120">
        <f>SUM(BK893:BK902)</f>
        <v>0</v>
      </c>
    </row>
    <row r="893" spans="2:65" s="1" customFormat="1" ht="16.5" customHeight="1">
      <c r="B893" s="121"/>
      <c r="C893" s="122" t="s">
        <v>1702</v>
      </c>
      <c r="D893" s="122" t="s">
        <v>185</v>
      </c>
      <c r="E893" s="123" t="s">
        <v>3407</v>
      </c>
      <c r="F893" s="124" t="s">
        <v>3408</v>
      </c>
      <c r="G893" s="125" t="s">
        <v>324</v>
      </c>
      <c r="H893" s="126">
        <v>6</v>
      </c>
      <c r="I893" s="127"/>
      <c r="J893" s="128">
        <f>ROUND(I893*H893,2)</f>
        <v>0</v>
      </c>
      <c r="K893" s="124" t="s">
        <v>189</v>
      </c>
      <c r="L893" s="32"/>
      <c r="M893" s="129" t="s">
        <v>3</v>
      </c>
      <c r="N893" s="130" t="s">
        <v>51</v>
      </c>
      <c r="P893" s="131">
        <f>O893*H893</f>
        <v>0</v>
      </c>
      <c r="Q893" s="131">
        <v>0</v>
      </c>
      <c r="R893" s="131">
        <f>Q893*H893</f>
        <v>0</v>
      </c>
      <c r="S893" s="131">
        <v>0</v>
      </c>
      <c r="T893" s="132">
        <f>S893*H893</f>
        <v>0</v>
      </c>
      <c r="AR893" s="133" t="s">
        <v>88</v>
      </c>
      <c r="AT893" s="133" t="s">
        <v>185</v>
      </c>
      <c r="AU893" s="133" t="s">
        <v>88</v>
      </c>
      <c r="AY893" s="16" t="s">
        <v>184</v>
      </c>
      <c r="BE893" s="134">
        <f>IF(N893="základní",J893,0)</f>
        <v>0</v>
      </c>
      <c r="BF893" s="134">
        <f>IF(N893="snížená",J893,0)</f>
        <v>0</v>
      </c>
      <c r="BG893" s="134">
        <f>IF(N893="zákl. přenesená",J893,0)</f>
        <v>0</v>
      </c>
      <c r="BH893" s="134">
        <f>IF(N893="sníž. přenesená",J893,0)</f>
        <v>0</v>
      </c>
      <c r="BI893" s="134">
        <f>IF(N893="nulová",J893,0)</f>
        <v>0</v>
      </c>
      <c r="BJ893" s="16" t="s">
        <v>88</v>
      </c>
      <c r="BK893" s="134">
        <f>ROUND(I893*H893,2)</f>
        <v>0</v>
      </c>
      <c r="BL893" s="16" t="s">
        <v>88</v>
      </c>
      <c r="BM893" s="133" t="s">
        <v>3409</v>
      </c>
    </row>
    <row r="894" spans="2:65" s="11" customFormat="1" ht="11.25">
      <c r="B894" s="135"/>
      <c r="D894" s="136" t="s">
        <v>190</v>
      </c>
      <c r="E894" s="137" t="s">
        <v>3</v>
      </c>
      <c r="F894" s="138" t="s">
        <v>3175</v>
      </c>
      <c r="H894" s="137" t="s">
        <v>3</v>
      </c>
      <c r="I894" s="139"/>
      <c r="L894" s="135"/>
      <c r="M894" s="140"/>
      <c r="T894" s="141"/>
      <c r="AT894" s="137" t="s">
        <v>190</v>
      </c>
      <c r="AU894" s="137" t="s">
        <v>88</v>
      </c>
      <c r="AV894" s="11" t="s">
        <v>88</v>
      </c>
      <c r="AW894" s="11" t="s">
        <v>41</v>
      </c>
      <c r="AX894" s="11" t="s">
        <v>80</v>
      </c>
      <c r="AY894" s="137" t="s">
        <v>184</v>
      </c>
    </row>
    <row r="895" spans="2:65" s="11" customFormat="1" ht="22.5">
      <c r="B895" s="135"/>
      <c r="D895" s="136" t="s">
        <v>190</v>
      </c>
      <c r="E895" s="137" t="s">
        <v>3</v>
      </c>
      <c r="F895" s="138" t="s">
        <v>3410</v>
      </c>
      <c r="H895" s="137" t="s">
        <v>3</v>
      </c>
      <c r="I895" s="139"/>
      <c r="L895" s="135"/>
      <c r="M895" s="140"/>
      <c r="T895" s="141"/>
      <c r="AT895" s="137" t="s">
        <v>190</v>
      </c>
      <c r="AU895" s="137" t="s">
        <v>88</v>
      </c>
      <c r="AV895" s="11" t="s">
        <v>88</v>
      </c>
      <c r="AW895" s="11" t="s">
        <v>41</v>
      </c>
      <c r="AX895" s="11" t="s">
        <v>80</v>
      </c>
      <c r="AY895" s="137" t="s">
        <v>184</v>
      </c>
    </row>
    <row r="896" spans="2:65" s="12" customFormat="1" ht="11.25">
      <c r="B896" s="142"/>
      <c r="D896" s="136" t="s">
        <v>190</v>
      </c>
      <c r="E896" s="143" t="s">
        <v>3</v>
      </c>
      <c r="F896" s="144" t="s">
        <v>3411</v>
      </c>
      <c r="H896" s="145">
        <v>6</v>
      </c>
      <c r="I896" s="146"/>
      <c r="L896" s="142"/>
      <c r="M896" s="147"/>
      <c r="T896" s="148"/>
      <c r="AT896" s="143" t="s">
        <v>190</v>
      </c>
      <c r="AU896" s="143" t="s">
        <v>88</v>
      </c>
      <c r="AV896" s="12" t="s">
        <v>90</v>
      </c>
      <c r="AW896" s="12" t="s">
        <v>41</v>
      </c>
      <c r="AX896" s="12" t="s">
        <v>80</v>
      </c>
      <c r="AY896" s="143" t="s">
        <v>184</v>
      </c>
    </row>
    <row r="897" spans="2:65" s="13" customFormat="1" ht="11.25">
      <c r="B897" s="149"/>
      <c r="D897" s="136" t="s">
        <v>190</v>
      </c>
      <c r="E897" s="150" t="s">
        <v>3</v>
      </c>
      <c r="F897" s="151" t="s">
        <v>202</v>
      </c>
      <c r="H897" s="152">
        <v>6</v>
      </c>
      <c r="I897" s="153"/>
      <c r="L897" s="149"/>
      <c r="M897" s="154"/>
      <c r="T897" s="155"/>
      <c r="AT897" s="150" t="s">
        <v>190</v>
      </c>
      <c r="AU897" s="150" t="s">
        <v>88</v>
      </c>
      <c r="AV897" s="13" t="s">
        <v>203</v>
      </c>
      <c r="AW897" s="13" t="s">
        <v>41</v>
      </c>
      <c r="AX897" s="13" t="s">
        <v>88</v>
      </c>
      <c r="AY897" s="150" t="s">
        <v>184</v>
      </c>
    </row>
    <row r="898" spans="2:65" s="1" customFormat="1" ht="24.2" customHeight="1">
      <c r="B898" s="121"/>
      <c r="C898" s="122" t="s">
        <v>605</v>
      </c>
      <c r="D898" s="122" t="s">
        <v>185</v>
      </c>
      <c r="E898" s="123" t="s">
        <v>2510</v>
      </c>
      <c r="F898" s="124" t="s">
        <v>2511</v>
      </c>
      <c r="G898" s="125" t="s">
        <v>324</v>
      </c>
      <c r="H898" s="126">
        <v>139</v>
      </c>
      <c r="I898" s="127"/>
      <c r="J898" s="128">
        <f>ROUND(I898*H898,2)</f>
        <v>0</v>
      </c>
      <c r="K898" s="124" t="s">
        <v>189</v>
      </c>
      <c r="L898" s="32"/>
      <c r="M898" s="129" t="s">
        <v>3</v>
      </c>
      <c r="N898" s="130" t="s">
        <v>51</v>
      </c>
      <c r="P898" s="131">
        <f>O898*H898</f>
        <v>0</v>
      </c>
      <c r="Q898" s="131">
        <v>0</v>
      </c>
      <c r="R898" s="131">
        <f>Q898*H898</f>
        <v>0</v>
      </c>
      <c r="S898" s="131">
        <v>0</v>
      </c>
      <c r="T898" s="132">
        <f>S898*H898</f>
        <v>0</v>
      </c>
      <c r="AR898" s="133" t="s">
        <v>88</v>
      </c>
      <c r="AT898" s="133" t="s">
        <v>185</v>
      </c>
      <c r="AU898" s="133" t="s">
        <v>88</v>
      </c>
      <c r="AY898" s="16" t="s">
        <v>184</v>
      </c>
      <c r="BE898" s="134">
        <f>IF(N898="základní",J898,0)</f>
        <v>0</v>
      </c>
      <c r="BF898" s="134">
        <f>IF(N898="snížená",J898,0)</f>
        <v>0</v>
      </c>
      <c r="BG898" s="134">
        <f>IF(N898="zákl. přenesená",J898,0)</f>
        <v>0</v>
      </c>
      <c r="BH898" s="134">
        <f>IF(N898="sníž. přenesená",J898,0)</f>
        <v>0</v>
      </c>
      <c r="BI898" s="134">
        <f>IF(N898="nulová",J898,0)</f>
        <v>0</v>
      </c>
      <c r="BJ898" s="16" t="s">
        <v>88</v>
      </c>
      <c r="BK898" s="134">
        <f>ROUND(I898*H898,2)</f>
        <v>0</v>
      </c>
      <c r="BL898" s="16" t="s">
        <v>88</v>
      </c>
      <c r="BM898" s="133" t="s">
        <v>3412</v>
      </c>
    </row>
    <row r="899" spans="2:65" s="11" customFormat="1" ht="11.25">
      <c r="B899" s="135"/>
      <c r="D899" s="136" t="s">
        <v>190</v>
      </c>
      <c r="E899" s="137" t="s">
        <v>3</v>
      </c>
      <c r="F899" s="138" t="s">
        <v>3175</v>
      </c>
      <c r="H899" s="137" t="s">
        <v>3</v>
      </c>
      <c r="I899" s="139"/>
      <c r="L899" s="135"/>
      <c r="M899" s="140"/>
      <c r="T899" s="141"/>
      <c r="AT899" s="137" t="s">
        <v>190</v>
      </c>
      <c r="AU899" s="137" t="s">
        <v>88</v>
      </c>
      <c r="AV899" s="11" t="s">
        <v>88</v>
      </c>
      <c r="AW899" s="11" t="s">
        <v>41</v>
      </c>
      <c r="AX899" s="11" t="s">
        <v>80</v>
      </c>
      <c r="AY899" s="137" t="s">
        <v>184</v>
      </c>
    </row>
    <row r="900" spans="2:65" s="11" customFormat="1" ht="22.5">
      <c r="B900" s="135"/>
      <c r="D900" s="136" t="s">
        <v>190</v>
      </c>
      <c r="E900" s="137" t="s">
        <v>3</v>
      </c>
      <c r="F900" s="138" t="s">
        <v>2513</v>
      </c>
      <c r="H900" s="137" t="s">
        <v>3</v>
      </c>
      <c r="I900" s="139"/>
      <c r="L900" s="135"/>
      <c r="M900" s="140"/>
      <c r="T900" s="141"/>
      <c r="AT900" s="137" t="s">
        <v>190</v>
      </c>
      <c r="AU900" s="137" t="s">
        <v>88</v>
      </c>
      <c r="AV900" s="11" t="s">
        <v>88</v>
      </c>
      <c r="AW900" s="11" t="s">
        <v>41</v>
      </c>
      <c r="AX900" s="11" t="s">
        <v>80</v>
      </c>
      <c r="AY900" s="137" t="s">
        <v>184</v>
      </c>
    </row>
    <row r="901" spans="2:65" s="12" customFormat="1" ht="11.25">
      <c r="B901" s="142"/>
      <c r="D901" s="136" t="s">
        <v>190</v>
      </c>
      <c r="E901" s="143" t="s">
        <v>3</v>
      </c>
      <c r="F901" s="144" t="s">
        <v>3206</v>
      </c>
      <c r="H901" s="145">
        <v>139</v>
      </c>
      <c r="I901" s="146"/>
      <c r="L901" s="142"/>
      <c r="M901" s="147"/>
      <c r="T901" s="148"/>
      <c r="AT901" s="143" t="s">
        <v>190</v>
      </c>
      <c r="AU901" s="143" t="s">
        <v>88</v>
      </c>
      <c r="AV901" s="12" t="s">
        <v>90</v>
      </c>
      <c r="AW901" s="12" t="s">
        <v>41</v>
      </c>
      <c r="AX901" s="12" t="s">
        <v>80</v>
      </c>
      <c r="AY901" s="143" t="s">
        <v>184</v>
      </c>
    </row>
    <row r="902" spans="2:65" s="13" customFormat="1" ht="11.25">
      <c r="B902" s="149"/>
      <c r="D902" s="136" t="s">
        <v>190</v>
      </c>
      <c r="E902" s="150" t="s">
        <v>3</v>
      </c>
      <c r="F902" s="151" t="s">
        <v>202</v>
      </c>
      <c r="H902" s="152">
        <v>139</v>
      </c>
      <c r="I902" s="153"/>
      <c r="L902" s="149"/>
      <c r="M902" s="156"/>
      <c r="N902" s="157"/>
      <c r="O902" s="157"/>
      <c r="P902" s="157"/>
      <c r="Q902" s="157"/>
      <c r="R902" s="157"/>
      <c r="S902" s="157"/>
      <c r="T902" s="158"/>
      <c r="AT902" s="150" t="s">
        <v>190</v>
      </c>
      <c r="AU902" s="150" t="s">
        <v>88</v>
      </c>
      <c r="AV902" s="13" t="s">
        <v>203</v>
      </c>
      <c r="AW902" s="13" t="s">
        <v>41</v>
      </c>
      <c r="AX902" s="13" t="s">
        <v>88</v>
      </c>
      <c r="AY902" s="150" t="s">
        <v>184</v>
      </c>
    </row>
    <row r="903" spans="2:65" s="1" customFormat="1" ht="6.95" customHeight="1">
      <c r="B903" s="41"/>
      <c r="C903" s="42"/>
      <c r="D903" s="42"/>
      <c r="E903" s="42"/>
      <c r="F903" s="42"/>
      <c r="G903" s="42"/>
      <c r="H903" s="42"/>
      <c r="I903" s="42"/>
      <c r="J903" s="42"/>
      <c r="K903" s="42"/>
      <c r="L903" s="32"/>
    </row>
  </sheetData>
  <autoFilter ref="C85:K902" xr:uid="{00000000-0009-0000-0000-000010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138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3413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3414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ROUND((SUM(BE89:BE378)),  2)</f>
        <v>0</v>
      </c>
      <c r="I33" s="89">
        <v>0.21</v>
      </c>
      <c r="J33" s="88">
        <f>ROUND(((SUM(BE89:BE378))*I33),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ROUND((SUM(BF89:BF378)),  2)</f>
        <v>0</v>
      </c>
      <c r="I34" s="89">
        <v>0.15</v>
      </c>
      <c r="J34" s="88">
        <f>ROUND(((SUM(BF89:BF378))*I34),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ROUND((SUM(BG89:BG378)),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ROUND((SUM(BH89:BH378)),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ROUND((SUM(BI89:BI378)),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PS477.1 - Kamerový dohled SSZ 5.09 Karlova - Provazníkova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Maloměřice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J89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2515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14" customFormat="1" ht="19.899999999999999" customHeight="1">
      <c r="B61" s="159"/>
      <c r="D61" s="160" t="s">
        <v>2516</v>
      </c>
      <c r="E61" s="161"/>
      <c r="F61" s="161"/>
      <c r="G61" s="161"/>
      <c r="H61" s="161"/>
      <c r="I61" s="161"/>
      <c r="J61" s="162">
        <f>J91</f>
        <v>0</v>
      </c>
      <c r="L61" s="159"/>
    </row>
    <row r="62" spans="2:47" s="14" customFormat="1" ht="19.899999999999999" customHeight="1">
      <c r="B62" s="159"/>
      <c r="D62" s="160" t="s">
        <v>2517</v>
      </c>
      <c r="E62" s="161"/>
      <c r="F62" s="161"/>
      <c r="G62" s="161"/>
      <c r="H62" s="161"/>
      <c r="I62" s="161"/>
      <c r="J62" s="162">
        <f>J102</f>
        <v>0</v>
      </c>
      <c r="L62" s="159"/>
    </row>
    <row r="63" spans="2:47" s="14" customFormat="1" ht="19.899999999999999" customHeight="1">
      <c r="B63" s="159"/>
      <c r="D63" s="160" t="s">
        <v>3415</v>
      </c>
      <c r="E63" s="161"/>
      <c r="F63" s="161"/>
      <c r="G63" s="161"/>
      <c r="H63" s="161"/>
      <c r="I63" s="161"/>
      <c r="J63" s="162">
        <f>J155</f>
        <v>0</v>
      </c>
      <c r="L63" s="159"/>
    </row>
    <row r="64" spans="2:47" s="14" customFormat="1" ht="19.899999999999999" customHeight="1">
      <c r="B64" s="159"/>
      <c r="D64" s="160" t="s">
        <v>2519</v>
      </c>
      <c r="E64" s="161"/>
      <c r="F64" s="161"/>
      <c r="G64" s="161"/>
      <c r="H64" s="161"/>
      <c r="I64" s="161"/>
      <c r="J64" s="162">
        <f>J202</f>
        <v>0</v>
      </c>
      <c r="L64" s="159"/>
    </row>
    <row r="65" spans="2:12" s="14" customFormat="1" ht="19.899999999999999" customHeight="1">
      <c r="B65" s="159"/>
      <c r="D65" s="160" t="s">
        <v>2520</v>
      </c>
      <c r="E65" s="161"/>
      <c r="F65" s="161"/>
      <c r="G65" s="161"/>
      <c r="H65" s="161"/>
      <c r="I65" s="161"/>
      <c r="J65" s="162">
        <f>J344</f>
        <v>0</v>
      </c>
      <c r="L65" s="159"/>
    </row>
    <row r="66" spans="2:12" s="8" customFormat="1" ht="24.95" customHeight="1">
      <c r="B66" s="99"/>
      <c r="D66" s="100" t="s">
        <v>2521</v>
      </c>
      <c r="E66" s="101"/>
      <c r="F66" s="101"/>
      <c r="G66" s="101"/>
      <c r="H66" s="101"/>
      <c r="I66" s="101"/>
      <c r="J66" s="102">
        <f>J353</f>
        <v>0</v>
      </c>
      <c r="L66" s="99"/>
    </row>
    <row r="67" spans="2:12" s="14" customFormat="1" ht="19.899999999999999" customHeight="1">
      <c r="B67" s="159"/>
      <c r="D67" s="160" t="s">
        <v>2522</v>
      </c>
      <c r="E67" s="161"/>
      <c r="F67" s="161"/>
      <c r="G67" s="161"/>
      <c r="H67" s="161"/>
      <c r="I67" s="161"/>
      <c r="J67" s="162">
        <f>J354</f>
        <v>0</v>
      </c>
      <c r="L67" s="159"/>
    </row>
    <row r="68" spans="2:12" s="14" customFormat="1" ht="19.899999999999999" customHeight="1">
      <c r="B68" s="159"/>
      <c r="D68" s="160" t="s">
        <v>2523</v>
      </c>
      <c r="E68" s="161"/>
      <c r="F68" s="161"/>
      <c r="G68" s="161"/>
      <c r="H68" s="161"/>
      <c r="I68" s="161"/>
      <c r="J68" s="162">
        <f>J360</f>
        <v>0</v>
      </c>
      <c r="L68" s="159"/>
    </row>
    <row r="69" spans="2:12" s="14" customFormat="1" ht="19.899999999999999" customHeight="1">
      <c r="B69" s="159"/>
      <c r="D69" s="160" t="s">
        <v>2524</v>
      </c>
      <c r="E69" s="161"/>
      <c r="F69" s="161"/>
      <c r="G69" s="161"/>
      <c r="H69" s="161"/>
      <c r="I69" s="161"/>
      <c r="J69" s="162">
        <f>J366</f>
        <v>0</v>
      </c>
      <c r="L69" s="159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0" t="s">
        <v>170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17</v>
      </c>
      <c r="L78" s="32"/>
    </row>
    <row r="79" spans="2:12" s="1" customFormat="1" ht="16.5" customHeight="1">
      <c r="B79" s="32"/>
      <c r="E79" s="221" t="str">
        <f>E7</f>
        <v>I/42 VMO Tomkovo náměstí, I/42 VMO Rokytova - sloučení</v>
      </c>
      <c r="F79" s="222"/>
      <c r="G79" s="222"/>
      <c r="H79" s="222"/>
      <c r="L79" s="32"/>
    </row>
    <row r="80" spans="2:12" s="1" customFormat="1" ht="12" customHeight="1">
      <c r="B80" s="32"/>
      <c r="C80" s="26" t="s">
        <v>158</v>
      </c>
      <c r="L80" s="32"/>
    </row>
    <row r="81" spans="2:65" s="1" customFormat="1" ht="30" customHeight="1">
      <c r="B81" s="32"/>
      <c r="E81" s="209" t="str">
        <f>E9</f>
        <v>PS477.1 - Kamerový dohled SSZ 5.09 Karlova - Provazníkova</v>
      </c>
      <c r="F81" s="223"/>
      <c r="G81" s="223"/>
      <c r="H81" s="223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6" t="s">
        <v>23</v>
      </c>
      <c r="F83" s="24" t="str">
        <f>F12</f>
        <v>Brno - Maloměřice</v>
      </c>
      <c r="I83" s="26" t="s">
        <v>25</v>
      </c>
      <c r="J83" s="49" t="str">
        <f>IF(J12="","",J12)</f>
        <v>14. 8. 2023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6" t="s">
        <v>31</v>
      </c>
      <c r="F85" s="24" t="str">
        <f>E15</f>
        <v>Statutární město Brno</v>
      </c>
      <c r="I85" s="26" t="s">
        <v>39</v>
      </c>
      <c r="J85" s="30" t="str">
        <f>E21</f>
        <v>Sdružení společností „MoNaP‟</v>
      </c>
      <c r="L85" s="32"/>
    </row>
    <row r="86" spans="2:65" s="1" customFormat="1" ht="15.2" customHeight="1">
      <c r="B86" s="32"/>
      <c r="C86" s="26" t="s">
        <v>37</v>
      </c>
      <c r="F86" s="24" t="str">
        <f>IF(E18="","",E18)</f>
        <v>Vyplň údaj</v>
      </c>
      <c r="I86" s="26" t="s">
        <v>42</v>
      </c>
      <c r="J86" s="30" t="str">
        <f>E24</f>
        <v>Ing. Luděk Obrdlík</v>
      </c>
      <c r="L86" s="32"/>
    </row>
    <row r="87" spans="2:65" s="1" customFormat="1" ht="10.35" customHeight="1">
      <c r="B87" s="32"/>
      <c r="L87" s="32"/>
    </row>
    <row r="88" spans="2:65" s="9" customFormat="1" ht="29.25" customHeight="1">
      <c r="B88" s="103"/>
      <c r="C88" s="104" t="s">
        <v>171</v>
      </c>
      <c r="D88" s="105" t="s">
        <v>65</v>
      </c>
      <c r="E88" s="105" t="s">
        <v>61</v>
      </c>
      <c r="F88" s="105" t="s">
        <v>62</v>
      </c>
      <c r="G88" s="105" t="s">
        <v>172</v>
      </c>
      <c r="H88" s="105" t="s">
        <v>173</v>
      </c>
      <c r="I88" s="105" t="s">
        <v>174</v>
      </c>
      <c r="J88" s="105" t="s">
        <v>162</v>
      </c>
      <c r="K88" s="106" t="s">
        <v>175</v>
      </c>
      <c r="L88" s="103"/>
      <c r="M88" s="56" t="s">
        <v>3</v>
      </c>
      <c r="N88" s="57" t="s">
        <v>50</v>
      </c>
      <c r="O88" s="57" t="s">
        <v>176</v>
      </c>
      <c r="P88" s="57" t="s">
        <v>177</v>
      </c>
      <c r="Q88" s="57" t="s">
        <v>178</v>
      </c>
      <c r="R88" s="57" t="s">
        <v>179</v>
      </c>
      <c r="S88" s="57" t="s">
        <v>180</v>
      </c>
      <c r="T88" s="58" t="s">
        <v>181</v>
      </c>
    </row>
    <row r="89" spans="2:65" s="1" customFormat="1" ht="22.9" customHeight="1">
      <c r="B89" s="32"/>
      <c r="C89" s="61" t="s">
        <v>182</v>
      </c>
      <c r="J89" s="107">
        <f>BK89</f>
        <v>0</v>
      </c>
      <c r="L89" s="32"/>
      <c r="M89" s="59"/>
      <c r="N89" s="50"/>
      <c r="O89" s="50"/>
      <c r="P89" s="108">
        <f>P90+P353</f>
        <v>0</v>
      </c>
      <c r="Q89" s="50"/>
      <c r="R89" s="108">
        <f>R90+R353</f>
        <v>7.7727500000000005E-2</v>
      </c>
      <c r="S89" s="50"/>
      <c r="T89" s="109">
        <f>T90+T353</f>
        <v>0</v>
      </c>
      <c r="AT89" s="16" t="s">
        <v>79</v>
      </c>
      <c r="AU89" s="16" t="s">
        <v>163</v>
      </c>
      <c r="BK89" s="110">
        <f>BK90+BK353</f>
        <v>0</v>
      </c>
    </row>
    <row r="90" spans="2:65" s="10" customFormat="1" ht="25.9" customHeight="1">
      <c r="B90" s="111"/>
      <c r="D90" s="112" t="s">
        <v>79</v>
      </c>
      <c r="E90" s="113" t="s">
        <v>2525</v>
      </c>
      <c r="F90" s="113" t="s">
        <v>2526</v>
      </c>
      <c r="I90" s="114"/>
      <c r="J90" s="115">
        <f>BK90</f>
        <v>0</v>
      </c>
      <c r="L90" s="111"/>
      <c r="M90" s="116"/>
      <c r="P90" s="117">
        <f>P91+P102+P155+P202+P344</f>
        <v>0</v>
      </c>
      <c r="R90" s="117">
        <f>R91+R102+R155+R202+R344</f>
        <v>7.7727500000000005E-2</v>
      </c>
      <c r="T90" s="118">
        <f>T91+T102+T155+T202+T344</f>
        <v>0</v>
      </c>
      <c r="AR90" s="112" t="s">
        <v>210</v>
      </c>
      <c r="AT90" s="119" t="s">
        <v>79</v>
      </c>
      <c r="AU90" s="119" t="s">
        <v>80</v>
      </c>
      <c r="AY90" s="112" t="s">
        <v>184</v>
      </c>
      <c r="BK90" s="120">
        <f>BK91+BK102+BK155+BK202+BK344</f>
        <v>0</v>
      </c>
    </row>
    <row r="91" spans="2:65" s="10" customFormat="1" ht="22.9" customHeight="1">
      <c r="B91" s="111"/>
      <c r="D91" s="112" t="s">
        <v>79</v>
      </c>
      <c r="E91" s="163" t="s">
        <v>2527</v>
      </c>
      <c r="F91" s="163" t="s">
        <v>2528</v>
      </c>
      <c r="I91" s="114"/>
      <c r="J91" s="164">
        <f>BK91</f>
        <v>0</v>
      </c>
      <c r="L91" s="111"/>
      <c r="M91" s="116"/>
      <c r="P91" s="117">
        <f>SUM(P92:P101)</f>
        <v>0</v>
      </c>
      <c r="R91" s="117">
        <f>SUM(R92:R101)</f>
        <v>7.7647500000000008E-2</v>
      </c>
      <c r="T91" s="118">
        <f>SUM(T92:T101)</f>
        <v>0</v>
      </c>
      <c r="AR91" s="112" t="s">
        <v>210</v>
      </c>
      <c r="AT91" s="119" t="s">
        <v>79</v>
      </c>
      <c r="AU91" s="119" t="s">
        <v>88</v>
      </c>
      <c r="AY91" s="112" t="s">
        <v>184</v>
      </c>
      <c r="BK91" s="120">
        <f>SUM(BK92:BK101)</f>
        <v>0</v>
      </c>
    </row>
    <row r="92" spans="2:65" s="1" customFormat="1" ht="49.15" customHeight="1">
      <c r="B92" s="121"/>
      <c r="C92" s="122" t="s">
        <v>88</v>
      </c>
      <c r="D92" s="122" t="s">
        <v>185</v>
      </c>
      <c r="E92" s="123" t="s">
        <v>2529</v>
      </c>
      <c r="F92" s="124" t="s">
        <v>2530</v>
      </c>
      <c r="G92" s="125" t="s">
        <v>324</v>
      </c>
      <c r="H92" s="126">
        <v>435</v>
      </c>
      <c r="I92" s="127"/>
      <c r="J92" s="128">
        <f>ROUND(I92*H92,2)</f>
        <v>0</v>
      </c>
      <c r="K92" s="124" t="s">
        <v>2531</v>
      </c>
      <c r="L92" s="32"/>
      <c r="M92" s="129" t="s">
        <v>3</v>
      </c>
      <c r="N92" s="130" t="s">
        <v>51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88</v>
      </c>
      <c r="AT92" s="133" t="s">
        <v>185</v>
      </c>
      <c r="AU92" s="133" t="s">
        <v>90</v>
      </c>
      <c r="AY92" s="16" t="s">
        <v>184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88</v>
      </c>
      <c r="BK92" s="134">
        <f>ROUND(I92*H92,2)</f>
        <v>0</v>
      </c>
      <c r="BL92" s="16" t="s">
        <v>88</v>
      </c>
      <c r="BM92" s="133" t="s">
        <v>3416</v>
      </c>
    </row>
    <row r="93" spans="2:65" s="1" customFormat="1" ht="11.25">
      <c r="B93" s="32"/>
      <c r="D93" s="165" t="s">
        <v>2533</v>
      </c>
      <c r="F93" s="166" t="s">
        <v>2534</v>
      </c>
      <c r="I93" s="167"/>
      <c r="L93" s="32"/>
      <c r="M93" s="168"/>
      <c r="T93" s="53"/>
      <c r="AT93" s="16" t="s">
        <v>2533</v>
      </c>
      <c r="AU93" s="16" t="s">
        <v>90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3417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90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2536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90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3418</v>
      </c>
      <c r="H96" s="145">
        <v>435</v>
      </c>
      <c r="I96" s="146"/>
      <c r="L96" s="142"/>
      <c r="M96" s="147"/>
      <c r="T96" s="148"/>
      <c r="AT96" s="143" t="s">
        <v>190</v>
      </c>
      <c r="AU96" s="143" t="s">
        <v>90</v>
      </c>
      <c r="AV96" s="12" t="s">
        <v>90</v>
      </c>
      <c r="AW96" s="12" t="s">
        <v>41</v>
      </c>
      <c r="AX96" s="12" t="s">
        <v>88</v>
      </c>
      <c r="AY96" s="143" t="s">
        <v>184</v>
      </c>
    </row>
    <row r="97" spans="2:65" s="1" customFormat="1" ht="16.5" customHeight="1">
      <c r="B97" s="121"/>
      <c r="C97" s="169" t="s">
        <v>90</v>
      </c>
      <c r="D97" s="169" t="s">
        <v>2525</v>
      </c>
      <c r="E97" s="170" t="s">
        <v>2538</v>
      </c>
      <c r="F97" s="171" t="s">
        <v>2539</v>
      </c>
      <c r="G97" s="172" t="s">
        <v>324</v>
      </c>
      <c r="H97" s="173">
        <v>456.75</v>
      </c>
      <c r="I97" s="174"/>
      <c r="J97" s="175">
        <f>ROUND(I97*H97,2)</f>
        <v>0</v>
      </c>
      <c r="K97" s="171" t="s">
        <v>901</v>
      </c>
      <c r="L97" s="176"/>
      <c r="M97" s="177" t="s">
        <v>3</v>
      </c>
      <c r="N97" s="178" t="s">
        <v>51</v>
      </c>
      <c r="P97" s="131">
        <f>O97*H97</f>
        <v>0</v>
      </c>
      <c r="Q97" s="131">
        <v>1.7000000000000001E-4</v>
      </c>
      <c r="R97" s="131">
        <f>Q97*H97</f>
        <v>7.7647500000000008E-2</v>
      </c>
      <c r="S97" s="131">
        <v>0</v>
      </c>
      <c r="T97" s="132">
        <f>S97*H97</f>
        <v>0</v>
      </c>
      <c r="AR97" s="133" t="s">
        <v>90</v>
      </c>
      <c r="AT97" s="133" t="s">
        <v>2525</v>
      </c>
      <c r="AU97" s="133" t="s">
        <v>90</v>
      </c>
      <c r="AY97" s="16" t="s">
        <v>184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6" t="s">
        <v>88</v>
      </c>
      <c r="BK97" s="134">
        <f>ROUND(I97*H97,2)</f>
        <v>0</v>
      </c>
      <c r="BL97" s="16" t="s">
        <v>88</v>
      </c>
      <c r="BM97" s="133" t="s">
        <v>3419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3417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90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2541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90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2542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90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2" customFormat="1" ht="11.25">
      <c r="B101" s="142"/>
      <c r="D101" s="136" t="s">
        <v>190</v>
      </c>
      <c r="E101" s="143" t="s">
        <v>3</v>
      </c>
      <c r="F101" s="144" t="s">
        <v>3420</v>
      </c>
      <c r="H101" s="145">
        <v>456.75</v>
      </c>
      <c r="I101" s="146"/>
      <c r="L101" s="142"/>
      <c r="M101" s="147"/>
      <c r="T101" s="148"/>
      <c r="AT101" s="143" t="s">
        <v>190</v>
      </c>
      <c r="AU101" s="143" t="s">
        <v>90</v>
      </c>
      <c r="AV101" s="12" t="s">
        <v>90</v>
      </c>
      <c r="AW101" s="12" t="s">
        <v>41</v>
      </c>
      <c r="AX101" s="12" t="s">
        <v>88</v>
      </c>
      <c r="AY101" s="143" t="s">
        <v>184</v>
      </c>
    </row>
    <row r="102" spans="2:65" s="10" customFormat="1" ht="22.9" customHeight="1">
      <c r="B102" s="111"/>
      <c r="D102" s="112" t="s">
        <v>79</v>
      </c>
      <c r="E102" s="163" t="s">
        <v>2544</v>
      </c>
      <c r="F102" s="163" t="s">
        <v>2545</v>
      </c>
      <c r="I102" s="114"/>
      <c r="J102" s="164">
        <f>BK102</f>
        <v>0</v>
      </c>
      <c r="L102" s="111"/>
      <c r="M102" s="116"/>
      <c r="P102" s="117">
        <f>SUM(P103:P154)</f>
        <v>0</v>
      </c>
      <c r="R102" s="117">
        <f>SUM(R103:R154)</f>
        <v>8.0000000000000007E-5</v>
      </c>
      <c r="T102" s="118">
        <f>SUM(T103:T154)</f>
        <v>0</v>
      </c>
      <c r="AR102" s="112" t="s">
        <v>210</v>
      </c>
      <c r="AT102" s="119" t="s">
        <v>79</v>
      </c>
      <c r="AU102" s="119" t="s">
        <v>88</v>
      </c>
      <c r="AY102" s="112" t="s">
        <v>184</v>
      </c>
      <c r="BK102" s="120">
        <f>SUM(BK103:BK154)</f>
        <v>0</v>
      </c>
    </row>
    <row r="103" spans="2:65" s="1" customFormat="1" ht="37.9" customHeight="1">
      <c r="B103" s="121"/>
      <c r="C103" s="122" t="s">
        <v>210</v>
      </c>
      <c r="D103" s="122" t="s">
        <v>185</v>
      </c>
      <c r="E103" s="123" t="s">
        <v>2546</v>
      </c>
      <c r="F103" s="124" t="s">
        <v>2547</v>
      </c>
      <c r="G103" s="125" t="s">
        <v>348</v>
      </c>
      <c r="H103" s="126">
        <v>20</v>
      </c>
      <c r="I103" s="127"/>
      <c r="J103" s="128">
        <f>ROUND(I103*H103,2)</f>
        <v>0</v>
      </c>
      <c r="K103" s="124" t="s">
        <v>2531</v>
      </c>
      <c r="L103" s="32"/>
      <c r="M103" s="129" t="s">
        <v>3</v>
      </c>
      <c r="N103" s="130" t="s">
        <v>51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88</v>
      </c>
      <c r="AT103" s="133" t="s">
        <v>185</v>
      </c>
      <c r="AU103" s="133" t="s">
        <v>90</v>
      </c>
      <c r="AY103" s="16" t="s">
        <v>184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88</v>
      </c>
      <c r="BK103" s="134">
        <f>ROUND(I103*H103,2)</f>
        <v>0</v>
      </c>
      <c r="BL103" s="16" t="s">
        <v>88</v>
      </c>
      <c r="BM103" s="133" t="s">
        <v>3421</v>
      </c>
    </row>
    <row r="104" spans="2:65" s="1" customFormat="1" ht="11.25">
      <c r="B104" s="32"/>
      <c r="D104" s="165" t="s">
        <v>2533</v>
      </c>
      <c r="F104" s="166" t="s">
        <v>2549</v>
      </c>
      <c r="I104" s="167"/>
      <c r="L104" s="32"/>
      <c r="M104" s="168"/>
      <c r="T104" s="53"/>
      <c r="AT104" s="16" t="s">
        <v>2533</v>
      </c>
      <c r="AU104" s="16" t="s">
        <v>90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3417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90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2550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90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2551</v>
      </c>
      <c r="H107" s="145">
        <v>20</v>
      </c>
      <c r="I107" s="146"/>
      <c r="L107" s="142"/>
      <c r="M107" s="147"/>
      <c r="T107" s="148"/>
      <c r="AT107" s="143" t="s">
        <v>190</v>
      </c>
      <c r="AU107" s="143" t="s">
        <v>90</v>
      </c>
      <c r="AV107" s="12" t="s">
        <v>90</v>
      </c>
      <c r="AW107" s="12" t="s">
        <v>41</v>
      </c>
      <c r="AX107" s="12" t="s">
        <v>88</v>
      </c>
      <c r="AY107" s="143" t="s">
        <v>184</v>
      </c>
    </row>
    <row r="108" spans="2:65" s="1" customFormat="1" ht="16.5" customHeight="1">
      <c r="B108" s="121"/>
      <c r="C108" s="169" t="s">
        <v>203</v>
      </c>
      <c r="D108" s="169" t="s">
        <v>2525</v>
      </c>
      <c r="E108" s="170" t="s">
        <v>2552</v>
      </c>
      <c r="F108" s="171" t="s">
        <v>2553</v>
      </c>
      <c r="G108" s="172" t="s">
        <v>348</v>
      </c>
      <c r="H108" s="173">
        <v>20</v>
      </c>
      <c r="I108" s="174"/>
      <c r="J108" s="175">
        <f>ROUND(I108*H108,2)</f>
        <v>0</v>
      </c>
      <c r="K108" s="171" t="s">
        <v>901</v>
      </c>
      <c r="L108" s="176"/>
      <c r="M108" s="177" t="s">
        <v>3</v>
      </c>
      <c r="N108" s="178" t="s">
        <v>51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90</v>
      </c>
      <c r="AT108" s="133" t="s">
        <v>2525</v>
      </c>
      <c r="AU108" s="133" t="s">
        <v>90</v>
      </c>
      <c r="AY108" s="16" t="s">
        <v>184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88</v>
      </c>
      <c r="BK108" s="134">
        <f>ROUND(I108*H108,2)</f>
        <v>0</v>
      </c>
      <c r="BL108" s="16" t="s">
        <v>88</v>
      </c>
      <c r="BM108" s="133" t="s">
        <v>3422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3417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90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2550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90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2551</v>
      </c>
      <c r="H111" s="145">
        <v>20</v>
      </c>
      <c r="I111" s="146"/>
      <c r="L111" s="142"/>
      <c r="M111" s="147"/>
      <c r="T111" s="148"/>
      <c r="AT111" s="143" t="s">
        <v>190</v>
      </c>
      <c r="AU111" s="143" t="s">
        <v>90</v>
      </c>
      <c r="AV111" s="12" t="s">
        <v>90</v>
      </c>
      <c r="AW111" s="12" t="s">
        <v>41</v>
      </c>
      <c r="AX111" s="12" t="s">
        <v>88</v>
      </c>
      <c r="AY111" s="143" t="s">
        <v>184</v>
      </c>
    </row>
    <row r="112" spans="2:65" s="1" customFormat="1" ht="16.5" customHeight="1">
      <c r="B112" s="121"/>
      <c r="C112" s="122" t="s">
        <v>221</v>
      </c>
      <c r="D112" s="122" t="s">
        <v>185</v>
      </c>
      <c r="E112" s="123" t="s">
        <v>2555</v>
      </c>
      <c r="F112" s="124" t="s">
        <v>2556</v>
      </c>
      <c r="G112" s="125" t="s">
        <v>324</v>
      </c>
      <c r="H112" s="126">
        <v>435</v>
      </c>
      <c r="I112" s="127"/>
      <c r="J112" s="128">
        <f>ROUND(I112*H112,2)</f>
        <v>0</v>
      </c>
      <c r="K112" s="124" t="s">
        <v>2531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90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3423</v>
      </c>
    </row>
    <row r="113" spans="2:65" s="1" customFormat="1" ht="11.25">
      <c r="B113" s="32"/>
      <c r="D113" s="165" t="s">
        <v>2533</v>
      </c>
      <c r="F113" s="166" t="s">
        <v>2558</v>
      </c>
      <c r="I113" s="167"/>
      <c r="L113" s="32"/>
      <c r="M113" s="168"/>
      <c r="T113" s="53"/>
      <c r="AT113" s="16" t="s">
        <v>2533</v>
      </c>
      <c r="AU113" s="16" t="s">
        <v>90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3417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90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22.5">
      <c r="B115" s="135"/>
      <c r="D115" s="136" t="s">
        <v>190</v>
      </c>
      <c r="E115" s="137" t="s">
        <v>3</v>
      </c>
      <c r="F115" s="138" t="s">
        <v>3424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90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3418</v>
      </c>
      <c r="H116" s="145">
        <v>435</v>
      </c>
      <c r="I116" s="146"/>
      <c r="L116" s="142"/>
      <c r="M116" s="147"/>
      <c r="T116" s="148"/>
      <c r="AT116" s="143" t="s">
        <v>190</v>
      </c>
      <c r="AU116" s="143" t="s">
        <v>90</v>
      </c>
      <c r="AV116" s="12" t="s">
        <v>90</v>
      </c>
      <c r="AW116" s="12" t="s">
        <v>41</v>
      </c>
      <c r="AX116" s="12" t="s">
        <v>88</v>
      </c>
      <c r="AY116" s="143" t="s">
        <v>184</v>
      </c>
    </row>
    <row r="117" spans="2:65" s="1" customFormat="1" ht="16.5" customHeight="1">
      <c r="B117" s="121"/>
      <c r="C117" s="169" t="s">
        <v>224</v>
      </c>
      <c r="D117" s="169" t="s">
        <v>2525</v>
      </c>
      <c r="E117" s="170" t="s">
        <v>2560</v>
      </c>
      <c r="F117" s="171" t="s">
        <v>2561</v>
      </c>
      <c r="G117" s="172" t="s">
        <v>324</v>
      </c>
      <c r="H117" s="173">
        <v>435</v>
      </c>
      <c r="I117" s="174"/>
      <c r="J117" s="175">
        <f>ROUND(I117*H117,2)</f>
        <v>0</v>
      </c>
      <c r="K117" s="171" t="s">
        <v>901</v>
      </c>
      <c r="L117" s="176"/>
      <c r="M117" s="177" t="s">
        <v>3</v>
      </c>
      <c r="N117" s="178" t="s">
        <v>51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90</v>
      </c>
      <c r="AT117" s="133" t="s">
        <v>2525</v>
      </c>
      <c r="AU117" s="133" t="s">
        <v>90</v>
      </c>
      <c r="AY117" s="16" t="s">
        <v>184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88</v>
      </c>
      <c r="BK117" s="134">
        <f>ROUND(I117*H117,2)</f>
        <v>0</v>
      </c>
      <c r="BL117" s="16" t="s">
        <v>88</v>
      </c>
      <c r="BM117" s="133" t="s">
        <v>3425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3417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90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1" customFormat="1" ht="22.5">
      <c r="B119" s="135"/>
      <c r="D119" s="136" t="s">
        <v>190</v>
      </c>
      <c r="E119" s="137" t="s">
        <v>3</v>
      </c>
      <c r="F119" s="138" t="s">
        <v>3424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90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2" customFormat="1" ht="11.25">
      <c r="B120" s="142"/>
      <c r="D120" s="136" t="s">
        <v>190</v>
      </c>
      <c r="E120" s="143" t="s">
        <v>3</v>
      </c>
      <c r="F120" s="144" t="s">
        <v>3418</v>
      </c>
      <c r="H120" s="145">
        <v>435</v>
      </c>
      <c r="I120" s="146"/>
      <c r="L120" s="142"/>
      <c r="M120" s="147"/>
      <c r="T120" s="148"/>
      <c r="AT120" s="143" t="s">
        <v>190</v>
      </c>
      <c r="AU120" s="143" t="s">
        <v>90</v>
      </c>
      <c r="AV120" s="12" t="s">
        <v>90</v>
      </c>
      <c r="AW120" s="12" t="s">
        <v>41</v>
      </c>
      <c r="AX120" s="12" t="s">
        <v>88</v>
      </c>
      <c r="AY120" s="143" t="s">
        <v>184</v>
      </c>
    </row>
    <row r="121" spans="2:65" s="1" customFormat="1" ht="33" customHeight="1">
      <c r="B121" s="121"/>
      <c r="C121" s="122" t="s">
        <v>230</v>
      </c>
      <c r="D121" s="122" t="s">
        <v>185</v>
      </c>
      <c r="E121" s="123" t="s">
        <v>2563</v>
      </c>
      <c r="F121" s="124" t="s">
        <v>2564</v>
      </c>
      <c r="G121" s="125" t="s">
        <v>348</v>
      </c>
      <c r="H121" s="126">
        <v>10</v>
      </c>
      <c r="I121" s="127"/>
      <c r="J121" s="128">
        <f>ROUND(I121*H121,2)</f>
        <v>0</v>
      </c>
      <c r="K121" s="124" t="s">
        <v>2531</v>
      </c>
      <c r="L121" s="32"/>
      <c r="M121" s="129" t="s">
        <v>3</v>
      </c>
      <c r="N121" s="130" t="s">
        <v>51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88</v>
      </c>
      <c r="AT121" s="133" t="s">
        <v>185</v>
      </c>
      <c r="AU121" s="133" t="s">
        <v>90</v>
      </c>
      <c r="AY121" s="16" t="s">
        <v>184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88</v>
      </c>
      <c r="BK121" s="134">
        <f>ROUND(I121*H121,2)</f>
        <v>0</v>
      </c>
      <c r="BL121" s="16" t="s">
        <v>88</v>
      </c>
      <c r="BM121" s="133" t="s">
        <v>3426</v>
      </c>
    </row>
    <row r="122" spans="2:65" s="1" customFormat="1" ht="11.25">
      <c r="B122" s="32"/>
      <c r="D122" s="165" t="s">
        <v>2533</v>
      </c>
      <c r="F122" s="166" t="s">
        <v>2566</v>
      </c>
      <c r="I122" s="167"/>
      <c r="L122" s="32"/>
      <c r="M122" s="168"/>
      <c r="T122" s="53"/>
      <c r="AT122" s="16" t="s">
        <v>2533</v>
      </c>
      <c r="AU122" s="16" t="s">
        <v>90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3417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90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1" customFormat="1" ht="22.5">
      <c r="B124" s="135"/>
      <c r="D124" s="136" t="s">
        <v>190</v>
      </c>
      <c r="E124" s="137" t="s">
        <v>3</v>
      </c>
      <c r="F124" s="138" t="s">
        <v>3424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90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2" customFormat="1" ht="11.25">
      <c r="B125" s="142"/>
      <c r="D125" s="136" t="s">
        <v>190</v>
      </c>
      <c r="E125" s="143" t="s">
        <v>3</v>
      </c>
      <c r="F125" s="144" t="s">
        <v>2061</v>
      </c>
      <c r="H125" s="145">
        <v>10</v>
      </c>
      <c r="I125" s="146"/>
      <c r="L125" s="142"/>
      <c r="M125" s="147"/>
      <c r="T125" s="148"/>
      <c r="AT125" s="143" t="s">
        <v>190</v>
      </c>
      <c r="AU125" s="143" t="s">
        <v>90</v>
      </c>
      <c r="AV125" s="12" t="s">
        <v>90</v>
      </c>
      <c r="AW125" s="12" t="s">
        <v>41</v>
      </c>
      <c r="AX125" s="12" t="s">
        <v>88</v>
      </c>
      <c r="AY125" s="143" t="s">
        <v>184</v>
      </c>
    </row>
    <row r="126" spans="2:65" s="1" customFormat="1" ht="24.2" customHeight="1">
      <c r="B126" s="121"/>
      <c r="C126" s="122" t="s">
        <v>228</v>
      </c>
      <c r="D126" s="122" t="s">
        <v>185</v>
      </c>
      <c r="E126" s="123" t="s">
        <v>2567</v>
      </c>
      <c r="F126" s="124" t="s">
        <v>2568</v>
      </c>
      <c r="G126" s="125" t="s">
        <v>348</v>
      </c>
      <c r="H126" s="126">
        <v>5</v>
      </c>
      <c r="I126" s="127"/>
      <c r="J126" s="128">
        <f>ROUND(I126*H126,2)</f>
        <v>0</v>
      </c>
      <c r="K126" s="124" t="s">
        <v>2531</v>
      </c>
      <c r="L126" s="32"/>
      <c r="M126" s="129" t="s">
        <v>3</v>
      </c>
      <c r="N126" s="130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88</v>
      </c>
      <c r="AT126" s="133" t="s">
        <v>185</v>
      </c>
      <c r="AU126" s="133" t="s">
        <v>90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3427</v>
      </c>
    </row>
    <row r="127" spans="2:65" s="1" customFormat="1" ht="11.25">
      <c r="B127" s="32"/>
      <c r="D127" s="165" t="s">
        <v>2533</v>
      </c>
      <c r="F127" s="166" t="s">
        <v>2570</v>
      </c>
      <c r="I127" s="167"/>
      <c r="L127" s="32"/>
      <c r="M127" s="168"/>
      <c r="T127" s="53"/>
      <c r="AT127" s="16" t="s">
        <v>2533</v>
      </c>
      <c r="AU127" s="16" t="s">
        <v>90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3417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90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22.5">
      <c r="B129" s="135"/>
      <c r="D129" s="136" t="s">
        <v>190</v>
      </c>
      <c r="E129" s="137" t="s">
        <v>3</v>
      </c>
      <c r="F129" s="138" t="s">
        <v>3424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90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2" customFormat="1" ht="11.25">
      <c r="B130" s="142"/>
      <c r="D130" s="136" t="s">
        <v>190</v>
      </c>
      <c r="E130" s="143" t="s">
        <v>3</v>
      </c>
      <c r="F130" s="144" t="s">
        <v>2571</v>
      </c>
      <c r="H130" s="145">
        <v>5</v>
      </c>
      <c r="I130" s="146"/>
      <c r="L130" s="142"/>
      <c r="M130" s="147"/>
      <c r="T130" s="148"/>
      <c r="AT130" s="143" t="s">
        <v>190</v>
      </c>
      <c r="AU130" s="143" t="s">
        <v>90</v>
      </c>
      <c r="AV130" s="12" t="s">
        <v>90</v>
      </c>
      <c r="AW130" s="12" t="s">
        <v>41</v>
      </c>
      <c r="AX130" s="12" t="s">
        <v>88</v>
      </c>
      <c r="AY130" s="143" t="s">
        <v>184</v>
      </c>
    </row>
    <row r="131" spans="2:65" s="1" customFormat="1" ht="24.2" customHeight="1">
      <c r="B131" s="121"/>
      <c r="C131" s="122" t="s">
        <v>241</v>
      </c>
      <c r="D131" s="122" t="s">
        <v>185</v>
      </c>
      <c r="E131" s="123" t="s">
        <v>2572</v>
      </c>
      <c r="F131" s="124" t="s">
        <v>2573</v>
      </c>
      <c r="G131" s="125" t="s">
        <v>348</v>
      </c>
      <c r="H131" s="126">
        <v>10</v>
      </c>
      <c r="I131" s="127"/>
      <c r="J131" s="128">
        <f>ROUND(I131*H131,2)</f>
        <v>0</v>
      </c>
      <c r="K131" s="124" t="s">
        <v>2531</v>
      </c>
      <c r="L131" s="32"/>
      <c r="M131" s="129" t="s">
        <v>3</v>
      </c>
      <c r="N131" s="130" t="s">
        <v>51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88</v>
      </c>
      <c r="AT131" s="133" t="s">
        <v>185</v>
      </c>
      <c r="AU131" s="133" t="s">
        <v>90</v>
      </c>
      <c r="AY131" s="16" t="s">
        <v>184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88</v>
      </c>
      <c r="BK131" s="134">
        <f>ROUND(I131*H131,2)</f>
        <v>0</v>
      </c>
      <c r="BL131" s="16" t="s">
        <v>88</v>
      </c>
      <c r="BM131" s="133" t="s">
        <v>3428</v>
      </c>
    </row>
    <row r="132" spans="2:65" s="1" customFormat="1" ht="11.25">
      <c r="B132" s="32"/>
      <c r="D132" s="165" t="s">
        <v>2533</v>
      </c>
      <c r="F132" s="166" t="s">
        <v>2575</v>
      </c>
      <c r="I132" s="167"/>
      <c r="L132" s="32"/>
      <c r="M132" s="168"/>
      <c r="T132" s="53"/>
      <c r="AT132" s="16" t="s">
        <v>2533</v>
      </c>
      <c r="AU132" s="16" t="s">
        <v>90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3417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90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22.5">
      <c r="B134" s="135"/>
      <c r="D134" s="136" t="s">
        <v>190</v>
      </c>
      <c r="E134" s="137" t="s">
        <v>3</v>
      </c>
      <c r="F134" s="138" t="s">
        <v>3424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90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2" customFormat="1" ht="11.25">
      <c r="B135" s="142"/>
      <c r="D135" s="136" t="s">
        <v>190</v>
      </c>
      <c r="E135" s="143" t="s">
        <v>3</v>
      </c>
      <c r="F135" s="144" t="s">
        <v>2061</v>
      </c>
      <c r="H135" s="145">
        <v>10</v>
      </c>
      <c r="I135" s="146"/>
      <c r="L135" s="142"/>
      <c r="M135" s="147"/>
      <c r="T135" s="148"/>
      <c r="AT135" s="143" t="s">
        <v>190</v>
      </c>
      <c r="AU135" s="143" t="s">
        <v>90</v>
      </c>
      <c r="AV135" s="12" t="s">
        <v>90</v>
      </c>
      <c r="AW135" s="12" t="s">
        <v>41</v>
      </c>
      <c r="AX135" s="12" t="s">
        <v>88</v>
      </c>
      <c r="AY135" s="143" t="s">
        <v>184</v>
      </c>
    </row>
    <row r="136" spans="2:65" s="1" customFormat="1" ht="37.9" customHeight="1">
      <c r="B136" s="121"/>
      <c r="C136" s="122" t="s">
        <v>247</v>
      </c>
      <c r="D136" s="122" t="s">
        <v>185</v>
      </c>
      <c r="E136" s="123" t="s">
        <v>2576</v>
      </c>
      <c r="F136" s="124" t="s">
        <v>2577</v>
      </c>
      <c r="G136" s="125" t="s">
        <v>348</v>
      </c>
      <c r="H136" s="126">
        <v>5</v>
      </c>
      <c r="I136" s="127"/>
      <c r="J136" s="128">
        <f>ROUND(I136*H136,2)</f>
        <v>0</v>
      </c>
      <c r="K136" s="124" t="s">
        <v>2531</v>
      </c>
      <c r="L136" s="32"/>
      <c r="M136" s="129" t="s">
        <v>3</v>
      </c>
      <c r="N136" s="130" t="s">
        <v>51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88</v>
      </c>
      <c r="AT136" s="133" t="s">
        <v>185</v>
      </c>
      <c r="AU136" s="133" t="s">
        <v>90</v>
      </c>
      <c r="AY136" s="16" t="s">
        <v>184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88</v>
      </c>
      <c r="BK136" s="134">
        <f>ROUND(I136*H136,2)</f>
        <v>0</v>
      </c>
      <c r="BL136" s="16" t="s">
        <v>88</v>
      </c>
      <c r="BM136" s="133" t="s">
        <v>3429</v>
      </c>
    </row>
    <row r="137" spans="2:65" s="1" customFormat="1" ht="11.25">
      <c r="B137" s="32"/>
      <c r="D137" s="165" t="s">
        <v>2533</v>
      </c>
      <c r="F137" s="166" t="s">
        <v>2579</v>
      </c>
      <c r="I137" s="167"/>
      <c r="L137" s="32"/>
      <c r="M137" s="168"/>
      <c r="T137" s="53"/>
      <c r="AT137" s="16" t="s">
        <v>2533</v>
      </c>
      <c r="AU137" s="16" t="s">
        <v>90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3417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90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1" customFormat="1" ht="22.5">
      <c r="B139" s="135"/>
      <c r="D139" s="136" t="s">
        <v>190</v>
      </c>
      <c r="E139" s="137" t="s">
        <v>3</v>
      </c>
      <c r="F139" s="138" t="s">
        <v>3424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90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2" customFormat="1" ht="11.25">
      <c r="B140" s="142"/>
      <c r="D140" s="136" t="s">
        <v>190</v>
      </c>
      <c r="E140" s="143" t="s">
        <v>3</v>
      </c>
      <c r="F140" s="144" t="s">
        <v>2571</v>
      </c>
      <c r="H140" s="145">
        <v>5</v>
      </c>
      <c r="I140" s="146"/>
      <c r="L140" s="142"/>
      <c r="M140" s="147"/>
      <c r="T140" s="148"/>
      <c r="AT140" s="143" t="s">
        <v>190</v>
      </c>
      <c r="AU140" s="143" t="s">
        <v>90</v>
      </c>
      <c r="AV140" s="12" t="s">
        <v>90</v>
      </c>
      <c r="AW140" s="12" t="s">
        <v>41</v>
      </c>
      <c r="AX140" s="12" t="s">
        <v>88</v>
      </c>
      <c r="AY140" s="143" t="s">
        <v>184</v>
      </c>
    </row>
    <row r="141" spans="2:65" s="1" customFormat="1" ht="66.75" customHeight="1">
      <c r="B141" s="121"/>
      <c r="C141" s="122" t="s">
        <v>253</v>
      </c>
      <c r="D141" s="122" t="s">
        <v>185</v>
      </c>
      <c r="E141" s="123" t="s">
        <v>2580</v>
      </c>
      <c r="F141" s="124" t="s">
        <v>2581</v>
      </c>
      <c r="G141" s="125" t="s">
        <v>348</v>
      </c>
      <c r="H141" s="126">
        <v>10</v>
      </c>
      <c r="I141" s="127"/>
      <c r="J141" s="128">
        <f>ROUND(I141*H141,2)</f>
        <v>0</v>
      </c>
      <c r="K141" s="124" t="s">
        <v>2531</v>
      </c>
      <c r="L141" s="32"/>
      <c r="M141" s="129" t="s">
        <v>3</v>
      </c>
      <c r="N141" s="130" t="s">
        <v>51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88</v>
      </c>
      <c r="AT141" s="133" t="s">
        <v>185</v>
      </c>
      <c r="AU141" s="133" t="s">
        <v>90</v>
      </c>
      <c r="AY141" s="16" t="s">
        <v>184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88</v>
      </c>
      <c r="BK141" s="134">
        <f>ROUND(I141*H141,2)</f>
        <v>0</v>
      </c>
      <c r="BL141" s="16" t="s">
        <v>88</v>
      </c>
      <c r="BM141" s="133" t="s">
        <v>3430</v>
      </c>
    </row>
    <row r="142" spans="2:65" s="1" customFormat="1" ht="11.25">
      <c r="B142" s="32"/>
      <c r="D142" s="165" t="s">
        <v>2533</v>
      </c>
      <c r="F142" s="166" t="s">
        <v>2583</v>
      </c>
      <c r="I142" s="167"/>
      <c r="L142" s="32"/>
      <c r="M142" s="168"/>
      <c r="T142" s="53"/>
      <c r="AT142" s="16" t="s">
        <v>2533</v>
      </c>
      <c r="AU142" s="16" t="s">
        <v>90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3417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90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2584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90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1278</v>
      </c>
      <c r="H145" s="145">
        <v>10</v>
      </c>
      <c r="I145" s="146"/>
      <c r="L145" s="142"/>
      <c r="M145" s="147"/>
      <c r="T145" s="148"/>
      <c r="AT145" s="143" t="s">
        <v>190</v>
      </c>
      <c r="AU145" s="143" t="s">
        <v>90</v>
      </c>
      <c r="AV145" s="12" t="s">
        <v>90</v>
      </c>
      <c r="AW145" s="12" t="s">
        <v>41</v>
      </c>
      <c r="AX145" s="12" t="s">
        <v>88</v>
      </c>
      <c r="AY145" s="143" t="s">
        <v>184</v>
      </c>
    </row>
    <row r="146" spans="2:65" s="1" customFormat="1" ht="37.9" customHeight="1">
      <c r="B146" s="121"/>
      <c r="C146" s="122" t="s">
        <v>265</v>
      </c>
      <c r="D146" s="122" t="s">
        <v>185</v>
      </c>
      <c r="E146" s="123" t="s">
        <v>2585</v>
      </c>
      <c r="F146" s="124" t="s">
        <v>2586</v>
      </c>
      <c r="G146" s="125" t="s">
        <v>348</v>
      </c>
      <c r="H146" s="126">
        <v>10</v>
      </c>
      <c r="I146" s="127"/>
      <c r="J146" s="128">
        <f>ROUND(I146*H146,2)</f>
        <v>0</v>
      </c>
      <c r="K146" s="124" t="s">
        <v>2531</v>
      </c>
      <c r="L146" s="32"/>
      <c r="M146" s="129" t="s">
        <v>3</v>
      </c>
      <c r="N146" s="130" t="s">
        <v>51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88</v>
      </c>
      <c r="AT146" s="133" t="s">
        <v>185</v>
      </c>
      <c r="AU146" s="133" t="s">
        <v>90</v>
      </c>
      <c r="AY146" s="16" t="s">
        <v>184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88</v>
      </c>
      <c r="BK146" s="134">
        <f>ROUND(I146*H146,2)</f>
        <v>0</v>
      </c>
      <c r="BL146" s="16" t="s">
        <v>88</v>
      </c>
      <c r="BM146" s="133" t="s">
        <v>3431</v>
      </c>
    </row>
    <row r="147" spans="2:65" s="1" customFormat="1" ht="11.25">
      <c r="B147" s="32"/>
      <c r="D147" s="165" t="s">
        <v>2533</v>
      </c>
      <c r="F147" s="166" t="s">
        <v>2588</v>
      </c>
      <c r="I147" s="167"/>
      <c r="L147" s="32"/>
      <c r="M147" s="168"/>
      <c r="T147" s="53"/>
      <c r="AT147" s="16" t="s">
        <v>2533</v>
      </c>
      <c r="AU147" s="16" t="s">
        <v>90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3417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90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2584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90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1278</v>
      </c>
      <c r="H150" s="145">
        <v>10</v>
      </c>
      <c r="I150" s="146"/>
      <c r="L150" s="142"/>
      <c r="M150" s="147"/>
      <c r="T150" s="148"/>
      <c r="AT150" s="143" t="s">
        <v>190</v>
      </c>
      <c r="AU150" s="143" t="s">
        <v>90</v>
      </c>
      <c r="AV150" s="12" t="s">
        <v>90</v>
      </c>
      <c r="AW150" s="12" t="s">
        <v>41</v>
      </c>
      <c r="AX150" s="12" t="s">
        <v>88</v>
      </c>
      <c r="AY150" s="143" t="s">
        <v>184</v>
      </c>
    </row>
    <row r="151" spans="2:65" s="1" customFormat="1" ht="24.2" customHeight="1">
      <c r="B151" s="121"/>
      <c r="C151" s="169" t="s">
        <v>274</v>
      </c>
      <c r="D151" s="169" t="s">
        <v>2525</v>
      </c>
      <c r="E151" s="170" t="s">
        <v>2589</v>
      </c>
      <c r="F151" s="171" t="s">
        <v>2590</v>
      </c>
      <c r="G151" s="172" t="s">
        <v>324</v>
      </c>
      <c r="H151" s="173">
        <v>1</v>
      </c>
      <c r="I151" s="174"/>
      <c r="J151" s="175">
        <f>ROUND(I151*H151,2)</f>
        <v>0</v>
      </c>
      <c r="K151" s="171" t="s">
        <v>2531</v>
      </c>
      <c r="L151" s="176"/>
      <c r="M151" s="177" t="s">
        <v>3</v>
      </c>
      <c r="N151" s="178" t="s">
        <v>51</v>
      </c>
      <c r="P151" s="131">
        <f>O151*H151</f>
        <v>0</v>
      </c>
      <c r="Q151" s="131">
        <v>8.0000000000000007E-5</v>
      </c>
      <c r="R151" s="131">
        <f>Q151*H151</f>
        <v>8.0000000000000007E-5</v>
      </c>
      <c r="S151" s="131">
        <v>0</v>
      </c>
      <c r="T151" s="132">
        <f>S151*H151</f>
        <v>0</v>
      </c>
      <c r="AR151" s="133" t="s">
        <v>90</v>
      </c>
      <c r="AT151" s="133" t="s">
        <v>2525</v>
      </c>
      <c r="AU151" s="133" t="s">
        <v>90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3432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3417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90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2584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90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2" customFormat="1" ht="11.25">
      <c r="B154" s="142"/>
      <c r="D154" s="136" t="s">
        <v>190</v>
      </c>
      <c r="E154" s="143" t="s">
        <v>3</v>
      </c>
      <c r="F154" s="144" t="s">
        <v>2592</v>
      </c>
      <c r="H154" s="145">
        <v>1</v>
      </c>
      <c r="I154" s="146"/>
      <c r="L154" s="142"/>
      <c r="M154" s="147"/>
      <c r="T154" s="148"/>
      <c r="AT154" s="143" t="s">
        <v>190</v>
      </c>
      <c r="AU154" s="143" t="s">
        <v>90</v>
      </c>
      <c r="AV154" s="12" t="s">
        <v>90</v>
      </c>
      <c r="AW154" s="12" t="s">
        <v>41</v>
      </c>
      <c r="AX154" s="12" t="s">
        <v>88</v>
      </c>
      <c r="AY154" s="143" t="s">
        <v>184</v>
      </c>
    </row>
    <row r="155" spans="2:65" s="10" customFormat="1" ht="22.9" customHeight="1">
      <c r="B155" s="111"/>
      <c r="D155" s="112" t="s">
        <v>79</v>
      </c>
      <c r="E155" s="163" t="s">
        <v>2593</v>
      </c>
      <c r="F155" s="163" t="s">
        <v>3433</v>
      </c>
      <c r="I155" s="114"/>
      <c r="J155" s="164">
        <f>BK155</f>
        <v>0</v>
      </c>
      <c r="L155" s="111"/>
      <c r="M155" s="116"/>
      <c r="P155" s="117">
        <f>SUM(P156:P201)</f>
        <v>0</v>
      </c>
      <c r="R155" s="117">
        <f>SUM(R156:R201)</f>
        <v>0</v>
      </c>
      <c r="T155" s="118">
        <f>SUM(T156:T201)</f>
        <v>0</v>
      </c>
      <c r="AR155" s="112" t="s">
        <v>210</v>
      </c>
      <c r="AT155" s="119" t="s">
        <v>79</v>
      </c>
      <c r="AU155" s="119" t="s">
        <v>88</v>
      </c>
      <c r="AY155" s="112" t="s">
        <v>184</v>
      </c>
      <c r="BK155" s="120">
        <f>SUM(BK156:BK201)</f>
        <v>0</v>
      </c>
    </row>
    <row r="156" spans="2:65" s="1" customFormat="1" ht="16.5" customHeight="1">
      <c r="B156" s="121"/>
      <c r="C156" s="169" t="s">
        <v>256</v>
      </c>
      <c r="D156" s="169" t="s">
        <v>2525</v>
      </c>
      <c r="E156" s="170" t="s">
        <v>2595</v>
      </c>
      <c r="F156" s="171" t="s">
        <v>2596</v>
      </c>
      <c r="G156" s="172" t="s">
        <v>348</v>
      </c>
      <c r="H156" s="173">
        <v>1</v>
      </c>
      <c r="I156" s="174"/>
      <c r="J156" s="175">
        <f>ROUND(I156*H156,2)</f>
        <v>0</v>
      </c>
      <c r="K156" s="171" t="s">
        <v>901</v>
      </c>
      <c r="L156" s="176"/>
      <c r="M156" s="177" t="s">
        <v>3</v>
      </c>
      <c r="N156" s="178" t="s">
        <v>51</v>
      </c>
      <c r="P156" s="131">
        <f>O156*H156</f>
        <v>0</v>
      </c>
      <c r="Q156" s="131">
        <v>0</v>
      </c>
      <c r="R156" s="131">
        <f>Q156*H156</f>
        <v>0</v>
      </c>
      <c r="S156" s="131">
        <v>0</v>
      </c>
      <c r="T156" s="132">
        <f>S156*H156</f>
        <v>0</v>
      </c>
      <c r="AR156" s="133" t="s">
        <v>90</v>
      </c>
      <c r="AT156" s="133" t="s">
        <v>2525</v>
      </c>
      <c r="AU156" s="133" t="s">
        <v>90</v>
      </c>
      <c r="AY156" s="16" t="s">
        <v>184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88</v>
      </c>
      <c r="BK156" s="134">
        <f>ROUND(I156*H156,2)</f>
        <v>0</v>
      </c>
      <c r="BL156" s="16" t="s">
        <v>88</v>
      </c>
      <c r="BM156" s="133" t="s">
        <v>3434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3435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90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3436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90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2" customFormat="1" ht="11.25">
      <c r="B159" s="142"/>
      <c r="D159" s="136" t="s">
        <v>190</v>
      </c>
      <c r="E159" s="143" t="s">
        <v>3</v>
      </c>
      <c r="F159" s="144" t="s">
        <v>88</v>
      </c>
      <c r="H159" s="145">
        <v>1</v>
      </c>
      <c r="I159" s="146"/>
      <c r="L159" s="142"/>
      <c r="M159" s="147"/>
      <c r="T159" s="148"/>
      <c r="AT159" s="143" t="s">
        <v>190</v>
      </c>
      <c r="AU159" s="143" t="s">
        <v>90</v>
      </c>
      <c r="AV159" s="12" t="s">
        <v>90</v>
      </c>
      <c r="AW159" s="12" t="s">
        <v>41</v>
      </c>
      <c r="AX159" s="12" t="s">
        <v>88</v>
      </c>
      <c r="AY159" s="143" t="s">
        <v>184</v>
      </c>
    </row>
    <row r="160" spans="2:65" s="1" customFormat="1" ht="16.5" customHeight="1">
      <c r="B160" s="121"/>
      <c r="C160" s="169" t="s">
        <v>9</v>
      </c>
      <c r="D160" s="169" t="s">
        <v>2525</v>
      </c>
      <c r="E160" s="170" t="s">
        <v>2600</v>
      </c>
      <c r="F160" s="171" t="s">
        <v>2601</v>
      </c>
      <c r="G160" s="172" t="s">
        <v>348</v>
      </c>
      <c r="H160" s="173">
        <v>20</v>
      </c>
      <c r="I160" s="174"/>
      <c r="J160" s="175">
        <f>ROUND(I160*H160,2)</f>
        <v>0</v>
      </c>
      <c r="K160" s="171" t="s">
        <v>901</v>
      </c>
      <c r="L160" s="176"/>
      <c r="M160" s="177" t="s">
        <v>3</v>
      </c>
      <c r="N160" s="178" t="s">
        <v>51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90</v>
      </c>
      <c r="AT160" s="133" t="s">
        <v>2525</v>
      </c>
      <c r="AU160" s="133" t="s">
        <v>90</v>
      </c>
      <c r="AY160" s="16" t="s">
        <v>184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88</v>
      </c>
      <c r="BK160" s="134">
        <f>ROUND(I160*H160,2)</f>
        <v>0</v>
      </c>
      <c r="BL160" s="16" t="s">
        <v>88</v>
      </c>
      <c r="BM160" s="133" t="s">
        <v>3437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3435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90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3436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90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2" customFormat="1" ht="11.25">
      <c r="B163" s="142"/>
      <c r="D163" s="136" t="s">
        <v>190</v>
      </c>
      <c r="E163" s="143" t="s">
        <v>3</v>
      </c>
      <c r="F163" s="144" t="s">
        <v>321</v>
      </c>
      <c r="H163" s="145">
        <v>20</v>
      </c>
      <c r="I163" s="146"/>
      <c r="L163" s="142"/>
      <c r="M163" s="147"/>
      <c r="T163" s="148"/>
      <c r="AT163" s="143" t="s">
        <v>190</v>
      </c>
      <c r="AU163" s="143" t="s">
        <v>90</v>
      </c>
      <c r="AV163" s="12" t="s">
        <v>90</v>
      </c>
      <c r="AW163" s="12" t="s">
        <v>41</v>
      </c>
      <c r="AX163" s="12" t="s">
        <v>88</v>
      </c>
      <c r="AY163" s="143" t="s">
        <v>184</v>
      </c>
    </row>
    <row r="164" spans="2:65" s="1" customFormat="1" ht="16.5" customHeight="1">
      <c r="B164" s="121"/>
      <c r="C164" s="169" t="s">
        <v>268</v>
      </c>
      <c r="D164" s="169" t="s">
        <v>2525</v>
      </c>
      <c r="E164" s="170" t="s">
        <v>2603</v>
      </c>
      <c r="F164" s="171" t="s">
        <v>2604</v>
      </c>
      <c r="G164" s="172" t="s">
        <v>348</v>
      </c>
      <c r="H164" s="173">
        <v>6</v>
      </c>
      <c r="I164" s="174"/>
      <c r="J164" s="175">
        <f>ROUND(I164*H164,2)</f>
        <v>0</v>
      </c>
      <c r="K164" s="171" t="s">
        <v>901</v>
      </c>
      <c r="L164" s="176"/>
      <c r="M164" s="177" t="s">
        <v>3</v>
      </c>
      <c r="N164" s="178" t="s">
        <v>51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90</v>
      </c>
      <c r="AT164" s="133" t="s">
        <v>2525</v>
      </c>
      <c r="AU164" s="133" t="s">
        <v>90</v>
      </c>
      <c r="AY164" s="16" t="s">
        <v>184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88</v>
      </c>
      <c r="BK164" s="134">
        <f>ROUND(I164*H164,2)</f>
        <v>0</v>
      </c>
      <c r="BL164" s="16" t="s">
        <v>88</v>
      </c>
      <c r="BM164" s="133" t="s">
        <v>3438</v>
      </c>
    </row>
    <row r="165" spans="2:65" s="11" customFormat="1" ht="11.25">
      <c r="B165" s="135"/>
      <c r="D165" s="136" t="s">
        <v>190</v>
      </c>
      <c r="E165" s="137" t="s">
        <v>3</v>
      </c>
      <c r="F165" s="138" t="s">
        <v>3435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90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3436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90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3439</v>
      </c>
      <c r="H167" s="145">
        <v>6</v>
      </c>
      <c r="I167" s="146"/>
      <c r="L167" s="142"/>
      <c r="M167" s="147"/>
      <c r="T167" s="148"/>
      <c r="AT167" s="143" t="s">
        <v>190</v>
      </c>
      <c r="AU167" s="143" t="s">
        <v>90</v>
      </c>
      <c r="AV167" s="12" t="s">
        <v>90</v>
      </c>
      <c r="AW167" s="12" t="s">
        <v>41</v>
      </c>
      <c r="AX167" s="12" t="s">
        <v>88</v>
      </c>
      <c r="AY167" s="143" t="s">
        <v>184</v>
      </c>
    </row>
    <row r="168" spans="2:65" s="1" customFormat="1" ht="16.5" customHeight="1">
      <c r="B168" s="121"/>
      <c r="C168" s="122" t="s">
        <v>293</v>
      </c>
      <c r="D168" s="122" t="s">
        <v>185</v>
      </c>
      <c r="E168" s="123" t="s">
        <v>2607</v>
      </c>
      <c r="F168" s="124" t="s">
        <v>2608</v>
      </c>
      <c r="G168" s="125" t="s">
        <v>348</v>
      </c>
      <c r="H168" s="126">
        <v>1</v>
      </c>
      <c r="I168" s="127"/>
      <c r="J168" s="128">
        <f>ROUND(I168*H168,2)</f>
        <v>0</v>
      </c>
      <c r="K168" s="124" t="s">
        <v>2531</v>
      </c>
      <c r="L168" s="32"/>
      <c r="M168" s="129" t="s">
        <v>3</v>
      </c>
      <c r="N168" s="130" t="s">
        <v>51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88</v>
      </c>
      <c r="AT168" s="133" t="s">
        <v>185</v>
      </c>
      <c r="AU168" s="133" t="s">
        <v>90</v>
      </c>
      <c r="AY168" s="16" t="s">
        <v>184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6" t="s">
        <v>88</v>
      </c>
      <c r="BK168" s="134">
        <f>ROUND(I168*H168,2)</f>
        <v>0</v>
      </c>
      <c r="BL168" s="16" t="s">
        <v>88</v>
      </c>
      <c r="BM168" s="133" t="s">
        <v>3440</v>
      </c>
    </row>
    <row r="169" spans="2:65" s="1" customFormat="1" ht="11.25">
      <c r="B169" s="32"/>
      <c r="D169" s="165" t="s">
        <v>2533</v>
      </c>
      <c r="F169" s="166" t="s">
        <v>2610</v>
      </c>
      <c r="I169" s="167"/>
      <c r="L169" s="32"/>
      <c r="M169" s="168"/>
      <c r="T169" s="53"/>
      <c r="AT169" s="16" t="s">
        <v>2533</v>
      </c>
      <c r="AU169" s="16" t="s">
        <v>90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3435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90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3436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90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88</v>
      </c>
      <c r="H172" s="145">
        <v>1</v>
      </c>
      <c r="I172" s="146"/>
      <c r="L172" s="142"/>
      <c r="M172" s="147"/>
      <c r="T172" s="148"/>
      <c r="AT172" s="143" t="s">
        <v>190</v>
      </c>
      <c r="AU172" s="143" t="s">
        <v>90</v>
      </c>
      <c r="AV172" s="12" t="s">
        <v>90</v>
      </c>
      <c r="AW172" s="12" t="s">
        <v>41</v>
      </c>
      <c r="AX172" s="12" t="s">
        <v>88</v>
      </c>
      <c r="AY172" s="143" t="s">
        <v>184</v>
      </c>
    </row>
    <row r="173" spans="2:65" s="1" customFormat="1" ht="24.2" customHeight="1">
      <c r="B173" s="121"/>
      <c r="C173" s="169" t="s">
        <v>300</v>
      </c>
      <c r="D173" s="169" t="s">
        <v>2525</v>
      </c>
      <c r="E173" s="170" t="s">
        <v>2611</v>
      </c>
      <c r="F173" s="171" t="s">
        <v>2612</v>
      </c>
      <c r="G173" s="172" t="s">
        <v>348</v>
      </c>
      <c r="H173" s="173">
        <v>1</v>
      </c>
      <c r="I173" s="174"/>
      <c r="J173" s="175">
        <f>ROUND(I173*H173,2)</f>
        <v>0</v>
      </c>
      <c r="K173" s="171" t="s">
        <v>901</v>
      </c>
      <c r="L173" s="176"/>
      <c r="M173" s="177" t="s">
        <v>3</v>
      </c>
      <c r="N173" s="178" t="s">
        <v>51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90</v>
      </c>
      <c r="AT173" s="133" t="s">
        <v>2525</v>
      </c>
      <c r="AU173" s="133" t="s">
        <v>90</v>
      </c>
      <c r="AY173" s="16" t="s">
        <v>184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88</v>
      </c>
      <c r="BK173" s="134">
        <f>ROUND(I173*H173,2)</f>
        <v>0</v>
      </c>
      <c r="BL173" s="16" t="s">
        <v>88</v>
      </c>
      <c r="BM173" s="133" t="s">
        <v>3441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3435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90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3436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90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2" customFormat="1" ht="11.25">
      <c r="B176" s="142"/>
      <c r="D176" s="136" t="s">
        <v>190</v>
      </c>
      <c r="E176" s="143" t="s">
        <v>3</v>
      </c>
      <c r="F176" s="144" t="s">
        <v>88</v>
      </c>
      <c r="H176" s="145">
        <v>1</v>
      </c>
      <c r="I176" s="146"/>
      <c r="L176" s="142"/>
      <c r="M176" s="147"/>
      <c r="T176" s="148"/>
      <c r="AT176" s="143" t="s">
        <v>190</v>
      </c>
      <c r="AU176" s="143" t="s">
        <v>90</v>
      </c>
      <c r="AV176" s="12" t="s">
        <v>90</v>
      </c>
      <c r="AW176" s="12" t="s">
        <v>41</v>
      </c>
      <c r="AX176" s="12" t="s">
        <v>88</v>
      </c>
      <c r="AY176" s="143" t="s">
        <v>184</v>
      </c>
    </row>
    <row r="177" spans="2:65" s="1" customFormat="1" ht="24.2" customHeight="1">
      <c r="B177" s="121"/>
      <c r="C177" s="169" t="s">
        <v>314</v>
      </c>
      <c r="D177" s="169" t="s">
        <v>2525</v>
      </c>
      <c r="E177" s="170" t="s">
        <v>2614</v>
      </c>
      <c r="F177" s="171" t="s">
        <v>2615</v>
      </c>
      <c r="G177" s="172" t="s">
        <v>348</v>
      </c>
      <c r="H177" s="173">
        <v>1</v>
      </c>
      <c r="I177" s="174"/>
      <c r="J177" s="175">
        <f>ROUND(I177*H177,2)</f>
        <v>0</v>
      </c>
      <c r="K177" s="171" t="s">
        <v>901</v>
      </c>
      <c r="L177" s="176"/>
      <c r="M177" s="177" t="s">
        <v>3</v>
      </c>
      <c r="N177" s="178" t="s">
        <v>51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90</v>
      </c>
      <c r="AT177" s="133" t="s">
        <v>2525</v>
      </c>
      <c r="AU177" s="133" t="s">
        <v>90</v>
      </c>
      <c r="AY177" s="16" t="s">
        <v>184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88</v>
      </c>
      <c r="BK177" s="134">
        <f>ROUND(I177*H177,2)</f>
        <v>0</v>
      </c>
      <c r="BL177" s="16" t="s">
        <v>88</v>
      </c>
      <c r="BM177" s="133" t="s">
        <v>3442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3435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90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3436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90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2" customFormat="1" ht="11.25">
      <c r="B180" s="142"/>
      <c r="D180" s="136" t="s">
        <v>190</v>
      </c>
      <c r="E180" s="143" t="s">
        <v>3</v>
      </c>
      <c r="F180" s="144" t="s">
        <v>88</v>
      </c>
      <c r="H180" s="145">
        <v>1</v>
      </c>
      <c r="I180" s="146"/>
      <c r="L180" s="142"/>
      <c r="M180" s="147"/>
      <c r="T180" s="148"/>
      <c r="AT180" s="143" t="s">
        <v>190</v>
      </c>
      <c r="AU180" s="143" t="s">
        <v>90</v>
      </c>
      <c r="AV180" s="12" t="s">
        <v>90</v>
      </c>
      <c r="AW180" s="12" t="s">
        <v>41</v>
      </c>
      <c r="AX180" s="12" t="s">
        <v>88</v>
      </c>
      <c r="AY180" s="143" t="s">
        <v>184</v>
      </c>
    </row>
    <row r="181" spans="2:65" s="1" customFormat="1" ht="16.5" customHeight="1">
      <c r="B181" s="121"/>
      <c r="C181" s="169" t="s">
        <v>321</v>
      </c>
      <c r="D181" s="169" t="s">
        <v>2525</v>
      </c>
      <c r="E181" s="170" t="s">
        <v>2617</v>
      </c>
      <c r="F181" s="171" t="s">
        <v>2618</v>
      </c>
      <c r="G181" s="172" t="s">
        <v>348</v>
      </c>
      <c r="H181" s="173">
        <v>1</v>
      </c>
      <c r="I181" s="174"/>
      <c r="J181" s="175">
        <f>ROUND(I181*H181,2)</f>
        <v>0</v>
      </c>
      <c r="K181" s="171" t="s">
        <v>901</v>
      </c>
      <c r="L181" s="176"/>
      <c r="M181" s="177" t="s">
        <v>3</v>
      </c>
      <c r="N181" s="178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90</v>
      </c>
      <c r="AT181" s="133" t="s">
        <v>2525</v>
      </c>
      <c r="AU181" s="133" t="s">
        <v>90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3443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3435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90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3436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90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88</v>
      </c>
      <c r="H184" s="145">
        <v>1</v>
      </c>
      <c r="I184" s="146"/>
      <c r="L184" s="142"/>
      <c r="M184" s="147"/>
      <c r="T184" s="148"/>
      <c r="AT184" s="143" t="s">
        <v>190</v>
      </c>
      <c r="AU184" s="143" t="s">
        <v>90</v>
      </c>
      <c r="AV184" s="12" t="s">
        <v>90</v>
      </c>
      <c r="AW184" s="12" t="s">
        <v>41</v>
      </c>
      <c r="AX184" s="12" t="s">
        <v>88</v>
      </c>
      <c r="AY184" s="143" t="s">
        <v>184</v>
      </c>
    </row>
    <row r="185" spans="2:65" s="1" customFormat="1" ht="16.5" customHeight="1">
      <c r="B185" s="121"/>
      <c r="C185" s="169" t="s">
        <v>8</v>
      </c>
      <c r="D185" s="169" t="s">
        <v>2525</v>
      </c>
      <c r="E185" s="170" t="s">
        <v>3444</v>
      </c>
      <c r="F185" s="171" t="s">
        <v>2621</v>
      </c>
      <c r="G185" s="172" t="s">
        <v>348</v>
      </c>
      <c r="H185" s="173">
        <v>1</v>
      </c>
      <c r="I185" s="174"/>
      <c r="J185" s="175">
        <f>ROUND(I185*H185,2)</f>
        <v>0</v>
      </c>
      <c r="K185" s="171" t="s">
        <v>901</v>
      </c>
      <c r="L185" s="176"/>
      <c r="M185" s="177" t="s">
        <v>3</v>
      </c>
      <c r="N185" s="178" t="s">
        <v>51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90</v>
      </c>
      <c r="AT185" s="133" t="s">
        <v>2525</v>
      </c>
      <c r="AU185" s="133" t="s">
        <v>90</v>
      </c>
      <c r="AY185" s="16" t="s">
        <v>184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6" t="s">
        <v>88</v>
      </c>
      <c r="BK185" s="134">
        <f>ROUND(I185*H185,2)</f>
        <v>0</v>
      </c>
      <c r="BL185" s="16" t="s">
        <v>88</v>
      </c>
      <c r="BM185" s="133" t="s">
        <v>3445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3435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90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3436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90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88</v>
      </c>
      <c r="H188" s="145">
        <v>1</v>
      </c>
      <c r="I188" s="146"/>
      <c r="L188" s="142"/>
      <c r="M188" s="147"/>
      <c r="T188" s="148"/>
      <c r="AT188" s="143" t="s">
        <v>190</v>
      </c>
      <c r="AU188" s="143" t="s">
        <v>90</v>
      </c>
      <c r="AV188" s="12" t="s">
        <v>90</v>
      </c>
      <c r="AW188" s="12" t="s">
        <v>41</v>
      </c>
      <c r="AX188" s="12" t="s">
        <v>88</v>
      </c>
      <c r="AY188" s="143" t="s">
        <v>184</v>
      </c>
    </row>
    <row r="189" spans="2:65" s="1" customFormat="1" ht="16.5" customHeight="1">
      <c r="B189" s="121"/>
      <c r="C189" s="122" t="s">
        <v>339</v>
      </c>
      <c r="D189" s="122" t="s">
        <v>185</v>
      </c>
      <c r="E189" s="123" t="s">
        <v>2623</v>
      </c>
      <c r="F189" s="124" t="s">
        <v>2624</v>
      </c>
      <c r="G189" s="125" t="s">
        <v>348</v>
      </c>
      <c r="H189" s="126">
        <v>6</v>
      </c>
      <c r="I189" s="127"/>
      <c r="J189" s="128">
        <f>ROUND(I189*H189,2)</f>
        <v>0</v>
      </c>
      <c r="K189" s="124" t="s">
        <v>2531</v>
      </c>
      <c r="L189" s="32"/>
      <c r="M189" s="129" t="s">
        <v>3</v>
      </c>
      <c r="N189" s="130" t="s">
        <v>51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88</v>
      </c>
      <c r="AT189" s="133" t="s">
        <v>185</v>
      </c>
      <c r="AU189" s="133" t="s">
        <v>90</v>
      </c>
      <c r="AY189" s="16" t="s">
        <v>184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88</v>
      </c>
      <c r="BK189" s="134">
        <f>ROUND(I189*H189,2)</f>
        <v>0</v>
      </c>
      <c r="BL189" s="16" t="s">
        <v>88</v>
      </c>
      <c r="BM189" s="133" t="s">
        <v>3446</v>
      </c>
    </row>
    <row r="190" spans="2:65" s="1" customFormat="1" ht="11.25">
      <c r="B190" s="32"/>
      <c r="D190" s="165" t="s">
        <v>2533</v>
      </c>
      <c r="F190" s="166" t="s">
        <v>2626</v>
      </c>
      <c r="I190" s="167"/>
      <c r="L190" s="32"/>
      <c r="M190" s="168"/>
      <c r="T190" s="53"/>
      <c r="AT190" s="16" t="s">
        <v>2533</v>
      </c>
      <c r="AU190" s="16" t="s">
        <v>90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3435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90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3436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90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3439</v>
      </c>
      <c r="H193" s="145">
        <v>6</v>
      </c>
      <c r="I193" s="146"/>
      <c r="L193" s="142"/>
      <c r="M193" s="147"/>
      <c r="T193" s="148"/>
      <c r="AT193" s="143" t="s">
        <v>190</v>
      </c>
      <c r="AU193" s="143" t="s">
        <v>90</v>
      </c>
      <c r="AV193" s="12" t="s">
        <v>90</v>
      </c>
      <c r="AW193" s="12" t="s">
        <v>41</v>
      </c>
      <c r="AX193" s="12" t="s">
        <v>88</v>
      </c>
      <c r="AY193" s="143" t="s">
        <v>184</v>
      </c>
    </row>
    <row r="194" spans="2:65" s="1" customFormat="1" ht="16.5" customHeight="1">
      <c r="B194" s="121"/>
      <c r="C194" s="169" t="s">
        <v>345</v>
      </c>
      <c r="D194" s="169" t="s">
        <v>2525</v>
      </c>
      <c r="E194" s="170" t="s">
        <v>2628</v>
      </c>
      <c r="F194" s="171" t="s">
        <v>2629</v>
      </c>
      <c r="G194" s="172" t="s">
        <v>348</v>
      </c>
      <c r="H194" s="173">
        <v>5</v>
      </c>
      <c r="I194" s="174"/>
      <c r="J194" s="175">
        <f>ROUND(I194*H194,2)</f>
        <v>0</v>
      </c>
      <c r="K194" s="171" t="s">
        <v>901</v>
      </c>
      <c r="L194" s="176"/>
      <c r="M194" s="177" t="s">
        <v>3</v>
      </c>
      <c r="N194" s="178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90</v>
      </c>
      <c r="AT194" s="133" t="s">
        <v>2525</v>
      </c>
      <c r="AU194" s="133" t="s">
        <v>90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3447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3435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90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3436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90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2" customFormat="1" ht="11.25">
      <c r="B197" s="142"/>
      <c r="D197" s="136" t="s">
        <v>190</v>
      </c>
      <c r="E197" s="143" t="s">
        <v>3</v>
      </c>
      <c r="F197" s="144" t="s">
        <v>221</v>
      </c>
      <c r="H197" s="145">
        <v>5</v>
      </c>
      <c r="I197" s="146"/>
      <c r="L197" s="142"/>
      <c r="M197" s="147"/>
      <c r="T197" s="148"/>
      <c r="AT197" s="143" t="s">
        <v>190</v>
      </c>
      <c r="AU197" s="143" t="s">
        <v>90</v>
      </c>
      <c r="AV197" s="12" t="s">
        <v>90</v>
      </c>
      <c r="AW197" s="12" t="s">
        <v>41</v>
      </c>
      <c r="AX197" s="12" t="s">
        <v>88</v>
      </c>
      <c r="AY197" s="143" t="s">
        <v>184</v>
      </c>
    </row>
    <row r="198" spans="2:65" s="1" customFormat="1" ht="16.5" customHeight="1">
      <c r="B198" s="121"/>
      <c r="C198" s="169" t="s">
        <v>350</v>
      </c>
      <c r="D198" s="169" t="s">
        <v>2525</v>
      </c>
      <c r="E198" s="170" t="s">
        <v>2631</v>
      </c>
      <c r="F198" s="171" t="s">
        <v>2632</v>
      </c>
      <c r="G198" s="172" t="s">
        <v>348</v>
      </c>
      <c r="H198" s="173">
        <v>6</v>
      </c>
      <c r="I198" s="174"/>
      <c r="J198" s="175">
        <f>ROUND(I198*H198,2)</f>
        <v>0</v>
      </c>
      <c r="K198" s="171" t="s">
        <v>901</v>
      </c>
      <c r="L198" s="176"/>
      <c r="M198" s="177" t="s">
        <v>3</v>
      </c>
      <c r="N198" s="178" t="s">
        <v>51</v>
      </c>
      <c r="P198" s="131">
        <f>O198*H198</f>
        <v>0</v>
      </c>
      <c r="Q198" s="131">
        <v>0</v>
      </c>
      <c r="R198" s="131">
        <f>Q198*H198</f>
        <v>0</v>
      </c>
      <c r="S198" s="131">
        <v>0</v>
      </c>
      <c r="T198" s="132">
        <f>S198*H198</f>
        <v>0</v>
      </c>
      <c r="AR198" s="133" t="s">
        <v>90</v>
      </c>
      <c r="AT198" s="133" t="s">
        <v>2525</v>
      </c>
      <c r="AU198" s="133" t="s">
        <v>90</v>
      </c>
      <c r="AY198" s="16" t="s">
        <v>184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6" t="s">
        <v>88</v>
      </c>
      <c r="BK198" s="134">
        <f>ROUND(I198*H198,2)</f>
        <v>0</v>
      </c>
      <c r="BL198" s="16" t="s">
        <v>88</v>
      </c>
      <c r="BM198" s="133" t="s">
        <v>3448</v>
      </c>
    </row>
    <row r="199" spans="2:65" s="11" customFormat="1" ht="11.25">
      <c r="B199" s="135"/>
      <c r="D199" s="136" t="s">
        <v>190</v>
      </c>
      <c r="E199" s="137" t="s">
        <v>3</v>
      </c>
      <c r="F199" s="138" t="s">
        <v>3435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90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3436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90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2" customFormat="1" ht="11.25">
      <c r="B201" s="142"/>
      <c r="D201" s="136" t="s">
        <v>190</v>
      </c>
      <c r="E201" s="143" t="s">
        <v>3</v>
      </c>
      <c r="F201" s="144" t="s">
        <v>3439</v>
      </c>
      <c r="H201" s="145">
        <v>6</v>
      </c>
      <c r="I201" s="146"/>
      <c r="L201" s="142"/>
      <c r="M201" s="147"/>
      <c r="T201" s="148"/>
      <c r="AT201" s="143" t="s">
        <v>190</v>
      </c>
      <c r="AU201" s="143" t="s">
        <v>90</v>
      </c>
      <c r="AV201" s="12" t="s">
        <v>90</v>
      </c>
      <c r="AW201" s="12" t="s">
        <v>41</v>
      </c>
      <c r="AX201" s="12" t="s">
        <v>88</v>
      </c>
      <c r="AY201" s="143" t="s">
        <v>184</v>
      </c>
    </row>
    <row r="202" spans="2:65" s="10" customFormat="1" ht="22.9" customHeight="1">
      <c r="B202" s="111"/>
      <c r="D202" s="112" t="s">
        <v>79</v>
      </c>
      <c r="E202" s="163" t="s">
        <v>2634</v>
      </c>
      <c r="F202" s="163" t="s">
        <v>2635</v>
      </c>
      <c r="I202" s="114"/>
      <c r="J202" s="164">
        <f>BK202</f>
        <v>0</v>
      </c>
      <c r="L202" s="111"/>
      <c r="M202" s="116"/>
      <c r="P202" s="117">
        <f>SUM(P203:P343)</f>
        <v>0</v>
      </c>
      <c r="R202" s="117">
        <f>SUM(R203:R343)</f>
        <v>0</v>
      </c>
      <c r="T202" s="118">
        <f>SUM(T203:T343)</f>
        <v>0</v>
      </c>
      <c r="AR202" s="112" t="s">
        <v>210</v>
      </c>
      <c r="AT202" s="119" t="s">
        <v>79</v>
      </c>
      <c r="AU202" s="119" t="s">
        <v>88</v>
      </c>
      <c r="AY202" s="112" t="s">
        <v>184</v>
      </c>
      <c r="BK202" s="120">
        <f>SUM(BK203:BK343)</f>
        <v>0</v>
      </c>
    </row>
    <row r="203" spans="2:65" s="1" customFormat="1" ht="55.5" customHeight="1">
      <c r="B203" s="121"/>
      <c r="C203" s="122" t="s">
        <v>332</v>
      </c>
      <c r="D203" s="122" t="s">
        <v>185</v>
      </c>
      <c r="E203" s="123" t="s">
        <v>2636</v>
      </c>
      <c r="F203" s="124" t="s">
        <v>2637</v>
      </c>
      <c r="G203" s="125" t="s">
        <v>348</v>
      </c>
      <c r="H203" s="126">
        <v>5</v>
      </c>
      <c r="I203" s="127"/>
      <c r="J203" s="128">
        <f>ROUND(I203*H203,2)</f>
        <v>0</v>
      </c>
      <c r="K203" s="124" t="s">
        <v>2531</v>
      </c>
      <c r="L203" s="32"/>
      <c r="M203" s="129" t="s">
        <v>3</v>
      </c>
      <c r="N203" s="130" t="s">
        <v>51</v>
      </c>
      <c r="P203" s="131">
        <f>O203*H203</f>
        <v>0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88</v>
      </c>
      <c r="AT203" s="133" t="s">
        <v>185</v>
      </c>
      <c r="AU203" s="133" t="s">
        <v>90</v>
      </c>
      <c r="AY203" s="16" t="s">
        <v>184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88</v>
      </c>
      <c r="BK203" s="134">
        <f>ROUND(I203*H203,2)</f>
        <v>0</v>
      </c>
      <c r="BL203" s="16" t="s">
        <v>88</v>
      </c>
      <c r="BM203" s="133" t="s">
        <v>3449</v>
      </c>
    </row>
    <row r="204" spans="2:65" s="1" customFormat="1" ht="11.25">
      <c r="B204" s="32"/>
      <c r="D204" s="165" t="s">
        <v>2533</v>
      </c>
      <c r="F204" s="166" t="s">
        <v>2639</v>
      </c>
      <c r="I204" s="167"/>
      <c r="L204" s="32"/>
      <c r="M204" s="168"/>
      <c r="T204" s="53"/>
      <c r="AT204" s="16" t="s">
        <v>2533</v>
      </c>
      <c r="AU204" s="16" t="s">
        <v>90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3435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90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3450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90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2641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90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2" customFormat="1" ht="11.25">
      <c r="B208" s="142"/>
      <c r="D208" s="136" t="s">
        <v>190</v>
      </c>
      <c r="E208" s="143" t="s">
        <v>3</v>
      </c>
      <c r="F208" s="144" t="s">
        <v>3451</v>
      </c>
      <c r="H208" s="145">
        <v>5</v>
      </c>
      <c r="I208" s="146"/>
      <c r="L208" s="142"/>
      <c r="M208" s="147"/>
      <c r="T208" s="148"/>
      <c r="AT208" s="143" t="s">
        <v>190</v>
      </c>
      <c r="AU208" s="143" t="s">
        <v>90</v>
      </c>
      <c r="AV208" s="12" t="s">
        <v>90</v>
      </c>
      <c r="AW208" s="12" t="s">
        <v>41</v>
      </c>
      <c r="AX208" s="12" t="s">
        <v>88</v>
      </c>
      <c r="AY208" s="143" t="s">
        <v>184</v>
      </c>
    </row>
    <row r="209" spans="2:65" s="1" customFormat="1" ht="24.2" customHeight="1">
      <c r="B209" s="121"/>
      <c r="C209" s="169" t="s">
        <v>365</v>
      </c>
      <c r="D209" s="169" t="s">
        <v>2525</v>
      </c>
      <c r="E209" s="170" t="s">
        <v>2643</v>
      </c>
      <c r="F209" s="171" t="s">
        <v>2644</v>
      </c>
      <c r="G209" s="172" t="s">
        <v>348</v>
      </c>
      <c r="H209" s="173">
        <v>2</v>
      </c>
      <c r="I209" s="174"/>
      <c r="J209" s="175">
        <f>ROUND(I209*H209,2)</f>
        <v>0</v>
      </c>
      <c r="K209" s="171" t="s">
        <v>901</v>
      </c>
      <c r="L209" s="176"/>
      <c r="M209" s="177" t="s">
        <v>3</v>
      </c>
      <c r="N209" s="178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90</v>
      </c>
      <c r="AT209" s="133" t="s">
        <v>2525</v>
      </c>
      <c r="AU209" s="133" t="s">
        <v>90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3452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3435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90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3450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90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2646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90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2" customFormat="1" ht="11.25">
      <c r="B213" s="142"/>
      <c r="D213" s="136" t="s">
        <v>190</v>
      </c>
      <c r="E213" s="143" t="s">
        <v>3</v>
      </c>
      <c r="F213" s="144" t="s">
        <v>90</v>
      </c>
      <c r="H213" s="145">
        <v>2</v>
      </c>
      <c r="I213" s="146"/>
      <c r="L213" s="142"/>
      <c r="M213" s="147"/>
      <c r="T213" s="148"/>
      <c r="AT213" s="143" t="s">
        <v>190</v>
      </c>
      <c r="AU213" s="143" t="s">
        <v>90</v>
      </c>
      <c r="AV213" s="12" t="s">
        <v>90</v>
      </c>
      <c r="AW213" s="12" t="s">
        <v>41</v>
      </c>
      <c r="AX213" s="12" t="s">
        <v>88</v>
      </c>
      <c r="AY213" s="143" t="s">
        <v>184</v>
      </c>
    </row>
    <row r="214" spans="2:65" s="1" customFormat="1" ht="24.2" customHeight="1">
      <c r="B214" s="121"/>
      <c r="C214" s="169" t="s">
        <v>370</v>
      </c>
      <c r="D214" s="169" t="s">
        <v>2525</v>
      </c>
      <c r="E214" s="170" t="s">
        <v>2647</v>
      </c>
      <c r="F214" s="171" t="s">
        <v>2648</v>
      </c>
      <c r="G214" s="172" t="s">
        <v>348</v>
      </c>
      <c r="H214" s="173">
        <v>3</v>
      </c>
      <c r="I214" s="174"/>
      <c r="J214" s="175">
        <f>ROUND(I214*H214,2)</f>
        <v>0</v>
      </c>
      <c r="K214" s="171" t="s">
        <v>901</v>
      </c>
      <c r="L214" s="176"/>
      <c r="M214" s="177" t="s">
        <v>3</v>
      </c>
      <c r="N214" s="178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90</v>
      </c>
      <c r="AT214" s="133" t="s">
        <v>2525</v>
      </c>
      <c r="AU214" s="133" t="s">
        <v>90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3453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3435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90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3450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90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2670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90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210</v>
      </c>
      <c r="H218" s="145">
        <v>3</v>
      </c>
      <c r="I218" s="146"/>
      <c r="L218" s="142"/>
      <c r="M218" s="147"/>
      <c r="T218" s="148"/>
      <c r="AT218" s="143" t="s">
        <v>190</v>
      </c>
      <c r="AU218" s="143" t="s">
        <v>90</v>
      </c>
      <c r="AV218" s="12" t="s">
        <v>90</v>
      </c>
      <c r="AW218" s="12" t="s">
        <v>41</v>
      </c>
      <c r="AX218" s="12" t="s">
        <v>88</v>
      </c>
      <c r="AY218" s="143" t="s">
        <v>184</v>
      </c>
    </row>
    <row r="219" spans="2:65" s="1" customFormat="1" ht="55.5" customHeight="1">
      <c r="B219" s="121"/>
      <c r="C219" s="122" t="s">
        <v>303</v>
      </c>
      <c r="D219" s="122" t="s">
        <v>185</v>
      </c>
      <c r="E219" s="123" t="s">
        <v>2651</v>
      </c>
      <c r="F219" s="124" t="s">
        <v>2652</v>
      </c>
      <c r="G219" s="125" t="s">
        <v>348</v>
      </c>
      <c r="H219" s="126">
        <v>5</v>
      </c>
      <c r="I219" s="127"/>
      <c r="J219" s="128">
        <f>ROUND(I219*H219,2)</f>
        <v>0</v>
      </c>
      <c r="K219" s="124" t="s">
        <v>2531</v>
      </c>
      <c r="L219" s="32"/>
      <c r="M219" s="129" t="s">
        <v>3</v>
      </c>
      <c r="N219" s="130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88</v>
      </c>
      <c r="AT219" s="133" t="s">
        <v>185</v>
      </c>
      <c r="AU219" s="133" t="s">
        <v>90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3454</v>
      </c>
    </row>
    <row r="220" spans="2:65" s="1" customFormat="1" ht="11.25">
      <c r="B220" s="32"/>
      <c r="D220" s="165" t="s">
        <v>2533</v>
      </c>
      <c r="F220" s="166" t="s">
        <v>2654</v>
      </c>
      <c r="I220" s="167"/>
      <c r="L220" s="32"/>
      <c r="M220" s="168"/>
      <c r="T220" s="53"/>
      <c r="AT220" s="16" t="s">
        <v>2533</v>
      </c>
      <c r="AU220" s="16" t="s">
        <v>90</v>
      </c>
    </row>
    <row r="221" spans="2:65" s="11" customFormat="1" ht="11.25">
      <c r="B221" s="135"/>
      <c r="D221" s="136" t="s">
        <v>190</v>
      </c>
      <c r="E221" s="137" t="s">
        <v>3</v>
      </c>
      <c r="F221" s="138" t="s">
        <v>3435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90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3450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90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2641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90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3451</v>
      </c>
      <c r="H224" s="145">
        <v>5</v>
      </c>
      <c r="I224" s="146"/>
      <c r="L224" s="142"/>
      <c r="M224" s="147"/>
      <c r="T224" s="148"/>
      <c r="AT224" s="143" t="s">
        <v>190</v>
      </c>
      <c r="AU224" s="143" t="s">
        <v>90</v>
      </c>
      <c r="AV224" s="12" t="s">
        <v>90</v>
      </c>
      <c r="AW224" s="12" t="s">
        <v>41</v>
      </c>
      <c r="AX224" s="12" t="s">
        <v>88</v>
      </c>
      <c r="AY224" s="143" t="s">
        <v>184</v>
      </c>
    </row>
    <row r="225" spans="2:65" s="1" customFormat="1" ht="78" customHeight="1">
      <c r="B225" s="121"/>
      <c r="C225" s="122" t="s">
        <v>383</v>
      </c>
      <c r="D225" s="122" t="s">
        <v>185</v>
      </c>
      <c r="E225" s="123" t="s">
        <v>2655</v>
      </c>
      <c r="F225" s="124" t="s">
        <v>2656</v>
      </c>
      <c r="G225" s="125" t="s">
        <v>348</v>
      </c>
      <c r="H225" s="126">
        <v>5</v>
      </c>
      <c r="I225" s="127"/>
      <c r="J225" s="128">
        <f>ROUND(I225*H225,2)</f>
        <v>0</v>
      </c>
      <c r="K225" s="124" t="s">
        <v>2531</v>
      </c>
      <c r="L225" s="32"/>
      <c r="M225" s="129" t="s">
        <v>3</v>
      </c>
      <c r="N225" s="130" t="s">
        <v>51</v>
      </c>
      <c r="P225" s="131">
        <f>O225*H225</f>
        <v>0</v>
      </c>
      <c r="Q225" s="131">
        <v>0</v>
      </c>
      <c r="R225" s="131">
        <f>Q225*H225</f>
        <v>0</v>
      </c>
      <c r="S225" s="131">
        <v>0</v>
      </c>
      <c r="T225" s="132">
        <f>S225*H225</f>
        <v>0</v>
      </c>
      <c r="AR225" s="133" t="s">
        <v>88</v>
      </c>
      <c r="AT225" s="133" t="s">
        <v>185</v>
      </c>
      <c r="AU225" s="133" t="s">
        <v>90</v>
      </c>
      <c r="AY225" s="16" t="s">
        <v>184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88</v>
      </c>
      <c r="BK225" s="134">
        <f>ROUND(I225*H225,2)</f>
        <v>0</v>
      </c>
      <c r="BL225" s="16" t="s">
        <v>88</v>
      </c>
      <c r="BM225" s="133" t="s">
        <v>3455</v>
      </c>
    </row>
    <row r="226" spans="2:65" s="1" customFormat="1" ht="11.25">
      <c r="B226" s="32"/>
      <c r="D226" s="165" t="s">
        <v>2533</v>
      </c>
      <c r="F226" s="166" t="s">
        <v>2658</v>
      </c>
      <c r="I226" s="167"/>
      <c r="L226" s="32"/>
      <c r="M226" s="168"/>
      <c r="T226" s="53"/>
      <c r="AT226" s="16" t="s">
        <v>2533</v>
      </c>
      <c r="AU226" s="16" t="s">
        <v>90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3435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90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3450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90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2641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90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2" customFormat="1" ht="11.25">
      <c r="B230" s="142"/>
      <c r="D230" s="136" t="s">
        <v>190</v>
      </c>
      <c r="E230" s="143" t="s">
        <v>3</v>
      </c>
      <c r="F230" s="144" t="s">
        <v>3451</v>
      </c>
      <c r="H230" s="145">
        <v>5</v>
      </c>
      <c r="I230" s="146"/>
      <c r="L230" s="142"/>
      <c r="M230" s="147"/>
      <c r="T230" s="148"/>
      <c r="AT230" s="143" t="s">
        <v>190</v>
      </c>
      <c r="AU230" s="143" t="s">
        <v>90</v>
      </c>
      <c r="AV230" s="12" t="s">
        <v>90</v>
      </c>
      <c r="AW230" s="12" t="s">
        <v>41</v>
      </c>
      <c r="AX230" s="12" t="s">
        <v>88</v>
      </c>
      <c r="AY230" s="143" t="s">
        <v>184</v>
      </c>
    </row>
    <row r="231" spans="2:65" s="1" customFormat="1" ht="78" customHeight="1">
      <c r="B231" s="121"/>
      <c r="C231" s="122" t="s">
        <v>387</v>
      </c>
      <c r="D231" s="122" t="s">
        <v>185</v>
      </c>
      <c r="E231" s="123" t="s">
        <v>2659</v>
      </c>
      <c r="F231" s="124" t="s">
        <v>2660</v>
      </c>
      <c r="G231" s="125" t="s">
        <v>348</v>
      </c>
      <c r="H231" s="126">
        <v>5</v>
      </c>
      <c r="I231" s="127"/>
      <c r="J231" s="128">
        <f>ROUND(I231*H231,2)</f>
        <v>0</v>
      </c>
      <c r="K231" s="124" t="s">
        <v>2531</v>
      </c>
      <c r="L231" s="32"/>
      <c r="M231" s="129" t="s">
        <v>3</v>
      </c>
      <c r="N231" s="130" t="s">
        <v>51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88</v>
      </c>
      <c r="AT231" s="133" t="s">
        <v>185</v>
      </c>
      <c r="AU231" s="133" t="s">
        <v>90</v>
      </c>
      <c r="AY231" s="16" t="s">
        <v>184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88</v>
      </c>
      <c r="BK231" s="134">
        <f>ROUND(I231*H231,2)</f>
        <v>0</v>
      </c>
      <c r="BL231" s="16" t="s">
        <v>88</v>
      </c>
      <c r="BM231" s="133" t="s">
        <v>3456</v>
      </c>
    </row>
    <row r="232" spans="2:65" s="1" customFormat="1" ht="11.25">
      <c r="B232" s="32"/>
      <c r="D232" s="165" t="s">
        <v>2533</v>
      </c>
      <c r="F232" s="166" t="s">
        <v>2662</v>
      </c>
      <c r="I232" s="167"/>
      <c r="L232" s="32"/>
      <c r="M232" s="168"/>
      <c r="T232" s="53"/>
      <c r="AT232" s="16" t="s">
        <v>2533</v>
      </c>
      <c r="AU232" s="16" t="s">
        <v>90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3435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90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3450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90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2641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90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2" customFormat="1" ht="11.25">
      <c r="B236" s="142"/>
      <c r="D236" s="136" t="s">
        <v>190</v>
      </c>
      <c r="E236" s="143" t="s">
        <v>3</v>
      </c>
      <c r="F236" s="144" t="s">
        <v>3451</v>
      </c>
      <c r="H236" s="145">
        <v>5</v>
      </c>
      <c r="I236" s="146"/>
      <c r="L236" s="142"/>
      <c r="M236" s="147"/>
      <c r="T236" s="148"/>
      <c r="AT236" s="143" t="s">
        <v>190</v>
      </c>
      <c r="AU236" s="143" t="s">
        <v>90</v>
      </c>
      <c r="AV236" s="12" t="s">
        <v>90</v>
      </c>
      <c r="AW236" s="12" t="s">
        <v>41</v>
      </c>
      <c r="AX236" s="12" t="s">
        <v>88</v>
      </c>
      <c r="AY236" s="143" t="s">
        <v>184</v>
      </c>
    </row>
    <row r="237" spans="2:65" s="1" customFormat="1" ht="33" customHeight="1">
      <c r="B237" s="121"/>
      <c r="C237" s="169" t="s">
        <v>394</v>
      </c>
      <c r="D237" s="169" t="s">
        <v>2525</v>
      </c>
      <c r="E237" s="170" t="s">
        <v>2663</v>
      </c>
      <c r="F237" s="171" t="s">
        <v>2664</v>
      </c>
      <c r="G237" s="172" t="s">
        <v>348</v>
      </c>
      <c r="H237" s="173">
        <v>2</v>
      </c>
      <c r="I237" s="174"/>
      <c r="J237" s="175">
        <f>ROUND(I237*H237,2)</f>
        <v>0</v>
      </c>
      <c r="K237" s="171" t="s">
        <v>901</v>
      </c>
      <c r="L237" s="176"/>
      <c r="M237" s="177" t="s">
        <v>3</v>
      </c>
      <c r="N237" s="178" t="s">
        <v>51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90</v>
      </c>
      <c r="AT237" s="133" t="s">
        <v>2525</v>
      </c>
      <c r="AU237" s="133" t="s">
        <v>90</v>
      </c>
      <c r="AY237" s="16" t="s">
        <v>184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6" t="s">
        <v>88</v>
      </c>
      <c r="BK237" s="134">
        <f>ROUND(I237*H237,2)</f>
        <v>0</v>
      </c>
      <c r="BL237" s="16" t="s">
        <v>88</v>
      </c>
      <c r="BM237" s="133" t="s">
        <v>3457</v>
      </c>
    </row>
    <row r="238" spans="2:65" s="11" customFormat="1" ht="11.25">
      <c r="B238" s="135"/>
      <c r="D238" s="136" t="s">
        <v>190</v>
      </c>
      <c r="E238" s="137" t="s">
        <v>3</v>
      </c>
      <c r="F238" s="138" t="s">
        <v>3435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90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3450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90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2646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90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2" customFormat="1" ht="11.25">
      <c r="B241" s="142"/>
      <c r="D241" s="136" t="s">
        <v>190</v>
      </c>
      <c r="E241" s="143" t="s">
        <v>3</v>
      </c>
      <c r="F241" s="144" t="s">
        <v>90</v>
      </c>
      <c r="H241" s="145">
        <v>2</v>
      </c>
      <c r="I241" s="146"/>
      <c r="L241" s="142"/>
      <c r="M241" s="147"/>
      <c r="T241" s="148"/>
      <c r="AT241" s="143" t="s">
        <v>190</v>
      </c>
      <c r="AU241" s="143" t="s">
        <v>90</v>
      </c>
      <c r="AV241" s="12" t="s">
        <v>90</v>
      </c>
      <c r="AW241" s="12" t="s">
        <v>41</v>
      </c>
      <c r="AX241" s="12" t="s">
        <v>88</v>
      </c>
      <c r="AY241" s="143" t="s">
        <v>184</v>
      </c>
    </row>
    <row r="242" spans="2:65" s="1" customFormat="1" ht="33" customHeight="1">
      <c r="B242" s="121"/>
      <c r="C242" s="169" t="s">
        <v>317</v>
      </c>
      <c r="D242" s="169" t="s">
        <v>2525</v>
      </c>
      <c r="E242" s="170" t="s">
        <v>2667</v>
      </c>
      <c r="F242" s="171" t="s">
        <v>2668</v>
      </c>
      <c r="G242" s="172" t="s">
        <v>348</v>
      </c>
      <c r="H242" s="173">
        <v>3</v>
      </c>
      <c r="I242" s="174"/>
      <c r="J242" s="175">
        <f>ROUND(I242*H242,2)</f>
        <v>0</v>
      </c>
      <c r="K242" s="171" t="s">
        <v>901</v>
      </c>
      <c r="L242" s="176"/>
      <c r="M242" s="177" t="s">
        <v>3</v>
      </c>
      <c r="N242" s="178" t="s">
        <v>51</v>
      </c>
      <c r="P242" s="131">
        <f>O242*H242</f>
        <v>0</v>
      </c>
      <c r="Q242" s="131">
        <v>0</v>
      </c>
      <c r="R242" s="131">
        <f>Q242*H242</f>
        <v>0</v>
      </c>
      <c r="S242" s="131">
        <v>0</v>
      </c>
      <c r="T242" s="132">
        <f>S242*H242</f>
        <v>0</v>
      </c>
      <c r="AR242" s="133" t="s">
        <v>90</v>
      </c>
      <c r="AT242" s="133" t="s">
        <v>2525</v>
      </c>
      <c r="AU242" s="133" t="s">
        <v>90</v>
      </c>
      <c r="AY242" s="16" t="s">
        <v>184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6" t="s">
        <v>88</v>
      </c>
      <c r="BK242" s="134">
        <f>ROUND(I242*H242,2)</f>
        <v>0</v>
      </c>
      <c r="BL242" s="16" t="s">
        <v>88</v>
      </c>
      <c r="BM242" s="133" t="s">
        <v>3458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3435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90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1" customFormat="1" ht="11.25">
      <c r="B244" s="135"/>
      <c r="D244" s="136" t="s">
        <v>190</v>
      </c>
      <c r="E244" s="137" t="s">
        <v>3</v>
      </c>
      <c r="F244" s="138" t="s">
        <v>3450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90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2670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90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2" customFormat="1" ht="11.25">
      <c r="B246" s="142"/>
      <c r="D246" s="136" t="s">
        <v>190</v>
      </c>
      <c r="E246" s="143" t="s">
        <v>3</v>
      </c>
      <c r="F246" s="144" t="s">
        <v>210</v>
      </c>
      <c r="H246" s="145">
        <v>3</v>
      </c>
      <c r="I246" s="146"/>
      <c r="L246" s="142"/>
      <c r="M246" s="147"/>
      <c r="T246" s="148"/>
      <c r="AT246" s="143" t="s">
        <v>190</v>
      </c>
      <c r="AU246" s="143" t="s">
        <v>90</v>
      </c>
      <c r="AV246" s="12" t="s">
        <v>90</v>
      </c>
      <c r="AW246" s="12" t="s">
        <v>41</v>
      </c>
      <c r="AX246" s="12" t="s">
        <v>88</v>
      </c>
      <c r="AY246" s="143" t="s">
        <v>184</v>
      </c>
    </row>
    <row r="247" spans="2:65" s="1" customFormat="1" ht="16.5" customHeight="1">
      <c r="B247" s="121"/>
      <c r="C247" s="169" t="s">
        <v>405</v>
      </c>
      <c r="D247" s="169" t="s">
        <v>2525</v>
      </c>
      <c r="E247" s="170" t="s">
        <v>2671</v>
      </c>
      <c r="F247" s="171" t="s">
        <v>2672</v>
      </c>
      <c r="G247" s="172" t="s">
        <v>348</v>
      </c>
      <c r="H247" s="173">
        <v>5</v>
      </c>
      <c r="I247" s="174"/>
      <c r="J247" s="175">
        <f>ROUND(I247*H247,2)</f>
        <v>0</v>
      </c>
      <c r="K247" s="171" t="s">
        <v>901</v>
      </c>
      <c r="L247" s="176"/>
      <c r="M247" s="177" t="s">
        <v>3</v>
      </c>
      <c r="N247" s="178" t="s">
        <v>51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90</v>
      </c>
      <c r="AT247" s="133" t="s">
        <v>2525</v>
      </c>
      <c r="AU247" s="133" t="s">
        <v>90</v>
      </c>
      <c r="AY247" s="16" t="s">
        <v>184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88</v>
      </c>
      <c r="BK247" s="134">
        <f>ROUND(I247*H247,2)</f>
        <v>0</v>
      </c>
      <c r="BL247" s="16" t="s">
        <v>88</v>
      </c>
      <c r="BM247" s="133" t="s">
        <v>3459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3435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90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11.25">
      <c r="B249" s="135"/>
      <c r="D249" s="136" t="s">
        <v>190</v>
      </c>
      <c r="E249" s="137" t="s">
        <v>3</v>
      </c>
      <c r="F249" s="138" t="s">
        <v>3450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90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2641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90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2" customFormat="1" ht="11.25">
      <c r="B251" s="142"/>
      <c r="D251" s="136" t="s">
        <v>190</v>
      </c>
      <c r="E251" s="143" t="s">
        <v>3</v>
      </c>
      <c r="F251" s="144" t="s">
        <v>3451</v>
      </c>
      <c r="H251" s="145">
        <v>5</v>
      </c>
      <c r="I251" s="146"/>
      <c r="L251" s="142"/>
      <c r="M251" s="147"/>
      <c r="T251" s="148"/>
      <c r="AT251" s="143" t="s">
        <v>190</v>
      </c>
      <c r="AU251" s="143" t="s">
        <v>90</v>
      </c>
      <c r="AV251" s="12" t="s">
        <v>90</v>
      </c>
      <c r="AW251" s="12" t="s">
        <v>41</v>
      </c>
      <c r="AX251" s="12" t="s">
        <v>88</v>
      </c>
      <c r="AY251" s="143" t="s">
        <v>184</v>
      </c>
    </row>
    <row r="252" spans="2:65" s="1" customFormat="1" ht="24.2" customHeight="1">
      <c r="B252" s="121"/>
      <c r="C252" s="122" t="s">
        <v>410</v>
      </c>
      <c r="D252" s="122" t="s">
        <v>185</v>
      </c>
      <c r="E252" s="123" t="s">
        <v>2674</v>
      </c>
      <c r="F252" s="124" t="s">
        <v>2675</v>
      </c>
      <c r="G252" s="125" t="s">
        <v>348</v>
      </c>
      <c r="H252" s="126">
        <v>5</v>
      </c>
      <c r="I252" s="127"/>
      <c r="J252" s="128">
        <f>ROUND(I252*H252,2)</f>
        <v>0</v>
      </c>
      <c r="K252" s="124" t="s">
        <v>901</v>
      </c>
      <c r="L252" s="32"/>
      <c r="M252" s="129" t="s">
        <v>3</v>
      </c>
      <c r="N252" s="130" t="s">
        <v>51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88</v>
      </c>
      <c r="AT252" s="133" t="s">
        <v>185</v>
      </c>
      <c r="AU252" s="133" t="s">
        <v>90</v>
      </c>
      <c r="AY252" s="16" t="s">
        <v>184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88</v>
      </c>
      <c r="BK252" s="134">
        <f>ROUND(I252*H252,2)</f>
        <v>0</v>
      </c>
      <c r="BL252" s="16" t="s">
        <v>88</v>
      </c>
      <c r="BM252" s="133" t="s">
        <v>3460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3435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90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3450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90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1" customFormat="1" ht="11.25">
      <c r="B255" s="135"/>
      <c r="D255" s="136" t="s">
        <v>190</v>
      </c>
      <c r="E255" s="137" t="s">
        <v>3</v>
      </c>
      <c r="F255" s="138" t="s">
        <v>2677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90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2" customFormat="1" ht="11.25">
      <c r="B256" s="142"/>
      <c r="D256" s="136" t="s">
        <v>190</v>
      </c>
      <c r="E256" s="143" t="s">
        <v>3</v>
      </c>
      <c r="F256" s="144" t="s">
        <v>3451</v>
      </c>
      <c r="H256" s="145">
        <v>5</v>
      </c>
      <c r="I256" s="146"/>
      <c r="L256" s="142"/>
      <c r="M256" s="147"/>
      <c r="T256" s="148"/>
      <c r="AT256" s="143" t="s">
        <v>190</v>
      </c>
      <c r="AU256" s="143" t="s">
        <v>90</v>
      </c>
      <c r="AV256" s="12" t="s">
        <v>90</v>
      </c>
      <c r="AW256" s="12" t="s">
        <v>41</v>
      </c>
      <c r="AX256" s="12" t="s">
        <v>88</v>
      </c>
      <c r="AY256" s="143" t="s">
        <v>184</v>
      </c>
    </row>
    <row r="257" spans="2:65" s="1" customFormat="1" ht="21.75" customHeight="1">
      <c r="B257" s="121"/>
      <c r="C257" s="122" t="s">
        <v>419</v>
      </c>
      <c r="D257" s="122" t="s">
        <v>185</v>
      </c>
      <c r="E257" s="123" t="s">
        <v>2678</v>
      </c>
      <c r="F257" s="124" t="s">
        <v>2679</v>
      </c>
      <c r="G257" s="125" t="s">
        <v>348</v>
      </c>
      <c r="H257" s="126">
        <v>5</v>
      </c>
      <c r="I257" s="127"/>
      <c r="J257" s="128">
        <f>ROUND(I257*H257,2)</f>
        <v>0</v>
      </c>
      <c r="K257" s="124" t="s">
        <v>2531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90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3461</v>
      </c>
    </row>
    <row r="258" spans="2:65" s="1" customFormat="1" ht="11.25">
      <c r="B258" s="32"/>
      <c r="D258" s="165" t="s">
        <v>2533</v>
      </c>
      <c r="F258" s="166" t="s">
        <v>2681</v>
      </c>
      <c r="I258" s="167"/>
      <c r="L258" s="32"/>
      <c r="M258" s="168"/>
      <c r="T258" s="53"/>
      <c r="AT258" s="16" t="s">
        <v>2533</v>
      </c>
      <c r="AU258" s="16" t="s">
        <v>90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3435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90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3450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90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11.25">
      <c r="B261" s="135"/>
      <c r="D261" s="136" t="s">
        <v>190</v>
      </c>
      <c r="E261" s="137" t="s">
        <v>3</v>
      </c>
      <c r="F261" s="138" t="s">
        <v>2641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90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2" customFormat="1" ht="11.25">
      <c r="B262" s="142"/>
      <c r="D262" s="136" t="s">
        <v>190</v>
      </c>
      <c r="E262" s="143" t="s">
        <v>3</v>
      </c>
      <c r="F262" s="144" t="s">
        <v>3451</v>
      </c>
      <c r="H262" s="145">
        <v>5</v>
      </c>
      <c r="I262" s="146"/>
      <c r="L262" s="142"/>
      <c r="M262" s="147"/>
      <c r="T262" s="148"/>
      <c r="AT262" s="143" t="s">
        <v>190</v>
      </c>
      <c r="AU262" s="143" t="s">
        <v>90</v>
      </c>
      <c r="AV262" s="12" t="s">
        <v>90</v>
      </c>
      <c r="AW262" s="12" t="s">
        <v>41</v>
      </c>
      <c r="AX262" s="12" t="s">
        <v>88</v>
      </c>
      <c r="AY262" s="143" t="s">
        <v>184</v>
      </c>
    </row>
    <row r="263" spans="2:65" s="1" customFormat="1" ht="16.5" customHeight="1">
      <c r="B263" s="121"/>
      <c r="C263" s="169" t="s">
        <v>336</v>
      </c>
      <c r="D263" s="169" t="s">
        <v>2525</v>
      </c>
      <c r="E263" s="170" t="s">
        <v>3462</v>
      </c>
      <c r="F263" s="171" t="s">
        <v>2683</v>
      </c>
      <c r="G263" s="172" t="s">
        <v>348</v>
      </c>
      <c r="H263" s="173">
        <v>5</v>
      </c>
      <c r="I263" s="174"/>
      <c r="J263" s="175">
        <f>ROUND(I263*H263,2)</f>
        <v>0</v>
      </c>
      <c r="K263" s="171" t="s">
        <v>901</v>
      </c>
      <c r="L263" s="176"/>
      <c r="M263" s="177" t="s">
        <v>3</v>
      </c>
      <c r="N263" s="178" t="s">
        <v>51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90</v>
      </c>
      <c r="AT263" s="133" t="s">
        <v>2525</v>
      </c>
      <c r="AU263" s="133" t="s">
        <v>90</v>
      </c>
      <c r="AY263" s="16" t="s">
        <v>184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88</v>
      </c>
      <c r="BK263" s="134">
        <f>ROUND(I263*H263,2)</f>
        <v>0</v>
      </c>
      <c r="BL263" s="16" t="s">
        <v>88</v>
      </c>
      <c r="BM263" s="133" t="s">
        <v>3463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3435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90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2685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90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2" customFormat="1" ht="11.25">
      <c r="B266" s="142"/>
      <c r="D266" s="136" t="s">
        <v>190</v>
      </c>
      <c r="E266" s="143" t="s">
        <v>3</v>
      </c>
      <c r="F266" s="144" t="s">
        <v>3451</v>
      </c>
      <c r="H266" s="145">
        <v>5</v>
      </c>
      <c r="I266" s="146"/>
      <c r="L266" s="142"/>
      <c r="M266" s="147"/>
      <c r="T266" s="148"/>
      <c r="AT266" s="143" t="s">
        <v>190</v>
      </c>
      <c r="AU266" s="143" t="s">
        <v>90</v>
      </c>
      <c r="AV266" s="12" t="s">
        <v>90</v>
      </c>
      <c r="AW266" s="12" t="s">
        <v>41</v>
      </c>
      <c r="AX266" s="12" t="s">
        <v>88</v>
      </c>
      <c r="AY266" s="143" t="s">
        <v>184</v>
      </c>
    </row>
    <row r="267" spans="2:65" s="1" customFormat="1" ht="21.75" customHeight="1">
      <c r="B267" s="121"/>
      <c r="C267" s="169" t="s">
        <v>441</v>
      </c>
      <c r="D267" s="169" t="s">
        <v>2525</v>
      </c>
      <c r="E267" s="170" t="s">
        <v>2686</v>
      </c>
      <c r="F267" s="171" t="s">
        <v>2687</v>
      </c>
      <c r="G267" s="172" t="s">
        <v>348</v>
      </c>
      <c r="H267" s="173">
        <v>5</v>
      </c>
      <c r="I267" s="174"/>
      <c r="J267" s="175">
        <f>ROUND(I267*H267,2)</f>
        <v>0</v>
      </c>
      <c r="K267" s="171" t="s">
        <v>901</v>
      </c>
      <c r="L267" s="176"/>
      <c r="M267" s="177" t="s">
        <v>3</v>
      </c>
      <c r="N267" s="178" t="s">
        <v>51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90</v>
      </c>
      <c r="AT267" s="133" t="s">
        <v>2525</v>
      </c>
      <c r="AU267" s="133" t="s">
        <v>90</v>
      </c>
      <c r="AY267" s="16" t="s">
        <v>184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6" t="s">
        <v>88</v>
      </c>
      <c r="BK267" s="134">
        <f>ROUND(I267*H267,2)</f>
        <v>0</v>
      </c>
      <c r="BL267" s="16" t="s">
        <v>88</v>
      </c>
      <c r="BM267" s="133" t="s">
        <v>3464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3435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90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1" customFormat="1" ht="11.25">
      <c r="B269" s="135"/>
      <c r="D269" s="136" t="s">
        <v>190</v>
      </c>
      <c r="E269" s="137" t="s">
        <v>3</v>
      </c>
      <c r="F269" s="138" t="s">
        <v>2685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90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2" customFormat="1" ht="11.25">
      <c r="B270" s="142"/>
      <c r="D270" s="136" t="s">
        <v>190</v>
      </c>
      <c r="E270" s="143" t="s">
        <v>3</v>
      </c>
      <c r="F270" s="144" t="s">
        <v>3451</v>
      </c>
      <c r="H270" s="145">
        <v>5</v>
      </c>
      <c r="I270" s="146"/>
      <c r="L270" s="142"/>
      <c r="M270" s="147"/>
      <c r="T270" s="148"/>
      <c r="AT270" s="143" t="s">
        <v>190</v>
      </c>
      <c r="AU270" s="143" t="s">
        <v>90</v>
      </c>
      <c r="AV270" s="12" t="s">
        <v>90</v>
      </c>
      <c r="AW270" s="12" t="s">
        <v>41</v>
      </c>
      <c r="AX270" s="12" t="s">
        <v>88</v>
      </c>
      <c r="AY270" s="143" t="s">
        <v>184</v>
      </c>
    </row>
    <row r="271" spans="2:65" s="1" customFormat="1" ht="24.2" customHeight="1">
      <c r="B271" s="121"/>
      <c r="C271" s="169" t="s">
        <v>342</v>
      </c>
      <c r="D271" s="169" t="s">
        <v>2525</v>
      </c>
      <c r="E271" s="170" t="s">
        <v>2689</v>
      </c>
      <c r="F271" s="171" t="s">
        <v>2690</v>
      </c>
      <c r="G271" s="172" t="s">
        <v>348</v>
      </c>
      <c r="H271" s="173">
        <v>5</v>
      </c>
      <c r="I271" s="174"/>
      <c r="J271" s="175">
        <f>ROUND(I271*H271,2)</f>
        <v>0</v>
      </c>
      <c r="K271" s="171" t="s">
        <v>901</v>
      </c>
      <c r="L271" s="176"/>
      <c r="M271" s="177" t="s">
        <v>3</v>
      </c>
      <c r="N271" s="178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90</v>
      </c>
      <c r="AT271" s="133" t="s">
        <v>2525</v>
      </c>
      <c r="AU271" s="133" t="s">
        <v>90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3465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3435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90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2685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90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2" customFormat="1" ht="11.25">
      <c r="B274" s="142"/>
      <c r="D274" s="136" t="s">
        <v>190</v>
      </c>
      <c r="E274" s="143" t="s">
        <v>3</v>
      </c>
      <c r="F274" s="144" t="s">
        <v>3451</v>
      </c>
      <c r="H274" s="145">
        <v>5</v>
      </c>
      <c r="I274" s="146"/>
      <c r="L274" s="142"/>
      <c r="M274" s="147"/>
      <c r="T274" s="148"/>
      <c r="AT274" s="143" t="s">
        <v>190</v>
      </c>
      <c r="AU274" s="143" t="s">
        <v>90</v>
      </c>
      <c r="AV274" s="12" t="s">
        <v>90</v>
      </c>
      <c r="AW274" s="12" t="s">
        <v>41</v>
      </c>
      <c r="AX274" s="12" t="s">
        <v>88</v>
      </c>
      <c r="AY274" s="143" t="s">
        <v>184</v>
      </c>
    </row>
    <row r="275" spans="2:65" s="1" customFormat="1" ht="16.5" customHeight="1">
      <c r="B275" s="121"/>
      <c r="C275" s="169" t="s">
        <v>456</v>
      </c>
      <c r="D275" s="169" t="s">
        <v>2525</v>
      </c>
      <c r="E275" s="170" t="s">
        <v>2692</v>
      </c>
      <c r="F275" s="171" t="s">
        <v>2693</v>
      </c>
      <c r="G275" s="172" t="s">
        <v>348</v>
      </c>
      <c r="H275" s="173">
        <v>5</v>
      </c>
      <c r="I275" s="174"/>
      <c r="J275" s="175">
        <f>ROUND(I275*H275,2)</f>
        <v>0</v>
      </c>
      <c r="K275" s="171" t="s">
        <v>901</v>
      </c>
      <c r="L275" s="176"/>
      <c r="M275" s="177" t="s">
        <v>3</v>
      </c>
      <c r="N275" s="178" t="s">
        <v>51</v>
      </c>
      <c r="P275" s="131">
        <f>O275*H275</f>
        <v>0</v>
      </c>
      <c r="Q275" s="131">
        <v>0</v>
      </c>
      <c r="R275" s="131">
        <f>Q275*H275</f>
        <v>0</v>
      </c>
      <c r="S275" s="131">
        <v>0</v>
      </c>
      <c r="T275" s="132">
        <f>S275*H275</f>
        <v>0</v>
      </c>
      <c r="AR275" s="133" t="s">
        <v>90</v>
      </c>
      <c r="AT275" s="133" t="s">
        <v>2525</v>
      </c>
      <c r="AU275" s="133" t="s">
        <v>90</v>
      </c>
      <c r="AY275" s="16" t="s">
        <v>184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88</v>
      </c>
      <c r="BK275" s="134">
        <f>ROUND(I275*H275,2)</f>
        <v>0</v>
      </c>
      <c r="BL275" s="16" t="s">
        <v>88</v>
      </c>
      <c r="BM275" s="133" t="s">
        <v>3466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3435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90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2685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90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2" customFormat="1" ht="11.25">
      <c r="B278" s="142"/>
      <c r="D278" s="136" t="s">
        <v>190</v>
      </c>
      <c r="E278" s="143" t="s">
        <v>3</v>
      </c>
      <c r="F278" s="144" t="s">
        <v>3451</v>
      </c>
      <c r="H278" s="145">
        <v>5</v>
      </c>
      <c r="I278" s="146"/>
      <c r="L278" s="142"/>
      <c r="M278" s="147"/>
      <c r="T278" s="148"/>
      <c r="AT278" s="143" t="s">
        <v>190</v>
      </c>
      <c r="AU278" s="143" t="s">
        <v>90</v>
      </c>
      <c r="AV278" s="12" t="s">
        <v>90</v>
      </c>
      <c r="AW278" s="12" t="s">
        <v>41</v>
      </c>
      <c r="AX278" s="12" t="s">
        <v>88</v>
      </c>
      <c r="AY278" s="143" t="s">
        <v>184</v>
      </c>
    </row>
    <row r="279" spans="2:65" s="1" customFormat="1" ht="24.2" customHeight="1">
      <c r="B279" s="121"/>
      <c r="C279" s="122" t="s">
        <v>353</v>
      </c>
      <c r="D279" s="122" t="s">
        <v>185</v>
      </c>
      <c r="E279" s="123" t="s">
        <v>2695</v>
      </c>
      <c r="F279" s="124" t="s">
        <v>2696</v>
      </c>
      <c r="G279" s="125" t="s">
        <v>348</v>
      </c>
      <c r="H279" s="126">
        <v>5</v>
      </c>
      <c r="I279" s="127"/>
      <c r="J279" s="128">
        <f>ROUND(I279*H279,2)</f>
        <v>0</v>
      </c>
      <c r="K279" s="124" t="s">
        <v>901</v>
      </c>
      <c r="L279" s="32"/>
      <c r="M279" s="129" t="s">
        <v>3</v>
      </c>
      <c r="N279" s="130" t="s">
        <v>51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88</v>
      </c>
      <c r="AT279" s="133" t="s">
        <v>185</v>
      </c>
      <c r="AU279" s="133" t="s">
        <v>90</v>
      </c>
      <c r="AY279" s="16" t="s">
        <v>184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6" t="s">
        <v>88</v>
      </c>
      <c r="BK279" s="134">
        <f>ROUND(I279*H279,2)</f>
        <v>0</v>
      </c>
      <c r="BL279" s="16" t="s">
        <v>88</v>
      </c>
      <c r="BM279" s="133" t="s">
        <v>3467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3435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90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3450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90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2698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90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221</v>
      </c>
      <c r="H283" s="145">
        <v>5</v>
      </c>
      <c r="I283" s="146"/>
      <c r="L283" s="142"/>
      <c r="M283" s="147"/>
      <c r="T283" s="148"/>
      <c r="AT283" s="143" t="s">
        <v>190</v>
      </c>
      <c r="AU283" s="143" t="s">
        <v>90</v>
      </c>
      <c r="AV283" s="12" t="s">
        <v>90</v>
      </c>
      <c r="AW283" s="12" t="s">
        <v>41</v>
      </c>
      <c r="AX283" s="12" t="s">
        <v>88</v>
      </c>
      <c r="AY283" s="143" t="s">
        <v>184</v>
      </c>
    </row>
    <row r="284" spans="2:65" s="1" customFormat="1" ht="24.2" customHeight="1">
      <c r="B284" s="121"/>
      <c r="C284" s="169" t="s">
        <v>465</v>
      </c>
      <c r="D284" s="169" t="s">
        <v>2525</v>
      </c>
      <c r="E284" s="170" t="s">
        <v>2699</v>
      </c>
      <c r="F284" s="171" t="s">
        <v>2700</v>
      </c>
      <c r="G284" s="172" t="s">
        <v>348</v>
      </c>
      <c r="H284" s="173">
        <v>5</v>
      </c>
      <c r="I284" s="174"/>
      <c r="J284" s="175">
        <f>ROUND(I284*H284,2)</f>
        <v>0</v>
      </c>
      <c r="K284" s="171" t="s">
        <v>901</v>
      </c>
      <c r="L284" s="176"/>
      <c r="M284" s="177" t="s">
        <v>3</v>
      </c>
      <c r="N284" s="178" t="s">
        <v>51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90</v>
      </c>
      <c r="AT284" s="133" t="s">
        <v>2525</v>
      </c>
      <c r="AU284" s="133" t="s">
        <v>90</v>
      </c>
      <c r="AY284" s="16" t="s">
        <v>184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6" t="s">
        <v>88</v>
      </c>
      <c r="BK284" s="134">
        <f>ROUND(I284*H284,2)</f>
        <v>0</v>
      </c>
      <c r="BL284" s="16" t="s">
        <v>88</v>
      </c>
      <c r="BM284" s="133" t="s">
        <v>3468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3435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90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3450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90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1" customFormat="1" ht="11.25">
      <c r="B287" s="135"/>
      <c r="D287" s="136" t="s">
        <v>190</v>
      </c>
      <c r="E287" s="137" t="s">
        <v>3</v>
      </c>
      <c r="F287" s="138" t="s">
        <v>2698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90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2" customFormat="1" ht="11.25">
      <c r="B288" s="142"/>
      <c r="D288" s="136" t="s">
        <v>190</v>
      </c>
      <c r="E288" s="143" t="s">
        <v>3</v>
      </c>
      <c r="F288" s="144" t="s">
        <v>221</v>
      </c>
      <c r="H288" s="145">
        <v>5</v>
      </c>
      <c r="I288" s="146"/>
      <c r="L288" s="142"/>
      <c r="M288" s="147"/>
      <c r="T288" s="148"/>
      <c r="AT288" s="143" t="s">
        <v>190</v>
      </c>
      <c r="AU288" s="143" t="s">
        <v>90</v>
      </c>
      <c r="AV288" s="12" t="s">
        <v>90</v>
      </c>
      <c r="AW288" s="12" t="s">
        <v>41</v>
      </c>
      <c r="AX288" s="12" t="s">
        <v>88</v>
      </c>
      <c r="AY288" s="143" t="s">
        <v>184</v>
      </c>
    </row>
    <row r="289" spans="2:65" s="1" customFormat="1" ht="24.2" customHeight="1">
      <c r="B289" s="121"/>
      <c r="C289" s="169" t="s">
        <v>361</v>
      </c>
      <c r="D289" s="169" t="s">
        <v>2525</v>
      </c>
      <c r="E289" s="170" t="s">
        <v>2702</v>
      </c>
      <c r="F289" s="171" t="s">
        <v>2703</v>
      </c>
      <c r="G289" s="172" t="s">
        <v>348</v>
      </c>
      <c r="H289" s="173">
        <v>5</v>
      </c>
      <c r="I289" s="174"/>
      <c r="J289" s="175">
        <f>ROUND(I289*H289,2)</f>
        <v>0</v>
      </c>
      <c r="K289" s="171" t="s">
        <v>901</v>
      </c>
      <c r="L289" s="176"/>
      <c r="M289" s="177" t="s">
        <v>3</v>
      </c>
      <c r="N289" s="178" t="s">
        <v>51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90</v>
      </c>
      <c r="AT289" s="133" t="s">
        <v>2525</v>
      </c>
      <c r="AU289" s="133" t="s">
        <v>90</v>
      </c>
      <c r="AY289" s="16" t="s">
        <v>184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6" t="s">
        <v>88</v>
      </c>
      <c r="BK289" s="134">
        <f>ROUND(I289*H289,2)</f>
        <v>0</v>
      </c>
      <c r="BL289" s="16" t="s">
        <v>88</v>
      </c>
      <c r="BM289" s="133" t="s">
        <v>3469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3435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90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3450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90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1" customFormat="1" ht="11.25">
      <c r="B292" s="135"/>
      <c r="D292" s="136" t="s">
        <v>190</v>
      </c>
      <c r="E292" s="137" t="s">
        <v>3</v>
      </c>
      <c r="F292" s="138" t="s">
        <v>2698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90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2" customFormat="1" ht="11.25">
      <c r="B293" s="142"/>
      <c r="D293" s="136" t="s">
        <v>190</v>
      </c>
      <c r="E293" s="143" t="s">
        <v>3</v>
      </c>
      <c r="F293" s="144" t="s">
        <v>221</v>
      </c>
      <c r="H293" s="145">
        <v>5</v>
      </c>
      <c r="I293" s="146"/>
      <c r="L293" s="142"/>
      <c r="M293" s="147"/>
      <c r="T293" s="148"/>
      <c r="AT293" s="143" t="s">
        <v>190</v>
      </c>
      <c r="AU293" s="143" t="s">
        <v>90</v>
      </c>
      <c r="AV293" s="12" t="s">
        <v>90</v>
      </c>
      <c r="AW293" s="12" t="s">
        <v>41</v>
      </c>
      <c r="AX293" s="12" t="s">
        <v>88</v>
      </c>
      <c r="AY293" s="143" t="s">
        <v>184</v>
      </c>
    </row>
    <row r="294" spans="2:65" s="1" customFormat="1" ht="24.2" customHeight="1">
      <c r="B294" s="121"/>
      <c r="C294" s="169" t="s">
        <v>482</v>
      </c>
      <c r="D294" s="169" t="s">
        <v>2525</v>
      </c>
      <c r="E294" s="170" t="s">
        <v>2705</v>
      </c>
      <c r="F294" s="171" t="s">
        <v>2706</v>
      </c>
      <c r="G294" s="172" t="s">
        <v>348</v>
      </c>
      <c r="H294" s="173">
        <v>5</v>
      </c>
      <c r="I294" s="174"/>
      <c r="J294" s="175">
        <f>ROUND(I294*H294,2)</f>
        <v>0</v>
      </c>
      <c r="K294" s="171" t="s">
        <v>901</v>
      </c>
      <c r="L294" s="176"/>
      <c r="M294" s="177" t="s">
        <v>3</v>
      </c>
      <c r="N294" s="178" t="s">
        <v>51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90</v>
      </c>
      <c r="AT294" s="133" t="s">
        <v>2525</v>
      </c>
      <c r="AU294" s="133" t="s">
        <v>90</v>
      </c>
      <c r="AY294" s="16" t="s">
        <v>184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88</v>
      </c>
      <c r="BK294" s="134">
        <f>ROUND(I294*H294,2)</f>
        <v>0</v>
      </c>
      <c r="BL294" s="16" t="s">
        <v>88</v>
      </c>
      <c r="BM294" s="133" t="s">
        <v>3470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3435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90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3450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90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1" customFormat="1" ht="11.25">
      <c r="B297" s="135"/>
      <c r="D297" s="136" t="s">
        <v>190</v>
      </c>
      <c r="E297" s="137" t="s">
        <v>3</v>
      </c>
      <c r="F297" s="138" t="s">
        <v>2698</v>
      </c>
      <c r="H297" s="137" t="s">
        <v>3</v>
      </c>
      <c r="I297" s="139"/>
      <c r="L297" s="135"/>
      <c r="M297" s="140"/>
      <c r="T297" s="141"/>
      <c r="AT297" s="137" t="s">
        <v>190</v>
      </c>
      <c r="AU297" s="137" t="s">
        <v>90</v>
      </c>
      <c r="AV297" s="11" t="s">
        <v>88</v>
      </c>
      <c r="AW297" s="11" t="s">
        <v>41</v>
      </c>
      <c r="AX297" s="11" t="s">
        <v>80</v>
      </c>
      <c r="AY297" s="137" t="s">
        <v>184</v>
      </c>
    </row>
    <row r="298" spans="2:65" s="12" customFormat="1" ht="11.25">
      <c r="B298" s="142"/>
      <c r="D298" s="136" t="s">
        <v>190</v>
      </c>
      <c r="E298" s="143" t="s">
        <v>3</v>
      </c>
      <c r="F298" s="144" t="s">
        <v>221</v>
      </c>
      <c r="H298" s="145">
        <v>5</v>
      </c>
      <c r="I298" s="146"/>
      <c r="L298" s="142"/>
      <c r="M298" s="147"/>
      <c r="T298" s="148"/>
      <c r="AT298" s="143" t="s">
        <v>190</v>
      </c>
      <c r="AU298" s="143" t="s">
        <v>90</v>
      </c>
      <c r="AV298" s="12" t="s">
        <v>90</v>
      </c>
      <c r="AW298" s="12" t="s">
        <v>41</v>
      </c>
      <c r="AX298" s="12" t="s">
        <v>88</v>
      </c>
      <c r="AY298" s="143" t="s">
        <v>184</v>
      </c>
    </row>
    <row r="299" spans="2:65" s="1" customFormat="1" ht="16.5" customHeight="1">
      <c r="B299" s="121"/>
      <c r="C299" s="169" t="s">
        <v>368</v>
      </c>
      <c r="D299" s="169" t="s">
        <v>2525</v>
      </c>
      <c r="E299" s="170" t="s">
        <v>2708</v>
      </c>
      <c r="F299" s="171" t="s">
        <v>2621</v>
      </c>
      <c r="G299" s="172" t="s">
        <v>348</v>
      </c>
      <c r="H299" s="173">
        <v>5</v>
      </c>
      <c r="I299" s="174"/>
      <c r="J299" s="175">
        <f>ROUND(I299*H299,2)</f>
        <v>0</v>
      </c>
      <c r="K299" s="171" t="s">
        <v>901</v>
      </c>
      <c r="L299" s="176"/>
      <c r="M299" s="177" t="s">
        <v>3</v>
      </c>
      <c r="N299" s="178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90</v>
      </c>
      <c r="AT299" s="133" t="s">
        <v>2525</v>
      </c>
      <c r="AU299" s="133" t="s">
        <v>90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3471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3435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90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3450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90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1" customFormat="1" ht="11.25">
      <c r="B302" s="135"/>
      <c r="D302" s="136" t="s">
        <v>190</v>
      </c>
      <c r="E302" s="137" t="s">
        <v>3</v>
      </c>
      <c r="F302" s="138" t="s">
        <v>2698</v>
      </c>
      <c r="H302" s="137" t="s">
        <v>3</v>
      </c>
      <c r="I302" s="139"/>
      <c r="L302" s="135"/>
      <c r="M302" s="140"/>
      <c r="T302" s="141"/>
      <c r="AT302" s="137" t="s">
        <v>190</v>
      </c>
      <c r="AU302" s="137" t="s">
        <v>90</v>
      </c>
      <c r="AV302" s="11" t="s">
        <v>88</v>
      </c>
      <c r="AW302" s="11" t="s">
        <v>41</v>
      </c>
      <c r="AX302" s="11" t="s">
        <v>80</v>
      </c>
      <c r="AY302" s="137" t="s">
        <v>184</v>
      </c>
    </row>
    <row r="303" spans="2:65" s="12" customFormat="1" ht="11.25">
      <c r="B303" s="142"/>
      <c r="D303" s="136" t="s">
        <v>190</v>
      </c>
      <c r="E303" s="143" t="s">
        <v>3</v>
      </c>
      <c r="F303" s="144" t="s">
        <v>221</v>
      </c>
      <c r="H303" s="145">
        <v>5</v>
      </c>
      <c r="I303" s="146"/>
      <c r="L303" s="142"/>
      <c r="M303" s="147"/>
      <c r="T303" s="148"/>
      <c r="AT303" s="143" t="s">
        <v>190</v>
      </c>
      <c r="AU303" s="143" t="s">
        <v>90</v>
      </c>
      <c r="AV303" s="12" t="s">
        <v>90</v>
      </c>
      <c r="AW303" s="12" t="s">
        <v>41</v>
      </c>
      <c r="AX303" s="12" t="s">
        <v>88</v>
      </c>
      <c r="AY303" s="143" t="s">
        <v>184</v>
      </c>
    </row>
    <row r="304" spans="2:65" s="1" customFormat="1" ht="16.5" customHeight="1">
      <c r="B304" s="121"/>
      <c r="C304" s="169" t="s">
        <v>493</v>
      </c>
      <c r="D304" s="169" t="s">
        <v>2525</v>
      </c>
      <c r="E304" s="170" t="s">
        <v>2710</v>
      </c>
      <c r="F304" s="171" t="s">
        <v>2711</v>
      </c>
      <c r="G304" s="172" t="s">
        <v>348</v>
      </c>
      <c r="H304" s="173">
        <v>5</v>
      </c>
      <c r="I304" s="174"/>
      <c r="J304" s="175">
        <f>ROUND(I304*H304,2)</f>
        <v>0</v>
      </c>
      <c r="K304" s="171" t="s">
        <v>901</v>
      </c>
      <c r="L304" s="176"/>
      <c r="M304" s="177" t="s">
        <v>3</v>
      </c>
      <c r="N304" s="178" t="s">
        <v>51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90</v>
      </c>
      <c r="AT304" s="133" t="s">
        <v>2525</v>
      </c>
      <c r="AU304" s="133" t="s">
        <v>90</v>
      </c>
      <c r="AY304" s="16" t="s">
        <v>184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88</v>
      </c>
      <c r="BK304" s="134">
        <f>ROUND(I304*H304,2)</f>
        <v>0</v>
      </c>
      <c r="BL304" s="16" t="s">
        <v>88</v>
      </c>
      <c r="BM304" s="133" t="s">
        <v>3472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3435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90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3450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90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1" customFormat="1" ht="11.25">
      <c r="B307" s="135"/>
      <c r="D307" s="136" t="s">
        <v>190</v>
      </c>
      <c r="E307" s="137" t="s">
        <v>3</v>
      </c>
      <c r="F307" s="138" t="s">
        <v>2698</v>
      </c>
      <c r="H307" s="137" t="s">
        <v>3</v>
      </c>
      <c r="I307" s="139"/>
      <c r="L307" s="135"/>
      <c r="M307" s="140"/>
      <c r="T307" s="141"/>
      <c r="AT307" s="137" t="s">
        <v>190</v>
      </c>
      <c r="AU307" s="137" t="s">
        <v>90</v>
      </c>
      <c r="AV307" s="11" t="s">
        <v>88</v>
      </c>
      <c r="AW307" s="11" t="s">
        <v>41</v>
      </c>
      <c r="AX307" s="11" t="s">
        <v>80</v>
      </c>
      <c r="AY307" s="137" t="s">
        <v>184</v>
      </c>
    </row>
    <row r="308" spans="2:65" s="12" customFormat="1" ht="11.25">
      <c r="B308" s="142"/>
      <c r="D308" s="136" t="s">
        <v>190</v>
      </c>
      <c r="E308" s="143" t="s">
        <v>3</v>
      </c>
      <c r="F308" s="144" t="s">
        <v>221</v>
      </c>
      <c r="H308" s="145">
        <v>5</v>
      </c>
      <c r="I308" s="146"/>
      <c r="L308" s="142"/>
      <c r="M308" s="147"/>
      <c r="T308" s="148"/>
      <c r="AT308" s="143" t="s">
        <v>190</v>
      </c>
      <c r="AU308" s="143" t="s">
        <v>90</v>
      </c>
      <c r="AV308" s="12" t="s">
        <v>90</v>
      </c>
      <c r="AW308" s="12" t="s">
        <v>41</v>
      </c>
      <c r="AX308" s="12" t="s">
        <v>88</v>
      </c>
      <c r="AY308" s="143" t="s">
        <v>184</v>
      </c>
    </row>
    <row r="309" spans="2:65" s="1" customFormat="1" ht="16.5" customHeight="1">
      <c r="B309" s="121"/>
      <c r="C309" s="169" t="s">
        <v>373</v>
      </c>
      <c r="D309" s="169" t="s">
        <v>2525</v>
      </c>
      <c r="E309" s="170" t="s">
        <v>2713</v>
      </c>
      <c r="F309" s="171" t="s">
        <v>2714</v>
      </c>
      <c r="G309" s="172" t="s">
        <v>348</v>
      </c>
      <c r="H309" s="173">
        <v>5</v>
      </c>
      <c r="I309" s="174"/>
      <c r="J309" s="175">
        <f>ROUND(I309*H309,2)</f>
        <v>0</v>
      </c>
      <c r="K309" s="171" t="s">
        <v>901</v>
      </c>
      <c r="L309" s="176"/>
      <c r="M309" s="177" t="s">
        <v>3</v>
      </c>
      <c r="N309" s="178" t="s">
        <v>51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90</v>
      </c>
      <c r="AT309" s="133" t="s">
        <v>2525</v>
      </c>
      <c r="AU309" s="133" t="s">
        <v>90</v>
      </c>
      <c r="AY309" s="16" t="s">
        <v>184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6" t="s">
        <v>88</v>
      </c>
      <c r="BK309" s="134">
        <f>ROUND(I309*H309,2)</f>
        <v>0</v>
      </c>
      <c r="BL309" s="16" t="s">
        <v>88</v>
      </c>
      <c r="BM309" s="133" t="s">
        <v>3473</v>
      </c>
    </row>
    <row r="310" spans="2:65" s="11" customFormat="1" ht="11.25">
      <c r="B310" s="135"/>
      <c r="D310" s="136" t="s">
        <v>190</v>
      </c>
      <c r="E310" s="137" t="s">
        <v>3</v>
      </c>
      <c r="F310" s="138" t="s">
        <v>3435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90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1" customFormat="1" ht="11.25">
      <c r="B311" s="135"/>
      <c r="D311" s="136" t="s">
        <v>190</v>
      </c>
      <c r="E311" s="137" t="s">
        <v>3</v>
      </c>
      <c r="F311" s="138" t="s">
        <v>3450</v>
      </c>
      <c r="H311" s="137" t="s">
        <v>3</v>
      </c>
      <c r="I311" s="139"/>
      <c r="L311" s="135"/>
      <c r="M311" s="140"/>
      <c r="T311" s="141"/>
      <c r="AT311" s="137" t="s">
        <v>190</v>
      </c>
      <c r="AU311" s="137" t="s">
        <v>90</v>
      </c>
      <c r="AV311" s="11" t="s">
        <v>88</v>
      </c>
      <c r="AW311" s="11" t="s">
        <v>41</v>
      </c>
      <c r="AX311" s="11" t="s">
        <v>80</v>
      </c>
      <c r="AY311" s="137" t="s">
        <v>184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2698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90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2" customFormat="1" ht="11.25">
      <c r="B313" s="142"/>
      <c r="D313" s="136" t="s">
        <v>190</v>
      </c>
      <c r="E313" s="143" t="s">
        <v>3</v>
      </c>
      <c r="F313" s="144" t="s">
        <v>221</v>
      </c>
      <c r="H313" s="145">
        <v>5</v>
      </c>
      <c r="I313" s="146"/>
      <c r="L313" s="142"/>
      <c r="M313" s="147"/>
      <c r="T313" s="148"/>
      <c r="AT313" s="143" t="s">
        <v>190</v>
      </c>
      <c r="AU313" s="143" t="s">
        <v>90</v>
      </c>
      <c r="AV313" s="12" t="s">
        <v>90</v>
      </c>
      <c r="AW313" s="12" t="s">
        <v>41</v>
      </c>
      <c r="AX313" s="12" t="s">
        <v>88</v>
      </c>
      <c r="AY313" s="143" t="s">
        <v>184</v>
      </c>
    </row>
    <row r="314" spans="2:65" s="1" customFormat="1" ht="16.5" customHeight="1">
      <c r="B314" s="121"/>
      <c r="C314" s="169" t="s">
        <v>509</v>
      </c>
      <c r="D314" s="169" t="s">
        <v>2525</v>
      </c>
      <c r="E314" s="170" t="s">
        <v>2716</v>
      </c>
      <c r="F314" s="171" t="s">
        <v>2604</v>
      </c>
      <c r="G314" s="172" t="s">
        <v>348</v>
      </c>
      <c r="H314" s="173">
        <v>5</v>
      </c>
      <c r="I314" s="174"/>
      <c r="J314" s="175">
        <f>ROUND(I314*H314,2)</f>
        <v>0</v>
      </c>
      <c r="K314" s="171" t="s">
        <v>901</v>
      </c>
      <c r="L314" s="176"/>
      <c r="M314" s="177" t="s">
        <v>3</v>
      </c>
      <c r="N314" s="178" t="s">
        <v>51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90</v>
      </c>
      <c r="AT314" s="133" t="s">
        <v>2525</v>
      </c>
      <c r="AU314" s="133" t="s">
        <v>90</v>
      </c>
      <c r="AY314" s="16" t="s">
        <v>184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6" t="s">
        <v>88</v>
      </c>
      <c r="BK314" s="134">
        <f>ROUND(I314*H314,2)</f>
        <v>0</v>
      </c>
      <c r="BL314" s="16" t="s">
        <v>88</v>
      </c>
      <c r="BM314" s="133" t="s">
        <v>3474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3435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90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1" customFormat="1" ht="11.25">
      <c r="B316" s="135"/>
      <c r="D316" s="136" t="s">
        <v>190</v>
      </c>
      <c r="E316" s="137" t="s">
        <v>3</v>
      </c>
      <c r="F316" s="138" t="s">
        <v>3450</v>
      </c>
      <c r="H316" s="137" t="s">
        <v>3</v>
      </c>
      <c r="I316" s="139"/>
      <c r="L316" s="135"/>
      <c r="M316" s="140"/>
      <c r="T316" s="141"/>
      <c r="AT316" s="137" t="s">
        <v>190</v>
      </c>
      <c r="AU316" s="137" t="s">
        <v>90</v>
      </c>
      <c r="AV316" s="11" t="s">
        <v>88</v>
      </c>
      <c r="AW316" s="11" t="s">
        <v>41</v>
      </c>
      <c r="AX316" s="11" t="s">
        <v>80</v>
      </c>
      <c r="AY316" s="137" t="s">
        <v>184</v>
      </c>
    </row>
    <row r="317" spans="2:65" s="11" customFormat="1" ht="11.25">
      <c r="B317" s="135"/>
      <c r="D317" s="136" t="s">
        <v>190</v>
      </c>
      <c r="E317" s="137" t="s">
        <v>3</v>
      </c>
      <c r="F317" s="138" t="s">
        <v>2698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90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2" customFormat="1" ht="11.25">
      <c r="B318" s="142"/>
      <c r="D318" s="136" t="s">
        <v>190</v>
      </c>
      <c r="E318" s="143" t="s">
        <v>3</v>
      </c>
      <c r="F318" s="144" t="s">
        <v>221</v>
      </c>
      <c r="H318" s="145">
        <v>5</v>
      </c>
      <c r="I318" s="146"/>
      <c r="L318" s="142"/>
      <c r="M318" s="147"/>
      <c r="T318" s="148"/>
      <c r="AT318" s="143" t="s">
        <v>190</v>
      </c>
      <c r="AU318" s="143" t="s">
        <v>90</v>
      </c>
      <c r="AV318" s="12" t="s">
        <v>90</v>
      </c>
      <c r="AW318" s="12" t="s">
        <v>41</v>
      </c>
      <c r="AX318" s="12" t="s">
        <v>88</v>
      </c>
      <c r="AY318" s="143" t="s">
        <v>184</v>
      </c>
    </row>
    <row r="319" spans="2:65" s="1" customFormat="1" ht="16.5" customHeight="1">
      <c r="B319" s="121"/>
      <c r="C319" s="169" t="s">
        <v>379</v>
      </c>
      <c r="D319" s="169" t="s">
        <v>2525</v>
      </c>
      <c r="E319" s="170" t="s">
        <v>2718</v>
      </c>
      <c r="F319" s="171" t="s">
        <v>2719</v>
      </c>
      <c r="G319" s="172" t="s">
        <v>348</v>
      </c>
      <c r="H319" s="173">
        <v>10</v>
      </c>
      <c r="I319" s="174"/>
      <c r="J319" s="175">
        <f>ROUND(I319*H319,2)</f>
        <v>0</v>
      </c>
      <c r="K319" s="171" t="s">
        <v>901</v>
      </c>
      <c r="L319" s="176"/>
      <c r="M319" s="177" t="s">
        <v>3</v>
      </c>
      <c r="N319" s="178" t="s">
        <v>51</v>
      </c>
      <c r="P319" s="131">
        <f>O319*H319</f>
        <v>0</v>
      </c>
      <c r="Q319" s="131">
        <v>0</v>
      </c>
      <c r="R319" s="131">
        <f>Q319*H319</f>
        <v>0</v>
      </c>
      <c r="S319" s="131">
        <v>0</v>
      </c>
      <c r="T319" s="132">
        <f>S319*H319</f>
        <v>0</v>
      </c>
      <c r="AR319" s="133" t="s">
        <v>90</v>
      </c>
      <c r="AT319" s="133" t="s">
        <v>2525</v>
      </c>
      <c r="AU319" s="133" t="s">
        <v>90</v>
      </c>
      <c r="AY319" s="16" t="s">
        <v>184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88</v>
      </c>
      <c r="BK319" s="134">
        <f>ROUND(I319*H319,2)</f>
        <v>0</v>
      </c>
      <c r="BL319" s="16" t="s">
        <v>88</v>
      </c>
      <c r="BM319" s="133" t="s">
        <v>3475</v>
      </c>
    </row>
    <row r="320" spans="2:65" s="11" customFormat="1" ht="11.25">
      <c r="B320" s="135"/>
      <c r="D320" s="136" t="s">
        <v>190</v>
      </c>
      <c r="E320" s="137" t="s">
        <v>3</v>
      </c>
      <c r="F320" s="138" t="s">
        <v>3435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90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1" customFormat="1" ht="11.25">
      <c r="B321" s="135"/>
      <c r="D321" s="136" t="s">
        <v>190</v>
      </c>
      <c r="E321" s="137" t="s">
        <v>3</v>
      </c>
      <c r="F321" s="138" t="s">
        <v>3450</v>
      </c>
      <c r="H321" s="137" t="s">
        <v>3</v>
      </c>
      <c r="I321" s="139"/>
      <c r="L321" s="135"/>
      <c r="M321" s="140"/>
      <c r="T321" s="141"/>
      <c r="AT321" s="137" t="s">
        <v>190</v>
      </c>
      <c r="AU321" s="137" t="s">
        <v>90</v>
      </c>
      <c r="AV321" s="11" t="s">
        <v>88</v>
      </c>
      <c r="AW321" s="11" t="s">
        <v>41</v>
      </c>
      <c r="AX321" s="11" t="s">
        <v>80</v>
      </c>
      <c r="AY321" s="137" t="s">
        <v>184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2698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90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2" customFormat="1" ht="11.25">
      <c r="B323" s="142"/>
      <c r="D323" s="136" t="s">
        <v>190</v>
      </c>
      <c r="E323" s="143" t="s">
        <v>3</v>
      </c>
      <c r="F323" s="144" t="s">
        <v>3476</v>
      </c>
      <c r="H323" s="145">
        <v>10</v>
      </c>
      <c r="I323" s="146"/>
      <c r="L323" s="142"/>
      <c r="M323" s="147"/>
      <c r="T323" s="148"/>
      <c r="AT323" s="143" t="s">
        <v>190</v>
      </c>
      <c r="AU323" s="143" t="s">
        <v>90</v>
      </c>
      <c r="AV323" s="12" t="s">
        <v>90</v>
      </c>
      <c r="AW323" s="12" t="s">
        <v>41</v>
      </c>
      <c r="AX323" s="12" t="s">
        <v>88</v>
      </c>
      <c r="AY323" s="143" t="s">
        <v>184</v>
      </c>
    </row>
    <row r="324" spans="2:65" s="1" customFormat="1" ht="16.5" customHeight="1">
      <c r="B324" s="121"/>
      <c r="C324" s="169" t="s">
        <v>521</v>
      </c>
      <c r="D324" s="169" t="s">
        <v>2525</v>
      </c>
      <c r="E324" s="170" t="s">
        <v>2722</v>
      </c>
      <c r="F324" s="171" t="s">
        <v>2723</v>
      </c>
      <c r="G324" s="172" t="s">
        <v>348</v>
      </c>
      <c r="H324" s="173">
        <v>10</v>
      </c>
      <c r="I324" s="174"/>
      <c r="J324" s="175">
        <f>ROUND(I324*H324,2)</f>
        <v>0</v>
      </c>
      <c r="K324" s="171" t="s">
        <v>901</v>
      </c>
      <c r="L324" s="176"/>
      <c r="M324" s="177" t="s">
        <v>3</v>
      </c>
      <c r="N324" s="178" t="s">
        <v>51</v>
      </c>
      <c r="P324" s="131">
        <f>O324*H324</f>
        <v>0</v>
      </c>
      <c r="Q324" s="131">
        <v>0</v>
      </c>
      <c r="R324" s="131">
        <f>Q324*H324</f>
        <v>0</v>
      </c>
      <c r="S324" s="131">
        <v>0</v>
      </c>
      <c r="T324" s="132">
        <f>S324*H324</f>
        <v>0</v>
      </c>
      <c r="AR324" s="133" t="s">
        <v>90</v>
      </c>
      <c r="AT324" s="133" t="s">
        <v>2525</v>
      </c>
      <c r="AU324" s="133" t="s">
        <v>90</v>
      </c>
      <c r="AY324" s="16" t="s">
        <v>184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6" t="s">
        <v>88</v>
      </c>
      <c r="BK324" s="134">
        <f>ROUND(I324*H324,2)</f>
        <v>0</v>
      </c>
      <c r="BL324" s="16" t="s">
        <v>88</v>
      </c>
      <c r="BM324" s="133" t="s">
        <v>3477</v>
      </c>
    </row>
    <row r="325" spans="2:65" s="11" customFormat="1" ht="11.25">
      <c r="B325" s="135"/>
      <c r="D325" s="136" t="s">
        <v>190</v>
      </c>
      <c r="E325" s="137" t="s">
        <v>3</v>
      </c>
      <c r="F325" s="138" t="s">
        <v>3435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90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1" customFormat="1" ht="11.25">
      <c r="B326" s="135"/>
      <c r="D326" s="136" t="s">
        <v>190</v>
      </c>
      <c r="E326" s="137" t="s">
        <v>3</v>
      </c>
      <c r="F326" s="138" t="s">
        <v>3450</v>
      </c>
      <c r="H326" s="137" t="s">
        <v>3</v>
      </c>
      <c r="I326" s="139"/>
      <c r="L326" s="135"/>
      <c r="M326" s="140"/>
      <c r="T326" s="141"/>
      <c r="AT326" s="137" t="s">
        <v>190</v>
      </c>
      <c r="AU326" s="137" t="s">
        <v>90</v>
      </c>
      <c r="AV326" s="11" t="s">
        <v>88</v>
      </c>
      <c r="AW326" s="11" t="s">
        <v>41</v>
      </c>
      <c r="AX326" s="11" t="s">
        <v>80</v>
      </c>
      <c r="AY326" s="137" t="s">
        <v>184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2698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90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2" customFormat="1" ht="11.25">
      <c r="B328" s="142"/>
      <c r="D328" s="136" t="s">
        <v>190</v>
      </c>
      <c r="E328" s="143" t="s">
        <v>3</v>
      </c>
      <c r="F328" s="144" t="s">
        <v>3476</v>
      </c>
      <c r="H328" s="145">
        <v>10</v>
      </c>
      <c r="I328" s="146"/>
      <c r="L328" s="142"/>
      <c r="M328" s="147"/>
      <c r="T328" s="148"/>
      <c r="AT328" s="143" t="s">
        <v>190</v>
      </c>
      <c r="AU328" s="143" t="s">
        <v>90</v>
      </c>
      <c r="AV328" s="12" t="s">
        <v>90</v>
      </c>
      <c r="AW328" s="12" t="s">
        <v>41</v>
      </c>
      <c r="AX328" s="12" t="s">
        <v>88</v>
      </c>
      <c r="AY328" s="143" t="s">
        <v>184</v>
      </c>
    </row>
    <row r="329" spans="2:65" s="1" customFormat="1" ht="16.5" customHeight="1">
      <c r="B329" s="121"/>
      <c r="C329" s="169" t="s">
        <v>386</v>
      </c>
      <c r="D329" s="169" t="s">
        <v>2525</v>
      </c>
      <c r="E329" s="170" t="s">
        <v>2725</v>
      </c>
      <c r="F329" s="171" t="s">
        <v>2726</v>
      </c>
      <c r="G329" s="172" t="s">
        <v>348</v>
      </c>
      <c r="H329" s="173">
        <v>10</v>
      </c>
      <c r="I329" s="174"/>
      <c r="J329" s="175">
        <f>ROUND(I329*H329,2)</f>
        <v>0</v>
      </c>
      <c r="K329" s="171" t="s">
        <v>901</v>
      </c>
      <c r="L329" s="176"/>
      <c r="M329" s="177" t="s">
        <v>3</v>
      </c>
      <c r="N329" s="178" t="s">
        <v>51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90</v>
      </c>
      <c r="AT329" s="133" t="s">
        <v>2525</v>
      </c>
      <c r="AU329" s="133" t="s">
        <v>90</v>
      </c>
      <c r="AY329" s="16" t="s">
        <v>184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6" t="s">
        <v>88</v>
      </c>
      <c r="BK329" s="134">
        <f>ROUND(I329*H329,2)</f>
        <v>0</v>
      </c>
      <c r="BL329" s="16" t="s">
        <v>88</v>
      </c>
      <c r="BM329" s="133" t="s">
        <v>3478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3435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90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1" customFormat="1" ht="11.25">
      <c r="B331" s="135"/>
      <c r="D331" s="136" t="s">
        <v>190</v>
      </c>
      <c r="E331" s="137" t="s">
        <v>3</v>
      </c>
      <c r="F331" s="138" t="s">
        <v>3450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90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2698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90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2" customFormat="1" ht="11.25">
      <c r="B333" s="142"/>
      <c r="D333" s="136" t="s">
        <v>190</v>
      </c>
      <c r="E333" s="143" t="s">
        <v>3</v>
      </c>
      <c r="F333" s="144" t="s">
        <v>3476</v>
      </c>
      <c r="H333" s="145">
        <v>10</v>
      </c>
      <c r="I333" s="146"/>
      <c r="L333" s="142"/>
      <c r="M333" s="147"/>
      <c r="T333" s="148"/>
      <c r="AT333" s="143" t="s">
        <v>190</v>
      </c>
      <c r="AU333" s="143" t="s">
        <v>90</v>
      </c>
      <c r="AV333" s="12" t="s">
        <v>90</v>
      </c>
      <c r="AW333" s="12" t="s">
        <v>41</v>
      </c>
      <c r="AX333" s="12" t="s">
        <v>88</v>
      </c>
      <c r="AY333" s="143" t="s">
        <v>184</v>
      </c>
    </row>
    <row r="334" spans="2:65" s="1" customFormat="1" ht="16.5" customHeight="1">
      <c r="B334" s="121"/>
      <c r="C334" s="169" t="s">
        <v>531</v>
      </c>
      <c r="D334" s="169" t="s">
        <v>2525</v>
      </c>
      <c r="E334" s="170" t="s">
        <v>2728</v>
      </c>
      <c r="F334" s="171" t="s">
        <v>2729</v>
      </c>
      <c r="G334" s="172" t="s">
        <v>348</v>
      </c>
      <c r="H334" s="173">
        <v>10</v>
      </c>
      <c r="I334" s="174"/>
      <c r="J334" s="175">
        <f>ROUND(I334*H334,2)</f>
        <v>0</v>
      </c>
      <c r="K334" s="171" t="s">
        <v>901</v>
      </c>
      <c r="L334" s="176"/>
      <c r="M334" s="177" t="s">
        <v>3</v>
      </c>
      <c r="N334" s="178" t="s">
        <v>51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90</v>
      </c>
      <c r="AT334" s="133" t="s">
        <v>2525</v>
      </c>
      <c r="AU334" s="133" t="s">
        <v>90</v>
      </c>
      <c r="AY334" s="16" t="s">
        <v>184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6" t="s">
        <v>88</v>
      </c>
      <c r="BK334" s="134">
        <f>ROUND(I334*H334,2)</f>
        <v>0</v>
      </c>
      <c r="BL334" s="16" t="s">
        <v>88</v>
      </c>
      <c r="BM334" s="133" t="s">
        <v>3479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3435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90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3450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90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2698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90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2" customFormat="1" ht="11.25">
      <c r="B338" s="142"/>
      <c r="D338" s="136" t="s">
        <v>190</v>
      </c>
      <c r="E338" s="143" t="s">
        <v>3</v>
      </c>
      <c r="F338" s="144" t="s">
        <v>3476</v>
      </c>
      <c r="H338" s="145">
        <v>10</v>
      </c>
      <c r="I338" s="146"/>
      <c r="L338" s="142"/>
      <c r="M338" s="147"/>
      <c r="T338" s="148"/>
      <c r="AT338" s="143" t="s">
        <v>190</v>
      </c>
      <c r="AU338" s="143" t="s">
        <v>90</v>
      </c>
      <c r="AV338" s="12" t="s">
        <v>90</v>
      </c>
      <c r="AW338" s="12" t="s">
        <v>41</v>
      </c>
      <c r="AX338" s="12" t="s">
        <v>88</v>
      </c>
      <c r="AY338" s="143" t="s">
        <v>184</v>
      </c>
    </row>
    <row r="339" spans="2:65" s="1" customFormat="1" ht="16.5" customHeight="1">
      <c r="B339" s="121"/>
      <c r="C339" s="169" t="s">
        <v>391</v>
      </c>
      <c r="D339" s="169" t="s">
        <v>2525</v>
      </c>
      <c r="E339" s="170" t="s">
        <v>2731</v>
      </c>
      <c r="F339" s="171" t="s">
        <v>2732</v>
      </c>
      <c r="G339" s="172" t="s">
        <v>348</v>
      </c>
      <c r="H339" s="173">
        <v>5</v>
      </c>
      <c r="I339" s="174"/>
      <c r="J339" s="175">
        <f>ROUND(I339*H339,2)</f>
        <v>0</v>
      </c>
      <c r="K339" s="171" t="s">
        <v>901</v>
      </c>
      <c r="L339" s="176"/>
      <c r="M339" s="177" t="s">
        <v>3</v>
      </c>
      <c r="N339" s="178" t="s">
        <v>51</v>
      </c>
      <c r="P339" s="131">
        <f>O339*H339</f>
        <v>0</v>
      </c>
      <c r="Q339" s="131">
        <v>0</v>
      </c>
      <c r="R339" s="131">
        <f>Q339*H339</f>
        <v>0</v>
      </c>
      <c r="S339" s="131">
        <v>0</v>
      </c>
      <c r="T339" s="132">
        <f>S339*H339</f>
        <v>0</v>
      </c>
      <c r="AR339" s="133" t="s">
        <v>90</v>
      </c>
      <c r="AT339" s="133" t="s">
        <v>2525</v>
      </c>
      <c r="AU339" s="133" t="s">
        <v>90</v>
      </c>
      <c r="AY339" s="16" t="s">
        <v>184</v>
      </c>
      <c r="BE339" s="134">
        <f>IF(N339="základní",J339,0)</f>
        <v>0</v>
      </c>
      <c r="BF339" s="134">
        <f>IF(N339="snížená",J339,0)</f>
        <v>0</v>
      </c>
      <c r="BG339" s="134">
        <f>IF(N339="zákl. přenesená",J339,0)</f>
        <v>0</v>
      </c>
      <c r="BH339" s="134">
        <f>IF(N339="sníž. přenesená",J339,0)</f>
        <v>0</v>
      </c>
      <c r="BI339" s="134">
        <f>IF(N339="nulová",J339,0)</f>
        <v>0</v>
      </c>
      <c r="BJ339" s="16" t="s">
        <v>88</v>
      </c>
      <c r="BK339" s="134">
        <f>ROUND(I339*H339,2)</f>
        <v>0</v>
      </c>
      <c r="BL339" s="16" t="s">
        <v>88</v>
      </c>
      <c r="BM339" s="133" t="s">
        <v>3480</v>
      </c>
    </row>
    <row r="340" spans="2:65" s="11" customFormat="1" ht="11.25">
      <c r="B340" s="135"/>
      <c r="D340" s="136" t="s">
        <v>190</v>
      </c>
      <c r="E340" s="137" t="s">
        <v>3</v>
      </c>
      <c r="F340" s="138" t="s">
        <v>3435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90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3450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90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1" customFormat="1" ht="11.25">
      <c r="B342" s="135"/>
      <c r="D342" s="136" t="s">
        <v>190</v>
      </c>
      <c r="E342" s="137" t="s">
        <v>3</v>
      </c>
      <c r="F342" s="138" t="s">
        <v>2698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90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2" customFormat="1" ht="11.25">
      <c r="B343" s="142"/>
      <c r="D343" s="136" t="s">
        <v>190</v>
      </c>
      <c r="E343" s="143" t="s">
        <v>3</v>
      </c>
      <c r="F343" s="144" t="s">
        <v>221</v>
      </c>
      <c r="H343" s="145">
        <v>5</v>
      </c>
      <c r="I343" s="146"/>
      <c r="L343" s="142"/>
      <c r="M343" s="147"/>
      <c r="T343" s="148"/>
      <c r="AT343" s="143" t="s">
        <v>190</v>
      </c>
      <c r="AU343" s="143" t="s">
        <v>90</v>
      </c>
      <c r="AV343" s="12" t="s">
        <v>90</v>
      </c>
      <c r="AW343" s="12" t="s">
        <v>41</v>
      </c>
      <c r="AX343" s="12" t="s">
        <v>88</v>
      </c>
      <c r="AY343" s="143" t="s">
        <v>184</v>
      </c>
    </row>
    <row r="344" spans="2:65" s="10" customFormat="1" ht="22.9" customHeight="1">
      <c r="B344" s="111"/>
      <c r="D344" s="112" t="s">
        <v>79</v>
      </c>
      <c r="E344" s="163" t="s">
        <v>2734</v>
      </c>
      <c r="F344" s="163" t="s">
        <v>2735</v>
      </c>
      <c r="I344" s="114"/>
      <c r="J344" s="164">
        <f>BK344</f>
        <v>0</v>
      </c>
      <c r="L344" s="111"/>
      <c r="M344" s="116"/>
      <c r="P344" s="117">
        <f>SUM(P345:P352)</f>
        <v>0</v>
      </c>
      <c r="R344" s="117">
        <f>SUM(R345:R352)</f>
        <v>0</v>
      </c>
      <c r="T344" s="118">
        <f>SUM(T345:T352)</f>
        <v>0</v>
      </c>
      <c r="AR344" s="112" t="s">
        <v>210</v>
      </c>
      <c r="AT344" s="119" t="s">
        <v>79</v>
      </c>
      <c r="AU344" s="119" t="s">
        <v>88</v>
      </c>
      <c r="AY344" s="112" t="s">
        <v>184</v>
      </c>
      <c r="BK344" s="120">
        <f>SUM(BK345:BK352)</f>
        <v>0</v>
      </c>
    </row>
    <row r="345" spans="2:65" s="1" customFormat="1" ht="16.5" customHeight="1">
      <c r="B345" s="121"/>
      <c r="C345" s="122" t="s">
        <v>540</v>
      </c>
      <c r="D345" s="122" t="s">
        <v>185</v>
      </c>
      <c r="E345" s="123" t="s">
        <v>2736</v>
      </c>
      <c r="F345" s="124" t="s">
        <v>2737</v>
      </c>
      <c r="G345" s="125" t="s">
        <v>348</v>
      </c>
      <c r="H345" s="126">
        <v>3</v>
      </c>
      <c r="I345" s="127"/>
      <c r="J345" s="128">
        <f>ROUND(I345*H345,2)</f>
        <v>0</v>
      </c>
      <c r="K345" s="124" t="s">
        <v>901</v>
      </c>
      <c r="L345" s="32"/>
      <c r="M345" s="129" t="s">
        <v>3</v>
      </c>
      <c r="N345" s="130" t="s">
        <v>51</v>
      </c>
      <c r="P345" s="131">
        <f>O345*H345</f>
        <v>0</v>
      </c>
      <c r="Q345" s="131">
        <v>0</v>
      </c>
      <c r="R345" s="131">
        <f>Q345*H345</f>
        <v>0</v>
      </c>
      <c r="S345" s="131">
        <v>0</v>
      </c>
      <c r="T345" s="132">
        <f>S345*H345</f>
        <v>0</v>
      </c>
      <c r="AR345" s="133" t="s">
        <v>88</v>
      </c>
      <c r="AT345" s="133" t="s">
        <v>185</v>
      </c>
      <c r="AU345" s="133" t="s">
        <v>90</v>
      </c>
      <c r="AY345" s="16" t="s">
        <v>184</v>
      </c>
      <c r="BE345" s="134">
        <f>IF(N345="základní",J345,0)</f>
        <v>0</v>
      </c>
      <c r="BF345" s="134">
        <f>IF(N345="snížená",J345,0)</f>
        <v>0</v>
      </c>
      <c r="BG345" s="134">
        <f>IF(N345="zákl. přenesená",J345,0)</f>
        <v>0</v>
      </c>
      <c r="BH345" s="134">
        <f>IF(N345="sníž. přenesená",J345,0)</f>
        <v>0</v>
      </c>
      <c r="BI345" s="134">
        <f>IF(N345="nulová",J345,0)</f>
        <v>0</v>
      </c>
      <c r="BJ345" s="16" t="s">
        <v>88</v>
      </c>
      <c r="BK345" s="134">
        <f>ROUND(I345*H345,2)</f>
        <v>0</v>
      </c>
      <c r="BL345" s="16" t="s">
        <v>88</v>
      </c>
      <c r="BM345" s="133" t="s">
        <v>3481</v>
      </c>
    </row>
    <row r="346" spans="2:65" s="11" customFormat="1" ht="11.25">
      <c r="B346" s="135"/>
      <c r="D346" s="136" t="s">
        <v>190</v>
      </c>
      <c r="E346" s="137" t="s">
        <v>3</v>
      </c>
      <c r="F346" s="138" t="s">
        <v>3435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90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2739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90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2" customFormat="1" ht="11.25">
      <c r="B348" s="142"/>
      <c r="D348" s="136" t="s">
        <v>190</v>
      </c>
      <c r="E348" s="143" t="s">
        <v>3</v>
      </c>
      <c r="F348" s="144" t="s">
        <v>210</v>
      </c>
      <c r="H348" s="145">
        <v>3</v>
      </c>
      <c r="I348" s="146"/>
      <c r="L348" s="142"/>
      <c r="M348" s="147"/>
      <c r="T348" s="148"/>
      <c r="AT348" s="143" t="s">
        <v>190</v>
      </c>
      <c r="AU348" s="143" t="s">
        <v>90</v>
      </c>
      <c r="AV348" s="12" t="s">
        <v>90</v>
      </c>
      <c r="AW348" s="12" t="s">
        <v>41</v>
      </c>
      <c r="AX348" s="12" t="s">
        <v>88</v>
      </c>
      <c r="AY348" s="143" t="s">
        <v>184</v>
      </c>
    </row>
    <row r="349" spans="2:65" s="1" customFormat="1" ht="16.5" customHeight="1">
      <c r="B349" s="121"/>
      <c r="C349" s="169" t="s">
        <v>397</v>
      </c>
      <c r="D349" s="169" t="s">
        <v>2525</v>
      </c>
      <c r="E349" s="170" t="s">
        <v>2740</v>
      </c>
      <c r="F349" s="171" t="s">
        <v>2741</v>
      </c>
      <c r="G349" s="172" t="s">
        <v>348</v>
      </c>
      <c r="H349" s="173">
        <v>3</v>
      </c>
      <c r="I349" s="174"/>
      <c r="J349" s="175">
        <f>ROUND(I349*H349,2)</f>
        <v>0</v>
      </c>
      <c r="K349" s="171" t="s">
        <v>901</v>
      </c>
      <c r="L349" s="176"/>
      <c r="M349" s="177" t="s">
        <v>3</v>
      </c>
      <c r="N349" s="178" t="s">
        <v>51</v>
      </c>
      <c r="P349" s="131">
        <f>O349*H349</f>
        <v>0</v>
      </c>
      <c r="Q349" s="131">
        <v>0</v>
      </c>
      <c r="R349" s="131">
        <f>Q349*H349</f>
        <v>0</v>
      </c>
      <c r="S349" s="131">
        <v>0</v>
      </c>
      <c r="T349" s="132">
        <f>S349*H349</f>
        <v>0</v>
      </c>
      <c r="AR349" s="133" t="s">
        <v>90</v>
      </c>
      <c r="AT349" s="133" t="s">
        <v>2525</v>
      </c>
      <c r="AU349" s="133" t="s">
        <v>90</v>
      </c>
      <c r="AY349" s="16" t="s">
        <v>184</v>
      </c>
      <c r="BE349" s="134">
        <f>IF(N349="základní",J349,0)</f>
        <v>0</v>
      </c>
      <c r="BF349" s="134">
        <f>IF(N349="snížená",J349,0)</f>
        <v>0</v>
      </c>
      <c r="BG349" s="134">
        <f>IF(N349="zákl. přenesená",J349,0)</f>
        <v>0</v>
      </c>
      <c r="BH349" s="134">
        <f>IF(N349="sníž. přenesená",J349,0)</f>
        <v>0</v>
      </c>
      <c r="BI349" s="134">
        <f>IF(N349="nulová",J349,0)</f>
        <v>0</v>
      </c>
      <c r="BJ349" s="16" t="s">
        <v>88</v>
      </c>
      <c r="BK349" s="134">
        <f>ROUND(I349*H349,2)</f>
        <v>0</v>
      </c>
      <c r="BL349" s="16" t="s">
        <v>88</v>
      </c>
      <c r="BM349" s="133" t="s">
        <v>3482</v>
      </c>
    </row>
    <row r="350" spans="2:65" s="11" customFormat="1" ht="11.25">
      <c r="B350" s="135"/>
      <c r="D350" s="136" t="s">
        <v>190</v>
      </c>
      <c r="E350" s="137" t="s">
        <v>3</v>
      </c>
      <c r="F350" s="138" t="s">
        <v>3435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90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1" customFormat="1" ht="11.25">
      <c r="B351" s="135"/>
      <c r="D351" s="136" t="s">
        <v>190</v>
      </c>
      <c r="E351" s="137" t="s">
        <v>3</v>
      </c>
      <c r="F351" s="138" t="s">
        <v>2739</v>
      </c>
      <c r="H351" s="137" t="s">
        <v>3</v>
      </c>
      <c r="I351" s="139"/>
      <c r="L351" s="135"/>
      <c r="M351" s="140"/>
      <c r="T351" s="141"/>
      <c r="AT351" s="137" t="s">
        <v>190</v>
      </c>
      <c r="AU351" s="137" t="s">
        <v>90</v>
      </c>
      <c r="AV351" s="11" t="s">
        <v>88</v>
      </c>
      <c r="AW351" s="11" t="s">
        <v>41</v>
      </c>
      <c r="AX351" s="11" t="s">
        <v>80</v>
      </c>
      <c r="AY351" s="137" t="s">
        <v>184</v>
      </c>
    </row>
    <row r="352" spans="2:65" s="12" customFormat="1" ht="11.25">
      <c r="B352" s="142"/>
      <c r="D352" s="136" t="s">
        <v>190</v>
      </c>
      <c r="E352" s="143" t="s">
        <v>3</v>
      </c>
      <c r="F352" s="144" t="s">
        <v>210</v>
      </c>
      <c r="H352" s="145">
        <v>3</v>
      </c>
      <c r="I352" s="146"/>
      <c r="L352" s="142"/>
      <c r="M352" s="147"/>
      <c r="T352" s="148"/>
      <c r="AT352" s="143" t="s">
        <v>190</v>
      </c>
      <c r="AU352" s="143" t="s">
        <v>90</v>
      </c>
      <c r="AV352" s="12" t="s">
        <v>90</v>
      </c>
      <c r="AW352" s="12" t="s">
        <v>41</v>
      </c>
      <c r="AX352" s="12" t="s">
        <v>88</v>
      </c>
      <c r="AY352" s="143" t="s">
        <v>184</v>
      </c>
    </row>
    <row r="353" spans="2:65" s="10" customFormat="1" ht="25.9" customHeight="1">
      <c r="B353" s="111"/>
      <c r="D353" s="112" t="s">
        <v>79</v>
      </c>
      <c r="E353" s="113" t="s">
        <v>2747</v>
      </c>
      <c r="F353" s="113" t="s">
        <v>2748</v>
      </c>
      <c r="I353" s="114"/>
      <c r="J353" s="115">
        <f>BK353</f>
        <v>0</v>
      </c>
      <c r="L353" s="111"/>
      <c r="M353" s="116"/>
      <c r="P353" s="117">
        <f>P354+P360+P366</f>
        <v>0</v>
      </c>
      <c r="R353" s="117">
        <f>R354+R360+R366</f>
        <v>0</v>
      </c>
      <c r="T353" s="118">
        <f>T354+T360+T366</f>
        <v>0</v>
      </c>
      <c r="AR353" s="112" t="s">
        <v>221</v>
      </c>
      <c r="AT353" s="119" t="s">
        <v>79</v>
      </c>
      <c r="AU353" s="119" t="s">
        <v>80</v>
      </c>
      <c r="AY353" s="112" t="s">
        <v>184</v>
      </c>
      <c r="BK353" s="120">
        <f>BK354+BK360+BK366</f>
        <v>0</v>
      </c>
    </row>
    <row r="354" spans="2:65" s="10" customFormat="1" ht="22.9" customHeight="1">
      <c r="B354" s="111"/>
      <c r="D354" s="112" t="s">
        <v>79</v>
      </c>
      <c r="E354" s="163" t="s">
        <v>2749</v>
      </c>
      <c r="F354" s="163" t="s">
        <v>2750</v>
      </c>
      <c r="I354" s="114"/>
      <c r="J354" s="164">
        <f>BK354</f>
        <v>0</v>
      </c>
      <c r="L354" s="111"/>
      <c r="M354" s="116"/>
      <c r="P354" s="117">
        <f>SUM(P355:P359)</f>
        <v>0</v>
      </c>
      <c r="R354" s="117">
        <f>SUM(R355:R359)</f>
        <v>0</v>
      </c>
      <c r="T354" s="118">
        <f>SUM(T355:T359)</f>
        <v>0</v>
      </c>
      <c r="AR354" s="112" t="s">
        <v>221</v>
      </c>
      <c r="AT354" s="119" t="s">
        <v>79</v>
      </c>
      <c r="AU354" s="119" t="s">
        <v>88</v>
      </c>
      <c r="AY354" s="112" t="s">
        <v>184</v>
      </c>
      <c r="BK354" s="120">
        <f>SUM(BK355:BK359)</f>
        <v>0</v>
      </c>
    </row>
    <row r="355" spans="2:65" s="1" customFormat="1" ht="24.2" customHeight="1">
      <c r="B355" s="121"/>
      <c r="C355" s="122" t="s">
        <v>550</v>
      </c>
      <c r="D355" s="122" t="s">
        <v>185</v>
      </c>
      <c r="E355" s="123" t="s">
        <v>2751</v>
      </c>
      <c r="F355" s="124" t="s">
        <v>2752</v>
      </c>
      <c r="G355" s="125" t="s">
        <v>348</v>
      </c>
      <c r="H355" s="126">
        <v>1</v>
      </c>
      <c r="I355" s="127"/>
      <c r="J355" s="128">
        <f>ROUND(I355*H355,2)</f>
        <v>0</v>
      </c>
      <c r="K355" s="124" t="s">
        <v>2531</v>
      </c>
      <c r="L355" s="32"/>
      <c r="M355" s="129" t="s">
        <v>3</v>
      </c>
      <c r="N355" s="130" t="s">
        <v>51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2753</v>
      </c>
      <c r="AT355" s="133" t="s">
        <v>185</v>
      </c>
      <c r="AU355" s="133" t="s">
        <v>90</v>
      </c>
      <c r="AY355" s="16" t="s">
        <v>184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6" t="s">
        <v>88</v>
      </c>
      <c r="BK355" s="134">
        <f>ROUND(I355*H355,2)</f>
        <v>0</v>
      </c>
      <c r="BL355" s="16" t="s">
        <v>2753</v>
      </c>
      <c r="BM355" s="133" t="s">
        <v>3483</v>
      </c>
    </row>
    <row r="356" spans="2:65" s="1" customFormat="1" ht="11.25">
      <c r="B356" s="32"/>
      <c r="D356" s="165" t="s">
        <v>2533</v>
      </c>
      <c r="F356" s="166" t="s">
        <v>2755</v>
      </c>
      <c r="I356" s="167"/>
      <c r="L356" s="32"/>
      <c r="M356" s="168"/>
      <c r="T356" s="53"/>
      <c r="AT356" s="16" t="s">
        <v>2533</v>
      </c>
      <c r="AU356" s="16" t="s">
        <v>90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3435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90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1" customFormat="1" ht="11.25">
      <c r="B358" s="135"/>
      <c r="D358" s="136" t="s">
        <v>190</v>
      </c>
      <c r="E358" s="137" t="s">
        <v>3</v>
      </c>
      <c r="F358" s="138" t="s">
        <v>2756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90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2" customFormat="1" ht="11.25">
      <c r="B359" s="142"/>
      <c r="D359" s="136" t="s">
        <v>190</v>
      </c>
      <c r="E359" s="143" t="s">
        <v>3</v>
      </c>
      <c r="F359" s="144" t="s">
        <v>88</v>
      </c>
      <c r="H359" s="145">
        <v>1</v>
      </c>
      <c r="I359" s="146"/>
      <c r="L359" s="142"/>
      <c r="M359" s="147"/>
      <c r="T359" s="148"/>
      <c r="AT359" s="143" t="s">
        <v>190</v>
      </c>
      <c r="AU359" s="143" t="s">
        <v>90</v>
      </c>
      <c r="AV359" s="12" t="s">
        <v>90</v>
      </c>
      <c r="AW359" s="12" t="s">
        <v>41</v>
      </c>
      <c r="AX359" s="12" t="s">
        <v>88</v>
      </c>
      <c r="AY359" s="143" t="s">
        <v>184</v>
      </c>
    </row>
    <row r="360" spans="2:65" s="10" customFormat="1" ht="22.9" customHeight="1">
      <c r="B360" s="111"/>
      <c r="D360" s="112" t="s">
        <v>79</v>
      </c>
      <c r="E360" s="163" t="s">
        <v>2757</v>
      </c>
      <c r="F360" s="163" t="s">
        <v>2758</v>
      </c>
      <c r="I360" s="114"/>
      <c r="J360" s="164">
        <f>BK360</f>
        <v>0</v>
      </c>
      <c r="L360" s="111"/>
      <c r="M360" s="116"/>
      <c r="P360" s="117">
        <f>SUM(P361:P365)</f>
        <v>0</v>
      </c>
      <c r="R360" s="117">
        <f>SUM(R361:R365)</f>
        <v>0</v>
      </c>
      <c r="T360" s="118">
        <f>SUM(T361:T365)</f>
        <v>0</v>
      </c>
      <c r="AR360" s="112" t="s">
        <v>221</v>
      </c>
      <c r="AT360" s="119" t="s">
        <v>79</v>
      </c>
      <c r="AU360" s="119" t="s">
        <v>88</v>
      </c>
      <c r="AY360" s="112" t="s">
        <v>184</v>
      </c>
      <c r="BK360" s="120">
        <f>SUM(BK361:BK365)</f>
        <v>0</v>
      </c>
    </row>
    <row r="361" spans="2:65" s="1" customFormat="1" ht="24.2" customHeight="1">
      <c r="B361" s="121"/>
      <c r="C361" s="122" t="s">
        <v>402</v>
      </c>
      <c r="D361" s="122" t="s">
        <v>185</v>
      </c>
      <c r="E361" s="123" t="s">
        <v>2759</v>
      </c>
      <c r="F361" s="124" t="s">
        <v>2760</v>
      </c>
      <c r="G361" s="125" t="s">
        <v>348</v>
      </c>
      <c r="H361" s="126">
        <v>1</v>
      </c>
      <c r="I361" s="127"/>
      <c r="J361" s="128">
        <f>ROUND(I361*H361,2)</f>
        <v>0</v>
      </c>
      <c r="K361" s="124" t="s">
        <v>2531</v>
      </c>
      <c r="L361" s="32"/>
      <c r="M361" s="129" t="s">
        <v>3</v>
      </c>
      <c r="N361" s="130" t="s">
        <v>51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2753</v>
      </c>
      <c r="AT361" s="133" t="s">
        <v>185</v>
      </c>
      <c r="AU361" s="133" t="s">
        <v>90</v>
      </c>
      <c r="AY361" s="16" t="s">
        <v>184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6" t="s">
        <v>88</v>
      </c>
      <c r="BK361" s="134">
        <f>ROUND(I361*H361,2)</f>
        <v>0</v>
      </c>
      <c r="BL361" s="16" t="s">
        <v>2753</v>
      </c>
      <c r="BM361" s="133" t="s">
        <v>3484</v>
      </c>
    </row>
    <row r="362" spans="2:65" s="1" customFormat="1" ht="11.25">
      <c r="B362" s="32"/>
      <c r="D362" s="165" t="s">
        <v>2533</v>
      </c>
      <c r="F362" s="166" t="s">
        <v>2762</v>
      </c>
      <c r="I362" s="167"/>
      <c r="L362" s="32"/>
      <c r="M362" s="168"/>
      <c r="T362" s="53"/>
      <c r="AT362" s="16" t="s">
        <v>2533</v>
      </c>
      <c r="AU362" s="16" t="s">
        <v>90</v>
      </c>
    </row>
    <row r="363" spans="2:65" s="11" customFormat="1" ht="11.25">
      <c r="B363" s="135"/>
      <c r="D363" s="136" t="s">
        <v>190</v>
      </c>
      <c r="E363" s="137" t="s">
        <v>3</v>
      </c>
      <c r="F363" s="138" t="s">
        <v>3435</v>
      </c>
      <c r="H363" s="137" t="s">
        <v>3</v>
      </c>
      <c r="I363" s="139"/>
      <c r="L363" s="135"/>
      <c r="M363" s="140"/>
      <c r="T363" s="141"/>
      <c r="AT363" s="137" t="s">
        <v>190</v>
      </c>
      <c r="AU363" s="137" t="s">
        <v>90</v>
      </c>
      <c r="AV363" s="11" t="s">
        <v>88</v>
      </c>
      <c r="AW363" s="11" t="s">
        <v>41</v>
      </c>
      <c r="AX363" s="11" t="s">
        <v>80</v>
      </c>
      <c r="AY363" s="137" t="s">
        <v>184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2763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90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2" customFormat="1" ht="11.25">
      <c r="B365" s="142"/>
      <c r="D365" s="136" t="s">
        <v>190</v>
      </c>
      <c r="E365" s="143" t="s">
        <v>3</v>
      </c>
      <c r="F365" s="144" t="s">
        <v>88</v>
      </c>
      <c r="H365" s="145">
        <v>1</v>
      </c>
      <c r="I365" s="146"/>
      <c r="L365" s="142"/>
      <c r="M365" s="147"/>
      <c r="T365" s="148"/>
      <c r="AT365" s="143" t="s">
        <v>190</v>
      </c>
      <c r="AU365" s="143" t="s">
        <v>90</v>
      </c>
      <c r="AV365" s="12" t="s">
        <v>90</v>
      </c>
      <c r="AW365" s="12" t="s">
        <v>41</v>
      </c>
      <c r="AX365" s="12" t="s">
        <v>88</v>
      </c>
      <c r="AY365" s="143" t="s">
        <v>184</v>
      </c>
    </row>
    <row r="366" spans="2:65" s="10" customFormat="1" ht="22.9" customHeight="1">
      <c r="B366" s="111"/>
      <c r="D366" s="112" t="s">
        <v>79</v>
      </c>
      <c r="E366" s="163" t="s">
        <v>2764</v>
      </c>
      <c r="F366" s="163" t="s">
        <v>2765</v>
      </c>
      <c r="I366" s="114"/>
      <c r="J366" s="164">
        <f>BK366</f>
        <v>0</v>
      </c>
      <c r="L366" s="111"/>
      <c r="M366" s="116"/>
      <c r="P366" s="117">
        <f>SUM(P367:P378)</f>
        <v>0</v>
      </c>
      <c r="R366" s="117">
        <f>SUM(R367:R378)</f>
        <v>0</v>
      </c>
      <c r="T366" s="118">
        <f>SUM(T367:T378)</f>
        <v>0</v>
      </c>
      <c r="AR366" s="112" t="s">
        <v>221</v>
      </c>
      <c r="AT366" s="119" t="s">
        <v>79</v>
      </c>
      <c r="AU366" s="119" t="s">
        <v>88</v>
      </c>
      <c r="AY366" s="112" t="s">
        <v>184</v>
      </c>
      <c r="BK366" s="120">
        <f>SUM(BK367:BK378)</f>
        <v>0</v>
      </c>
    </row>
    <row r="367" spans="2:65" s="1" customFormat="1" ht="37.9" customHeight="1">
      <c r="B367" s="121"/>
      <c r="C367" s="122" t="s">
        <v>559</v>
      </c>
      <c r="D367" s="122" t="s">
        <v>185</v>
      </c>
      <c r="E367" s="123" t="s">
        <v>2766</v>
      </c>
      <c r="F367" s="124" t="s">
        <v>2767</v>
      </c>
      <c r="G367" s="125" t="s">
        <v>348</v>
      </c>
      <c r="H367" s="126">
        <v>1</v>
      </c>
      <c r="I367" s="127"/>
      <c r="J367" s="128">
        <f>ROUND(I367*H367,2)</f>
        <v>0</v>
      </c>
      <c r="K367" s="124" t="s">
        <v>2531</v>
      </c>
      <c r="L367" s="32"/>
      <c r="M367" s="129" t="s">
        <v>3</v>
      </c>
      <c r="N367" s="130" t="s">
        <v>51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2753</v>
      </c>
      <c r="AT367" s="133" t="s">
        <v>185</v>
      </c>
      <c r="AU367" s="133" t="s">
        <v>90</v>
      </c>
      <c r="AY367" s="16" t="s">
        <v>184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6" t="s">
        <v>88</v>
      </c>
      <c r="BK367" s="134">
        <f>ROUND(I367*H367,2)</f>
        <v>0</v>
      </c>
      <c r="BL367" s="16" t="s">
        <v>2753</v>
      </c>
      <c r="BM367" s="133" t="s">
        <v>3485</v>
      </c>
    </row>
    <row r="368" spans="2:65" s="1" customFormat="1" ht="11.25">
      <c r="B368" s="32"/>
      <c r="D368" s="165" t="s">
        <v>2533</v>
      </c>
      <c r="F368" s="166" t="s">
        <v>2769</v>
      </c>
      <c r="I368" s="167"/>
      <c r="L368" s="32"/>
      <c r="M368" s="168"/>
      <c r="T368" s="53"/>
      <c r="AT368" s="16" t="s">
        <v>2533</v>
      </c>
      <c r="AU368" s="16" t="s">
        <v>90</v>
      </c>
    </row>
    <row r="369" spans="2:65" s="1" customFormat="1" ht="48.75">
      <c r="B369" s="32"/>
      <c r="D369" s="136" t="s">
        <v>2770</v>
      </c>
      <c r="F369" s="179" t="s">
        <v>2771</v>
      </c>
      <c r="I369" s="167"/>
      <c r="L369" s="32"/>
      <c r="M369" s="168"/>
      <c r="T369" s="53"/>
      <c r="AT369" s="16" t="s">
        <v>2770</v>
      </c>
      <c r="AU369" s="16" t="s">
        <v>90</v>
      </c>
    </row>
    <row r="370" spans="2:65" s="11" customFormat="1" ht="11.25">
      <c r="B370" s="135"/>
      <c r="D370" s="136" t="s">
        <v>190</v>
      </c>
      <c r="E370" s="137" t="s">
        <v>3</v>
      </c>
      <c r="F370" s="138" t="s">
        <v>3435</v>
      </c>
      <c r="H370" s="137" t="s">
        <v>3</v>
      </c>
      <c r="I370" s="139"/>
      <c r="L370" s="135"/>
      <c r="M370" s="140"/>
      <c r="T370" s="141"/>
      <c r="AT370" s="137" t="s">
        <v>190</v>
      </c>
      <c r="AU370" s="137" t="s">
        <v>90</v>
      </c>
      <c r="AV370" s="11" t="s">
        <v>88</v>
      </c>
      <c r="AW370" s="11" t="s">
        <v>41</v>
      </c>
      <c r="AX370" s="11" t="s">
        <v>80</v>
      </c>
      <c r="AY370" s="137" t="s">
        <v>184</v>
      </c>
    </row>
    <row r="371" spans="2:65" s="11" customFormat="1" ht="33.75">
      <c r="B371" s="135"/>
      <c r="D371" s="136" t="s">
        <v>190</v>
      </c>
      <c r="E371" s="137" t="s">
        <v>3</v>
      </c>
      <c r="F371" s="138" t="s">
        <v>2772</v>
      </c>
      <c r="H371" s="137" t="s">
        <v>3</v>
      </c>
      <c r="I371" s="139"/>
      <c r="L371" s="135"/>
      <c r="M371" s="140"/>
      <c r="T371" s="141"/>
      <c r="AT371" s="137" t="s">
        <v>190</v>
      </c>
      <c r="AU371" s="137" t="s">
        <v>90</v>
      </c>
      <c r="AV371" s="11" t="s">
        <v>88</v>
      </c>
      <c r="AW371" s="11" t="s">
        <v>41</v>
      </c>
      <c r="AX371" s="11" t="s">
        <v>80</v>
      </c>
      <c r="AY371" s="137" t="s">
        <v>184</v>
      </c>
    </row>
    <row r="372" spans="2:65" s="12" customFormat="1" ht="11.25">
      <c r="B372" s="142"/>
      <c r="D372" s="136" t="s">
        <v>190</v>
      </c>
      <c r="E372" s="143" t="s">
        <v>3</v>
      </c>
      <c r="F372" s="144" t="s">
        <v>88</v>
      </c>
      <c r="H372" s="145">
        <v>1</v>
      </c>
      <c r="I372" s="146"/>
      <c r="L372" s="142"/>
      <c r="M372" s="147"/>
      <c r="T372" s="148"/>
      <c r="AT372" s="143" t="s">
        <v>190</v>
      </c>
      <c r="AU372" s="143" t="s">
        <v>90</v>
      </c>
      <c r="AV372" s="12" t="s">
        <v>90</v>
      </c>
      <c r="AW372" s="12" t="s">
        <v>41</v>
      </c>
      <c r="AX372" s="12" t="s">
        <v>88</v>
      </c>
      <c r="AY372" s="143" t="s">
        <v>184</v>
      </c>
    </row>
    <row r="373" spans="2:65" s="1" customFormat="1" ht="37.9" customHeight="1">
      <c r="B373" s="121"/>
      <c r="C373" s="122" t="s">
        <v>408</v>
      </c>
      <c r="D373" s="122" t="s">
        <v>185</v>
      </c>
      <c r="E373" s="123" t="s">
        <v>2773</v>
      </c>
      <c r="F373" s="124" t="s">
        <v>2774</v>
      </c>
      <c r="G373" s="125" t="s">
        <v>348</v>
      </c>
      <c r="H373" s="126">
        <v>1</v>
      </c>
      <c r="I373" s="127"/>
      <c r="J373" s="128">
        <f>ROUND(I373*H373,2)</f>
        <v>0</v>
      </c>
      <c r="K373" s="124" t="s">
        <v>2531</v>
      </c>
      <c r="L373" s="32"/>
      <c r="M373" s="129" t="s">
        <v>3</v>
      </c>
      <c r="N373" s="130" t="s">
        <v>51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2753</v>
      </c>
      <c r="AT373" s="133" t="s">
        <v>185</v>
      </c>
      <c r="AU373" s="133" t="s">
        <v>90</v>
      </c>
      <c r="AY373" s="16" t="s">
        <v>184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88</v>
      </c>
      <c r="BK373" s="134">
        <f>ROUND(I373*H373,2)</f>
        <v>0</v>
      </c>
      <c r="BL373" s="16" t="s">
        <v>2753</v>
      </c>
      <c r="BM373" s="133" t="s">
        <v>3486</v>
      </c>
    </row>
    <row r="374" spans="2:65" s="1" customFormat="1" ht="11.25">
      <c r="B374" s="32"/>
      <c r="D374" s="165" t="s">
        <v>2533</v>
      </c>
      <c r="F374" s="166" t="s">
        <v>2776</v>
      </c>
      <c r="I374" s="167"/>
      <c r="L374" s="32"/>
      <c r="M374" s="168"/>
      <c r="T374" s="53"/>
      <c r="AT374" s="16" t="s">
        <v>2533</v>
      </c>
      <c r="AU374" s="16" t="s">
        <v>90</v>
      </c>
    </row>
    <row r="375" spans="2:65" s="1" customFormat="1" ht="39">
      <c r="B375" s="32"/>
      <c r="D375" s="136" t="s">
        <v>2770</v>
      </c>
      <c r="F375" s="179" t="s">
        <v>2777</v>
      </c>
      <c r="I375" s="167"/>
      <c r="L375" s="32"/>
      <c r="M375" s="168"/>
      <c r="T375" s="53"/>
      <c r="AT375" s="16" t="s">
        <v>2770</v>
      </c>
      <c r="AU375" s="16" t="s">
        <v>90</v>
      </c>
    </row>
    <row r="376" spans="2:65" s="11" customFormat="1" ht="11.25">
      <c r="B376" s="135"/>
      <c r="D376" s="136" t="s">
        <v>190</v>
      </c>
      <c r="E376" s="137" t="s">
        <v>3</v>
      </c>
      <c r="F376" s="138" t="s">
        <v>3435</v>
      </c>
      <c r="H376" s="137" t="s">
        <v>3</v>
      </c>
      <c r="I376" s="139"/>
      <c r="L376" s="135"/>
      <c r="M376" s="140"/>
      <c r="T376" s="141"/>
      <c r="AT376" s="137" t="s">
        <v>190</v>
      </c>
      <c r="AU376" s="137" t="s">
        <v>90</v>
      </c>
      <c r="AV376" s="11" t="s">
        <v>88</v>
      </c>
      <c r="AW376" s="11" t="s">
        <v>41</v>
      </c>
      <c r="AX376" s="11" t="s">
        <v>80</v>
      </c>
      <c r="AY376" s="137" t="s">
        <v>184</v>
      </c>
    </row>
    <row r="377" spans="2:65" s="11" customFormat="1" ht="11.25">
      <c r="B377" s="135"/>
      <c r="D377" s="136" t="s">
        <v>190</v>
      </c>
      <c r="E377" s="137" t="s">
        <v>3</v>
      </c>
      <c r="F377" s="138" t="s">
        <v>2778</v>
      </c>
      <c r="H377" s="137" t="s">
        <v>3</v>
      </c>
      <c r="I377" s="139"/>
      <c r="L377" s="135"/>
      <c r="M377" s="140"/>
      <c r="T377" s="141"/>
      <c r="AT377" s="137" t="s">
        <v>190</v>
      </c>
      <c r="AU377" s="137" t="s">
        <v>90</v>
      </c>
      <c r="AV377" s="11" t="s">
        <v>88</v>
      </c>
      <c r="AW377" s="11" t="s">
        <v>41</v>
      </c>
      <c r="AX377" s="11" t="s">
        <v>80</v>
      </c>
      <c r="AY377" s="137" t="s">
        <v>184</v>
      </c>
    </row>
    <row r="378" spans="2:65" s="12" customFormat="1" ht="11.25">
      <c r="B378" s="142"/>
      <c r="D378" s="136" t="s">
        <v>190</v>
      </c>
      <c r="E378" s="143" t="s">
        <v>3</v>
      </c>
      <c r="F378" s="144" t="s">
        <v>88</v>
      </c>
      <c r="H378" s="145">
        <v>1</v>
      </c>
      <c r="I378" s="146"/>
      <c r="L378" s="142"/>
      <c r="M378" s="180"/>
      <c r="N378" s="181"/>
      <c r="O378" s="181"/>
      <c r="P378" s="181"/>
      <c r="Q378" s="181"/>
      <c r="R378" s="181"/>
      <c r="S378" s="181"/>
      <c r="T378" s="182"/>
      <c r="AT378" s="143" t="s">
        <v>190</v>
      </c>
      <c r="AU378" s="143" t="s">
        <v>90</v>
      </c>
      <c r="AV378" s="12" t="s">
        <v>90</v>
      </c>
      <c r="AW378" s="12" t="s">
        <v>41</v>
      </c>
      <c r="AX378" s="12" t="s">
        <v>88</v>
      </c>
      <c r="AY378" s="143" t="s">
        <v>184</v>
      </c>
    </row>
    <row r="379" spans="2:65" s="1" customFormat="1" ht="6.95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2"/>
    </row>
  </sheetData>
  <autoFilter ref="C88:K378" xr:uid="{00000000-0009-0000-0000-00001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100-000000000000}"/>
    <hyperlink ref="F104" r:id="rId2" xr:uid="{00000000-0004-0000-1100-000001000000}"/>
    <hyperlink ref="F113" r:id="rId3" xr:uid="{00000000-0004-0000-1100-000002000000}"/>
    <hyperlink ref="F122" r:id="rId4" xr:uid="{00000000-0004-0000-1100-000003000000}"/>
    <hyperlink ref="F127" r:id="rId5" xr:uid="{00000000-0004-0000-1100-000004000000}"/>
    <hyperlink ref="F132" r:id="rId6" xr:uid="{00000000-0004-0000-1100-000005000000}"/>
    <hyperlink ref="F137" r:id="rId7" xr:uid="{00000000-0004-0000-1100-000006000000}"/>
    <hyperlink ref="F142" r:id="rId8" xr:uid="{00000000-0004-0000-1100-000007000000}"/>
    <hyperlink ref="F147" r:id="rId9" xr:uid="{00000000-0004-0000-1100-000008000000}"/>
    <hyperlink ref="F169" r:id="rId10" xr:uid="{00000000-0004-0000-1100-000009000000}"/>
    <hyperlink ref="F190" r:id="rId11" xr:uid="{00000000-0004-0000-1100-00000A000000}"/>
    <hyperlink ref="F204" r:id="rId12" xr:uid="{00000000-0004-0000-1100-00000B000000}"/>
    <hyperlink ref="F220" r:id="rId13" xr:uid="{00000000-0004-0000-1100-00000C000000}"/>
    <hyperlink ref="F226" r:id="rId14" xr:uid="{00000000-0004-0000-1100-00000D000000}"/>
    <hyperlink ref="F232" r:id="rId15" xr:uid="{00000000-0004-0000-1100-00000E000000}"/>
    <hyperlink ref="F258" r:id="rId16" xr:uid="{00000000-0004-0000-1100-00000F000000}"/>
    <hyperlink ref="F356" r:id="rId17" xr:uid="{00000000-0004-0000-1100-000010000000}"/>
    <hyperlink ref="F362" r:id="rId18" xr:uid="{00000000-0004-0000-1100-000011000000}"/>
    <hyperlink ref="F368" r:id="rId19" xr:uid="{00000000-0004-0000-1100-000012000000}"/>
    <hyperlink ref="F374" r:id="rId20" xr:uid="{00000000-0004-0000-1100-000013000000}"/>
  </hyperlinks>
  <pageMargins left="0.39370078740157483" right="0.39370078740157483" top="0.39370078740157483" bottom="0.39370078740157483" header="0" footer="0"/>
  <pageSetup paperSize="9" scale="76" fitToHeight="100" orientation="portrait" r:id="rId21"/>
  <headerFooter>
    <oddFooter>&amp;CStrana &amp;P z &amp;N</oddFooter>
  </headerFooter>
  <drawing r:id="rId2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141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3487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1546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ROUND((SUM(BE83:BE280)),  2)</f>
        <v>0</v>
      </c>
      <c r="I33" s="89">
        <v>0.21</v>
      </c>
      <c r="J33" s="88">
        <f>ROUND(((SUM(BE83:BE280))*I33),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ROUND((SUM(BF83:BF280)),  2)</f>
        <v>0</v>
      </c>
      <c r="I34" s="89">
        <v>0.15</v>
      </c>
      <c r="J34" s="88">
        <f>ROUND(((SUM(BF83:BF280))*I34),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ROUND((SUM(BG83:BG280)),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ROUND((SUM(BH83:BH280)),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ROUND((SUM(BI83:BI280)),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PS479 - Výstavba koordinačního kabelu spojujícího R407 a SSZ Rokytova - Kulkova - 1. část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Malomeřice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J83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J111</f>
        <v>0</v>
      </c>
      <c r="L61" s="99"/>
    </row>
    <row r="62" spans="2:47" s="8" customFormat="1" ht="24.95" customHeight="1">
      <c r="B62" s="99"/>
      <c r="D62" s="100" t="s">
        <v>168</v>
      </c>
      <c r="E62" s="101"/>
      <c r="F62" s="101"/>
      <c r="G62" s="101"/>
      <c r="H62" s="101"/>
      <c r="I62" s="101"/>
      <c r="J62" s="102">
        <f>J154</f>
        <v>0</v>
      </c>
      <c r="L62" s="99"/>
    </row>
    <row r="63" spans="2:47" s="8" customFormat="1" ht="24.95" customHeight="1">
      <c r="B63" s="99"/>
      <c r="D63" s="100" t="s">
        <v>169</v>
      </c>
      <c r="E63" s="101"/>
      <c r="F63" s="101"/>
      <c r="G63" s="101"/>
      <c r="H63" s="101"/>
      <c r="I63" s="101"/>
      <c r="J63" s="102">
        <f>J270</f>
        <v>0</v>
      </c>
      <c r="L63" s="99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0" t="s">
        <v>170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6" t="s">
        <v>17</v>
      </c>
      <c r="L72" s="32"/>
    </row>
    <row r="73" spans="2:12" s="1" customFormat="1" ht="16.5" customHeight="1">
      <c r="B73" s="32"/>
      <c r="E73" s="221" t="str">
        <f>E7</f>
        <v>I/42 VMO Tomkovo náměstí, I/42 VMO Rokytova - sloučení</v>
      </c>
      <c r="F73" s="222"/>
      <c r="G73" s="222"/>
      <c r="H73" s="222"/>
      <c r="L73" s="32"/>
    </row>
    <row r="74" spans="2:12" s="1" customFormat="1" ht="12" customHeight="1">
      <c r="B74" s="32"/>
      <c r="C74" s="26" t="s">
        <v>158</v>
      </c>
      <c r="L74" s="32"/>
    </row>
    <row r="75" spans="2:12" s="1" customFormat="1" ht="30" customHeight="1">
      <c r="B75" s="32"/>
      <c r="E75" s="209" t="str">
        <f>E9</f>
        <v>PS479 - Výstavba koordinačního kabelu spojujícího R407 a SSZ Rokytova - Kulkova - 1. část</v>
      </c>
      <c r="F75" s="223"/>
      <c r="G75" s="223"/>
      <c r="H75" s="223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6" t="s">
        <v>23</v>
      </c>
      <c r="F77" s="24" t="str">
        <f>F12</f>
        <v>Brno - Malomeřice</v>
      </c>
      <c r="I77" s="26" t="s">
        <v>25</v>
      </c>
      <c r="J77" s="49" t="str">
        <f>IF(J12="","",J12)</f>
        <v>14. 8. 2023</v>
      </c>
      <c r="L77" s="32"/>
    </row>
    <row r="78" spans="2:12" s="1" customFormat="1" ht="6.95" customHeight="1">
      <c r="B78" s="32"/>
      <c r="L78" s="32"/>
    </row>
    <row r="79" spans="2:12" s="1" customFormat="1" ht="25.7" customHeight="1">
      <c r="B79" s="32"/>
      <c r="C79" s="26" t="s">
        <v>31</v>
      </c>
      <c r="F79" s="24" t="str">
        <f>E15</f>
        <v>Statutární město Brno</v>
      </c>
      <c r="I79" s="26" t="s">
        <v>39</v>
      </c>
      <c r="J79" s="30" t="str">
        <f>E21</f>
        <v>Sdružení společností „MoNaP‟</v>
      </c>
      <c r="L79" s="32"/>
    </row>
    <row r="80" spans="2:12" s="1" customFormat="1" ht="15.2" customHeight="1">
      <c r="B80" s="32"/>
      <c r="C80" s="26" t="s">
        <v>37</v>
      </c>
      <c r="F80" s="24" t="str">
        <f>IF(E18="","",E18)</f>
        <v>Vyplň údaj</v>
      </c>
      <c r="I80" s="26" t="s">
        <v>42</v>
      </c>
      <c r="J80" s="30" t="str">
        <f>E24</f>
        <v>Ing. Luděk Obrdlík</v>
      </c>
      <c r="L80" s="32"/>
    </row>
    <row r="81" spans="2:65" s="1" customFormat="1" ht="10.35" customHeight="1">
      <c r="B81" s="32"/>
      <c r="L81" s="32"/>
    </row>
    <row r="82" spans="2:65" s="9" customFormat="1" ht="29.25" customHeight="1">
      <c r="B82" s="103"/>
      <c r="C82" s="104" t="s">
        <v>171</v>
      </c>
      <c r="D82" s="105" t="s">
        <v>65</v>
      </c>
      <c r="E82" s="105" t="s">
        <v>61</v>
      </c>
      <c r="F82" s="105" t="s">
        <v>62</v>
      </c>
      <c r="G82" s="105" t="s">
        <v>172</v>
      </c>
      <c r="H82" s="105" t="s">
        <v>173</v>
      </c>
      <c r="I82" s="105" t="s">
        <v>174</v>
      </c>
      <c r="J82" s="105" t="s">
        <v>162</v>
      </c>
      <c r="K82" s="106" t="s">
        <v>175</v>
      </c>
      <c r="L82" s="103"/>
      <c r="M82" s="56" t="s">
        <v>3</v>
      </c>
      <c r="N82" s="57" t="s">
        <v>50</v>
      </c>
      <c r="O82" s="57" t="s">
        <v>176</v>
      </c>
      <c r="P82" s="57" t="s">
        <v>177</v>
      </c>
      <c r="Q82" s="57" t="s">
        <v>178</v>
      </c>
      <c r="R82" s="57" t="s">
        <v>179</v>
      </c>
      <c r="S82" s="57" t="s">
        <v>180</v>
      </c>
      <c r="T82" s="58" t="s">
        <v>181</v>
      </c>
    </row>
    <row r="83" spans="2:65" s="1" customFormat="1" ht="22.9" customHeight="1">
      <c r="B83" s="32"/>
      <c r="C83" s="61" t="s">
        <v>182</v>
      </c>
      <c r="J83" s="107">
        <f>BK83</f>
        <v>0</v>
      </c>
      <c r="L83" s="32"/>
      <c r="M83" s="59"/>
      <c r="N83" s="50"/>
      <c r="O83" s="50"/>
      <c r="P83" s="108">
        <f>P84+P111+P154+P270</f>
        <v>0</v>
      </c>
      <c r="Q83" s="50"/>
      <c r="R83" s="108">
        <f>R84+R111+R154+R270</f>
        <v>0</v>
      </c>
      <c r="S83" s="50"/>
      <c r="T83" s="109">
        <f>T84+T111+T154+T270</f>
        <v>0</v>
      </c>
      <c r="AT83" s="16" t="s">
        <v>79</v>
      </c>
      <c r="AU83" s="16" t="s">
        <v>163</v>
      </c>
      <c r="BK83" s="110">
        <f>BK84+BK111+BK154+BK270</f>
        <v>0</v>
      </c>
    </row>
    <row r="84" spans="2:65" s="10" customFormat="1" ht="25.9" customHeight="1">
      <c r="B84" s="111"/>
      <c r="D84" s="112" t="s">
        <v>79</v>
      </c>
      <c r="E84" s="113" t="s">
        <v>80</v>
      </c>
      <c r="F84" s="113" t="s">
        <v>183</v>
      </c>
      <c r="I84" s="114"/>
      <c r="J84" s="115">
        <f>BK84</f>
        <v>0</v>
      </c>
      <c r="L84" s="111"/>
      <c r="M84" s="116"/>
      <c r="P84" s="117">
        <f>SUM(P85:P110)</f>
        <v>0</v>
      </c>
      <c r="R84" s="117">
        <f>SUM(R85:R110)</f>
        <v>0</v>
      </c>
      <c r="T84" s="118">
        <f>SUM(T85:T110)</f>
        <v>0</v>
      </c>
      <c r="AR84" s="112" t="s">
        <v>88</v>
      </c>
      <c r="AT84" s="119" t="s">
        <v>79</v>
      </c>
      <c r="AU84" s="119" t="s">
        <v>80</v>
      </c>
      <c r="AY84" s="112" t="s">
        <v>184</v>
      </c>
      <c r="BK84" s="120">
        <f>SUM(BK85:BK110)</f>
        <v>0</v>
      </c>
    </row>
    <row r="85" spans="2:65" s="1" customFormat="1" ht="21.75" customHeight="1">
      <c r="B85" s="121"/>
      <c r="C85" s="122" t="s">
        <v>88</v>
      </c>
      <c r="D85" s="122" t="s">
        <v>185</v>
      </c>
      <c r="E85" s="123" t="s">
        <v>186</v>
      </c>
      <c r="F85" s="124" t="s">
        <v>187</v>
      </c>
      <c r="G85" s="125" t="s">
        <v>188</v>
      </c>
      <c r="H85" s="126">
        <v>5.6</v>
      </c>
      <c r="I85" s="127"/>
      <c r="J85" s="128">
        <f>ROUND(I85*H85,2)</f>
        <v>0</v>
      </c>
      <c r="K85" s="124" t="s">
        <v>189</v>
      </c>
      <c r="L85" s="32"/>
      <c r="M85" s="129" t="s">
        <v>3</v>
      </c>
      <c r="N85" s="130" t="s">
        <v>51</v>
      </c>
      <c r="P85" s="131">
        <f>O85*H85</f>
        <v>0</v>
      </c>
      <c r="Q85" s="131">
        <v>0</v>
      </c>
      <c r="R85" s="131">
        <f>Q85*H85</f>
        <v>0</v>
      </c>
      <c r="S85" s="131">
        <v>0</v>
      </c>
      <c r="T85" s="132">
        <f>S85*H85</f>
        <v>0</v>
      </c>
      <c r="AR85" s="133" t="s">
        <v>88</v>
      </c>
      <c r="AT85" s="133" t="s">
        <v>185</v>
      </c>
      <c r="AU85" s="133" t="s">
        <v>88</v>
      </c>
      <c r="AY85" s="16" t="s">
        <v>184</v>
      </c>
      <c r="BE85" s="134">
        <f>IF(N85="základní",J85,0)</f>
        <v>0</v>
      </c>
      <c r="BF85" s="134">
        <f>IF(N85="snížená",J85,0)</f>
        <v>0</v>
      </c>
      <c r="BG85" s="134">
        <f>IF(N85="zákl. přenesená",J85,0)</f>
        <v>0</v>
      </c>
      <c r="BH85" s="134">
        <f>IF(N85="sníž. přenesená",J85,0)</f>
        <v>0</v>
      </c>
      <c r="BI85" s="134">
        <f>IF(N85="nulová",J85,0)</f>
        <v>0</v>
      </c>
      <c r="BJ85" s="16" t="s">
        <v>88</v>
      </c>
      <c r="BK85" s="134">
        <f>ROUND(I85*H85,2)</f>
        <v>0</v>
      </c>
      <c r="BL85" s="16" t="s">
        <v>88</v>
      </c>
      <c r="BM85" s="133" t="s">
        <v>3488</v>
      </c>
    </row>
    <row r="86" spans="2:65" s="11" customFormat="1" ht="11.25">
      <c r="B86" s="135"/>
      <c r="D86" s="136" t="s">
        <v>190</v>
      </c>
      <c r="E86" s="137" t="s">
        <v>3</v>
      </c>
      <c r="F86" s="138" t="s">
        <v>1191</v>
      </c>
      <c r="H86" s="137" t="s">
        <v>3</v>
      </c>
      <c r="I86" s="139"/>
      <c r="L86" s="135"/>
      <c r="M86" s="140"/>
      <c r="T86" s="141"/>
      <c r="AT86" s="137" t="s">
        <v>190</v>
      </c>
      <c r="AU86" s="137" t="s">
        <v>88</v>
      </c>
      <c r="AV86" s="11" t="s">
        <v>88</v>
      </c>
      <c r="AW86" s="11" t="s">
        <v>41</v>
      </c>
      <c r="AX86" s="11" t="s">
        <v>80</v>
      </c>
      <c r="AY86" s="137" t="s">
        <v>184</v>
      </c>
    </row>
    <row r="87" spans="2:65" s="11" customFormat="1" ht="11.25">
      <c r="B87" s="135"/>
      <c r="D87" s="136" t="s">
        <v>190</v>
      </c>
      <c r="E87" s="137" t="s">
        <v>3</v>
      </c>
      <c r="F87" s="138" t="s">
        <v>1192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743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194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2" customFormat="1" ht="11.25">
      <c r="B90" s="142"/>
      <c r="D90" s="136" t="s">
        <v>190</v>
      </c>
      <c r="E90" s="143" t="s">
        <v>3</v>
      </c>
      <c r="F90" s="144" t="s">
        <v>3489</v>
      </c>
      <c r="H90" s="145">
        <v>1.4</v>
      </c>
      <c r="I90" s="146"/>
      <c r="L90" s="142"/>
      <c r="M90" s="147"/>
      <c r="T90" s="148"/>
      <c r="AT90" s="143" t="s">
        <v>190</v>
      </c>
      <c r="AU90" s="143" t="s">
        <v>88</v>
      </c>
      <c r="AV90" s="12" t="s">
        <v>90</v>
      </c>
      <c r="AW90" s="12" t="s">
        <v>41</v>
      </c>
      <c r="AX90" s="12" t="s">
        <v>80</v>
      </c>
      <c r="AY90" s="143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812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2" customFormat="1" ht="11.25">
      <c r="B92" s="142"/>
      <c r="D92" s="136" t="s">
        <v>190</v>
      </c>
      <c r="E92" s="143" t="s">
        <v>3</v>
      </c>
      <c r="F92" s="144" t="s">
        <v>3490</v>
      </c>
      <c r="H92" s="145">
        <v>4.2</v>
      </c>
      <c r="I92" s="146"/>
      <c r="L92" s="142"/>
      <c r="M92" s="147"/>
      <c r="T92" s="148"/>
      <c r="AT92" s="143" t="s">
        <v>190</v>
      </c>
      <c r="AU92" s="143" t="s">
        <v>88</v>
      </c>
      <c r="AV92" s="12" t="s">
        <v>90</v>
      </c>
      <c r="AW92" s="12" t="s">
        <v>41</v>
      </c>
      <c r="AX92" s="12" t="s">
        <v>80</v>
      </c>
      <c r="AY92" s="143" t="s">
        <v>184</v>
      </c>
    </row>
    <row r="93" spans="2:65" s="13" customFormat="1" ht="11.25">
      <c r="B93" s="149"/>
      <c r="D93" s="136" t="s">
        <v>190</v>
      </c>
      <c r="E93" s="150" t="s">
        <v>3</v>
      </c>
      <c r="F93" s="151" t="s">
        <v>202</v>
      </c>
      <c r="H93" s="152">
        <v>5.6</v>
      </c>
      <c r="I93" s="153"/>
      <c r="L93" s="149"/>
      <c r="M93" s="154"/>
      <c r="T93" s="155"/>
      <c r="AT93" s="150" t="s">
        <v>190</v>
      </c>
      <c r="AU93" s="150" t="s">
        <v>88</v>
      </c>
      <c r="AV93" s="13" t="s">
        <v>203</v>
      </c>
      <c r="AW93" s="13" t="s">
        <v>41</v>
      </c>
      <c r="AX93" s="13" t="s">
        <v>88</v>
      </c>
      <c r="AY93" s="150" t="s">
        <v>184</v>
      </c>
    </row>
    <row r="94" spans="2:65" s="1" customFormat="1" ht="16.5" customHeight="1">
      <c r="B94" s="121"/>
      <c r="C94" s="122" t="s">
        <v>90</v>
      </c>
      <c r="D94" s="122" t="s">
        <v>185</v>
      </c>
      <c r="E94" s="123" t="s">
        <v>211</v>
      </c>
      <c r="F94" s="124" t="s">
        <v>212</v>
      </c>
      <c r="G94" s="125" t="s">
        <v>213</v>
      </c>
      <c r="H94" s="126">
        <v>1</v>
      </c>
      <c r="I94" s="127"/>
      <c r="J94" s="128">
        <f>ROUND(I94*H94,2)</f>
        <v>0</v>
      </c>
      <c r="K94" s="124" t="s">
        <v>189</v>
      </c>
      <c r="L94" s="32"/>
      <c r="M94" s="129" t="s">
        <v>3</v>
      </c>
      <c r="N94" s="130" t="s">
        <v>51</v>
      </c>
      <c r="P94" s="131">
        <f>O94*H94</f>
        <v>0</v>
      </c>
      <c r="Q94" s="131">
        <v>0</v>
      </c>
      <c r="R94" s="131">
        <f>Q94*H94</f>
        <v>0</v>
      </c>
      <c r="S94" s="131">
        <v>0</v>
      </c>
      <c r="T94" s="132">
        <f>S94*H94</f>
        <v>0</v>
      </c>
      <c r="AR94" s="133" t="s">
        <v>88</v>
      </c>
      <c r="AT94" s="133" t="s">
        <v>185</v>
      </c>
      <c r="AU94" s="133" t="s">
        <v>88</v>
      </c>
      <c r="AY94" s="16" t="s">
        <v>184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6" t="s">
        <v>88</v>
      </c>
      <c r="BK94" s="134">
        <f>ROUND(I94*H94,2)</f>
        <v>0</v>
      </c>
      <c r="BL94" s="16" t="s">
        <v>88</v>
      </c>
      <c r="BM94" s="133" t="s">
        <v>3491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3492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88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1" customFormat="1" ht="11.25">
      <c r="B96" s="135"/>
      <c r="D96" s="136" t="s">
        <v>190</v>
      </c>
      <c r="E96" s="137" t="s">
        <v>3</v>
      </c>
      <c r="F96" s="138" t="s">
        <v>3493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3494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2" customFormat="1" ht="11.25">
      <c r="B98" s="142"/>
      <c r="D98" s="136" t="s">
        <v>190</v>
      </c>
      <c r="E98" s="143" t="s">
        <v>3</v>
      </c>
      <c r="F98" s="144" t="s">
        <v>88</v>
      </c>
      <c r="H98" s="145">
        <v>1</v>
      </c>
      <c r="I98" s="146"/>
      <c r="L98" s="142"/>
      <c r="M98" s="147"/>
      <c r="T98" s="148"/>
      <c r="AT98" s="143" t="s">
        <v>190</v>
      </c>
      <c r="AU98" s="143" t="s">
        <v>88</v>
      </c>
      <c r="AV98" s="12" t="s">
        <v>90</v>
      </c>
      <c r="AW98" s="12" t="s">
        <v>41</v>
      </c>
      <c r="AX98" s="12" t="s">
        <v>80</v>
      </c>
      <c r="AY98" s="143" t="s">
        <v>184</v>
      </c>
    </row>
    <row r="99" spans="2:65" s="13" customFormat="1" ht="11.25">
      <c r="B99" s="149"/>
      <c r="D99" s="136" t="s">
        <v>190</v>
      </c>
      <c r="E99" s="150" t="s">
        <v>3</v>
      </c>
      <c r="F99" s="151" t="s">
        <v>202</v>
      </c>
      <c r="H99" s="152">
        <v>1</v>
      </c>
      <c r="I99" s="153"/>
      <c r="L99" s="149"/>
      <c r="M99" s="154"/>
      <c r="T99" s="155"/>
      <c r="AT99" s="150" t="s">
        <v>190</v>
      </c>
      <c r="AU99" s="150" t="s">
        <v>88</v>
      </c>
      <c r="AV99" s="13" t="s">
        <v>203</v>
      </c>
      <c r="AW99" s="13" t="s">
        <v>41</v>
      </c>
      <c r="AX99" s="13" t="s">
        <v>88</v>
      </c>
      <c r="AY99" s="150" t="s">
        <v>184</v>
      </c>
    </row>
    <row r="100" spans="2:65" s="1" customFormat="1" ht="16.5" customHeight="1">
      <c r="B100" s="121"/>
      <c r="C100" s="122" t="s">
        <v>210</v>
      </c>
      <c r="D100" s="122" t="s">
        <v>185</v>
      </c>
      <c r="E100" s="123" t="s">
        <v>217</v>
      </c>
      <c r="F100" s="124" t="s">
        <v>3495</v>
      </c>
      <c r="G100" s="125" t="s">
        <v>213</v>
      </c>
      <c r="H100" s="126">
        <v>1</v>
      </c>
      <c r="I100" s="127"/>
      <c r="J100" s="128">
        <f>ROUND(I100*H100,2)</f>
        <v>0</v>
      </c>
      <c r="K100" s="124" t="s">
        <v>189</v>
      </c>
      <c r="L100" s="32"/>
      <c r="M100" s="129" t="s">
        <v>3</v>
      </c>
      <c r="N100" s="130" t="s">
        <v>51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88</v>
      </c>
      <c r="AT100" s="133" t="s">
        <v>185</v>
      </c>
      <c r="AU100" s="133" t="s">
        <v>88</v>
      </c>
      <c r="AY100" s="16" t="s">
        <v>184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6" t="s">
        <v>88</v>
      </c>
      <c r="BK100" s="134">
        <f>ROUND(I100*H100,2)</f>
        <v>0</v>
      </c>
      <c r="BL100" s="16" t="s">
        <v>88</v>
      </c>
      <c r="BM100" s="133" t="s">
        <v>3496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3492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1" customFormat="1" ht="11.25">
      <c r="B102" s="135"/>
      <c r="D102" s="136" t="s">
        <v>190</v>
      </c>
      <c r="E102" s="137" t="s">
        <v>3</v>
      </c>
      <c r="F102" s="138" t="s">
        <v>3493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1" customFormat="1" ht="11.25">
      <c r="B103" s="135"/>
      <c r="D103" s="136" t="s">
        <v>190</v>
      </c>
      <c r="E103" s="137" t="s">
        <v>3</v>
      </c>
      <c r="F103" s="138" t="s">
        <v>3497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2" customFormat="1" ht="11.25">
      <c r="B104" s="142"/>
      <c r="D104" s="136" t="s">
        <v>190</v>
      </c>
      <c r="E104" s="143" t="s">
        <v>3</v>
      </c>
      <c r="F104" s="144" t="s">
        <v>88</v>
      </c>
      <c r="H104" s="145">
        <v>1</v>
      </c>
      <c r="I104" s="146"/>
      <c r="L104" s="142"/>
      <c r="M104" s="147"/>
      <c r="T104" s="148"/>
      <c r="AT104" s="143" t="s">
        <v>190</v>
      </c>
      <c r="AU104" s="143" t="s">
        <v>88</v>
      </c>
      <c r="AV104" s="12" t="s">
        <v>90</v>
      </c>
      <c r="AW104" s="12" t="s">
        <v>41</v>
      </c>
      <c r="AX104" s="12" t="s">
        <v>88</v>
      </c>
      <c r="AY104" s="143" t="s">
        <v>184</v>
      </c>
    </row>
    <row r="105" spans="2:65" s="1" customFormat="1" ht="24.2" customHeight="1">
      <c r="B105" s="121"/>
      <c r="C105" s="122" t="s">
        <v>203</v>
      </c>
      <c r="D105" s="122" t="s">
        <v>185</v>
      </c>
      <c r="E105" s="123" t="s">
        <v>222</v>
      </c>
      <c r="F105" s="124" t="s">
        <v>223</v>
      </c>
      <c r="G105" s="125" t="s">
        <v>213</v>
      </c>
      <c r="H105" s="126">
        <v>1</v>
      </c>
      <c r="I105" s="127"/>
      <c r="J105" s="128">
        <f>ROUND(I105*H105,2)</f>
        <v>0</v>
      </c>
      <c r="K105" s="124" t="s">
        <v>189</v>
      </c>
      <c r="L105" s="32"/>
      <c r="M105" s="129" t="s">
        <v>3</v>
      </c>
      <c r="N105" s="130" t="s">
        <v>51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88</v>
      </c>
      <c r="AT105" s="133" t="s">
        <v>185</v>
      </c>
      <c r="AU105" s="133" t="s">
        <v>88</v>
      </c>
      <c r="AY105" s="16" t="s">
        <v>184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88</v>
      </c>
      <c r="BK105" s="134">
        <f>ROUND(I105*H105,2)</f>
        <v>0</v>
      </c>
      <c r="BL105" s="16" t="s">
        <v>88</v>
      </c>
      <c r="BM105" s="133" t="s">
        <v>3498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3492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3493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1" customFormat="1" ht="11.25">
      <c r="B108" s="135"/>
      <c r="D108" s="136" t="s">
        <v>190</v>
      </c>
      <c r="E108" s="137" t="s">
        <v>3</v>
      </c>
      <c r="F108" s="138" t="s">
        <v>3499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2" customFormat="1" ht="11.25">
      <c r="B109" s="142"/>
      <c r="D109" s="136" t="s">
        <v>190</v>
      </c>
      <c r="E109" s="143" t="s">
        <v>3</v>
      </c>
      <c r="F109" s="144" t="s">
        <v>88</v>
      </c>
      <c r="H109" s="145">
        <v>1</v>
      </c>
      <c r="I109" s="146"/>
      <c r="L109" s="142"/>
      <c r="M109" s="147"/>
      <c r="T109" s="148"/>
      <c r="AT109" s="143" t="s">
        <v>190</v>
      </c>
      <c r="AU109" s="143" t="s">
        <v>88</v>
      </c>
      <c r="AV109" s="12" t="s">
        <v>90</v>
      </c>
      <c r="AW109" s="12" t="s">
        <v>41</v>
      </c>
      <c r="AX109" s="12" t="s">
        <v>80</v>
      </c>
      <c r="AY109" s="143" t="s">
        <v>184</v>
      </c>
    </row>
    <row r="110" spans="2:65" s="13" customFormat="1" ht="11.25">
      <c r="B110" s="149"/>
      <c r="D110" s="136" t="s">
        <v>190</v>
      </c>
      <c r="E110" s="150" t="s">
        <v>3</v>
      </c>
      <c r="F110" s="151" t="s">
        <v>202</v>
      </c>
      <c r="H110" s="152">
        <v>1</v>
      </c>
      <c r="I110" s="153"/>
      <c r="L110" s="149"/>
      <c r="M110" s="154"/>
      <c r="T110" s="155"/>
      <c r="AT110" s="150" t="s">
        <v>190</v>
      </c>
      <c r="AU110" s="150" t="s">
        <v>88</v>
      </c>
      <c r="AV110" s="13" t="s">
        <v>203</v>
      </c>
      <c r="AW110" s="13" t="s">
        <v>41</v>
      </c>
      <c r="AX110" s="13" t="s">
        <v>88</v>
      </c>
      <c r="AY110" s="150" t="s">
        <v>184</v>
      </c>
    </row>
    <row r="111" spans="2:65" s="10" customFormat="1" ht="25.9" customHeight="1">
      <c r="B111" s="111"/>
      <c r="D111" s="112" t="s">
        <v>79</v>
      </c>
      <c r="E111" s="113" t="s">
        <v>88</v>
      </c>
      <c r="F111" s="113" t="s">
        <v>229</v>
      </c>
      <c r="I111" s="114"/>
      <c r="J111" s="115">
        <f>BK111</f>
        <v>0</v>
      </c>
      <c r="L111" s="111"/>
      <c r="M111" s="116"/>
      <c r="P111" s="117">
        <f>SUM(P112:P153)</f>
        <v>0</v>
      </c>
      <c r="R111" s="117">
        <f>SUM(R112:R153)</f>
        <v>0</v>
      </c>
      <c r="T111" s="118">
        <f>SUM(T112:T153)</f>
        <v>0</v>
      </c>
      <c r="AR111" s="112" t="s">
        <v>88</v>
      </c>
      <c r="AT111" s="119" t="s">
        <v>79</v>
      </c>
      <c r="AU111" s="119" t="s">
        <v>80</v>
      </c>
      <c r="AY111" s="112" t="s">
        <v>184</v>
      </c>
      <c r="BK111" s="120">
        <f>SUM(BK112:BK153)</f>
        <v>0</v>
      </c>
    </row>
    <row r="112" spans="2:65" s="1" customFormat="1" ht="24.2" customHeight="1">
      <c r="B112" s="121"/>
      <c r="C112" s="122" t="s">
        <v>221</v>
      </c>
      <c r="D112" s="122" t="s">
        <v>185</v>
      </c>
      <c r="E112" s="123" t="s">
        <v>231</v>
      </c>
      <c r="F112" s="124" t="s">
        <v>232</v>
      </c>
      <c r="G112" s="125" t="s">
        <v>188</v>
      </c>
      <c r="H112" s="126">
        <v>17</v>
      </c>
      <c r="I112" s="127"/>
      <c r="J112" s="128">
        <f>ROUND(I112*H112,2)</f>
        <v>0</v>
      </c>
      <c r="K112" s="124" t="s">
        <v>189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88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3500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1191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1192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234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3501</v>
      </c>
      <c r="H116" s="145">
        <v>17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88</v>
      </c>
      <c r="AY116" s="143" t="s">
        <v>184</v>
      </c>
    </row>
    <row r="117" spans="2:65" s="1" customFormat="1" ht="24.2" customHeight="1">
      <c r="B117" s="121"/>
      <c r="C117" s="122" t="s">
        <v>224</v>
      </c>
      <c r="D117" s="122" t="s">
        <v>185</v>
      </c>
      <c r="E117" s="123" t="s">
        <v>236</v>
      </c>
      <c r="F117" s="124" t="s">
        <v>237</v>
      </c>
      <c r="G117" s="125" t="s">
        <v>238</v>
      </c>
      <c r="H117" s="126">
        <v>170</v>
      </c>
      <c r="I117" s="127"/>
      <c r="J117" s="128">
        <f>ROUND(I117*H117,2)</f>
        <v>0</v>
      </c>
      <c r="K117" s="124" t="s">
        <v>189</v>
      </c>
      <c r="L117" s="32"/>
      <c r="M117" s="129" t="s">
        <v>3</v>
      </c>
      <c r="N117" s="130" t="s">
        <v>51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88</v>
      </c>
      <c r="AT117" s="133" t="s">
        <v>185</v>
      </c>
      <c r="AU117" s="133" t="s">
        <v>88</v>
      </c>
      <c r="AY117" s="16" t="s">
        <v>184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88</v>
      </c>
      <c r="BK117" s="134">
        <f>ROUND(I117*H117,2)</f>
        <v>0</v>
      </c>
      <c r="BL117" s="16" t="s">
        <v>88</v>
      </c>
      <c r="BM117" s="133" t="s">
        <v>3502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1191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1192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234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2" customFormat="1" ht="11.25">
      <c r="B121" s="142"/>
      <c r="D121" s="136" t="s">
        <v>190</v>
      </c>
      <c r="E121" s="143" t="s">
        <v>3</v>
      </c>
      <c r="F121" s="144" t="s">
        <v>3503</v>
      </c>
      <c r="H121" s="145">
        <v>170</v>
      </c>
      <c r="I121" s="146"/>
      <c r="L121" s="142"/>
      <c r="M121" s="147"/>
      <c r="T121" s="148"/>
      <c r="AT121" s="143" t="s">
        <v>190</v>
      </c>
      <c r="AU121" s="143" t="s">
        <v>88</v>
      </c>
      <c r="AV121" s="12" t="s">
        <v>90</v>
      </c>
      <c r="AW121" s="12" t="s">
        <v>41</v>
      </c>
      <c r="AX121" s="12" t="s">
        <v>88</v>
      </c>
      <c r="AY121" s="143" t="s">
        <v>184</v>
      </c>
    </row>
    <row r="122" spans="2:65" s="1" customFormat="1" ht="21.75" customHeight="1">
      <c r="B122" s="121"/>
      <c r="C122" s="122" t="s">
        <v>230</v>
      </c>
      <c r="D122" s="122" t="s">
        <v>185</v>
      </c>
      <c r="E122" s="123" t="s">
        <v>254</v>
      </c>
      <c r="F122" s="124" t="s">
        <v>255</v>
      </c>
      <c r="G122" s="125" t="s">
        <v>188</v>
      </c>
      <c r="H122" s="126">
        <v>21</v>
      </c>
      <c r="I122" s="127"/>
      <c r="J122" s="128">
        <f>ROUND(I122*H122,2)</f>
        <v>0</v>
      </c>
      <c r="K122" s="124" t="s">
        <v>189</v>
      </c>
      <c r="L122" s="32"/>
      <c r="M122" s="129" t="s">
        <v>3</v>
      </c>
      <c r="N122" s="130" t="s">
        <v>51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88</v>
      </c>
      <c r="AT122" s="133" t="s">
        <v>185</v>
      </c>
      <c r="AU122" s="133" t="s">
        <v>88</v>
      </c>
      <c r="AY122" s="16" t="s">
        <v>184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6" t="s">
        <v>88</v>
      </c>
      <c r="BK122" s="134">
        <f>ROUND(I122*H122,2)</f>
        <v>0</v>
      </c>
      <c r="BL122" s="16" t="s">
        <v>88</v>
      </c>
      <c r="BM122" s="133" t="s">
        <v>3504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1191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1192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257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258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2" customFormat="1" ht="11.25">
      <c r="B127" s="142"/>
      <c r="D127" s="136" t="s">
        <v>190</v>
      </c>
      <c r="E127" s="143" t="s">
        <v>3</v>
      </c>
      <c r="F127" s="144" t="s">
        <v>3505</v>
      </c>
      <c r="H127" s="145">
        <v>4.2</v>
      </c>
      <c r="I127" s="146"/>
      <c r="L127" s="142"/>
      <c r="M127" s="147"/>
      <c r="T127" s="148"/>
      <c r="AT127" s="143" t="s">
        <v>190</v>
      </c>
      <c r="AU127" s="143" t="s">
        <v>88</v>
      </c>
      <c r="AV127" s="12" t="s">
        <v>90</v>
      </c>
      <c r="AW127" s="12" t="s">
        <v>41</v>
      </c>
      <c r="AX127" s="12" t="s">
        <v>80</v>
      </c>
      <c r="AY127" s="143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828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2" customFormat="1" ht="11.25">
      <c r="B129" s="142"/>
      <c r="D129" s="136" t="s">
        <v>190</v>
      </c>
      <c r="E129" s="143" t="s">
        <v>3</v>
      </c>
      <c r="F129" s="144" t="s">
        <v>3506</v>
      </c>
      <c r="H129" s="145">
        <v>16.8</v>
      </c>
      <c r="I129" s="146"/>
      <c r="L129" s="142"/>
      <c r="M129" s="147"/>
      <c r="T129" s="148"/>
      <c r="AT129" s="143" t="s">
        <v>190</v>
      </c>
      <c r="AU129" s="143" t="s">
        <v>88</v>
      </c>
      <c r="AV129" s="12" t="s">
        <v>90</v>
      </c>
      <c r="AW129" s="12" t="s">
        <v>41</v>
      </c>
      <c r="AX129" s="12" t="s">
        <v>80</v>
      </c>
      <c r="AY129" s="143" t="s">
        <v>184</v>
      </c>
    </row>
    <row r="130" spans="2:65" s="13" customFormat="1" ht="11.25">
      <c r="B130" s="149"/>
      <c r="D130" s="136" t="s">
        <v>190</v>
      </c>
      <c r="E130" s="150" t="s">
        <v>3</v>
      </c>
      <c r="F130" s="151" t="s">
        <v>202</v>
      </c>
      <c r="H130" s="152">
        <v>21</v>
      </c>
      <c r="I130" s="153"/>
      <c r="L130" s="149"/>
      <c r="M130" s="154"/>
      <c r="T130" s="155"/>
      <c r="AT130" s="150" t="s">
        <v>190</v>
      </c>
      <c r="AU130" s="150" t="s">
        <v>88</v>
      </c>
      <c r="AV130" s="13" t="s">
        <v>203</v>
      </c>
      <c r="AW130" s="13" t="s">
        <v>41</v>
      </c>
      <c r="AX130" s="13" t="s">
        <v>88</v>
      </c>
      <c r="AY130" s="150" t="s">
        <v>184</v>
      </c>
    </row>
    <row r="131" spans="2:65" s="1" customFormat="1" ht="21.75" customHeight="1">
      <c r="B131" s="121"/>
      <c r="C131" s="122" t="s">
        <v>228</v>
      </c>
      <c r="D131" s="122" t="s">
        <v>185</v>
      </c>
      <c r="E131" s="123" t="s">
        <v>266</v>
      </c>
      <c r="F131" s="124" t="s">
        <v>267</v>
      </c>
      <c r="G131" s="125" t="s">
        <v>250</v>
      </c>
      <c r="H131" s="126">
        <v>56</v>
      </c>
      <c r="I131" s="127"/>
      <c r="J131" s="128">
        <f>ROUND(I131*H131,2)</f>
        <v>0</v>
      </c>
      <c r="K131" s="124" t="s">
        <v>189</v>
      </c>
      <c r="L131" s="32"/>
      <c r="M131" s="129" t="s">
        <v>3</v>
      </c>
      <c r="N131" s="130" t="s">
        <v>51</v>
      </c>
      <c r="P131" s="131">
        <f>O131*H131</f>
        <v>0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88</v>
      </c>
      <c r="AT131" s="133" t="s">
        <v>185</v>
      </c>
      <c r="AU131" s="133" t="s">
        <v>88</v>
      </c>
      <c r="AY131" s="16" t="s">
        <v>184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88</v>
      </c>
      <c r="BK131" s="134">
        <f>ROUND(I131*H131,2)</f>
        <v>0</v>
      </c>
      <c r="BL131" s="16" t="s">
        <v>88</v>
      </c>
      <c r="BM131" s="133" t="s">
        <v>3507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1191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1192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88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1" customFormat="1" ht="22.5">
      <c r="B134" s="135"/>
      <c r="D134" s="136" t="s">
        <v>190</v>
      </c>
      <c r="E134" s="137" t="s">
        <v>3</v>
      </c>
      <c r="F134" s="138" t="s">
        <v>269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194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2" customFormat="1" ht="11.25">
      <c r="B136" s="142"/>
      <c r="D136" s="136" t="s">
        <v>190</v>
      </c>
      <c r="E136" s="143" t="s">
        <v>3</v>
      </c>
      <c r="F136" s="144" t="s">
        <v>3508</v>
      </c>
      <c r="H136" s="145">
        <v>14</v>
      </c>
      <c r="I136" s="146"/>
      <c r="L136" s="142"/>
      <c r="M136" s="147"/>
      <c r="T136" s="148"/>
      <c r="AT136" s="143" t="s">
        <v>190</v>
      </c>
      <c r="AU136" s="143" t="s">
        <v>88</v>
      </c>
      <c r="AV136" s="12" t="s">
        <v>90</v>
      </c>
      <c r="AW136" s="12" t="s">
        <v>41</v>
      </c>
      <c r="AX136" s="12" t="s">
        <v>80</v>
      </c>
      <c r="AY136" s="143" t="s">
        <v>184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812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2" customFormat="1" ht="11.25">
      <c r="B138" s="142"/>
      <c r="D138" s="136" t="s">
        <v>190</v>
      </c>
      <c r="E138" s="143" t="s">
        <v>3</v>
      </c>
      <c r="F138" s="144" t="s">
        <v>3509</v>
      </c>
      <c r="H138" s="145">
        <v>42</v>
      </c>
      <c r="I138" s="146"/>
      <c r="L138" s="142"/>
      <c r="M138" s="147"/>
      <c r="T138" s="148"/>
      <c r="AT138" s="143" t="s">
        <v>190</v>
      </c>
      <c r="AU138" s="143" t="s">
        <v>88</v>
      </c>
      <c r="AV138" s="12" t="s">
        <v>90</v>
      </c>
      <c r="AW138" s="12" t="s">
        <v>41</v>
      </c>
      <c r="AX138" s="12" t="s">
        <v>80</v>
      </c>
      <c r="AY138" s="143" t="s">
        <v>184</v>
      </c>
    </row>
    <row r="139" spans="2:65" s="13" customFormat="1" ht="11.25">
      <c r="B139" s="149"/>
      <c r="D139" s="136" t="s">
        <v>190</v>
      </c>
      <c r="E139" s="150" t="s">
        <v>3</v>
      </c>
      <c r="F139" s="151" t="s">
        <v>202</v>
      </c>
      <c r="H139" s="152">
        <v>56</v>
      </c>
      <c r="I139" s="153"/>
      <c r="L139" s="149"/>
      <c r="M139" s="154"/>
      <c r="T139" s="155"/>
      <c r="AT139" s="150" t="s">
        <v>190</v>
      </c>
      <c r="AU139" s="150" t="s">
        <v>88</v>
      </c>
      <c r="AV139" s="13" t="s">
        <v>203</v>
      </c>
      <c r="AW139" s="13" t="s">
        <v>41</v>
      </c>
      <c r="AX139" s="13" t="s">
        <v>88</v>
      </c>
      <c r="AY139" s="150" t="s">
        <v>184</v>
      </c>
    </row>
    <row r="140" spans="2:65" s="1" customFormat="1" ht="24.2" customHeight="1">
      <c r="B140" s="121"/>
      <c r="C140" s="122" t="s">
        <v>241</v>
      </c>
      <c r="D140" s="122" t="s">
        <v>185</v>
      </c>
      <c r="E140" s="123" t="s">
        <v>294</v>
      </c>
      <c r="F140" s="124" t="s">
        <v>295</v>
      </c>
      <c r="G140" s="125" t="s">
        <v>296</v>
      </c>
      <c r="H140" s="126">
        <v>35.700000000000003</v>
      </c>
      <c r="I140" s="127"/>
      <c r="J140" s="128">
        <f>ROUND(I140*H140,2)</f>
        <v>0</v>
      </c>
      <c r="K140" s="124" t="s">
        <v>189</v>
      </c>
      <c r="L140" s="32"/>
      <c r="M140" s="129" t="s">
        <v>3</v>
      </c>
      <c r="N140" s="130" t="s">
        <v>51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88</v>
      </c>
      <c r="AT140" s="133" t="s">
        <v>185</v>
      </c>
      <c r="AU140" s="133" t="s">
        <v>88</v>
      </c>
      <c r="AY140" s="16" t="s">
        <v>184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88</v>
      </c>
      <c r="BK140" s="134">
        <f>ROUND(I140*H140,2)</f>
        <v>0</v>
      </c>
      <c r="BL140" s="16" t="s">
        <v>88</v>
      </c>
      <c r="BM140" s="133" t="s">
        <v>3510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1191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1192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843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2" customFormat="1" ht="11.25">
      <c r="B144" s="142"/>
      <c r="D144" s="136" t="s">
        <v>190</v>
      </c>
      <c r="E144" s="143" t="s">
        <v>3</v>
      </c>
      <c r="F144" s="144" t="s">
        <v>3511</v>
      </c>
      <c r="H144" s="145">
        <v>35.700000000000003</v>
      </c>
      <c r="I144" s="146"/>
      <c r="L144" s="142"/>
      <c r="M144" s="147"/>
      <c r="T144" s="148"/>
      <c r="AT144" s="143" t="s">
        <v>190</v>
      </c>
      <c r="AU144" s="143" t="s">
        <v>88</v>
      </c>
      <c r="AV144" s="12" t="s">
        <v>90</v>
      </c>
      <c r="AW144" s="12" t="s">
        <v>41</v>
      </c>
      <c r="AX144" s="12" t="s">
        <v>88</v>
      </c>
      <c r="AY144" s="143" t="s">
        <v>184</v>
      </c>
    </row>
    <row r="145" spans="2:65" s="1" customFormat="1" ht="16.5" customHeight="1">
      <c r="B145" s="121"/>
      <c r="C145" s="122" t="s">
        <v>247</v>
      </c>
      <c r="D145" s="122" t="s">
        <v>185</v>
      </c>
      <c r="E145" s="123" t="s">
        <v>301</v>
      </c>
      <c r="F145" s="124" t="s">
        <v>302</v>
      </c>
      <c r="G145" s="125" t="s">
        <v>188</v>
      </c>
      <c r="H145" s="126">
        <v>15.4</v>
      </c>
      <c r="I145" s="127"/>
      <c r="J145" s="128">
        <f>ROUND(I145*H145,2)</f>
        <v>0</v>
      </c>
      <c r="K145" s="124" t="s">
        <v>189</v>
      </c>
      <c r="L145" s="32"/>
      <c r="M145" s="129" t="s">
        <v>3</v>
      </c>
      <c r="N145" s="130" t="s">
        <v>51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88</v>
      </c>
      <c r="AT145" s="133" t="s">
        <v>185</v>
      </c>
      <c r="AU145" s="133" t="s">
        <v>88</v>
      </c>
      <c r="AY145" s="16" t="s">
        <v>184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6" t="s">
        <v>88</v>
      </c>
      <c r="BK145" s="134">
        <f>ROUND(I145*H145,2)</f>
        <v>0</v>
      </c>
      <c r="BL145" s="16" t="s">
        <v>88</v>
      </c>
      <c r="BM145" s="133" t="s">
        <v>3512</v>
      </c>
    </row>
    <row r="146" spans="2:65" s="11" customFormat="1" ht="11.25">
      <c r="B146" s="135"/>
      <c r="D146" s="136" t="s">
        <v>190</v>
      </c>
      <c r="E146" s="137" t="s">
        <v>3</v>
      </c>
      <c r="F146" s="138" t="s">
        <v>1191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1" customFormat="1" ht="11.25">
      <c r="B147" s="135"/>
      <c r="D147" s="136" t="s">
        <v>190</v>
      </c>
      <c r="E147" s="137" t="s">
        <v>3</v>
      </c>
      <c r="F147" s="138" t="s">
        <v>1192</v>
      </c>
      <c r="H147" s="137" t="s">
        <v>3</v>
      </c>
      <c r="I147" s="139"/>
      <c r="L147" s="135"/>
      <c r="M147" s="140"/>
      <c r="T147" s="141"/>
      <c r="AT147" s="137" t="s">
        <v>190</v>
      </c>
      <c r="AU147" s="137" t="s">
        <v>88</v>
      </c>
      <c r="AV147" s="11" t="s">
        <v>88</v>
      </c>
      <c r="AW147" s="11" t="s">
        <v>41</v>
      </c>
      <c r="AX147" s="11" t="s">
        <v>80</v>
      </c>
      <c r="AY147" s="137" t="s">
        <v>184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304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22.5">
      <c r="B149" s="135"/>
      <c r="D149" s="136" t="s">
        <v>190</v>
      </c>
      <c r="E149" s="137" t="s">
        <v>3</v>
      </c>
      <c r="F149" s="138" t="s">
        <v>305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3513</v>
      </c>
      <c r="H150" s="145">
        <v>21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80</v>
      </c>
      <c r="AY150" s="143" t="s">
        <v>184</v>
      </c>
    </row>
    <row r="151" spans="2:65" s="11" customFormat="1" ht="22.5">
      <c r="B151" s="135"/>
      <c r="D151" s="136" t="s">
        <v>190</v>
      </c>
      <c r="E151" s="137" t="s">
        <v>3</v>
      </c>
      <c r="F151" s="138" t="s">
        <v>307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2" customFormat="1" ht="11.25">
      <c r="B152" s="142"/>
      <c r="D152" s="136" t="s">
        <v>190</v>
      </c>
      <c r="E152" s="143" t="s">
        <v>3</v>
      </c>
      <c r="F152" s="144" t="s">
        <v>3514</v>
      </c>
      <c r="H152" s="145">
        <v>-5.6</v>
      </c>
      <c r="I152" s="146"/>
      <c r="L152" s="142"/>
      <c r="M152" s="147"/>
      <c r="T152" s="148"/>
      <c r="AT152" s="143" t="s">
        <v>190</v>
      </c>
      <c r="AU152" s="143" t="s">
        <v>88</v>
      </c>
      <c r="AV152" s="12" t="s">
        <v>90</v>
      </c>
      <c r="AW152" s="12" t="s">
        <v>41</v>
      </c>
      <c r="AX152" s="12" t="s">
        <v>80</v>
      </c>
      <c r="AY152" s="143" t="s">
        <v>184</v>
      </c>
    </row>
    <row r="153" spans="2:65" s="13" customFormat="1" ht="11.25">
      <c r="B153" s="149"/>
      <c r="D153" s="136" t="s">
        <v>190</v>
      </c>
      <c r="E153" s="150" t="s">
        <v>3</v>
      </c>
      <c r="F153" s="151" t="s">
        <v>202</v>
      </c>
      <c r="H153" s="152">
        <v>15.4</v>
      </c>
      <c r="I153" s="153"/>
      <c r="L153" s="149"/>
      <c r="M153" s="154"/>
      <c r="T153" s="155"/>
      <c r="AT153" s="150" t="s">
        <v>190</v>
      </c>
      <c r="AU153" s="150" t="s">
        <v>88</v>
      </c>
      <c r="AV153" s="13" t="s">
        <v>203</v>
      </c>
      <c r="AW153" s="13" t="s">
        <v>41</v>
      </c>
      <c r="AX153" s="13" t="s">
        <v>88</v>
      </c>
      <c r="AY153" s="150" t="s">
        <v>184</v>
      </c>
    </row>
    <row r="154" spans="2:65" s="10" customFormat="1" ht="25.9" customHeight="1">
      <c r="B154" s="111"/>
      <c r="D154" s="112" t="s">
        <v>79</v>
      </c>
      <c r="E154" s="113" t="s">
        <v>230</v>
      </c>
      <c r="F154" s="113" t="s">
        <v>333</v>
      </c>
      <c r="I154" s="114"/>
      <c r="J154" s="115">
        <f>BK154</f>
        <v>0</v>
      </c>
      <c r="L154" s="111"/>
      <c r="M154" s="116"/>
      <c r="P154" s="117">
        <f>SUM(P155:P269)</f>
        <v>0</v>
      </c>
      <c r="R154" s="117">
        <f>SUM(R155:R269)</f>
        <v>0</v>
      </c>
      <c r="T154" s="118">
        <f>SUM(T155:T269)</f>
        <v>0</v>
      </c>
      <c r="AR154" s="112" t="s">
        <v>88</v>
      </c>
      <c r="AT154" s="119" t="s">
        <v>79</v>
      </c>
      <c r="AU154" s="119" t="s">
        <v>80</v>
      </c>
      <c r="AY154" s="112" t="s">
        <v>184</v>
      </c>
      <c r="BK154" s="120">
        <f>SUM(BK155:BK269)</f>
        <v>0</v>
      </c>
    </row>
    <row r="155" spans="2:65" s="1" customFormat="1" ht="21.75" customHeight="1">
      <c r="B155" s="121"/>
      <c r="C155" s="122" t="s">
        <v>253</v>
      </c>
      <c r="D155" s="122" t="s">
        <v>185</v>
      </c>
      <c r="E155" s="123" t="s">
        <v>334</v>
      </c>
      <c r="F155" s="124" t="s">
        <v>335</v>
      </c>
      <c r="G155" s="125" t="s">
        <v>324</v>
      </c>
      <c r="H155" s="126">
        <v>20</v>
      </c>
      <c r="I155" s="127"/>
      <c r="J155" s="128">
        <f>ROUND(I155*H155,2)</f>
        <v>0</v>
      </c>
      <c r="K155" s="124" t="s">
        <v>189</v>
      </c>
      <c r="L155" s="32"/>
      <c r="M155" s="129" t="s">
        <v>3</v>
      </c>
      <c r="N155" s="130" t="s">
        <v>51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88</v>
      </c>
      <c r="AT155" s="133" t="s">
        <v>185</v>
      </c>
      <c r="AU155" s="133" t="s">
        <v>88</v>
      </c>
      <c r="AY155" s="16" t="s">
        <v>184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88</v>
      </c>
      <c r="BK155" s="134">
        <f>ROUND(I155*H155,2)</f>
        <v>0</v>
      </c>
      <c r="BL155" s="16" t="s">
        <v>88</v>
      </c>
      <c r="BM155" s="133" t="s">
        <v>3515</v>
      </c>
    </row>
    <row r="156" spans="2:65" s="11" customFormat="1" ht="11.25">
      <c r="B156" s="135"/>
      <c r="D156" s="136" t="s">
        <v>190</v>
      </c>
      <c r="E156" s="137" t="s">
        <v>3</v>
      </c>
      <c r="F156" s="138" t="s">
        <v>1191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11.25">
      <c r="B157" s="135"/>
      <c r="D157" s="136" t="s">
        <v>190</v>
      </c>
      <c r="E157" s="137" t="s">
        <v>3</v>
      </c>
      <c r="F157" s="138" t="s">
        <v>1192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1" customFormat="1" ht="11.25">
      <c r="B158" s="135"/>
      <c r="D158" s="136" t="s">
        <v>190</v>
      </c>
      <c r="E158" s="137" t="s">
        <v>3</v>
      </c>
      <c r="F158" s="138" t="s">
        <v>337</v>
      </c>
      <c r="H158" s="137" t="s">
        <v>3</v>
      </c>
      <c r="I158" s="139"/>
      <c r="L158" s="135"/>
      <c r="M158" s="140"/>
      <c r="T158" s="141"/>
      <c r="AT158" s="137" t="s">
        <v>190</v>
      </c>
      <c r="AU158" s="137" t="s">
        <v>88</v>
      </c>
      <c r="AV158" s="11" t="s">
        <v>88</v>
      </c>
      <c r="AW158" s="11" t="s">
        <v>41</v>
      </c>
      <c r="AX158" s="11" t="s">
        <v>80</v>
      </c>
      <c r="AY158" s="137" t="s">
        <v>184</v>
      </c>
    </row>
    <row r="159" spans="2:65" s="12" customFormat="1" ht="11.25">
      <c r="B159" s="142"/>
      <c r="D159" s="136" t="s">
        <v>190</v>
      </c>
      <c r="E159" s="143" t="s">
        <v>3</v>
      </c>
      <c r="F159" s="144" t="s">
        <v>321</v>
      </c>
      <c r="H159" s="145">
        <v>20</v>
      </c>
      <c r="I159" s="146"/>
      <c r="L159" s="142"/>
      <c r="M159" s="147"/>
      <c r="T159" s="148"/>
      <c r="AT159" s="143" t="s">
        <v>190</v>
      </c>
      <c r="AU159" s="143" t="s">
        <v>88</v>
      </c>
      <c r="AV159" s="12" t="s">
        <v>90</v>
      </c>
      <c r="AW159" s="12" t="s">
        <v>41</v>
      </c>
      <c r="AX159" s="12" t="s">
        <v>88</v>
      </c>
      <c r="AY159" s="143" t="s">
        <v>184</v>
      </c>
    </row>
    <row r="160" spans="2:65" s="1" customFormat="1" ht="21.75" customHeight="1">
      <c r="B160" s="121"/>
      <c r="C160" s="122" t="s">
        <v>265</v>
      </c>
      <c r="D160" s="122" t="s">
        <v>185</v>
      </c>
      <c r="E160" s="123" t="s">
        <v>340</v>
      </c>
      <c r="F160" s="124" t="s">
        <v>341</v>
      </c>
      <c r="G160" s="125" t="s">
        <v>324</v>
      </c>
      <c r="H160" s="126">
        <v>20</v>
      </c>
      <c r="I160" s="127"/>
      <c r="J160" s="128">
        <f>ROUND(I160*H160,2)</f>
        <v>0</v>
      </c>
      <c r="K160" s="124" t="s">
        <v>189</v>
      </c>
      <c r="L160" s="32"/>
      <c r="M160" s="129" t="s">
        <v>3</v>
      </c>
      <c r="N160" s="130" t="s">
        <v>51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88</v>
      </c>
      <c r="AT160" s="133" t="s">
        <v>185</v>
      </c>
      <c r="AU160" s="133" t="s">
        <v>88</v>
      </c>
      <c r="AY160" s="16" t="s">
        <v>184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88</v>
      </c>
      <c r="BK160" s="134">
        <f>ROUND(I160*H160,2)</f>
        <v>0</v>
      </c>
      <c r="BL160" s="16" t="s">
        <v>88</v>
      </c>
      <c r="BM160" s="133" t="s">
        <v>3516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1191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1192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343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321</v>
      </c>
      <c r="H164" s="145">
        <v>20</v>
      </c>
      <c r="I164" s="146"/>
      <c r="L164" s="142"/>
      <c r="M164" s="147"/>
      <c r="T164" s="148"/>
      <c r="AT164" s="143" t="s">
        <v>190</v>
      </c>
      <c r="AU164" s="143" t="s">
        <v>88</v>
      </c>
      <c r="AV164" s="12" t="s">
        <v>90</v>
      </c>
      <c r="AW164" s="12" t="s">
        <v>41</v>
      </c>
      <c r="AX164" s="12" t="s">
        <v>88</v>
      </c>
      <c r="AY164" s="143" t="s">
        <v>184</v>
      </c>
    </row>
    <row r="165" spans="2:65" s="1" customFormat="1" ht="24.2" customHeight="1">
      <c r="B165" s="121"/>
      <c r="C165" s="122" t="s">
        <v>274</v>
      </c>
      <c r="D165" s="122" t="s">
        <v>185</v>
      </c>
      <c r="E165" s="123" t="s">
        <v>346</v>
      </c>
      <c r="F165" s="124" t="s">
        <v>347</v>
      </c>
      <c r="G165" s="125" t="s">
        <v>348</v>
      </c>
      <c r="H165" s="126">
        <v>7</v>
      </c>
      <c r="I165" s="127"/>
      <c r="J165" s="128">
        <f>ROUND(I165*H165,2)</f>
        <v>0</v>
      </c>
      <c r="K165" s="124" t="s">
        <v>189</v>
      </c>
      <c r="L165" s="32"/>
      <c r="M165" s="129" t="s">
        <v>3</v>
      </c>
      <c r="N165" s="130" t="s">
        <v>51</v>
      </c>
      <c r="P165" s="131">
        <f>O165*H165</f>
        <v>0</v>
      </c>
      <c r="Q165" s="131">
        <v>0</v>
      </c>
      <c r="R165" s="131">
        <f>Q165*H165</f>
        <v>0</v>
      </c>
      <c r="S165" s="131">
        <v>0</v>
      </c>
      <c r="T165" s="132">
        <f>S165*H165</f>
        <v>0</v>
      </c>
      <c r="AR165" s="133" t="s">
        <v>88</v>
      </c>
      <c r="AT165" s="133" t="s">
        <v>185</v>
      </c>
      <c r="AU165" s="133" t="s">
        <v>88</v>
      </c>
      <c r="AY165" s="16" t="s">
        <v>184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6" t="s">
        <v>88</v>
      </c>
      <c r="BK165" s="134">
        <f>ROUND(I165*H165,2)</f>
        <v>0</v>
      </c>
      <c r="BL165" s="16" t="s">
        <v>88</v>
      </c>
      <c r="BM165" s="133" t="s">
        <v>3517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1191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1192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2" customFormat="1" ht="11.25">
      <c r="B168" s="142"/>
      <c r="D168" s="136" t="s">
        <v>190</v>
      </c>
      <c r="E168" s="143" t="s">
        <v>3</v>
      </c>
      <c r="F168" s="144" t="s">
        <v>230</v>
      </c>
      <c r="H168" s="145">
        <v>7</v>
      </c>
      <c r="I168" s="146"/>
      <c r="L168" s="142"/>
      <c r="M168" s="147"/>
      <c r="T168" s="148"/>
      <c r="AT168" s="143" t="s">
        <v>190</v>
      </c>
      <c r="AU168" s="143" t="s">
        <v>88</v>
      </c>
      <c r="AV168" s="12" t="s">
        <v>90</v>
      </c>
      <c r="AW168" s="12" t="s">
        <v>41</v>
      </c>
      <c r="AX168" s="12" t="s">
        <v>88</v>
      </c>
      <c r="AY168" s="143" t="s">
        <v>184</v>
      </c>
    </row>
    <row r="169" spans="2:65" s="1" customFormat="1" ht="16.5" customHeight="1">
      <c r="B169" s="121"/>
      <c r="C169" s="122" t="s">
        <v>256</v>
      </c>
      <c r="D169" s="122" t="s">
        <v>185</v>
      </c>
      <c r="E169" s="123" t="s">
        <v>351</v>
      </c>
      <c r="F169" s="124" t="s">
        <v>352</v>
      </c>
      <c r="G169" s="125" t="s">
        <v>324</v>
      </c>
      <c r="H169" s="126">
        <v>56</v>
      </c>
      <c r="I169" s="127"/>
      <c r="J169" s="128">
        <f>ROUND(I169*H169,2)</f>
        <v>0</v>
      </c>
      <c r="K169" s="124" t="s">
        <v>189</v>
      </c>
      <c r="L169" s="32"/>
      <c r="M169" s="129" t="s">
        <v>3</v>
      </c>
      <c r="N169" s="130" t="s">
        <v>51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88</v>
      </c>
      <c r="AT169" s="133" t="s">
        <v>185</v>
      </c>
      <c r="AU169" s="133" t="s">
        <v>88</v>
      </c>
      <c r="AY169" s="16" t="s">
        <v>184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88</v>
      </c>
      <c r="BK169" s="134">
        <f>ROUND(I169*H169,2)</f>
        <v>0</v>
      </c>
      <c r="BL169" s="16" t="s">
        <v>88</v>
      </c>
      <c r="BM169" s="133" t="s">
        <v>3518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1191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1192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1" customFormat="1" ht="11.25">
      <c r="B172" s="135"/>
      <c r="D172" s="136" t="s">
        <v>190</v>
      </c>
      <c r="E172" s="137" t="s">
        <v>3</v>
      </c>
      <c r="F172" s="138" t="s">
        <v>354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1619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2" customFormat="1" ht="11.25">
      <c r="B174" s="142"/>
      <c r="D174" s="136" t="s">
        <v>190</v>
      </c>
      <c r="E174" s="143" t="s">
        <v>3</v>
      </c>
      <c r="F174" s="144" t="s">
        <v>3519</v>
      </c>
      <c r="H174" s="145">
        <v>56</v>
      </c>
      <c r="I174" s="146"/>
      <c r="L174" s="142"/>
      <c r="M174" s="147"/>
      <c r="T174" s="148"/>
      <c r="AT174" s="143" t="s">
        <v>190</v>
      </c>
      <c r="AU174" s="143" t="s">
        <v>88</v>
      </c>
      <c r="AV174" s="12" t="s">
        <v>90</v>
      </c>
      <c r="AW174" s="12" t="s">
        <v>41</v>
      </c>
      <c r="AX174" s="12" t="s">
        <v>88</v>
      </c>
      <c r="AY174" s="143" t="s">
        <v>184</v>
      </c>
    </row>
    <row r="175" spans="2:65" s="1" customFormat="1" ht="21.75" customHeight="1">
      <c r="B175" s="121"/>
      <c r="C175" s="122" t="s">
        <v>9</v>
      </c>
      <c r="D175" s="122" t="s">
        <v>185</v>
      </c>
      <c r="E175" s="123" t="s">
        <v>371</v>
      </c>
      <c r="F175" s="124" t="s">
        <v>372</v>
      </c>
      <c r="G175" s="125" t="s">
        <v>324</v>
      </c>
      <c r="H175" s="126">
        <v>265</v>
      </c>
      <c r="I175" s="127"/>
      <c r="J175" s="128">
        <f>ROUND(I175*H175,2)</f>
        <v>0</v>
      </c>
      <c r="K175" s="124" t="s">
        <v>189</v>
      </c>
      <c r="L175" s="32"/>
      <c r="M175" s="129" t="s">
        <v>3</v>
      </c>
      <c r="N175" s="130" t="s">
        <v>51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88</v>
      </c>
      <c r="AT175" s="133" t="s">
        <v>185</v>
      </c>
      <c r="AU175" s="133" t="s">
        <v>88</v>
      </c>
      <c r="AY175" s="16" t="s">
        <v>184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88</v>
      </c>
      <c r="BK175" s="134">
        <f>ROUND(I175*H175,2)</f>
        <v>0</v>
      </c>
      <c r="BL175" s="16" t="s">
        <v>88</v>
      </c>
      <c r="BM175" s="133" t="s">
        <v>3520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1191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1" customFormat="1" ht="11.25">
      <c r="B177" s="135"/>
      <c r="D177" s="136" t="s">
        <v>190</v>
      </c>
      <c r="E177" s="137" t="s">
        <v>3</v>
      </c>
      <c r="F177" s="138" t="s">
        <v>1192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1" customFormat="1" ht="22.5">
      <c r="B178" s="135"/>
      <c r="D178" s="136" t="s">
        <v>190</v>
      </c>
      <c r="E178" s="137" t="s">
        <v>3</v>
      </c>
      <c r="F178" s="138" t="s">
        <v>862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2" customFormat="1" ht="11.25">
      <c r="B179" s="142"/>
      <c r="D179" s="136" t="s">
        <v>190</v>
      </c>
      <c r="E179" s="143" t="s">
        <v>3</v>
      </c>
      <c r="F179" s="144" t="s">
        <v>3521</v>
      </c>
      <c r="H179" s="145">
        <v>265</v>
      </c>
      <c r="I179" s="146"/>
      <c r="L179" s="142"/>
      <c r="M179" s="147"/>
      <c r="T179" s="148"/>
      <c r="AT179" s="143" t="s">
        <v>190</v>
      </c>
      <c r="AU179" s="143" t="s">
        <v>88</v>
      </c>
      <c r="AV179" s="12" t="s">
        <v>90</v>
      </c>
      <c r="AW179" s="12" t="s">
        <v>41</v>
      </c>
      <c r="AX179" s="12" t="s">
        <v>88</v>
      </c>
      <c r="AY179" s="143" t="s">
        <v>184</v>
      </c>
    </row>
    <row r="180" spans="2:65" s="1" customFormat="1" ht="16.5" customHeight="1">
      <c r="B180" s="121"/>
      <c r="C180" s="122" t="s">
        <v>268</v>
      </c>
      <c r="D180" s="122" t="s">
        <v>185</v>
      </c>
      <c r="E180" s="123" t="s">
        <v>377</v>
      </c>
      <c r="F180" s="124" t="s">
        <v>378</v>
      </c>
      <c r="G180" s="125" t="s">
        <v>348</v>
      </c>
      <c r="H180" s="126">
        <v>11</v>
      </c>
      <c r="I180" s="127"/>
      <c r="J180" s="128">
        <f>ROUND(I180*H180,2)</f>
        <v>0</v>
      </c>
      <c r="K180" s="124" t="s">
        <v>189</v>
      </c>
      <c r="L180" s="32"/>
      <c r="M180" s="129" t="s">
        <v>3</v>
      </c>
      <c r="N180" s="130" t="s">
        <v>51</v>
      </c>
      <c r="P180" s="131">
        <f>O180*H180</f>
        <v>0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88</v>
      </c>
      <c r="AT180" s="133" t="s">
        <v>185</v>
      </c>
      <c r="AU180" s="133" t="s">
        <v>88</v>
      </c>
      <c r="AY180" s="16" t="s">
        <v>184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6" t="s">
        <v>88</v>
      </c>
      <c r="BK180" s="134">
        <f>ROUND(I180*H180,2)</f>
        <v>0</v>
      </c>
      <c r="BL180" s="16" t="s">
        <v>88</v>
      </c>
      <c r="BM180" s="133" t="s">
        <v>3522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3523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865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2" customFormat="1" ht="11.25">
      <c r="B183" s="142"/>
      <c r="D183" s="136" t="s">
        <v>190</v>
      </c>
      <c r="E183" s="143" t="s">
        <v>3</v>
      </c>
      <c r="F183" s="144" t="s">
        <v>253</v>
      </c>
      <c r="H183" s="145">
        <v>11</v>
      </c>
      <c r="I183" s="146"/>
      <c r="L183" s="142"/>
      <c r="M183" s="147"/>
      <c r="T183" s="148"/>
      <c r="AT183" s="143" t="s">
        <v>190</v>
      </c>
      <c r="AU183" s="143" t="s">
        <v>88</v>
      </c>
      <c r="AV183" s="12" t="s">
        <v>90</v>
      </c>
      <c r="AW183" s="12" t="s">
        <v>41</v>
      </c>
      <c r="AX183" s="12" t="s">
        <v>88</v>
      </c>
      <c r="AY183" s="143" t="s">
        <v>184</v>
      </c>
    </row>
    <row r="184" spans="2:65" s="1" customFormat="1" ht="16.5" customHeight="1">
      <c r="B184" s="121"/>
      <c r="C184" s="122" t="s">
        <v>293</v>
      </c>
      <c r="D184" s="122" t="s">
        <v>185</v>
      </c>
      <c r="E184" s="123" t="s">
        <v>384</v>
      </c>
      <c r="F184" s="124" t="s">
        <v>385</v>
      </c>
      <c r="G184" s="125" t="s">
        <v>348</v>
      </c>
      <c r="H184" s="126">
        <v>11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3524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3523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865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2" customFormat="1" ht="11.25">
      <c r="B187" s="142"/>
      <c r="D187" s="136" t="s">
        <v>190</v>
      </c>
      <c r="E187" s="143" t="s">
        <v>3</v>
      </c>
      <c r="F187" s="144" t="s">
        <v>253</v>
      </c>
      <c r="H187" s="145">
        <v>11</v>
      </c>
      <c r="I187" s="146"/>
      <c r="L187" s="142"/>
      <c r="M187" s="147"/>
      <c r="T187" s="148"/>
      <c r="AT187" s="143" t="s">
        <v>190</v>
      </c>
      <c r="AU187" s="143" t="s">
        <v>88</v>
      </c>
      <c r="AV187" s="12" t="s">
        <v>90</v>
      </c>
      <c r="AW187" s="12" t="s">
        <v>41</v>
      </c>
      <c r="AX187" s="12" t="s">
        <v>88</v>
      </c>
      <c r="AY187" s="143" t="s">
        <v>184</v>
      </c>
    </row>
    <row r="188" spans="2:65" s="1" customFormat="1" ht="37.9" customHeight="1">
      <c r="B188" s="121"/>
      <c r="C188" s="122" t="s">
        <v>300</v>
      </c>
      <c r="D188" s="122" t="s">
        <v>185</v>
      </c>
      <c r="E188" s="123" t="s">
        <v>395</v>
      </c>
      <c r="F188" s="124" t="s">
        <v>396</v>
      </c>
      <c r="G188" s="125" t="s">
        <v>390</v>
      </c>
      <c r="H188" s="126">
        <v>6.125</v>
      </c>
      <c r="I188" s="127"/>
      <c r="J188" s="128">
        <f>ROUND(I188*H188,2)</f>
        <v>0</v>
      </c>
      <c r="K188" s="124" t="s">
        <v>189</v>
      </c>
      <c r="L188" s="32"/>
      <c r="M188" s="129" t="s">
        <v>3</v>
      </c>
      <c r="N188" s="130" t="s">
        <v>51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88</v>
      </c>
      <c r="AT188" s="133" t="s">
        <v>185</v>
      </c>
      <c r="AU188" s="133" t="s">
        <v>88</v>
      </c>
      <c r="AY188" s="16" t="s">
        <v>184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6" t="s">
        <v>88</v>
      </c>
      <c r="BK188" s="134">
        <f>ROUND(I188*H188,2)</f>
        <v>0</v>
      </c>
      <c r="BL188" s="16" t="s">
        <v>88</v>
      </c>
      <c r="BM188" s="133" t="s">
        <v>3525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1191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1192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88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3523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398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2" customFormat="1" ht="11.25">
      <c r="B193" s="142"/>
      <c r="D193" s="136" t="s">
        <v>190</v>
      </c>
      <c r="E193" s="143" t="s">
        <v>3</v>
      </c>
      <c r="F193" s="144" t="s">
        <v>3526</v>
      </c>
      <c r="H193" s="145">
        <v>6.125</v>
      </c>
      <c r="I193" s="146"/>
      <c r="L193" s="142"/>
      <c r="M193" s="147"/>
      <c r="T193" s="148"/>
      <c r="AT193" s="143" t="s">
        <v>190</v>
      </c>
      <c r="AU193" s="143" t="s">
        <v>88</v>
      </c>
      <c r="AV193" s="12" t="s">
        <v>90</v>
      </c>
      <c r="AW193" s="12" t="s">
        <v>41</v>
      </c>
      <c r="AX193" s="12" t="s">
        <v>88</v>
      </c>
      <c r="AY193" s="143" t="s">
        <v>184</v>
      </c>
    </row>
    <row r="194" spans="2:65" s="1" customFormat="1" ht="24.2" customHeight="1">
      <c r="B194" s="121"/>
      <c r="C194" s="122" t="s">
        <v>314</v>
      </c>
      <c r="D194" s="122" t="s">
        <v>185</v>
      </c>
      <c r="E194" s="123" t="s">
        <v>406</v>
      </c>
      <c r="F194" s="124" t="s">
        <v>407</v>
      </c>
      <c r="G194" s="125" t="s">
        <v>324</v>
      </c>
      <c r="H194" s="126">
        <v>245</v>
      </c>
      <c r="I194" s="127"/>
      <c r="J194" s="128">
        <f>ROUND(I194*H194,2)</f>
        <v>0</v>
      </c>
      <c r="K194" s="124" t="s">
        <v>189</v>
      </c>
      <c r="L194" s="32"/>
      <c r="M194" s="129" t="s">
        <v>3</v>
      </c>
      <c r="N194" s="130" t="s">
        <v>51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88</v>
      </c>
      <c r="AT194" s="133" t="s">
        <v>185</v>
      </c>
      <c r="AU194" s="133" t="s">
        <v>88</v>
      </c>
      <c r="AY194" s="16" t="s">
        <v>184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88</v>
      </c>
      <c r="BK194" s="134">
        <f>ROUND(I194*H194,2)</f>
        <v>0</v>
      </c>
      <c r="BL194" s="16" t="s">
        <v>88</v>
      </c>
      <c r="BM194" s="133" t="s">
        <v>3527</v>
      </c>
    </row>
    <row r="195" spans="2:65" s="11" customFormat="1" ht="11.25">
      <c r="B195" s="135"/>
      <c r="D195" s="136" t="s">
        <v>190</v>
      </c>
      <c r="E195" s="137" t="s">
        <v>3</v>
      </c>
      <c r="F195" s="138" t="s">
        <v>1191</v>
      </c>
      <c r="H195" s="137" t="s">
        <v>3</v>
      </c>
      <c r="I195" s="139"/>
      <c r="L195" s="135"/>
      <c r="M195" s="140"/>
      <c r="T195" s="141"/>
      <c r="AT195" s="137" t="s">
        <v>190</v>
      </c>
      <c r="AU195" s="137" t="s">
        <v>88</v>
      </c>
      <c r="AV195" s="11" t="s">
        <v>88</v>
      </c>
      <c r="AW195" s="11" t="s">
        <v>41</v>
      </c>
      <c r="AX195" s="11" t="s">
        <v>80</v>
      </c>
      <c r="AY195" s="137" t="s">
        <v>184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1192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3523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398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3528</v>
      </c>
      <c r="H199" s="145">
        <v>245</v>
      </c>
      <c r="I199" s="146"/>
      <c r="L199" s="142"/>
      <c r="M199" s="147"/>
      <c r="T199" s="148"/>
      <c r="AT199" s="143" t="s">
        <v>190</v>
      </c>
      <c r="AU199" s="143" t="s">
        <v>88</v>
      </c>
      <c r="AV199" s="12" t="s">
        <v>90</v>
      </c>
      <c r="AW199" s="12" t="s">
        <v>41</v>
      </c>
      <c r="AX199" s="12" t="s">
        <v>88</v>
      </c>
      <c r="AY199" s="143" t="s">
        <v>184</v>
      </c>
    </row>
    <row r="200" spans="2:65" s="1" customFormat="1" ht="37.9" customHeight="1">
      <c r="B200" s="121"/>
      <c r="C200" s="122" t="s">
        <v>321</v>
      </c>
      <c r="D200" s="122" t="s">
        <v>185</v>
      </c>
      <c r="E200" s="123" t="s">
        <v>460</v>
      </c>
      <c r="F200" s="124" t="s">
        <v>461</v>
      </c>
      <c r="G200" s="125" t="s">
        <v>324</v>
      </c>
      <c r="H200" s="126">
        <v>440</v>
      </c>
      <c r="I200" s="127"/>
      <c r="J200" s="128">
        <f>ROUND(I200*H200,2)</f>
        <v>0</v>
      </c>
      <c r="K200" s="124" t="s">
        <v>189</v>
      </c>
      <c r="L200" s="32"/>
      <c r="M200" s="129" t="s">
        <v>3</v>
      </c>
      <c r="N200" s="130" t="s">
        <v>51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88</v>
      </c>
      <c r="AT200" s="133" t="s">
        <v>185</v>
      </c>
      <c r="AU200" s="133" t="s">
        <v>88</v>
      </c>
      <c r="AY200" s="16" t="s">
        <v>184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88</v>
      </c>
      <c r="BK200" s="134">
        <f>ROUND(I200*H200,2)</f>
        <v>0</v>
      </c>
      <c r="BL200" s="16" t="s">
        <v>88</v>
      </c>
      <c r="BM200" s="133" t="s">
        <v>3529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3523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22.5">
      <c r="B202" s="135"/>
      <c r="D202" s="136" t="s">
        <v>190</v>
      </c>
      <c r="E202" s="137" t="s">
        <v>3</v>
      </c>
      <c r="F202" s="138" t="s">
        <v>463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2" customFormat="1" ht="11.25">
      <c r="B203" s="142"/>
      <c r="D203" s="136" t="s">
        <v>190</v>
      </c>
      <c r="E203" s="143" t="s">
        <v>3</v>
      </c>
      <c r="F203" s="144" t="s">
        <v>478</v>
      </c>
      <c r="H203" s="145">
        <v>220</v>
      </c>
      <c r="I203" s="146"/>
      <c r="L203" s="142"/>
      <c r="M203" s="147"/>
      <c r="T203" s="148"/>
      <c r="AT203" s="143" t="s">
        <v>190</v>
      </c>
      <c r="AU203" s="143" t="s">
        <v>88</v>
      </c>
      <c r="AV203" s="12" t="s">
        <v>90</v>
      </c>
      <c r="AW203" s="12" t="s">
        <v>41</v>
      </c>
      <c r="AX203" s="12" t="s">
        <v>80</v>
      </c>
      <c r="AY203" s="143" t="s">
        <v>184</v>
      </c>
    </row>
    <row r="204" spans="2:65" s="11" customFormat="1" ht="22.5">
      <c r="B204" s="135"/>
      <c r="D204" s="136" t="s">
        <v>190</v>
      </c>
      <c r="E204" s="137" t="s">
        <v>3</v>
      </c>
      <c r="F204" s="138" t="s">
        <v>3530</v>
      </c>
      <c r="H204" s="137" t="s">
        <v>3</v>
      </c>
      <c r="I204" s="139"/>
      <c r="L204" s="135"/>
      <c r="M204" s="140"/>
      <c r="T204" s="141"/>
      <c r="AT204" s="137" t="s">
        <v>190</v>
      </c>
      <c r="AU204" s="137" t="s">
        <v>88</v>
      </c>
      <c r="AV204" s="11" t="s">
        <v>88</v>
      </c>
      <c r="AW204" s="11" t="s">
        <v>41</v>
      </c>
      <c r="AX204" s="11" t="s">
        <v>80</v>
      </c>
      <c r="AY204" s="137" t="s">
        <v>184</v>
      </c>
    </row>
    <row r="205" spans="2:65" s="12" customFormat="1" ht="11.25">
      <c r="B205" s="142"/>
      <c r="D205" s="136" t="s">
        <v>190</v>
      </c>
      <c r="E205" s="143" t="s">
        <v>3</v>
      </c>
      <c r="F205" s="144" t="s">
        <v>3531</v>
      </c>
      <c r="H205" s="145">
        <v>220</v>
      </c>
      <c r="I205" s="146"/>
      <c r="L205" s="142"/>
      <c r="M205" s="147"/>
      <c r="T205" s="148"/>
      <c r="AT205" s="143" t="s">
        <v>190</v>
      </c>
      <c r="AU205" s="143" t="s">
        <v>88</v>
      </c>
      <c r="AV205" s="12" t="s">
        <v>90</v>
      </c>
      <c r="AW205" s="12" t="s">
        <v>41</v>
      </c>
      <c r="AX205" s="12" t="s">
        <v>80</v>
      </c>
      <c r="AY205" s="143" t="s">
        <v>184</v>
      </c>
    </row>
    <row r="206" spans="2:65" s="13" customFormat="1" ht="11.25">
      <c r="B206" s="149"/>
      <c r="D206" s="136" t="s">
        <v>190</v>
      </c>
      <c r="E206" s="150" t="s">
        <v>3</v>
      </c>
      <c r="F206" s="151" t="s">
        <v>202</v>
      </c>
      <c r="H206" s="152">
        <v>440</v>
      </c>
      <c r="I206" s="153"/>
      <c r="L206" s="149"/>
      <c r="M206" s="154"/>
      <c r="T206" s="155"/>
      <c r="AT206" s="150" t="s">
        <v>190</v>
      </c>
      <c r="AU206" s="150" t="s">
        <v>88</v>
      </c>
      <c r="AV206" s="13" t="s">
        <v>203</v>
      </c>
      <c r="AW206" s="13" t="s">
        <v>41</v>
      </c>
      <c r="AX206" s="13" t="s">
        <v>88</v>
      </c>
      <c r="AY206" s="150" t="s">
        <v>184</v>
      </c>
    </row>
    <row r="207" spans="2:65" s="1" customFormat="1" ht="16.5" customHeight="1">
      <c r="B207" s="121"/>
      <c r="C207" s="122" t="s">
        <v>8</v>
      </c>
      <c r="D207" s="122" t="s">
        <v>185</v>
      </c>
      <c r="E207" s="123" t="s">
        <v>494</v>
      </c>
      <c r="F207" s="124" t="s">
        <v>495</v>
      </c>
      <c r="G207" s="125" t="s">
        <v>496</v>
      </c>
      <c r="H207" s="126">
        <v>21</v>
      </c>
      <c r="I207" s="127"/>
      <c r="J207" s="128">
        <f>ROUND(I207*H207,2)</f>
        <v>0</v>
      </c>
      <c r="K207" s="124" t="s">
        <v>189</v>
      </c>
      <c r="L207" s="32"/>
      <c r="M207" s="129" t="s">
        <v>3</v>
      </c>
      <c r="N207" s="130" t="s">
        <v>51</v>
      </c>
      <c r="P207" s="131">
        <f>O207*H207</f>
        <v>0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88</v>
      </c>
      <c r="AT207" s="133" t="s">
        <v>185</v>
      </c>
      <c r="AU207" s="133" t="s">
        <v>88</v>
      </c>
      <c r="AY207" s="16" t="s">
        <v>184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6" t="s">
        <v>88</v>
      </c>
      <c r="BK207" s="134">
        <f>ROUND(I207*H207,2)</f>
        <v>0</v>
      </c>
      <c r="BL207" s="16" t="s">
        <v>88</v>
      </c>
      <c r="BM207" s="133" t="s">
        <v>3532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3523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1" customFormat="1" ht="11.25">
      <c r="B209" s="135"/>
      <c r="D209" s="136" t="s">
        <v>190</v>
      </c>
      <c r="E209" s="137" t="s">
        <v>3</v>
      </c>
      <c r="F209" s="138" t="s">
        <v>3533</v>
      </c>
      <c r="H209" s="137" t="s">
        <v>3</v>
      </c>
      <c r="I209" s="139"/>
      <c r="L209" s="135"/>
      <c r="M209" s="140"/>
      <c r="T209" s="141"/>
      <c r="AT209" s="137" t="s">
        <v>190</v>
      </c>
      <c r="AU209" s="137" t="s">
        <v>88</v>
      </c>
      <c r="AV209" s="11" t="s">
        <v>88</v>
      </c>
      <c r="AW209" s="11" t="s">
        <v>41</v>
      </c>
      <c r="AX209" s="11" t="s">
        <v>80</v>
      </c>
      <c r="AY209" s="137" t="s">
        <v>184</v>
      </c>
    </row>
    <row r="210" spans="2:65" s="12" customFormat="1" ht="11.25">
      <c r="B210" s="142"/>
      <c r="D210" s="136" t="s">
        <v>190</v>
      </c>
      <c r="E210" s="143" t="s">
        <v>3</v>
      </c>
      <c r="F210" s="144" t="s">
        <v>3534</v>
      </c>
      <c r="H210" s="145">
        <v>21</v>
      </c>
      <c r="I210" s="146"/>
      <c r="L210" s="142"/>
      <c r="M210" s="147"/>
      <c r="T210" s="148"/>
      <c r="AT210" s="143" t="s">
        <v>190</v>
      </c>
      <c r="AU210" s="143" t="s">
        <v>88</v>
      </c>
      <c r="AV210" s="12" t="s">
        <v>90</v>
      </c>
      <c r="AW210" s="12" t="s">
        <v>41</v>
      </c>
      <c r="AX210" s="12" t="s">
        <v>88</v>
      </c>
      <c r="AY210" s="143" t="s">
        <v>184</v>
      </c>
    </row>
    <row r="211" spans="2:65" s="1" customFormat="1" ht="16.5" customHeight="1">
      <c r="B211" s="121"/>
      <c r="C211" s="122" t="s">
        <v>339</v>
      </c>
      <c r="D211" s="122" t="s">
        <v>185</v>
      </c>
      <c r="E211" s="123" t="s">
        <v>501</v>
      </c>
      <c r="F211" s="124" t="s">
        <v>502</v>
      </c>
      <c r="G211" s="125" t="s">
        <v>324</v>
      </c>
      <c r="H211" s="126">
        <v>3080</v>
      </c>
      <c r="I211" s="127"/>
      <c r="J211" s="128">
        <f>ROUND(I211*H211,2)</f>
        <v>0</v>
      </c>
      <c r="K211" s="124" t="s">
        <v>189</v>
      </c>
      <c r="L211" s="32"/>
      <c r="M211" s="129" t="s">
        <v>3</v>
      </c>
      <c r="N211" s="130" t="s">
        <v>51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88</v>
      </c>
      <c r="AT211" s="133" t="s">
        <v>185</v>
      </c>
      <c r="AU211" s="133" t="s">
        <v>88</v>
      </c>
      <c r="AY211" s="16" t="s">
        <v>184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6" t="s">
        <v>88</v>
      </c>
      <c r="BK211" s="134">
        <f>ROUND(I211*H211,2)</f>
        <v>0</v>
      </c>
      <c r="BL211" s="16" t="s">
        <v>88</v>
      </c>
      <c r="BM211" s="133" t="s">
        <v>3535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3523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1" customFormat="1" ht="11.25">
      <c r="B213" s="135"/>
      <c r="D213" s="136" t="s">
        <v>190</v>
      </c>
      <c r="E213" s="137" t="s">
        <v>3</v>
      </c>
      <c r="F213" s="138" t="s">
        <v>3536</v>
      </c>
      <c r="H213" s="137" t="s">
        <v>3</v>
      </c>
      <c r="I213" s="139"/>
      <c r="L213" s="135"/>
      <c r="M213" s="140"/>
      <c r="T213" s="141"/>
      <c r="AT213" s="137" t="s">
        <v>190</v>
      </c>
      <c r="AU213" s="137" t="s">
        <v>88</v>
      </c>
      <c r="AV213" s="11" t="s">
        <v>88</v>
      </c>
      <c r="AW213" s="11" t="s">
        <v>41</v>
      </c>
      <c r="AX213" s="11" t="s">
        <v>80</v>
      </c>
      <c r="AY213" s="137" t="s">
        <v>184</v>
      </c>
    </row>
    <row r="214" spans="2:65" s="12" customFormat="1" ht="11.25">
      <c r="B214" s="142"/>
      <c r="D214" s="136" t="s">
        <v>190</v>
      </c>
      <c r="E214" s="143" t="s">
        <v>3</v>
      </c>
      <c r="F214" s="144" t="s">
        <v>3537</v>
      </c>
      <c r="H214" s="145">
        <v>3080</v>
      </c>
      <c r="I214" s="146"/>
      <c r="L214" s="142"/>
      <c r="M214" s="147"/>
      <c r="T214" s="148"/>
      <c r="AT214" s="143" t="s">
        <v>190</v>
      </c>
      <c r="AU214" s="143" t="s">
        <v>88</v>
      </c>
      <c r="AV214" s="12" t="s">
        <v>90</v>
      </c>
      <c r="AW214" s="12" t="s">
        <v>41</v>
      </c>
      <c r="AX214" s="12" t="s">
        <v>88</v>
      </c>
      <c r="AY214" s="143" t="s">
        <v>184</v>
      </c>
    </row>
    <row r="215" spans="2:65" s="1" customFormat="1" ht="24.2" customHeight="1">
      <c r="B215" s="121"/>
      <c r="C215" s="122" t="s">
        <v>345</v>
      </c>
      <c r="D215" s="122" t="s">
        <v>185</v>
      </c>
      <c r="E215" s="123" t="s">
        <v>1092</v>
      </c>
      <c r="F215" s="124" t="s">
        <v>1093</v>
      </c>
      <c r="G215" s="125" t="s">
        <v>348</v>
      </c>
      <c r="H215" s="126">
        <v>2</v>
      </c>
      <c r="I215" s="127"/>
      <c r="J215" s="128">
        <f>ROUND(I215*H215,2)</f>
        <v>0</v>
      </c>
      <c r="K215" s="124" t="s">
        <v>189</v>
      </c>
      <c r="L215" s="32"/>
      <c r="M215" s="129" t="s">
        <v>3</v>
      </c>
      <c r="N215" s="130" t="s">
        <v>51</v>
      </c>
      <c r="P215" s="131">
        <f>O215*H215</f>
        <v>0</v>
      </c>
      <c r="Q215" s="131">
        <v>0</v>
      </c>
      <c r="R215" s="131">
        <f>Q215*H215</f>
        <v>0</v>
      </c>
      <c r="S215" s="131">
        <v>0</v>
      </c>
      <c r="T215" s="132">
        <f>S215*H215</f>
        <v>0</v>
      </c>
      <c r="AR215" s="133" t="s">
        <v>88</v>
      </c>
      <c r="AT215" s="133" t="s">
        <v>185</v>
      </c>
      <c r="AU215" s="133" t="s">
        <v>88</v>
      </c>
      <c r="AY215" s="16" t="s">
        <v>184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6" t="s">
        <v>88</v>
      </c>
      <c r="BK215" s="134">
        <f>ROUND(I215*H215,2)</f>
        <v>0</v>
      </c>
      <c r="BL215" s="16" t="s">
        <v>88</v>
      </c>
      <c r="BM215" s="133" t="s">
        <v>3538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3523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1" customFormat="1" ht="22.5">
      <c r="B217" s="135"/>
      <c r="D217" s="136" t="s">
        <v>190</v>
      </c>
      <c r="E217" s="137" t="s">
        <v>3</v>
      </c>
      <c r="F217" s="138" t="s">
        <v>1094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2" customFormat="1" ht="11.25">
      <c r="B218" s="142"/>
      <c r="D218" s="136" t="s">
        <v>190</v>
      </c>
      <c r="E218" s="143" t="s">
        <v>3</v>
      </c>
      <c r="F218" s="144" t="s">
        <v>90</v>
      </c>
      <c r="H218" s="145">
        <v>2</v>
      </c>
      <c r="I218" s="146"/>
      <c r="L218" s="142"/>
      <c r="M218" s="147"/>
      <c r="T218" s="148"/>
      <c r="AT218" s="143" t="s">
        <v>190</v>
      </c>
      <c r="AU218" s="143" t="s">
        <v>88</v>
      </c>
      <c r="AV218" s="12" t="s">
        <v>90</v>
      </c>
      <c r="AW218" s="12" t="s">
        <v>41</v>
      </c>
      <c r="AX218" s="12" t="s">
        <v>88</v>
      </c>
      <c r="AY218" s="143" t="s">
        <v>184</v>
      </c>
    </row>
    <row r="219" spans="2:65" s="1" customFormat="1" ht="16.5" customHeight="1">
      <c r="B219" s="121"/>
      <c r="C219" s="122" t="s">
        <v>350</v>
      </c>
      <c r="D219" s="122" t="s">
        <v>185</v>
      </c>
      <c r="E219" s="123" t="s">
        <v>541</v>
      </c>
      <c r="F219" s="124" t="s">
        <v>542</v>
      </c>
      <c r="G219" s="125" t="s">
        <v>348</v>
      </c>
      <c r="H219" s="126">
        <v>28</v>
      </c>
      <c r="I219" s="127"/>
      <c r="J219" s="128">
        <f>ROUND(I219*H219,2)</f>
        <v>0</v>
      </c>
      <c r="K219" s="124" t="s">
        <v>189</v>
      </c>
      <c r="L219" s="32"/>
      <c r="M219" s="129" t="s">
        <v>3</v>
      </c>
      <c r="N219" s="130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88</v>
      </c>
      <c r="AT219" s="133" t="s">
        <v>185</v>
      </c>
      <c r="AU219" s="133" t="s">
        <v>88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3539</v>
      </c>
    </row>
    <row r="220" spans="2:65" s="11" customFormat="1" ht="11.25">
      <c r="B220" s="135"/>
      <c r="D220" s="136" t="s">
        <v>190</v>
      </c>
      <c r="E220" s="137" t="s">
        <v>3</v>
      </c>
      <c r="F220" s="138" t="s">
        <v>3523</v>
      </c>
      <c r="H220" s="137" t="s">
        <v>3</v>
      </c>
      <c r="I220" s="139"/>
      <c r="L220" s="135"/>
      <c r="M220" s="140"/>
      <c r="T220" s="141"/>
      <c r="AT220" s="137" t="s">
        <v>190</v>
      </c>
      <c r="AU220" s="137" t="s">
        <v>88</v>
      </c>
      <c r="AV220" s="11" t="s">
        <v>88</v>
      </c>
      <c r="AW220" s="11" t="s">
        <v>41</v>
      </c>
      <c r="AX220" s="11" t="s">
        <v>80</v>
      </c>
      <c r="AY220" s="137" t="s">
        <v>184</v>
      </c>
    </row>
    <row r="221" spans="2:65" s="11" customFormat="1" ht="22.5">
      <c r="B221" s="135"/>
      <c r="D221" s="136" t="s">
        <v>190</v>
      </c>
      <c r="E221" s="137" t="s">
        <v>3</v>
      </c>
      <c r="F221" s="138" t="s">
        <v>1105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545</v>
      </c>
      <c r="H222" s="145">
        <v>28</v>
      </c>
      <c r="I222" s="146"/>
      <c r="L222" s="142"/>
      <c r="M222" s="147"/>
      <c r="T222" s="148"/>
      <c r="AT222" s="143" t="s">
        <v>190</v>
      </c>
      <c r="AU222" s="143" t="s">
        <v>88</v>
      </c>
      <c r="AV222" s="12" t="s">
        <v>90</v>
      </c>
      <c r="AW222" s="12" t="s">
        <v>41</v>
      </c>
      <c r="AX222" s="12" t="s">
        <v>88</v>
      </c>
      <c r="AY222" s="143" t="s">
        <v>184</v>
      </c>
    </row>
    <row r="223" spans="2:65" s="1" customFormat="1" ht="16.5" customHeight="1">
      <c r="B223" s="121"/>
      <c r="C223" s="122" t="s">
        <v>332</v>
      </c>
      <c r="D223" s="122" t="s">
        <v>185</v>
      </c>
      <c r="E223" s="123" t="s">
        <v>546</v>
      </c>
      <c r="F223" s="124" t="s">
        <v>547</v>
      </c>
      <c r="G223" s="125" t="s">
        <v>348</v>
      </c>
      <c r="H223" s="126">
        <v>28</v>
      </c>
      <c r="I223" s="127"/>
      <c r="J223" s="128">
        <f>ROUND(I223*H223,2)</f>
        <v>0</v>
      </c>
      <c r="K223" s="124" t="s">
        <v>189</v>
      </c>
      <c r="L223" s="32"/>
      <c r="M223" s="129" t="s">
        <v>3</v>
      </c>
      <c r="N223" s="130" t="s">
        <v>51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88</v>
      </c>
      <c r="AT223" s="133" t="s">
        <v>185</v>
      </c>
      <c r="AU223" s="133" t="s">
        <v>88</v>
      </c>
      <c r="AY223" s="16" t="s">
        <v>184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6" t="s">
        <v>88</v>
      </c>
      <c r="BK223" s="134">
        <f>ROUND(I223*H223,2)</f>
        <v>0</v>
      </c>
      <c r="BL223" s="16" t="s">
        <v>88</v>
      </c>
      <c r="BM223" s="133" t="s">
        <v>3540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3523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88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1" customFormat="1" ht="22.5">
      <c r="B225" s="135"/>
      <c r="D225" s="136" t="s">
        <v>190</v>
      </c>
      <c r="E225" s="137" t="s">
        <v>3</v>
      </c>
      <c r="F225" s="138" t="s">
        <v>1105</v>
      </c>
      <c r="H225" s="137" t="s">
        <v>3</v>
      </c>
      <c r="I225" s="139"/>
      <c r="L225" s="135"/>
      <c r="M225" s="140"/>
      <c r="T225" s="141"/>
      <c r="AT225" s="137" t="s">
        <v>190</v>
      </c>
      <c r="AU225" s="137" t="s">
        <v>88</v>
      </c>
      <c r="AV225" s="11" t="s">
        <v>88</v>
      </c>
      <c r="AW225" s="11" t="s">
        <v>41</v>
      </c>
      <c r="AX225" s="11" t="s">
        <v>80</v>
      </c>
      <c r="AY225" s="137" t="s">
        <v>184</v>
      </c>
    </row>
    <row r="226" spans="2:65" s="12" customFormat="1" ht="11.25">
      <c r="B226" s="142"/>
      <c r="D226" s="136" t="s">
        <v>190</v>
      </c>
      <c r="E226" s="143" t="s">
        <v>3</v>
      </c>
      <c r="F226" s="144" t="s">
        <v>545</v>
      </c>
      <c r="H226" s="145">
        <v>28</v>
      </c>
      <c r="I226" s="146"/>
      <c r="L226" s="142"/>
      <c r="M226" s="147"/>
      <c r="T226" s="148"/>
      <c r="AT226" s="143" t="s">
        <v>190</v>
      </c>
      <c r="AU226" s="143" t="s">
        <v>88</v>
      </c>
      <c r="AV226" s="12" t="s">
        <v>90</v>
      </c>
      <c r="AW226" s="12" t="s">
        <v>41</v>
      </c>
      <c r="AX226" s="12" t="s">
        <v>88</v>
      </c>
      <c r="AY226" s="143" t="s">
        <v>184</v>
      </c>
    </row>
    <row r="227" spans="2:65" s="1" customFormat="1" ht="21.75" customHeight="1">
      <c r="B227" s="121"/>
      <c r="C227" s="122" t="s">
        <v>365</v>
      </c>
      <c r="D227" s="122" t="s">
        <v>185</v>
      </c>
      <c r="E227" s="123" t="s">
        <v>608</v>
      </c>
      <c r="F227" s="124" t="s">
        <v>609</v>
      </c>
      <c r="G227" s="125" t="s">
        <v>348</v>
      </c>
      <c r="H227" s="126">
        <v>5</v>
      </c>
      <c r="I227" s="127"/>
      <c r="J227" s="128">
        <f>ROUND(I227*H227,2)</f>
        <v>0</v>
      </c>
      <c r="K227" s="124" t="s">
        <v>189</v>
      </c>
      <c r="L227" s="32"/>
      <c r="M227" s="129" t="s">
        <v>3</v>
      </c>
      <c r="N227" s="130" t="s">
        <v>51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88</v>
      </c>
      <c r="AT227" s="133" t="s">
        <v>185</v>
      </c>
      <c r="AU227" s="133" t="s">
        <v>88</v>
      </c>
      <c r="AY227" s="16" t="s">
        <v>184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88</v>
      </c>
      <c r="BK227" s="134">
        <f>ROUND(I227*H227,2)</f>
        <v>0</v>
      </c>
      <c r="BL227" s="16" t="s">
        <v>88</v>
      </c>
      <c r="BM227" s="133" t="s">
        <v>3541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1191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1" customFormat="1" ht="11.25">
      <c r="B229" s="135"/>
      <c r="D229" s="136" t="s">
        <v>190</v>
      </c>
      <c r="E229" s="137" t="s">
        <v>3</v>
      </c>
      <c r="F229" s="138" t="s">
        <v>1192</v>
      </c>
      <c r="H229" s="137" t="s">
        <v>3</v>
      </c>
      <c r="I229" s="139"/>
      <c r="L229" s="135"/>
      <c r="M229" s="140"/>
      <c r="T229" s="141"/>
      <c r="AT229" s="137" t="s">
        <v>190</v>
      </c>
      <c r="AU229" s="137" t="s">
        <v>88</v>
      </c>
      <c r="AV229" s="11" t="s">
        <v>88</v>
      </c>
      <c r="AW229" s="11" t="s">
        <v>41</v>
      </c>
      <c r="AX229" s="11" t="s">
        <v>80</v>
      </c>
      <c r="AY229" s="137" t="s">
        <v>184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3523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22.5">
      <c r="B231" s="135"/>
      <c r="D231" s="136" t="s">
        <v>190</v>
      </c>
      <c r="E231" s="137" t="s">
        <v>3</v>
      </c>
      <c r="F231" s="138" t="s">
        <v>3542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2" customFormat="1" ht="11.25">
      <c r="B232" s="142"/>
      <c r="D232" s="136" t="s">
        <v>190</v>
      </c>
      <c r="E232" s="143" t="s">
        <v>3</v>
      </c>
      <c r="F232" s="144" t="s">
        <v>221</v>
      </c>
      <c r="H232" s="145">
        <v>5</v>
      </c>
      <c r="I232" s="146"/>
      <c r="L232" s="142"/>
      <c r="M232" s="147"/>
      <c r="T232" s="148"/>
      <c r="AT232" s="143" t="s">
        <v>190</v>
      </c>
      <c r="AU232" s="143" t="s">
        <v>88</v>
      </c>
      <c r="AV232" s="12" t="s">
        <v>90</v>
      </c>
      <c r="AW232" s="12" t="s">
        <v>41</v>
      </c>
      <c r="AX232" s="12" t="s">
        <v>88</v>
      </c>
      <c r="AY232" s="143" t="s">
        <v>184</v>
      </c>
    </row>
    <row r="233" spans="2:65" s="1" customFormat="1" ht="16.5" customHeight="1">
      <c r="B233" s="121"/>
      <c r="C233" s="122" t="s">
        <v>370</v>
      </c>
      <c r="D233" s="122" t="s">
        <v>185</v>
      </c>
      <c r="E233" s="123" t="s">
        <v>614</v>
      </c>
      <c r="F233" s="124" t="s">
        <v>615</v>
      </c>
      <c r="G233" s="125" t="s">
        <v>348</v>
      </c>
      <c r="H233" s="126">
        <v>1</v>
      </c>
      <c r="I233" s="127"/>
      <c r="J233" s="128">
        <f>ROUND(I233*H233,2)</f>
        <v>0</v>
      </c>
      <c r="K233" s="124" t="s">
        <v>189</v>
      </c>
      <c r="L233" s="32"/>
      <c r="M233" s="129" t="s">
        <v>3</v>
      </c>
      <c r="N233" s="130" t="s">
        <v>51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88</v>
      </c>
      <c r="AT233" s="133" t="s">
        <v>185</v>
      </c>
      <c r="AU233" s="133" t="s">
        <v>88</v>
      </c>
      <c r="AY233" s="16" t="s">
        <v>184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6" t="s">
        <v>88</v>
      </c>
      <c r="BK233" s="134">
        <f>ROUND(I233*H233,2)</f>
        <v>0</v>
      </c>
      <c r="BL233" s="16" t="s">
        <v>88</v>
      </c>
      <c r="BM233" s="133" t="s">
        <v>3543</v>
      </c>
    </row>
    <row r="234" spans="2:65" s="11" customFormat="1" ht="11.25">
      <c r="B234" s="135"/>
      <c r="D234" s="136" t="s">
        <v>190</v>
      </c>
      <c r="E234" s="137" t="s">
        <v>3</v>
      </c>
      <c r="F234" s="138" t="s">
        <v>1191</v>
      </c>
      <c r="H234" s="137" t="s">
        <v>3</v>
      </c>
      <c r="I234" s="139"/>
      <c r="L234" s="135"/>
      <c r="M234" s="140"/>
      <c r="T234" s="141"/>
      <c r="AT234" s="137" t="s">
        <v>190</v>
      </c>
      <c r="AU234" s="137" t="s">
        <v>88</v>
      </c>
      <c r="AV234" s="11" t="s">
        <v>88</v>
      </c>
      <c r="AW234" s="11" t="s">
        <v>41</v>
      </c>
      <c r="AX234" s="11" t="s">
        <v>80</v>
      </c>
      <c r="AY234" s="137" t="s">
        <v>184</v>
      </c>
    </row>
    <row r="235" spans="2:65" s="11" customFormat="1" ht="11.25">
      <c r="B235" s="135"/>
      <c r="D235" s="136" t="s">
        <v>190</v>
      </c>
      <c r="E235" s="137" t="s">
        <v>3</v>
      </c>
      <c r="F235" s="138" t="s">
        <v>1192</v>
      </c>
      <c r="H235" s="137" t="s">
        <v>3</v>
      </c>
      <c r="I235" s="139"/>
      <c r="L235" s="135"/>
      <c r="M235" s="140"/>
      <c r="T235" s="141"/>
      <c r="AT235" s="137" t="s">
        <v>190</v>
      </c>
      <c r="AU235" s="137" t="s">
        <v>88</v>
      </c>
      <c r="AV235" s="11" t="s">
        <v>88</v>
      </c>
      <c r="AW235" s="11" t="s">
        <v>41</v>
      </c>
      <c r="AX235" s="11" t="s">
        <v>80</v>
      </c>
      <c r="AY235" s="137" t="s">
        <v>184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3523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1" customFormat="1" ht="22.5">
      <c r="B237" s="135"/>
      <c r="D237" s="136" t="s">
        <v>190</v>
      </c>
      <c r="E237" s="137" t="s">
        <v>3</v>
      </c>
      <c r="F237" s="138" t="s">
        <v>3544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88</v>
      </c>
      <c r="H238" s="145">
        <v>1</v>
      </c>
      <c r="I238" s="146"/>
      <c r="L238" s="142"/>
      <c r="M238" s="147"/>
      <c r="T238" s="148"/>
      <c r="AT238" s="143" t="s">
        <v>190</v>
      </c>
      <c r="AU238" s="143" t="s">
        <v>88</v>
      </c>
      <c r="AV238" s="12" t="s">
        <v>90</v>
      </c>
      <c r="AW238" s="12" t="s">
        <v>41</v>
      </c>
      <c r="AX238" s="12" t="s">
        <v>88</v>
      </c>
      <c r="AY238" s="143" t="s">
        <v>184</v>
      </c>
    </row>
    <row r="239" spans="2:65" s="1" customFormat="1" ht="16.5" customHeight="1">
      <c r="B239" s="121"/>
      <c r="C239" s="122" t="s">
        <v>303</v>
      </c>
      <c r="D239" s="122" t="s">
        <v>185</v>
      </c>
      <c r="E239" s="123" t="s">
        <v>617</v>
      </c>
      <c r="F239" s="124" t="s">
        <v>618</v>
      </c>
      <c r="G239" s="125" t="s">
        <v>348</v>
      </c>
      <c r="H239" s="126">
        <v>1</v>
      </c>
      <c r="I239" s="127"/>
      <c r="J239" s="128">
        <f>ROUND(I239*H239,2)</f>
        <v>0</v>
      </c>
      <c r="K239" s="124" t="s">
        <v>189</v>
      </c>
      <c r="L239" s="32"/>
      <c r="M239" s="129" t="s">
        <v>3</v>
      </c>
      <c r="N239" s="130" t="s">
        <v>51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88</v>
      </c>
      <c r="AT239" s="133" t="s">
        <v>185</v>
      </c>
      <c r="AU239" s="133" t="s">
        <v>88</v>
      </c>
      <c r="AY239" s="16" t="s">
        <v>184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88</v>
      </c>
      <c r="BK239" s="134">
        <f>ROUND(I239*H239,2)</f>
        <v>0</v>
      </c>
      <c r="BL239" s="16" t="s">
        <v>88</v>
      </c>
      <c r="BM239" s="133" t="s">
        <v>3545</v>
      </c>
    </row>
    <row r="240" spans="2:65" s="11" customFormat="1" ht="11.25">
      <c r="B240" s="135"/>
      <c r="D240" s="136" t="s">
        <v>190</v>
      </c>
      <c r="E240" s="137" t="s">
        <v>3</v>
      </c>
      <c r="F240" s="138" t="s">
        <v>1191</v>
      </c>
      <c r="H240" s="137" t="s">
        <v>3</v>
      </c>
      <c r="I240" s="139"/>
      <c r="L240" s="135"/>
      <c r="M240" s="140"/>
      <c r="T240" s="141"/>
      <c r="AT240" s="137" t="s">
        <v>190</v>
      </c>
      <c r="AU240" s="137" t="s">
        <v>88</v>
      </c>
      <c r="AV240" s="11" t="s">
        <v>88</v>
      </c>
      <c r="AW240" s="11" t="s">
        <v>41</v>
      </c>
      <c r="AX240" s="11" t="s">
        <v>80</v>
      </c>
      <c r="AY240" s="137" t="s">
        <v>184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1192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88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3523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3546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2" customFormat="1" ht="11.25">
      <c r="B244" s="142"/>
      <c r="D244" s="136" t="s">
        <v>190</v>
      </c>
      <c r="E244" s="143" t="s">
        <v>3</v>
      </c>
      <c r="F244" s="144" t="s">
        <v>88</v>
      </c>
      <c r="H244" s="145">
        <v>1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88</v>
      </c>
      <c r="AY244" s="143" t="s">
        <v>184</v>
      </c>
    </row>
    <row r="245" spans="2:65" s="1" customFormat="1" ht="24.2" customHeight="1">
      <c r="B245" s="121"/>
      <c r="C245" s="122" t="s">
        <v>383</v>
      </c>
      <c r="D245" s="122" t="s">
        <v>185</v>
      </c>
      <c r="E245" s="123" t="s">
        <v>626</v>
      </c>
      <c r="F245" s="124" t="s">
        <v>627</v>
      </c>
      <c r="G245" s="125" t="s">
        <v>348</v>
      </c>
      <c r="H245" s="126">
        <v>1</v>
      </c>
      <c r="I245" s="127"/>
      <c r="J245" s="128">
        <f>ROUND(I245*H245,2)</f>
        <v>0</v>
      </c>
      <c r="K245" s="124" t="s">
        <v>189</v>
      </c>
      <c r="L245" s="32"/>
      <c r="M245" s="129" t="s">
        <v>3</v>
      </c>
      <c r="N245" s="130" t="s">
        <v>51</v>
      </c>
      <c r="P245" s="131">
        <f>O245*H245</f>
        <v>0</v>
      </c>
      <c r="Q245" s="131">
        <v>0</v>
      </c>
      <c r="R245" s="131">
        <f>Q245*H245</f>
        <v>0</v>
      </c>
      <c r="S245" s="131">
        <v>0</v>
      </c>
      <c r="T245" s="132">
        <f>S245*H245</f>
        <v>0</v>
      </c>
      <c r="AR245" s="133" t="s">
        <v>88</v>
      </c>
      <c r="AT245" s="133" t="s">
        <v>185</v>
      </c>
      <c r="AU245" s="133" t="s">
        <v>88</v>
      </c>
      <c r="AY245" s="16" t="s">
        <v>184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88</v>
      </c>
      <c r="BK245" s="134">
        <f>ROUND(I245*H245,2)</f>
        <v>0</v>
      </c>
      <c r="BL245" s="16" t="s">
        <v>88</v>
      </c>
      <c r="BM245" s="133" t="s">
        <v>3547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3523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88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1" customFormat="1" ht="22.5">
      <c r="B247" s="135"/>
      <c r="D247" s="136" t="s">
        <v>190</v>
      </c>
      <c r="E247" s="137" t="s">
        <v>3</v>
      </c>
      <c r="F247" s="138" t="s">
        <v>3548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2" customFormat="1" ht="11.25">
      <c r="B248" s="142"/>
      <c r="D248" s="136" t="s">
        <v>190</v>
      </c>
      <c r="E248" s="143" t="s">
        <v>3</v>
      </c>
      <c r="F248" s="144" t="s">
        <v>88</v>
      </c>
      <c r="H248" s="145">
        <v>1</v>
      </c>
      <c r="I248" s="146"/>
      <c r="L248" s="142"/>
      <c r="M248" s="147"/>
      <c r="T248" s="148"/>
      <c r="AT248" s="143" t="s">
        <v>190</v>
      </c>
      <c r="AU248" s="143" t="s">
        <v>88</v>
      </c>
      <c r="AV248" s="12" t="s">
        <v>90</v>
      </c>
      <c r="AW248" s="12" t="s">
        <v>41</v>
      </c>
      <c r="AX248" s="12" t="s">
        <v>88</v>
      </c>
      <c r="AY248" s="143" t="s">
        <v>184</v>
      </c>
    </row>
    <row r="249" spans="2:65" s="1" customFormat="1" ht="24.2" customHeight="1">
      <c r="B249" s="121"/>
      <c r="C249" s="122" t="s">
        <v>387</v>
      </c>
      <c r="D249" s="122" t="s">
        <v>185</v>
      </c>
      <c r="E249" s="123" t="s">
        <v>647</v>
      </c>
      <c r="F249" s="124" t="s">
        <v>648</v>
      </c>
      <c r="G249" s="125" t="s">
        <v>348</v>
      </c>
      <c r="H249" s="126">
        <v>1</v>
      </c>
      <c r="I249" s="127"/>
      <c r="J249" s="128">
        <f>ROUND(I249*H249,2)</f>
        <v>0</v>
      </c>
      <c r="K249" s="124" t="s">
        <v>189</v>
      </c>
      <c r="L249" s="32"/>
      <c r="M249" s="129" t="s">
        <v>3</v>
      </c>
      <c r="N249" s="130" t="s">
        <v>51</v>
      </c>
      <c r="P249" s="131">
        <f>O249*H249</f>
        <v>0</v>
      </c>
      <c r="Q249" s="131">
        <v>0</v>
      </c>
      <c r="R249" s="131">
        <f>Q249*H249</f>
        <v>0</v>
      </c>
      <c r="S249" s="131">
        <v>0</v>
      </c>
      <c r="T249" s="132">
        <f>S249*H249</f>
        <v>0</v>
      </c>
      <c r="AR249" s="133" t="s">
        <v>88</v>
      </c>
      <c r="AT249" s="133" t="s">
        <v>185</v>
      </c>
      <c r="AU249" s="133" t="s">
        <v>88</v>
      </c>
      <c r="AY249" s="16" t="s">
        <v>184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88</v>
      </c>
      <c r="BK249" s="134">
        <f>ROUND(I249*H249,2)</f>
        <v>0</v>
      </c>
      <c r="BL249" s="16" t="s">
        <v>88</v>
      </c>
      <c r="BM249" s="133" t="s">
        <v>3549</v>
      </c>
    </row>
    <row r="250" spans="2:65" s="11" customFormat="1" ht="11.25">
      <c r="B250" s="135"/>
      <c r="D250" s="136" t="s">
        <v>190</v>
      </c>
      <c r="E250" s="137" t="s">
        <v>3</v>
      </c>
      <c r="F250" s="138" t="s">
        <v>3523</v>
      </c>
      <c r="H250" s="137" t="s">
        <v>3</v>
      </c>
      <c r="I250" s="139"/>
      <c r="L250" s="135"/>
      <c r="M250" s="140"/>
      <c r="T250" s="141"/>
      <c r="AT250" s="137" t="s">
        <v>190</v>
      </c>
      <c r="AU250" s="137" t="s">
        <v>88</v>
      </c>
      <c r="AV250" s="11" t="s">
        <v>88</v>
      </c>
      <c r="AW250" s="11" t="s">
        <v>41</v>
      </c>
      <c r="AX250" s="11" t="s">
        <v>80</v>
      </c>
      <c r="AY250" s="137" t="s">
        <v>184</v>
      </c>
    </row>
    <row r="251" spans="2:65" s="11" customFormat="1" ht="22.5">
      <c r="B251" s="135"/>
      <c r="D251" s="136" t="s">
        <v>190</v>
      </c>
      <c r="E251" s="137" t="s">
        <v>3</v>
      </c>
      <c r="F251" s="138" t="s">
        <v>3548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88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2" customFormat="1" ht="11.25">
      <c r="B252" s="142"/>
      <c r="D252" s="136" t="s">
        <v>190</v>
      </c>
      <c r="E252" s="143" t="s">
        <v>3</v>
      </c>
      <c r="F252" s="144" t="s">
        <v>88</v>
      </c>
      <c r="H252" s="145">
        <v>1</v>
      </c>
      <c r="I252" s="146"/>
      <c r="L252" s="142"/>
      <c r="M252" s="147"/>
      <c r="T252" s="148"/>
      <c r="AT252" s="143" t="s">
        <v>190</v>
      </c>
      <c r="AU252" s="143" t="s">
        <v>88</v>
      </c>
      <c r="AV252" s="12" t="s">
        <v>90</v>
      </c>
      <c r="AW252" s="12" t="s">
        <v>41</v>
      </c>
      <c r="AX252" s="12" t="s">
        <v>88</v>
      </c>
      <c r="AY252" s="143" t="s">
        <v>184</v>
      </c>
    </row>
    <row r="253" spans="2:65" s="1" customFormat="1" ht="24.2" customHeight="1">
      <c r="B253" s="121"/>
      <c r="C253" s="122" t="s">
        <v>394</v>
      </c>
      <c r="D253" s="122" t="s">
        <v>185</v>
      </c>
      <c r="E253" s="123" t="s">
        <v>666</v>
      </c>
      <c r="F253" s="124" t="s">
        <v>667</v>
      </c>
      <c r="G253" s="125" t="s">
        <v>348</v>
      </c>
      <c r="H253" s="126">
        <v>1</v>
      </c>
      <c r="I253" s="127"/>
      <c r="J253" s="128">
        <f>ROUND(I253*H253,2)</f>
        <v>0</v>
      </c>
      <c r="K253" s="124" t="s">
        <v>189</v>
      </c>
      <c r="L253" s="32"/>
      <c r="M253" s="129" t="s">
        <v>3</v>
      </c>
      <c r="N253" s="130" t="s">
        <v>51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88</v>
      </c>
      <c r="AT253" s="133" t="s">
        <v>185</v>
      </c>
      <c r="AU253" s="133" t="s">
        <v>88</v>
      </c>
      <c r="AY253" s="16" t="s">
        <v>184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6" t="s">
        <v>88</v>
      </c>
      <c r="BK253" s="134">
        <f>ROUND(I253*H253,2)</f>
        <v>0</v>
      </c>
      <c r="BL253" s="16" t="s">
        <v>88</v>
      </c>
      <c r="BM253" s="133" t="s">
        <v>3550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3523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88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1" customFormat="1" ht="22.5">
      <c r="B255" s="135"/>
      <c r="D255" s="136" t="s">
        <v>190</v>
      </c>
      <c r="E255" s="137" t="s">
        <v>3</v>
      </c>
      <c r="F255" s="138" t="s">
        <v>3551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88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2" customFormat="1" ht="11.25">
      <c r="B256" s="142"/>
      <c r="D256" s="136" t="s">
        <v>190</v>
      </c>
      <c r="E256" s="143" t="s">
        <v>3</v>
      </c>
      <c r="F256" s="144" t="s">
        <v>88</v>
      </c>
      <c r="H256" s="145">
        <v>1</v>
      </c>
      <c r="I256" s="146"/>
      <c r="L256" s="142"/>
      <c r="M256" s="147"/>
      <c r="T256" s="148"/>
      <c r="AT256" s="143" t="s">
        <v>190</v>
      </c>
      <c r="AU256" s="143" t="s">
        <v>88</v>
      </c>
      <c r="AV256" s="12" t="s">
        <v>90</v>
      </c>
      <c r="AW256" s="12" t="s">
        <v>41</v>
      </c>
      <c r="AX256" s="12" t="s">
        <v>88</v>
      </c>
      <c r="AY256" s="143" t="s">
        <v>184</v>
      </c>
    </row>
    <row r="257" spans="2:65" s="1" customFormat="1" ht="24.2" customHeight="1">
      <c r="B257" s="121"/>
      <c r="C257" s="122" t="s">
        <v>317</v>
      </c>
      <c r="D257" s="122" t="s">
        <v>185</v>
      </c>
      <c r="E257" s="123" t="s">
        <v>1128</v>
      </c>
      <c r="F257" s="124" t="s">
        <v>1129</v>
      </c>
      <c r="G257" s="125" t="s">
        <v>348</v>
      </c>
      <c r="H257" s="126">
        <v>1</v>
      </c>
      <c r="I257" s="127"/>
      <c r="J257" s="128">
        <f>ROUND(I257*H257,2)</f>
        <v>0</v>
      </c>
      <c r="K257" s="124" t="s">
        <v>189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88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3552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3553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3523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22.5">
      <c r="B260" s="135"/>
      <c r="D260" s="136" t="s">
        <v>190</v>
      </c>
      <c r="E260" s="137" t="s">
        <v>3</v>
      </c>
      <c r="F260" s="138" t="s">
        <v>3554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88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2" customFormat="1" ht="11.25">
      <c r="B261" s="142"/>
      <c r="D261" s="136" t="s">
        <v>190</v>
      </c>
      <c r="E261" s="143" t="s">
        <v>3</v>
      </c>
      <c r="F261" s="144" t="s">
        <v>88</v>
      </c>
      <c r="H261" s="145">
        <v>1</v>
      </c>
      <c r="I261" s="146"/>
      <c r="L261" s="142"/>
      <c r="M261" s="147"/>
      <c r="T261" s="148"/>
      <c r="AT261" s="143" t="s">
        <v>190</v>
      </c>
      <c r="AU261" s="143" t="s">
        <v>88</v>
      </c>
      <c r="AV261" s="12" t="s">
        <v>90</v>
      </c>
      <c r="AW261" s="12" t="s">
        <v>41</v>
      </c>
      <c r="AX261" s="12" t="s">
        <v>88</v>
      </c>
      <c r="AY261" s="143" t="s">
        <v>184</v>
      </c>
    </row>
    <row r="262" spans="2:65" s="1" customFormat="1" ht="24.2" customHeight="1">
      <c r="B262" s="121"/>
      <c r="C262" s="122" t="s">
        <v>405</v>
      </c>
      <c r="D262" s="122" t="s">
        <v>185</v>
      </c>
      <c r="E262" s="123" t="s">
        <v>692</v>
      </c>
      <c r="F262" s="124" t="s">
        <v>693</v>
      </c>
      <c r="G262" s="125" t="s">
        <v>348</v>
      </c>
      <c r="H262" s="126">
        <v>100</v>
      </c>
      <c r="I262" s="127"/>
      <c r="J262" s="128">
        <f>ROUND(I262*H262,2)</f>
        <v>0</v>
      </c>
      <c r="K262" s="124" t="s">
        <v>189</v>
      </c>
      <c r="L262" s="32"/>
      <c r="M262" s="129" t="s">
        <v>3</v>
      </c>
      <c r="N262" s="130" t="s">
        <v>51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88</v>
      </c>
      <c r="AT262" s="133" t="s">
        <v>185</v>
      </c>
      <c r="AU262" s="133" t="s">
        <v>88</v>
      </c>
      <c r="AY262" s="16" t="s">
        <v>184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6" t="s">
        <v>88</v>
      </c>
      <c r="BK262" s="134">
        <f>ROUND(I262*H262,2)</f>
        <v>0</v>
      </c>
      <c r="BL262" s="16" t="s">
        <v>88</v>
      </c>
      <c r="BM262" s="133" t="s">
        <v>3555</v>
      </c>
    </row>
    <row r="263" spans="2:65" s="11" customFormat="1" ht="11.25">
      <c r="B263" s="135"/>
      <c r="D263" s="136" t="s">
        <v>190</v>
      </c>
      <c r="E263" s="137" t="s">
        <v>3</v>
      </c>
      <c r="F263" s="138" t="s">
        <v>3523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696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2" customFormat="1" ht="11.25">
      <c r="B265" s="142"/>
      <c r="D265" s="136" t="s">
        <v>190</v>
      </c>
      <c r="E265" s="143" t="s">
        <v>3</v>
      </c>
      <c r="F265" s="144" t="s">
        <v>548</v>
      </c>
      <c r="H265" s="145">
        <v>100</v>
      </c>
      <c r="I265" s="146"/>
      <c r="L265" s="142"/>
      <c r="M265" s="147"/>
      <c r="T265" s="148"/>
      <c r="AT265" s="143" t="s">
        <v>190</v>
      </c>
      <c r="AU265" s="143" t="s">
        <v>88</v>
      </c>
      <c r="AV265" s="12" t="s">
        <v>90</v>
      </c>
      <c r="AW265" s="12" t="s">
        <v>41</v>
      </c>
      <c r="AX265" s="12" t="s">
        <v>88</v>
      </c>
      <c r="AY265" s="143" t="s">
        <v>184</v>
      </c>
    </row>
    <row r="266" spans="2:65" s="1" customFormat="1" ht="33" customHeight="1">
      <c r="B266" s="121"/>
      <c r="C266" s="122" t="s">
        <v>410</v>
      </c>
      <c r="D266" s="122" t="s">
        <v>185</v>
      </c>
      <c r="E266" s="123" t="s">
        <v>700</v>
      </c>
      <c r="F266" s="124" t="s">
        <v>701</v>
      </c>
      <c r="G266" s="125" t="s">
        <v>348</v>
      </c>
      <c r="H266" s="126">
        <v>25</v>
      </c>
      <c r="I266" s="127"/>
      <c r="J266" s="128">
        <f>ROUND(I266*H266,2)</f>
        <v>0</v>
      </c>
      <c r="K266" s="124" t="s">
        <v>189</v>
      </c>
      <c r="L266" s="32"/>
      <c r="M266" s="129" t="s">
        <v>3</v>
      </c>
      <c r="N266" s="130" t="s">
        <v>51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88</v>
      </c>
      <c r="AT266" s="133" t="s">
        <v>185</v>
      </c>
      <c r="AU266" s="133" t="s">
        <v>88</v>
      </c>
      <c r="AY266" s="16" t="s">
        <v>184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88</v>
      </c>
      <c r="BK266" s="134">
        <f>ROUND(I266*H266,2)</f>
        <v>0</v>
      </c>
      <c r="BL266" s="16" t="s">
        <v>88</v>
      </c>
      <c r="BM266" s="133" t="s">
        <v>3556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3523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696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332</v>
      </c>
      <c r="H269" s="145">
        <v>25</v>
      </c>
      <c r="I269" s="146"/>
      <c r="L269" s="142"/>
      <c r="M269" s="147"/>
      <c r="T269" s="148"/>
      <c r="AT269" s="143" t="s">
        <v>190</v>
      </c>
      <c r="AU269" s="143" t="s">
        <v>88</v>
      </c>
      <c r="AV269" s="12" t="s">
        <v>90</v>
      </c>
      <c r="AW269" s="12" t="s">
        <v>41</v>
      </c>
      <c r="AX269" s="12" t="s">
        <v>88</v>
      </c>
      <c r="AY269" s="143" t="s">
        <v>184</v>
      </c>
    </row>
    <row r="270" spans="2:65" s="10" customFormat="1" ht="25.9" customHeight="1">
      <c r="B270" s="111"/>
      <c r="D270" s="112" t="s">
        <v>79</v>
      </c>
      <c r="E270" s="113" t="s">
        <v>228</v>
      </c>
      <c r="F270" s="113" t="s">
        <v>729</v>
      </c>
      <c r="I270" s="114"/>
      <c r="J270" s="115">
        <f>BK270</f>
        <v>0</v>
      </c>
      <c r="L270" s="111"/>
      <c r="M270" s="116"/>
      <c r="P270" s="117">
        <f>SUM(P271:P280)</f>
        <v>0</v>
      </c>
      <c r="R270" s="117">
        <f>SUM(R271:R280)</f>
        <v>0</v>
      </c>
      <c r="T270" s="118">
        <f>SUM(T271:T280)</f>
        <v>0</v>
      </c>
      <c r="AR270" s="112" t="s">
        <v>88</v>
      </c>
      <c r="AT270" s="119" t="s">
        <v>79</v>
      </c>
      <c r="AU270" s="119" t="s">
        <v>80</v>
      </c>
      <c r="AY270" s="112" t="s">
        <v>184</v>
      </c>
      <c r="BK270" s="120">
        <f>SUM(BK271:BK280)</f>
        <v>0</v>
      </c>
    </row>
    <row r="271" spans="2:65" s="1" customFormat="1" ht="16.5" customHeight="1">
      <c r="B271" s="121"/>
      <c r="C271" s="122" t="s">
        <v>419</v>
      </c>
      <c r="D271" s="122" t="s">
        <v>185</v>
      </c>
      <c r="E271" s="123" t="s">
        <v>922</v>
      </c>
      <c r="F271" s="124" t="s">
        <v>923</v>
      </c>
      <c r="G271" s="125" t="s">
        <v>324</v>
      </c>
      <c r="H271" s="126">
        <v>84</v>
      </c>
      <c r="I271" s="127"/>
      <c r="J271" s="128">
        <f>ROUND(I271*H271,2)</f>
        <v>0</v>
      </c>
      <c r="K271" s="124" t="s">
        <v>189</v>
      </c>
      <c r="L271" s="32"/>
      <c r="M271" s="129" t="s">
        <v>3</v>
      </c>
      <c r="N271" s="130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88</v>
      </c>
      <c r="AT271" s="133" t="s">
        <v>185</v>
      </c>
      <c r="AU271" s="133" t="s">
        <v>88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3557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1191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11.25">
      <c r="B273" s="135"/>
      <c r="D273" s="136" t="s">
        <v>190</v>
      </c>
      <c r="E273" s="137" t="s">
        <v>3</v>
      </c>
      <c r="F273" s="138" t="s">
        <v>1192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1" customFormat="1" ht="11.25">
      <c r="B274" s="135"/>
      <c r="D274" s="136" t="s">
        <v>190</v>
      </c>
      <c r="E274" s="137" t="s">
        <v>3</v>
      </c>
      <c r="F274" s="138" t="s">
        <v>355</v>
      </c>
      <c r="H274" s="137" t="s">
        <v>3</v>
      </c>
      <c r="I274" s="139"/>
      <c r="L274" s="135"/>
      <c r="M274" s="140"/>
      <c r="T274" s="141"/>
      <c r="AT274" s="137" t="s">
        <v>190</v>
      </c>
      <c r="AU274" s="137" t="s">
        <v>88</v>
      </c>
      <c r="AV274" s="11" t="s">
        <v>88</v>
      </c>
      <c r="AW274" s="11" t="s">
        <v>41</v>
      </c>
      <c r="AX274" s="11" t="s">
        <v>80</v>
      </c>
      <c r="AY274" s="137" t="s">
        <v>184</v>
      </c>
    </row>
    <row r="275" spans="2:65" s="12" customFormat="1" ht="11.25">
      <c r="B275" s="142"/>
      <c r="D275" s="136" t="s">
        <v>190</v>
      </c>
      <c r="E275" s="143" t="s">
        <v>3</v>
      </c>
      <c r="F275" s="144" t="s">
        <v>3558</v>
      </c>
      <c r="H275" s="145">
        <v>84</v>
      </c>
      <c r="I275" s="146"/>
      <c r="L275" s="142"/>
      <c r="M275" s="147"/>
      <c r="T275" s="148"/>
      <c r="AT275" s="143" t="s">
        <v>190</v>
      </c>
      <c r="AU275" s="143" t="s">
        <v>88</v>
      </c>
      <c r="AV275" s="12" t="s">
        <v>90</v>
      </c>
      <c r="AW275" s="12" t="s">
        <v>41</v>
      </c>
      <c r="AX275" s="12" t="s">
        <v>88</v>
      </c>
      <c r="AY275" s="143" t="s">
        <v>184</v>
      </c>
    </row>
    <row r="276" spans="2:65" s="1" customFormat="1" ht="24.2" customHeight="1">
      <c r="B276" s="121"/>
      <c r="C276" s="122" t="s">
        <v>336</v>
      </c>
      <c r="D276" s="122" t="s">
        <v>185</v>
      </c>
      <c r="E276" s="123" t="s">
        <v>925</v>
      </c>
      <c r="F276" s="124" t="s">
        <v>926</v>
      </c>
      <c r="G276" s="125" t="s">
        <v>188</v>
      </c>
      <c r="H276" s="126">
        <v>4.2</v>
      </c>
      <c r="I276" s="127"/>
      <c r="J276" s="128">
        <f>ROUND(I276*H276,2)</f>
        <v>0</v>
      </c>
      <c r="K276" s="124" t="s">
        <v>189</v>
      </c>
      <c r="L276" s="32"/>
      <c r="M276" s="129" t="s">
        <v>3</v>
      </c>
      <c r="N276" s="130" t="s">
        <v>51</v>
      </c>
      <c r="P276" s="131">
        <f>O276*H276</f>
        <v>0</v>
      </c>
      <c r="Q276" s="131">
        <v>0</v>
      </c>
      <c r="R276" s="131">
        <f>Q276*H276</f>
        <v>0</v>
      </c>
      <c r="S276" s="131">
        <v>0</v>
      </c>
      <c r="T276" s="132">
        <f>S276*H276</f>
        <v>0</v>
      </c>
      <c r="AR276" s="133" t="s">
        <v>88</v>
      </c>
      <c r="AT276" s="133" t="s">
        <v>185</v>
      </c>
      <c r="AU276" s="133" t="s">
        <v>88</v>
      </c>
      <c r="AY276" s="16" t="s">
        <v>184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6" t="s">
        <v>88</v>
      </c>
      <c r="BK276" s="134">
        <f>ROUND(I276*H276,2)</f>
        <v>0</v>
      </c>
      <c r="BL276" s="16" t="s">
        <v>88</v>
      </c>
      <c r="BM276" s="133" t="s">
        <v>3559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1191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88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1" customFormat="1" ht="11.25">
      <c r="B278" s="135"/>
      <c r="D278" s="136" t="s">
        <v>190</v>
      </c>
      <c r="E278" s="137" t="s">
        <v>3</v>
      </c>
      <c r="F278" s="138" t="s">
        <v>1192</v>
      </c>
      <c r="H278" s="137" t="s">
        <v>3</v>
      </c>
      <c r="I278" s="139"/>
      <c r="L278" s="135"/>
      <c r="M278" s="140"/>
      <c r="T278" s="141"/>
      <c r="AT278" s="137" t="s">
        <v>190</v>
      </c>
      <c r="AU278" s="137" t="s">
        <v>88</v>
      </c>
      <c r="AV278" s="11" t="s">
        <v>88</v>
      </c>
      <c r="AW278" s="11" t="s">
        <v>41</v>
      </c>
      <c r="AX278" s="11" t="s">
        <v>80</v>
      </c>
      <c r="AY278" s="137" t="s">
        <v>184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1147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2" customFormat="1" ht="11.25">
      <c r="B280" s="142"/>
      <c r="D280" s="136" t="s">
        <v>190</v>
      </c>
      <c r="E280" s="143" t="s">
        <v>3</v>
      </c>
      <c r="F280" s="144" t="s">
        <v>3560</v>
      </c>
      <c r="H280" s="145">
        <v>4.2</v>
      </c>
      <c r="I280" s="146"/>
      <c r="L280" s="142"/>
      <c r="M280" s="180"/>
      <c r="N280" s="181"/>
      <c r="O280" s="181"/>
      <c r="P280" s="181"/>
      <c r="Q280" s="181"/>
      <c r="R280" s="181"/>
      <c r="S280" s="181"/>
      <c r="T280" s="182"/>
      <c r="AT280" s="143" t="s">
        <v>190</v>
      </c>
      <c r="AU280" s="143" t="s">
        <v>88</v>
      </c>
      <c r="AV280" s="12" t="s">
        <v>90</v>
      </c>
      <c r="AW280" s="12" t="s">
        <v>41</v>
      </c>
      <c r="AX280" s="12" t="s">
        <v>88</v>
      </c>
      <c r="AY280" s="143" t="s">
        <v>184</v>
      </c>
    </row>
    <row r="281" spans="2:65" s="1" customFormat="1" ht="6.95" customHeight="1"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32"/>
    </row>
  </sheetData>
  <autoFilter ref="C82:K280" xr:uid="{00000000-0009-0000-0000-00001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144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3561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1546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ROUND((SUM(BE84:BE195)),  2)</f>
        <v>0</v>
      </c>
      <c r="I33" s="89">
        <v>0.21</v>
      </c>
      <c r="J33" s="88">
        <f>ROUND(((SUM(BE84:BE195))*I33),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ROUND((SUM(BF84:BF195)),  2)</f>
        <v>0</v>
      </c>
      <c r="I34" s="89">
        <v>0.15</v>
      </c>
      <c r="J34" s="88">
        <f>ROUND(((SUM(BF84:BF195))*I34),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ROUND((SUM(BG84:BG195)),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ROUND((SUM(BH84:BH195)),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ROUND((SUM(BI84:BI195)),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PS479.1 - Výstavba koordinačního kabelu spojujícího R407 a SSZ Rokytova - Kulkova - 1. část - multikanál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Malomeřice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J84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J85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J106</f>
        <v>0</v>
      </c>
      <c r="L61" s="99"/>
    </row>
    <row r="62" spans="2:47" s="8" customFormat="1" ht="24.95" customHeight="1">
      <c r="B62" s="99"/>
      <c r="D62" s="100" t="s">
        <v>167</v>
      </c>
      <c r="E62" s="101"/>
      <c r="F62" s="101"/>
      <c r="G62" s="101"/>
      <c r="H62" s="101"/>
      <c r="I62" s="101"/>
      <c r="J62" s="102">
        <f>J149</f>
        <v>0</v>
      </c>
      <c r="L62" s="99"/>
    </row>
    <row r="63" spans="2:47" s="8" customFormat="1" ht="24.95" customHeight="1">
      <c r="B63" s="99"/>
      <c r="D63" s="100" t="s">
        <v>168</v>
      </c>
      <c r="E63" s="101"/>
      <c r="F63" s="101"/>
      <c r="G63" s="101"/>
      <c r="H63" s="101"/>
      <c r="I63" s="101"/>
      <c r="J63" s="102">
        <f>J160</f>
        <v>0</v>
      </c>
      <c r="L63" s="99"/>
    </row>
    <row r="64" spans="2:47" s="8" customFormat="1" ht="24.95" customHeight="1">
      <c r="B64" s="99"/>
      <c r="D64" s="100" t="s">
        <v>169</v>
      </c>
      <c r="E64" s="101"/>
      <c r="F64" s="101"/>
      <c r="G64" s="101"/>
      <c r="H64" s="101"/>
      <c r="I64" s="101"/>
      <c r="J64" s="102">
        <f>J165</f>
        <v>0</v>
      </c>
      <c r="L64" s="99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0" t="s">
        <v>170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6" t="s">
        <v>17</v>
      </c>
      <c r="L73" s="32"/>
    </row>
    <row r="74" spans="2:12" s="1" customFormat="1" ht="16.5" customHeight="1">
      <c r="B74" s="32"/>
      <c r="E74" s="221" t="str">
        <f>E7</f>
        <v>I/42 VMO Tomkovo náměstí, I/42 VMO Rokytova - sloučení</v>
      </c>
      <c r="F74" s="222"/>
      <c r="G74" s="222"/>
      <c r="H74" s="222"/>
      <c r="L74" s="32"/>
    </row>
    <row r="75" spans="2:12" s="1" customFormat="1" ht="12" customHeight="1">
      <c r="B75" s="32"/>
      <c r="C75" s="26" t="s">
        <v>158</v>
      </c>
      <c r="L75" s="32"/>
    </row>
    <row r="76" spans="2:12" s="1" customFormat="1" ht="30" customHeight="1">
      <c r="B76" s="32"/>
      <c r="E76" s="209" t="str">
        <f>E9</f>
        <v>PS479.1 - Výstavba koordinačního kabelu spojujícího R407 a SSZ Rokytova - Kulkova - 1. část - multikanál</v>
      </c>
      <c r="F76" s="223"/>
      <c r="G76" s="223"/>
      <c r="H76" s="223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23</v>
      </c>
      <c r="F78" s="24" t="str">
        <f>F12</f>
        <v>Brno - Malomeřice</v>
      </c>
      <c r="I78" s="26" t="s">
        <v>25</v>
      </c>
      <c r="J78" s="49" t="str">
        <f>IF(J12="","",J12)</f>
        <v>14. 8. 2023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6" t="s">
        <v>31</v>
      </c>
      <c r="F80" s="24" t="str">
        <f>E15</f>
        <v>Statutární město Brno</v>
      </c>
      <c r="I80" s="26" t="s">
        <v>39</v>
      </c>
      <c r="J80" s="30" t="str">
        <f>E21</f>
        <v>Sdružení společností „MoNaP‟</v>
      </c>
      <c r="L80" s="32"/>
    </row>
    <row r="81" spans="2:65" s="1" customFormat="1" ht="15.2" customHeight="1">
      <c r="B81" s="32"/>
      <c r="C81" s="26" t="s">
        <v>37</v>
      </c>
      <c r="F81" s="24" t="str">
        <f>IF(E18="","",E18)</f>
        <v>Vyplň údaj</v>
      </c>
      <c r="I81" s="26" t="s">
        <v>42</v>
      </c>
      <c r="J81" s="30" t="str">
        <f>E24</f>
        <v>Ing. Luděk Obrdlík</v>
      </c>
      <c r="L81" s="32"/>
    </row>
    <row r="82" spans="2:65" s="1" customFormat="1" ht="10.35" customHeight="1">
      <c r="B82" s="32"/>
      <c r="L82" s="32"/>
    </row>
    <row r="83" spans="2:65" s="9" customFormat="1" ht="29.25" customHeight="1">
      <c r="B83" s="103"/>
      <c r="C83" s="104" t="s">
        <v>171</v>
      </c>
      <c r="D83" s="105" t="s">
        <v>65</v>
      </c>
      <c r="E83" s="105" t="s">
        <v>61</v>
      </c>
      <c r="F83" s="105" t="s">
        <v>62</v>
      </c>
      <c r="G83" s="105" t="s">
        <v>172</v>
      </c>
      <c r="H83" s="105" t="s">
        <v>173</v>
      </c>
      <c r="I83" s="105" t="s">
        <v>174</v>
      </c>
      <c r="J83" s="105" t="s">
        <v>162</v>
      </c>
      <c r="K83" s="106" t="s">
        <v>175</v>
      </c>
      <c r="L83" s="103"/>
      <c r="M83" s="56" t="s">
        <v>3</v>
      </c>
      <c r="N83" s="57" t="s">
        <v>50</v>
      </c>
      <c r="O83" s="57" t="s">
        <v>176</v>
      </c>
      <c r="P83" s="57" t="s">
        <v>177</v>
      </c>
      <c r="Q83" s="57" t="s">
        <v>178</v>
      </c>
      <c r="R83" s="57" t="s">
        <v>179</v>
      </c>
      <c r="S83" s="57" t="s">
        <v>180</v>
      </c>
      <c r="T83" s="58" t="s">
        <v>181</v>
      </c>
    </row>
    <row r="84" spans="2:65" s="1" customFormat="1" ht="22.9" customHeight="1">
      <c r="B84" s="32"/>
      <c r="C84" s="61" t="s">
        <v>182</v>
      </c>
      <c r="J84" s="107">
        <f>BK84</f>
        <v>0</v>
      </c>
      <c r="L84" s="32"/>
      <c r="M84" s="59"/>
      <c r="N84" s="50"/>
      <c r="O84" s="50"/>
      <c r="P84" s="108">
        <f>P85+P106+P149+P160+P165</f>
        <v>0</v>
      </c>
      <c r="Q84" s="50"/>
      <c r="R84" s="108">
        <f>R85+R106+R149+R160+R165</f>
        <v>0</v>
      </c>
      <c r="S84" s="50"/>
      <c r="T84" s="109">
        <f>T85+T106+T149+T160+T165</f>
        <v>0</v>
      </c>
      <c r="AT84" s="16" t="s">
        <v>79</v>
      </c>
      <c r="AU84" s="16" t="s">
        <v>163</v>
      </c>
      <c r="BK84" s="110">
        <f>BK85+BK106+BK149+BK160+BK165</f>
        <v>0</v>
      </c>
    </row>
    <row r="85" spans="2:65" s="10" customFormat="1" ht="25.9" customHeight="1">
      <c r="B85" s="111"/>
      <c r="D85" s="112" t="s">
        <v>79</v>
      </c>
      <c r="E85" s="113" t="s">
        <v>80</v>
      </c>
      <c r="F85" s="113" t="s">
        <v>183</v>
      </c>
      <c r="I85" s="114"/>
      <c r="J85" s="115">
        <f>BK85</f>
        <v>0</v>
      </c>
      <c r="L85" s="111"/>
      <c r="M85" s="116"/>
      <c r="P85" s="117">
        <f>SUM(P86:P105)</f>
        <v>0</v>
      </c>
      <c r="R85" s="117">
        <f>SUM(R86:R105)</f>
        <v>0</v>
      </c>
      <c r="T85" s="118">
        <f>SUM(T86:T105)</f>
        <v>0</v>
      </c>
      <c r="AR85" s="112" t="s">
        <v>88</v>
      </c>
      <c r="AT85" s="119" t="s">
        <v>79</v>
      </c>
      <c r="AU85" s="119" t="s">
        <v>80</v>
      </c>
      <c r="AY85" s="112" t="s">
        <v>184</v>
      </c>
      <c r="BK85" s="120">
        <f>SUM(BK86:BK105)</f>
        <v>0</v>
      </c>
    </row>
    <row r="86" spans="2:65" s="1" customFormat="1" ht="21.75" customHeight="1">
      <c r="B86" s="121"/>
      <c r="C86" s="122" t="s">
        <v>88</v>
      </c>
      <c r="D86" s="122" t="s">
        <v>185</v>
      </c>
      <c r="E86" s="123" t="s">
        <v>186</v>
      </c>
      <c r="F86" s="124" t="s">
        <v>187</v>
      </c>
      <c r="G86" s="125" t="s">
        <v>188</v>
      </c>
      <c r="H86" s="126">
        <v>5.6</v>
      </c>
      <c r="I86" s="127"/>
      <c r="J86" s="128">
        <f>ROUND(I86*H86,2)</f>
        <v>0</v>
      </c>
      <c r="K86" s="124" t="s">
        <v>189</v>
      </c>
      <c r="L86" s="32"/>
      <c r="M86" s="129" t="s">
        <v>3</v>
      </c>
      <c r="N86" s="130" t="s">
        <v>51</v>
      </c>
      <c r="P86" s="131">
        <f>O86*H86</f>
        <v>0</v>
      </c>
      <c r="Q86" s="131">
        <v>0</v>
      </c>
      <c r="R86" s="131">
        <f>Q86*H86</f>
        <v>0</v>
      </c>
      <c r="S86" s="131">
        <v>0</v>
      </c>
      <c r="T86" s="132">
        <f>S86*H86</f>
        <v>0</v>
      </c>
      <c r="AR86" s="133" t="s">
        <v>88</v>
      </c>
      <c r="AT86" s="133" t="s">
        <v>185</v>
      </c>
      <c r="AU86" s="133" t="s">
        <v>88</v>
      </c>
      <c r="AY86" s="16" t="s">
        <v>184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88</v>
      </c>
      <c r="BK86" s="134">
        <f>ROUND(I86*H86,2)</f>
        <v>0</v>
      </c>
      <c r="BL86" s="16" t="s">
        <v>88</v>
      </c>
      <c r="BM86" s="133" t="s">
        <v>3562</v>
      </c>
    </row>
    <row r="87" spans="2:65" s="11" customFormat="1" ht="11.25">
      <c r="B87" s="135"/>
      <c r="D87" s="136" t="s">
        <v>190</v>
      </c>
      <c r="E87" s="137" t="s">
        <v>3</v>
      </c>
      <c r="F87" s="138" t="s">
        <v>1191</v>
      </c>
      <c r="H87" s="137" t="s">
        <v>3</v>
      </c>
      <c r="I87" s="139"/>
      <c r="L87" s="135"/>
      <c r="M87" s="140"/>
      <c r="T87" s="141"/>
      <c r="AT87" s="137" t="s">
        <v>190</v>
      </c>
      <c r="AU87" s="137" t="s">
        <v>88</v>
      </c>
      <c r="AV87" s="11" t="s">
        <v>88</v>
      </c>
      <c r="AW87" s="11" t="s">
        <v>41</v>
      </c>
      <c r="AX87" s="11" t="s">
        <v>80</v>
      </c>
      <c r="AY87" s="137" t="s">
        <v>184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1192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194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2" customFormat="1" ht="11.25">
      <c r="B91" s="142"/>
      <c r="D91" s="136" t="s">
        <v>190</v>
      </c>
      <c r="E91" s="143" t="s">
        <v>3</v>
      </c>
      <c r="F91" s="144" t="s">
        <v>3489</v>
      </c>
      <c r="H91" s="145">
        <v>1.4</v>
      </c>
      <c r="I91" s="146"/>
      <c r="L91" s="142"/>
      <c r="M91" s="147"/>
      <c r="T91" s="148"/>
      <c r="AT91" s="143" t="s">
        <v>190</v>
      </c>
      <c r="AU91" s="143" t="s">
        <v>88</v>
      </c>
      <c r="AV91" s="12" t="s">
        <v>90</v>
      </c>
      <c r="AW91" s="12" t="s">
        <v>41</v>
      </c>
      <c r="AX91" s="12" t="s">
        <v>80</v>
      </c>
      <c r="AY91" s="143" t="s">
        <v>184</v>
      </c>
    </row>
    <row r="92" spans="2:65" s="11" customFormat="1" ht="11.25">
      <c r="B92" s="135"/>
      <c r="D92" s="136" t="s">
        <v>190</v>
      </c>
      <c r="E92" s="137" t="s">
        <v>3</v>
      </c>
      <c r="F92" s="138" t="s">
        <v>812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3490</v>
      </c>
      <c r="H93" s="145">
        <v>4.2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3" customFormat="1" ht="11.25">
      <c r="B94" s="149"/>
      <c r="D94" s="136" t="s">
        <v>190</v>
      </c>
      <c r="E94" s="150" t="s">
        <v>3</v>
      </c>
      <c r="F94" s="151" t="s">
        <v>202</v>
      </c>
      <c r="H94" s="152">
        <v>5.6</v>
      </c>
      <c r="I94" s="153"/>
      <c r="L94" s="149"/>
      <c r="M94" s="154"/>
      <c r="T94" s="155"/>
      <c r="AT94" s="150" t="s">
        <v>190</v>
      </c>
      <c r="AU94" s="150" t="s">
        <v>88</v>
      </c>
      <c r="AV94" s="13" t="s">
        <v>203</v>
      </c>
      <c r="AW94" s="13" t="s">
        <v>41</v>
      </c>
      <c r="AX94" s="13" t="s">
        <v>88</v>
      </c>
      <c r="AY94" s="150" t="s">
        <v>184</v>
      </c>
    </row>
    <row r="95" spans="2:65" s="1" customFormat="1" ht="16.5" customHeight="1">
      <c r="B95" s="121"/>
      <c r="C95" s="122" t="s">
        <v>90</v>
      </c>
      <c r="D95" s="122" t="s">
        <v>185</v>
      </c>
      <c r="E95" s="123" t="s">
        <v>211</v>
      </c>
      <c r="F95" s="124" t="s">
        <v>212</v>
      </c>
      <c r="G95" s="125" t="s">
        <v>213</v>
      </c>
      <c r="H95" s="126">
        <v>1</v>
      </c>
      <c r="I95" s="127"/>
      <c r="J95" s="128">
        <f>ROUND(I95*H95,2)</f>
        <v>0</v>
      </c>
      <c r="K95" s="124" t="s">
        <v>189</v>
      </c>
      <c r="L95" s="32"/>
      <c r="M95" s="129" t="s">
        <v>3</v>
      </c>
      <c r="N95" s="130" t="s">
        <v>51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88</v>
      </c>
      <c r="AT95" s="133" t="s">
        <v>185</v>
      </c>
      <c r="AU95" s="133" t="s">
        <v>88</v>
      </c>
      <c r="AY95" s="16" t="s">
        <v>184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6" t="s">
        <v>88</v>
      </c>
      <c r="BK95" s="134">
        <f>ROUND(I95*H95,2)</f>
        <v>0</v>
      </c>
      <c r="BL95" s="16" t="s">
        <v>88</v>
      </c>
      <c r="BM95" s="133" t="s">
        <v>3563</v>
      </c>
    </row>
    <row r="96" spans="2:65" s="11" customFormat="1" ht="11.25">
      <c r="B96" s="135"/>
      <c r="D96" s="136" t="s">
        <v>190</v>
      </c>
      <c r="E96" s="137" t="s">
        <v>3</v>
      </c>
      <c r="F96" s="138" t="s">
        <v>3492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1" customFormat="1" ht="11.25">
      <c r="B97" s="135"/>
      <c r="D97" s="136" t="s">
        <v>190</v>
      </c>
      <c r="E97" s="137" t="s">
        <v>3</v>
      </c>
      <c r="F97" s="138" t="s">
        <v>3493</v>
      </c>
      <c r="H97" s="137" t="s">
        <v>3</v>
      </c>
      <c r="I97" s="139"/>
      <c r="L97" s="135"/>
      <c r="M97" s="140"/>
      <c r="T97" s="141"/>
      <c r="AT97" s="137" t="s">
        <v>190</v>
      </c>
      <c r="AU97" s="137" t="s">
        <v>88</v>
      </c>
      <c r="AV97" s="11" t="s">
        <v>88</v>
      </c>
      <c r="AW97" s="11" t="s">
        <v>41</v>
      </c>
      <c r="AX97" s="11" t="s">
        <v>80</v>
      </c>
      <c r="AY97" s="137" t="s">
        <v>184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3564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2" customFormat="1" ht="11.25">
      <c r="B99" s="142"/>
      <c r="D99" s="136" t="s">
        <v>190</v>
      </c>
      <c r="E99" s="143" t="s">
        <v>3</v>
      </c>
      <c r="F99" s="144" t="s">
        <v>88</v>
      </c>
      <c r="H99" s="145">
        <v>1</v>
      </c>
      <c r="I99" s="146"/>
      <c r="L99" s="142"/>
      <c r="M99" s="147"/>
      <c r="T99" s="148"/>
      <c r="AT99" s="143" t="s">
        <v>190</v>
      </c>
      <c r="AU99" s="143" t="s">
        <v>88</v>
      </c>
      <c r="AV99" s="12" t="s">
        <v>90</v>
      </c>
      <c r="AW99" s="12" t="s">
        <v>41</v>
      </c>
      <c r="AX99" s="12" t="s">
        <v>80</v>
      </c>
      <c r="AY99" s="143" t="s">
        <v>184</v>
      </c>
    </row>
    <row r="100" spans="2:65" s="13" customFormat="1" ht="11.25">
      <c r="B100" s="149"/>
      <c r="D100" s="136" t="s">
        <v>190</v>
      </c>
      <c r="E100" s="150" t="s">
        <v>3</v>
      </c>
      <c r="F100" s="151" t="s">
        <v>202</v>
      </c>
      <c r="H100" s="152">
        <v>1</v>
      </c>
      <c r="I100" s="153"/>
      <c r="L100" s="149"/>
      <c r="M100" s="154"/>
      <c r="T100" s="155"/>
      <c r="AT100" s="150" t="s">
        <v>190</v>
      </c>
      <c r="AU100" s="150" t="s">
        <v>88</v>
      </c>
      <c r="AV100" s="13" t="s">
        <v>203</v>
      </c>
      <c r="AW100" s="13" t="s">
        <v>41</v>
      </c>
      <c r="AX100" s="13" t="s">
        <v>88</v>
      </c>
      <c r="AY100" s="150" t="s">
        <v>184</v>
      </c>
    </row>
    <row r="101" spans="2:65" s="1" customFormat="1" ht="16.5" customHeight="1">
      <c r="B101" s="121"/>
      <c r="C101" s="122" t="s">
        <v>210</v>
      </c>
      <c r="D101" s="122" t="s">
        <v>185</v>
      </c>
      <c r="E101" s="123" t="s">
        <v>217</v>
      </c>
      <c r="F101" s="124" t="s">
        <v>3495</v>
      </c>
      <c r="G101" s="125" t="s">
        <v>213</v>
      </c>
      <c r="H101" s="126">
        <v>1</v>
      </c>
      <c r="I101" s="127"/>
      <c r="J101" s="128">
        <f>ROUND(I101*H101,2)</f>
        <v>0</v>
      </c>
      <c r="K101" s="124" t="s">
        <v>189</v>
      </c>
      <c r="L101" s="32"/>
      <c r="M101" s="129" t="s">
        <v>3</v>
      </c>
      <c r="N101" s="130" t="s">
        <v>51</v>
      </c>
      <c r="P101" s="131">
        <f>O101*H101</f>
        <v>0</v>
      </c>
      <c r="Q101" s="131">
        <v>0</v>
      </c>
      <c r="R101" s="131">
        <f>Q101*H101</f>
        <v>0</v>
      </c>
      <c r="S101" s="131">
        <v>0</v>
      </c>
      <c r="T101" s="132">
        <f>S101*H101</f>
        <v>0</v>
      </c>
      <c r="AR101" s="133" t="s">
        <v>88</v>
      </c>
      <c r="AT101" s="133" t="s">
        <v>185</v>
      </c>
      <c r="AU101" s="133" t="s">
        <v>88</v>
      </c>
      <c r="AY101" s="16" t="s">
        <v>184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6" t="s">
        <v>88</v>
      </c>
      <c r="BK101" s="134">
        <f>ROUND(I101*H101,2)</f>
        <v>0</v>
      </c>
      <c r="BL101" s="16" t="s">
        <v>88</v>
      </c>
      <c r="BM101" s="133" t="s">
        <v>3565</v>
      </c>
    </row>
    <row r="102" spans="2:65" s="11" customFormat="1" ht="11.25">
      <c r="B102" s="135"/>
      <c r="D102" s="136" t="s">
        <v>190</v>
      </c>
      <c r="E102" s="137" t="s">
        <v>3</v>
      </c>
      <c r="F102" s="138" t="s">
        <v>3492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1" customFormat="1" ht="11.25">
      <c r="B103" s="135"/>
      <c r="D103" s="136" t="s">
        <v>190</v>
      </c>
      <c r="E103" s="137" t="s">
        <v>3</v>
      </c>
      <c r="F103" s="138" t="s">
        <v>3493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88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1" customFormat="1" ht="11.25">
      <c r="B104" s="135"/>
      <c r="D104" s="136" t="s">
        <v>190</v>
      </c>
      <c r="E104" s="137" t="s">
        <v>3</v>
      </c>
      <c r="F104" s="138" t="s">
        <v>3566</v>
      </c>
      <c r="H104" s="137" t="s">
        <v>3</v>
      </c>
      <c r="I104" s="139"/>
      <c r="L104" s="135"/>
      <c r="M104" s="140"/>
      <c r="T104" s="141"/>
      <c r="AT104" s="137" t="s">
        <v>190</v>
      </c>
      <c r="AU104" s="137" t="s">
        <v>88</v>
      </c>
      <c r="AV104" s="11" t="s">
        <v>88</v>
      </c>
      <c r="AW104" s="11" t="s">
        <v>41</v>
      </c>
      <c r="AX104" s="11" t="s">
        <v>80</v>
      </c>
      <c r="AY104" s="137" t="s">
        <v>184</v>
      </c>
    </row>
    <row r="105" spans="2:65" s="12" customFormat="1" ht="11.25">
      <c r="B105" s="142"/>
      <c r="D105" s="136" t="s">
        <v>190</v>
      </c>
      <c r="E105" s="143" t="s">
        <v>3</v>
      </c>
      <c r="F105" s="144" t="s">
        <v>88</v>
      </c>
      <c r="H105" s="145">
        <v>1</v>
      </c>
      <c r="I105" s="146"/>
      <c r="L105" s="142"/>
      <c r="M105" s="147"/>
      <c r="T105" s="148"/>
      <c r="AT105" s="143" t="s">
        <v>190</v>
      </c>
      <c r="AU105" s="143" t="s">
        <v>88</v>
      </c>
      <c r="AV105" s="12" t="s">
        <v>90</v>
      </c>
      <c r="AW105" s="12" t="s">
        <v>41</v>
      </c>
      <c r="AX105" s="12" t="s">
        <v>88</v>
      </c>
      <c r="AY105" s="143" t="s">
        <v>184</v>
      </c>
    </row>
    <row r="106" spans="2:65" s="10" customFormat="1" ht="25.9" customHeight="1">
      <c r="B106" s="111"/>
      <c r="D106" s="112" t="s">
        <v>79</v>
      </c>
      <c r="E106" s="113" t="s">
        <v>88</v>
      </c>
      <c r="F106" s="113" t="s">
        <v>229</v>
      </c>
      <c r="I106" s="114"/>
      <c r="J106" s="115">
        <f>BK106</f>
        <v>0</v>
      </c>
      <c r="L106" s="111"/>
      <c r="M106" s="116"/>
      <c r="P106" s="117">
        <f>SUM(P107:P148)</f>
        <v>0</v>
      </c>
      <c r="R106" s="117">
        <f>SUM(R107:R148)</f>
        <v>0</v>
      </c>
      <c r="T106" s="118">
        <f>SUM(T107:T148)</f>
        <v>0</v>
      </c>
      <c r="AR106" s="112" t="s">
        <v>88</v>
      </c>
      <c r="AT106" s="119" t="s">
        <v>79</v>
      </c>
      <c r="AU106" s="119" t="s">
        <v>80</v>
      </c>
      <c r="AY106" s="112" t="s">
        <v>184</v>
      </c>
      <c r="BK106" s="120">
        <f>SUM(BK107:BK148)</f>
        <v>0</v>
      </c>
    </row>
    <row r="107" spans="2:65" s="1" customFormat="1" ht="24.2" customHeight="1">
      <c r="B107" s="121"/>
      <c r="C107" s="122" t="s">
        <v>203</v>
      </c>
      <c r="D107" s="122" t="s">
        <v>185</v>
      </c>
      <c r="E107" s="123" t="s">
        <v>231</v>
      </c>
      <c r="F107" s="124" t="s">
        <v>232</v>
      </c>
      <c r="G107" s="125" t="s">
        <v>188</v>
      </c>
      <c r="H107" s="126">
        <v>7.2</v>
      </c>
      <c r="I107" s="127"/>
      <c r="J107" s="128">
        <f>ROUND(I107*H107,2)</f>
        <v>0</v>
      </c>
      <c r="K107" s="124" t="s">
        <v>189</v>
      </c>
      <c r="L107" s="32"/>
      <c r="M107" s="129" t="s">
        <v>3</v>
      </c>
      <c r="N107" s="130" t="s">
        <v>51</v>
      </c>
      <c r="P107" s="131">
        <f>O107*H107</f>
        <v>0</v>
      </c>
      <c r="Q107" s="131">
        <v>0</v>
      </c>
      <c r="R107" s="131">
        <f>Q107*H107</f>
        <v>0</v>
      </c>
      <c r="S107" s="131">
        <v>0</v>
      </c>
      <c r="T107" s="132">
        <f>S107*H107</f>
        <v>0</v>
      </c>
      <c r="AR107" s="133" t="s">
        <v>88</v>
      </c>
      <c r="AT107" s="133" t="s">
        <v>185</v>
      </c>
      <c r="AU107" s="133" t="s">
        <v>88</v>
      </c>
      <c r="AY107" s="16" t="s">
        <v>184</v>
      </c>
      <c r="BE107" s="134">
        <f>IF(N107="základní",J107,0)</f>
        <v>0</v>
      </c>
      <c r="BF107" s="134">
        <f>IF(N107="snížená",J107,0)</f>
        <v>0</v>
      </c>
      <c r="BG107" s="134">
        <f>IF(N107="zákl. přenesená",J107,0)</f>
        <v>0</v>
      </c>
      <c r="BH107" s="134">
        <f>IF(N107="sníž. přenesená",J107,0)</f>
        <v>0</v>
      </c>
      <c r="BI107" s="134">
        <f>IF(N107="nulová",J107,0)</f>
        <v>0</v>
      </c>
      <c r="BJ107" s="16" t="s">
        <v>88</v>
      </c>
      <c r="BK107" s="134">
        <f>ROUND(I107*H107,2)</f>
        <v>0</v>
      </c>
      <c r="BL107" s="16" t="s">
        <v>88</v>
      </c>
      <c r="BM107" s="133" t="s">
        <v>3567</v>
      </c>
    </row>
    <row r="108" spans="2:65" s="11" customFormat="1" ht="11.25">
      <c r="B108" s="135"/>
      <c r="D108" s="136" t="s">
        <v>190</v>
      </c>
      <c r="E108" s="137" t="s">
        <v>3</v>
      </c>
      <c r="F108" s="138" t="s">
        <v>1191</v>
      </c>
      <c r="H108" s="137" t="s">
        <v>3</v>
      </c>
      <c r="I108" s="139"/>
      <c r="L108" s="135"/>
      <c r="M108" s="140"/>
      <c r="T108" s="141"/>
      <c r="AT108" s="137" t="s">
        <v>190</v>
      </c>
      <c r="AU108" s="137" t="s">
        <v>88</v>
      </c>
      <c r="AV108" s="11" t="s">
        <v>88</v>
      </c>
      <c r="AW108" s="11" t="s">
        <v>41</v>
      </c>
      <c r="AX108" s="11" t="s">
        <v>80</v>
      </c>
      <c r="AY108" s="137" t="s">
        <v>184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1192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88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234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3568</v>
      </c>
      <c r="H111" s="145">
        <v>7.2</v>
      </c>
      <c r="I111" s="146"/>
      <c r="L111" s="142"/>
      <c r="M111" s="147"/>
      <c r="T111" s="148"/>
      <c r="AT111" s="143" t="s">
        <v>190</v>
      </c>
      <c r="AU111" s="143" t="s">
        <v>88</v>
      </c>
      <c r="AV111" s="12" t="s">
        <v>90</v>
      </c>
      <c r="AW111" s="12" t="s">
        <v>41</v>
      </c>
      <c r="AX111" s="12" t="s">
        <v>88</v>
      </c>
      <c r="AY111" s="143" t="s">
        <v>184</v>
      </c>
    </row>
    <row r="112" spans="2:65" s="1" customFormat="1" ht="24.2" customHeight="1">
      <c r="B112" s="121"/>
      <c r="C112" s="122" t="s">
        <v>221</v>
      </c>
      <c r="D112" s="122" t="s">
        <v>185</v>
      </c>
      <c r="E112" s="123" t="s">
        <v>236</v>
      </c>
      <c r="F112" s="124" t="s">
        <v>237</v>
      </c>
      <c r="G112" s="125" t="s">
        <v>238</v>
      </c>
      <c r="H112" s="126">
        <v>72</v>
      </c>
      <c r="I112" s="127"/>
      <c r="J112" s="128">
        <f>ROUND(I112*H112,2)</f>
        <v>0</v>
      </c>
      <c r="K112" s="124" t="s">
        <v>189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88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3569</v>
      </c>
    </row>
    <row r="113" spans="2:65" s="11" customFormat="1" ht="11.25">
      <c r="B113" s="135"/>
      <c r="D113" s="136" t="s">
        <v>190</v>
      </c>
      <c r="E113" s="137" t="s">
        <v>3</v>
      </c>
      <c r="F113" s="138" t="s">
        <v>1191</v>
      </c>
      <c r="H113" s="137" t="s">
        <v>3</v>
      </c>
      <c r="I113" s="139"/>
      <c r="L113" s="135"/>
      <c r="M113" s="140"/>
      <c r="T113" s="141"/>
      <c r="AT113" s="137" t="s">
        <v>190</v>
      </c>
      <c r="AU113" s="137" t="s">
        <v>88</v>
      </c>
      <c r="AV113" s="11" t="s">
        <v>88</v>
      </c>
      <c r="AW113" s="11" t="s">
        <v>41</v>
      </c>
      <c r="AX113" s="11" t="s">
        <v>80</v>
      </c>
      <c r="AY113" s="137" t="s">
        <v>184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1192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234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88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3570</v>
      </c>
      <c r="H116" s="145">
        <v>72</v>
      </c>
      <c r="I116" s="146"/>
      <c r="L116" s="142"/>
      <c r="M116" s="147"/>
      <c r="T116" s="148"/>
      <c r="AT116" s="143" t="s">
        <v>190</v>
      </c>
      <c r="AU116" s="143" t="s">
        <v>88</v>
      </c>
      <c r="AV116" s="12" t="s">
        <v>90</v>
      </c>
      <c r="AW116" s="12" t="s">
        <v>41</v>
      </c>
      <c r="AX116" s="12" t="s">
        <v>88</v>
      </c>
      <c r="AY116" s="143" t="s">
        <v>184</v>
      </c>
    </row>
    <row r="117" spans="2:65" s="1" customFormat="1" ht="21.75" customHeight="1">
      <c r="B117" s="121"/>
      <c r="C117" s="122" t="s">
        <v>224</v>
      </c>
      <c r="D117" s="122" t="s">
        <v>185</v>
      </c>
      <c r="E117" s="123" t="s">
        <v>254</v>
      </c>
      <c r="F117" s="124" t="s">
        <v>255</v>
      </c>
      <c r="G117" s="125" t="s">
        <v>188</v>
      </c>
      <c r="H117" s="126">
        <v>21</v>
      </c>
      <c r="I117" s="127"/>
      <c r="J117" s="128">
        <f>ROUND(I117*H117,2)</f>
        <v>0</v>
      </c>
      <c r="K117" s="124" t="s">
        <v>189</v>
      </c>
      <c r="L117" s="32"/>
      <c r="M117" s="129" t="s">
        <v>3</v>
      </c>
      <c r="N117" s="130" t="s">
        <v>51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88</v>
      </c>
      <c r="AT117" s="133" t="s">
        <v>185</v>
      </c>
      <c r="AU117" s="133" t="s">
        <v>88</v>
      </c>
      <c r="AY117" s="16" t="s">
        <v>184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88</v>
      </c>
      <c r="BK117" s="134">
        <f>ROUND(I117*H117,2)</f>
        <v>0</v>
      </c>
      <c r="BL117" s="16" t="s">
        <v>88</v>
      </c>
      <c r="BM117" s="133" t="s">
        <v>3571</v>
      </c>
    </row>
    <row r="118" spans="2:65" s="11" customFormat="1" ht="11.25">
      <c r="B118" s="135"/>
      <c r="D118" s="136" t="s">
        <v>190</v>
      </c>
      <c r="E118" s="137" t="s">
        <v>3</v>
      </c>
      <c r="F118" s="138" t="s">
        <v>1191</v>
      </c>
      <c r="H118" s="137" t="s">
        <v>3</v>
      </c>
      <c r="I118" s="139"/>
      <c r="L118" s="135"/>
      <c r="M118" s="140"/>
      <c r="T118" s="141"/>
      <c r="AT118" s="137" t="s">
        <v>190</v>
      </c>
      <c r="AU118" s="137" t="s">
        <v>88</v>
      </c>
      <c r="AV118" s="11" t="s">
        <v>88</v>
      </c>
      <c r="AW118" s="11" t="s">
        <v>41</v>
      </c>
      <c r="AX118" s="11" t="s">
        <v>80</v>
      </c>
      <c r="AY118" s="137" t="s">
        <v>184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1192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257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258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2" customFormat="1" ht="11.25">
      <c r="B122" s="142"/>
      <c r="D122" s="136" t="s">
        <v>190</v>
      </c>
      <c r="E122" s="143" t="s">
        <v>3</v>
      </c>
      <c r="F122" s="144" t="s">
        <v>3505</v>
      </c>
      <c r="H122" s="145">
        <v>4.2</v>
      </c>
      <c r="I122" s="146"/>
      <c r="L122" s="142"/>
      <c r="M122" s="147"/>
      <c r="T122" s="148"/>
      <c r="AT122" s="143" t="s">
        <v>190</v>
      </c>
      <c r="AU122" s="143" t="s">
        <v>88</v>
      </c>
      <c r="AV122" s="12" t="s">
        <v>90</v>
      </c>
      <c r="AW122" s="12" t="s">
        <v>41</v>
      </c>
      <c r="AX122" s="12" t="s">
        <v>80</v>
      </c>
      <c r="AY122" s="143" t="s">
        <v>184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828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88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2" customFormat="1" ht="11.25">
      <c r="B124" s="142"/>
      <c r="D124" s="136" t="s">
        <v>190</v>
      </c>
      <c r="E124" s="143" t="s">
        <v>3</v>
      </c>
      <c r="F124" s="144" t="s">
        <v>3506</v>
      </c>
      <c r="H124" s="145">
        <v>16.8</v>
      </c>
      <c r="I124" s="146"/>
      <c r="L124" s="142"/>
      <c r="M124" s="147"/>
      <c r="T124" s="148"/>
      <c r="AT124" s="143" t="s">
        <v>190</v>
      </c>
      <c r="AU124" s="143" t="s">
        <v>88</v>
      </c>
      <c r="AV124" s="12" t="s">
        <v>90</v>
      </c>
      <c r="AW124" s="12" t="s">
        <v>41</v>
      </c>
      <c r="AX124" s="12" t="s">
        <v>80</v>
      </c>
      <c r="AY124" s="143" t="s">
        <v>184</v>
      </c>
    </row>
    <row r="125" spans="2:65" s="13" customFormat="1" ht="11.25">
      <c r="B125" s="149"/>
      <c r="D125" s="136" t="s">
        <v>190</v>
      </c>
      <c r="E125" s="150" t="s">
        <v>3</v>
      </c>
      <c r="F125" s="151" t="s">
        <v>202</v>
      </c>
      <c r="H125" s="152">
        <v>21</v>
      </c>
      <c r="I125" s="153"/>
      <c r="L125" s="149"/>
      <c r="M125" s="154"/>
      <c r="T125" s="155"/>
      <c r="AT125" s="150" t="s">
        <v>190</v>
      </c>
      <c r="AU125" s="150" t="s">
        <v>88</v>
      </c>
      <c r="AV125" s="13" t="s">
        <v>203</v>
      </c>
      <c r="AW125" s="13" t="s">
        <v>41</v>
      </c>
      <c r="AX125" s="13" t="s">
        <v>88</v>
      </c>
      <c r="AY125" s="150" t="s">
        <v>184</v>
      </c>
    </row>
    <row r="126" spans="2:65" s="1" customFormat="1" ht="16.5" customHeight="1">
      <c r="B126" s="121"/>
      <c r="C126" s="122" t="s">
        <v>230</v>
      </c>
      <c r="D126" s="122" t="s">
        <v>185</v>
      </c>
      <c r="E126" s="123" t="s">
        <v>1161</v>
      </c>
      <c r="F126" s="124" t="s">
        <v>1162</v>
      </c>
      <c r="G126" s="125" t="s">
        <v>250</v>
      </c>
      <c r="H126" s="126">
        <v>56</v>
      </c>
      <c r="I126" s="127"/>
      <c r="J126" s="128">
        <f>ROUND(I126*H126,2)</f>
        <v>0</v>
      </c>
      <c r="K126" s="124" t="s">
        <v>189</v>
      </c>
      <c r="L126" s="32"/>
      <c r="M126" s="129" t="s">
        <v>3</v>
      </c>
      <c r="N126" s="130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88</v>
      </c>
      <c r="AT126" s="133" t="s">
        <v>185</v>
      </c>
      <c r="AU126" s="133" t="s">
        <v>88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3572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1191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88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1192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1" customFormat="1" ht="22.5">
      <c r="B129" s="135"/>
      <c r="D129" s="136" t="s">
        <v>190</v>
      </c>
      <c r="E129" s="137" t="s">
        <v>3</v>
      </c>
      <c r="F129" s="138" t="s">
        <v>269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194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3508</v>
      </c>
      <c r="H131" s="145">
        <v>14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80</v>
      </c>
      <c r="AY131" s="143" t="s">
        <v>184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812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2" customFormat="1" ht="11.25">
      <c r="B133" s="142"/>
      <c r="D133" s="136" t="s">
        <v>190</v>
      </c>
      <c r="E133" s="143" t="s">
        <v>3</v>
      </c>
      <c r="F133" s="144" t="s">
        <v>3509</v>
      </c>
      <c r="H133" s="145">
        <v>42</v>
      </c>
      <c r="I133" s="146"/>
      <c r="L133" s="142"/>
      <c r="M133" s="147"/>
      <c r="T133" s="148"/>
      <c r="AT133" s="143" t="s">
        <v>190</v>
      </c>
      <c r="AU133" s="143" t="s">
        <v>88</v>
      </c>
      <c r="AV133" s="12" t="s">
        <v>90</v>
      </c>
      <c r="AW133" s="12" t="s">
        <v>41</v>
      </c>
      <c r="AX133" s="12" t="s">
        <v>80</v>
      </c>
      <c r="AY133" s="143" t="s">
        <v>184</v>
      </c>
    </row>
    <row r="134" spans="2:65" s="13" customFormat="1" ht="11.25">
      <c r="B134" s="149"/>
      <c r="D134" s="136" t="s">
        <v>190</v>
      </c>
      <c r="E134" s="150" t="s">
        <v>3</v>
      </c>
      <c r="F134" s="151" t="s">
        <v>202</v>
      </c>
      <c r="H134" s="152">
        <v>56</v>
      </c>
      <c r="I134" s="153"/>
      <c r="L134" s="149"/>
      <c r="M134" s="154"/>
      <c r="T134" s="155"/>
      <c r="AT134" s="150" t="s">
        <v>190</v>
      </c>
      <c r="AU134" s="150" t="s">
        <v>88</v>
      </c>
      <c r="AV134" s="13" t="s">
        <v>203</v>
      </c>
      <c r="AW134" s="13" t="s">
        <v>41</v>
      </c>
      <c r="AX134" s="13" t="s">
        <v>88</v>
      </c>
      <c r="AY134" s="150" t="s">
        <v>184</v>
      </c>
    </row>
    <row r="135" spans="2:65" s="1" customFormat="1" ht="24.2" customHeight="1">
      <c r="B135" s="121"/>
      <c r="C135" s="122" t="s">
        <v>228</v>
      </c>
      <c r="D135" s="122" t="s">
        <v>185</v>
      </c>
      <c r="E135" s="123" t="s">
        <v>294</v>
      </c>
      <c r="F135" s="124" t="s">
        <v>295</v>
      </c>
      <c r="G135" s="125" t="s">
        <v>296</v>
      </c>
      <c r="H135" s="126">
        <v>35.700000000000003</v>
      </c>
      <c r="I135" s="127"/>
      <c r="J135" s="128">
        <f>ROUND(I135*H135,2)</f>
        <v>0</v>
      </c>
      <c r="K135" s="124" t="s">
        <v>189</v>
      </c>
      <c r="L135" s="32"/>
      <c r="M135" s="129" t="s">
        <v>3</v>
      </c>
      <c r="N135" s="130" t="s">
        <v>51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88</v>
      </c>
      <c r="AT135" s="133" t="s">
        <v>185</v>
      </c>
      <c r="AU135" s="133" t="s">
        <v>88</v>
      </c>
      <c r="AY135" s="16" t="s">
        <v>184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88</v>
      </c>
      <c r="BK135" s="134">
        <f>ROUND(I135*H135,2)</f>
        <v>0</v>
      </c>
      <c r="BL135" s="16" t="s">
        <v>88</v>
      </c>
      <c r="BM135" s="133" t="s">
        <v>3573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1191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1192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843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2" customFormat="1" ht="11.25">
      <c r="B139" s="142"/>
      <c r="D139" s="136" t="s">
        <v>190</v>
      </c>
      <c r="E139" s="143" t="s">
        <v>3</v>
      </c>
      <c r="F139" s="144" t="s">
        <v>3574</v>
      </c>
      <c r="H139" s="145">
        <v>35.700000000000003</v>
      </c>
      <c r="I139" s="146"/>
      <c r="L139" s="142"/>
      <c r="M139" s="147"/>
      <c r="T139" s="148"/>
      <c r="AT139" s="143" t="s">
        <v>190</v>
      </c>
      <c r="AU139" s="143" t="s">
        <v>88</v>
      </c>
      <c r="AV139" s="12" t="s">
        <v>90</v>
      </c>
      <c r="AW139" s="12" t="s">
        <v>41</v>
      </c>
      <c r="AX139" s="12" t="s">
        <v>88</v>
      </c>
      <c r="AY139" s="143" t="s">
        <v>184</v>
      </c>
    </row>
    <row r="140" spans="2:65" s="1" customFormat="1" ht="16.5" customHeight="1">
      <c r="B140" s="121"/>
      <c r="C140" s="122" t="s">
        <v>241</v>
      </c>
      <c r="D140" s="122" t="s">
        <v>185</v>
      </c>
      <c r="E140" s="123" t="s">
        <v>301</v>
      </c>
      <c r="F140" s="124" t="s">
        <v>302</v>
      </c>
      <c r="G140" s="125" t="s">
        <v>188</v>
      </c>
      <c r="H140" s="126">
        <v>15.4</v>
      </c>
      <c r="I140" s="127"/>
      <c r="J140" s="128">
        <f>ROUND(I140*H140,2)</f>
        <v>0</v>
      </c>
      <c r="K140" s="124" t="s">
        <v>189</v>
      </c>
      <c r="L140" s="32"/>
      <c r="M140" s="129" t="s">
        <v>3</v>
      </c>
      <c r="N140" s="130" t="s">
        <v>51</v>
      </c>
      <c r="P140" s="131">
        <f>O140*H140</f>
        <v>0</v>
      </c>
      <c r="Q140" s="131">
        <v>0</v>
      </c>
      <c r="R140" s="131">
        <f>Q140*H140</f>
        <v>0</v>
      </c>
      <c r="S140" s="131">
        <v>0</v>
      </c>
      <c r="T140" s="132">
        <f>S140*H140</f>
        <v>0</v>
      </c>
      <c r="AR140" s="133" t="s">
        <v>88</v>
      </c>
      <c r="AT140" s="133" t="s">
        <v>185</v>
      </c>
      <c r="AU140" s="133" t="s">
        <v>88</v>
      </c>
      <c r="AY140" s="16" t="s">
        <v>184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88</v>
      </c>
      <c r="BK140" s="134">
        <f>ROUND(I140*H140,2)</f>
        <v>0</v>
      </c>
      <c r="BL140" s="16" t="s">
        <v>88</v>
      </c>
      <c r="BM140" s="133" t="s">
        <v>3575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1191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88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1192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1" customFormat="1" ht="11.25">
      <c r="B143" s="135"/>
      <c r="D143" s="136" t="s">
        <v>190</v>
      </c>
      <c r="E143" s="137" t="s">
        <v>3</v>
      </c>
      <c r="F143" s="138" t="s">
        <v>304</v>
      </c>
      <c r="H143" s="137" t="s">
        <v>3</v>
      </c>
      <c r="I143" s="139"/>
      <c r="L143" s="135"/>
      <c r="M143" s="140"/>
      <c r="T143" s="141"/>
      <c r="AT143" s="137" t="s">
        <v>190</v>
      </c>
      <c r="AU143" s="137" t="s">
        <v>88</v>
      </c>
      <c r="AV143" s="11" t="s">
        <v>88</v>
      </c>
      <c r="AW143" s="11" t="s">
        <v>41</v>
      </c>
      <c r="AX143" s="11" t="s">
        <v>80</v>
      </c>
      <c r="AY143" s="137" t="s">
        <v>184</v>
      </c>
    </row>
    <row r="144" spans="2:65" s="11" customFormat="1" ht="22.5">
      <c r="B144" s="135"/>
      <c r="D144" s="136" t="s">
        <v>190</v>
      </c>
      <c r="E144" s="137" t="s">
        <v>3</v>
      </c>
      <c r="F144" s="138" t="s">
        <v>305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3513</v>
      </c>
      <c r="H145" s="145">
        <v>21</v>
      </c>
      <c r="I145" s="146"/>
      <c r="L145" s="142"/>
      <c r="M145" s="147"/>
      <c r="T145" s="148"/>
      <c r="AT145" s="143" t="s">
        <v>190</v>
      </c>
      <c r="AU145" s="143" t="s">
        <v>88</v>
      </c>
      <c r="AV145" s="12" t="s">
        <v>90</v>
      </c>
      <c r="AW145" s="12" t="s">
        <v>41</v>
      </c>
      <c r="AX145" s="12" t="s">
        <v>80</v>
      </c>
      <c r="AY145" s="143" t="s">
        <v>184</v>
      </c>
    </row>
    <row r="146" spans="2:65" s="11" customFormat="1" ht="22.5">
      <c r="B146" s="135"/>
      <c r="D146" s="136" t="s">
        <v>190</v>
      </c>
      <c r="E146" s="137" t="s">
        <v>3</v>
      </c>
      <c r="F146" s="138" t="s">
        <v>307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88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2" customFormat="1" ht="11.25">
      <c r="B147" s="142"/>
      <c r="D147" s="136" t="s">
        <v>190</v>
      </c>
      <c r="E147" s="143" t="s">
        <v>3</v>
      </c>
      <c r="F147" s="144" t="s">
        <v>3514</v>
      </c>
      <c r="H147" s="145">
        <v>-5.6</v>
      </c>
      <c r="I147" s="146"/>
      <c r="L147" s="142"/>
      <c r="M147" s="147"/>
      <c r="T147" s="148"/>
      <c r="AT147" s="143" t="s">
        <v>190</v>
      </c>
      <c r="AU147" s="143" t="s">
        <v>88</v>
      </c>
      <c r="AV147" s="12" t="s">
        <v>90</v>
      </c>
      <c r="AW147" s="12" t="s">
        <v>41</v>
      </c>
      <c r="AX147" s="12" t="s">
        <v>80</v>
      </c>
      <c r="AY147" s="143" t="s">
        <v>184</v>
      </c>
    </row>
    <row r="148" spans="2:65" s="13" customFormat="1" ht="11.25">
      <c r="B148" s="149"/>
      <c r="D148" s="136" t="s">
        <v>190</v>
      </c>
      <c r="E148" s="150" t="s">
        <v>3</v>
      </c>
      <c r="F148" s="151" t="s">
        <v>202</v>
      </c>
      <c r="H148" s="152">
        <v>15.4</v>
      </c>
      <c r="I148" s="153"/>
      <c r="L148" s="149"/>
      <c r="M148" s="154"/>
      <c r="T148" s="155"/>
      <c r="AT148" s="150" t="s">
        <v>190</v>
      </c>
      <c r="AU148" s="150" t="s">
        <v>88</v>
      </c>
      <c r="AV148" s="13" t="s">
        <v>203</v>
      </c>
      <c r="AW148" s="13" t="s">
        <v>41</v>
      </c>
      <c r="AX148" s="13" t="s">
        <v>88</v>
      </c>
      <c r="AY148" s="150" t="s">
        <v>184</v>
      </c>
    </row>
    <row r="149" spans="2:65" s="10" customFormat="1" ht="25.9" customHeight="1">
      <c r="B149" s="111"/>
      <c r="D149" s="112" t="s">
        <v>79</v>
      </c>
      <c r="E149" s="113" t="s">
        <v>210</v>
      </c>
      <c r="F149" s="113" t="s">
        <v>320</v>
      </c>
      <c r="I149" s="114"/>
      <c r="J149" s="115">
        <f>BK149</f>
        <v>0</v>
      </c>
      <c r="L149" s="111"/>
      <c r="M149" s="116"/>
      <c r="P149" s="117">
        <f>SUM(P150:P159)</f>
        <v>0</v>
      </c>
      <c r="R149" s="117">
        <f>SUM(R150:R159)</f>
        <v>0</v>
      </c>
      <c r="T149" s="118">
        <f>SUM(T150:T159)</f>
        <v>0</v>
      </c>
      <c r="AR149" s="112" t="s">
        <v>88</v>
      </c>
      <c r="AT149" s="119" t="s">
        <v>79</v>
      </c>
      <c r="AU149" s="119" t="s">
        <v>80</v>
      </c>
      <c r="AY149" s="112" t="s">
        <v>184</v>
      </c>
      <c r="BK149" s="120">
        <f>SUM(BK150:BK159)</f>
        <v>0</v>
      </c>
    </row>
    <row r="150" spans="2:65" s="1" customFormat="1" ht="24.2" customHeight="1">
      <c r="B150" s="121"/>
      <c r="C150" s="122" t="s">
        <v>247</v>
      </c>
      <c r="D150" s="122" t="s">
        <v>185</v>
      </c>
      <c r="E150" s="123" t="s">
        <v>3576</v>
      </c>
      <c r="F150" s="124" t="s">
        <v>3577</v>
      </c>
      <c r="G150" s="125" t="s">
        <v>324</v>
      </c>
      <c r="H150" s="126">
        <v>45</v>
      </c>
      <c r="I150" s="127"/>
      <c r="J150" s="128">
        <f>ROUND(I150*H150,2)</f>
        <v>0</v>
      </c>
      <c r="K150" s="124" t="s">
        <v>189</v>
      </c>
      <c r="L150" s="32"/>
      <c r="M150" s="129" t="s">
        <v>3</v>
      </c>
      <c r="N150" s="130" t="s">
        <v>51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88</v>
      </c>
      <c r="AT150" s="133" t="s">
        <v>185</v>
      </c>
      <c r="AU150" s="133" t="s">
        <v>88</v>
      </c>
      <c r="AY150" s="16" t="s">
        <v>184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88</v>
      </c>
      <c r="BK150" s="134">
        <f>ROUND(I150*H150,2)</f>
        <v>0</v>
      </c>
      <c r="BL150" s="16" t="s">
        <v>88</v>
      </c>
      <c r="BM150" s="133" t="s">
        <v>3578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1191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88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1192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22.5">
      <c r="B153" s="135"/>
      <c r="D153" s="136" t="s">
        <v>190</v>
      </c>
      <c r="E153" s="137" t="s">
        <v>3</v>
      </c>
      <c r="F153" s="138" t="s">
        <v>3579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22.5">
      <c r="B154" s="135"/>
      <c r="D154" s="136" t="s">
        <v>190</v>
      </c>
      <c r="E154" s="137" t="s">
        <v>3</v>
      </c>
      <c r="F154" s="138" t="s">
        <v>3580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2" customFormat="1" ht="11.25">
      <c r="B155" s="142"/>
      <c r="D155" s="136" t="s">
        <v>190</v>
      </c>
      <c r="E155" s="143" t="s">
        <v>3</v>
      </c>
      <c r="F155" s="144" t="s">
        <v>90</v>
      </c>
      <c r="H155" s="145">
        <v>2</v>
      </c>
      <c r="I155" s="146"/>
      <c r="L155" s="142"/>
      <c r="M155" s="147"/>
      <c r="T155" s="148"/>
      <c r="AT155" s="143" t="s">
        <v>190</v>
      </c>
      <c r="AU155" s="143" t="s">
        <v>88</v>
      </c>
      <c r="AV155" s="12" t="s">
        <v>90</v>
      </c>
      <c r="AW155" s="12" t="s">
        <v>41</v>
      </c>
      <c r="AX155" s="12" t="s">
        <v>80</v>
      </c>
      <c r="AY155" s="143" t="s">
        <v>184</v>
      </c>
    </row>
    <row r="156" spans="2:65" s="11" customFormat="1" ht="33.75">
      <c r="B156" s="135"/>
      <c r="D156" s="136" t="s">
        <v>190</v>
      </c>
      <c r="E156" s="137" t="s">
        <v>3</v>
      </c>
      <c r="F156" s="138" t="s">
        <v>3581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1" customFormat="1" ht="22.5">
      <c r="B157" s="135"/>
      <c r="D157" s="136" t="s">
        <v>190</v>
      </c>
      <c r="E157" s="137" t="s">
        <v>3</v>
      </c>
      <c r="F157" s="138" t="s">
        <v>3582</v>
      </c>
      <c r="H157" s="137" t="s">
        <v>3</v>
      </c>
      <c r="I157" s="139"/>
      <c r="L157" s="135"/>
      <c r="M157" s="140"/>
      <c r="T157" s="141"/>
      <c r="AT157" s="137" t="s">
        <v>190</v>
      </c>
      <c r="AU157" s="137" t="s">
        <v>88</v>
      </c>
      <c r="AV157" s="11" t="s">
        <v>88</v>
      </c>
      <c r="AW157" s="11" t="s">
        <v>41</v>
      </c>
      <c r="AX157" s="11" t="s">
        <v>80</v>
      </c>
      <c r="AY157" s="137" t="s">
        <v>184</v>
      </c>
    </row>
    <row r="158" spans="2:65" s="12" customFormat="1" ht="11.25">
      <c r="B158" s="142"/>
      <c r="D158" s="136" t="s">
        <v>190</v>
      </c>
      <c r="E158" s="143" t="s">
        <v>3</v>
      </c>
      <c r="F158" s="144" t="s">
        <v>3583</v>
      </c>
      <c r="H158" s="145">
        <v>43</v>
      </c>
      <c r="I158" s="146"/>
      <c r="L158" s="142"/>
      <c r="M158" s="147"/>
      <c r="T158" s="148"/>
      <c r="AT158" s="143" t="s">
        <v>190</v>
      </c>
      <c r="AU158" s="143" t="s">
        <v>88</v>
      </c>
      <c r="AV158" s="12" t="s">
        <v>90</v>
      </c>
      <c r="AW158" s="12" t="s">
        <v>41</v>
      </c>
      <c r="AX158" s="12" t="s">
        <v>80</v>
      </c>
      <c r="AY158" s="143" t="s">
        <v>184</v>
      </c>
    </row>
    <row r="159" spans="2:65" s="13" customFormat="1" ht="11.25">
      <c r="B159" s="149"/>
      <c r="D159" s="136" t="s">
        <v>190</v>
      </c>
      <c r="E159" s="150" t="s">
        <v>3</v>
      </c>
      <c r="F159" s="151" t="s">
        <v>202</v>
      </c>
      <c r="H159" s="152">
        <v>45</v>
      </c>
      <c r="I159" s="153"/>
      <c r="L159" s="149"/>
      <c r="M159" s="154"/>
      <c r="T159" s="155"/>
      <c r="AT159" s="150" t="s">
        <v>190</v>
      </c>
      <c r="AU159" s="150" t="s">
        <v>88</v>
      </c>
      <c r="AV159" s="13" t="s">
        <v>203</v>
      </c>
      <c r="AW159" s="13" t="s">
        <v>41</v>
      </c>
      <c r="AX159" s="13" t="s">
        <v>88</v>
      </c>
      <c r="AY159" s="150" t="s">
        <v>184</v>
      </c>
    </row>
    <row r="160" spans="2:65" s="10" customFormat="1" ht="25.9" customHeight="1">
      <c r="B160" s="111"/>
      <c r="D160" s="112" t="s">
        <v>79</v>
      </c>
      <c r="E160" s="113" t="s">
        <v>230</v>
      </c>
      <c r="F160" s="113" t="s">
        <v>333</v>
      </c>
      <c r="I160" s="114"/>
      <c r="J160" s="115">
        <f>BK160</f>
        <v>0</v>
      </c>
      <c r="L160" s="111"/>
      <c r="M160" s="116"/>
      <c r="P160" s="117">
        <f>SUM(P161:P164)</f>
        <v>0</v>
      </c>
      <c r="R160" s="117">
        <f>SUM(R161:R164)</f>
        <v>0</v>
      </c>
      <c r="T160" s="118">
        <f>SUM(T161:T164)</f>
        <v>0</v>
      </c>
      <c r="AR160" s="112" t="s">
        <v>88</v>
      </c>
      <c r="AT160" s="119" t="s">
        <v>79</v>
      </c>
      <c r="AU160" s="119" t="s">
        <v>80</v>
      </c>
      <c r="AY160" s="112" t="s">
        <v>184</v>
      </c>
      <c r="BK160" s="120">
        <f>SUM(BK161:BK164)</f>
        <v>0</v>
      </c>
    </row>
    <row r="161" spans="2:65" s="1" customFormat="1" ht="24.2" customHeight="1">
      <c r="B161" s="121"/>
      <c r="C161" s="122" t="s">
        <v>253</v>
      </c>
      <c r="D161" s="122" t="s">
        <v>185</v>
      </c>
      <c r="E161" s="123" t="s">
        <v>346</v>
      </c>
      <c r="F161" s="124" t="s">
        <v>347</v>
      </c>
      <c r="G161" s="125" t="s">
        <v>348</v>
      </c>
      <c r="H161" s="126">
        <v>3</v>
      </c>
      <c r="I161" s="127"/>
      <c r="J161" s="128">
        <f>ROUND(I161*H161,2)</f>
        <v>0</v>
      </c>
      <c r="K161" s="124" t="s">
        <v>189</v>
      </c>
      <c r="L161" s="32"/>
      <c r="M161" s="129" t="s">
        <v>3</v>
      </c>
      <c r="N161" s="130" t="s">
        <v>51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88</v>
      </c>
      <c r="AT161" s="133" t="s">
        <v>185</v>
      </c>
      <c r="AU161" s="133" t="s">
        <v>88</v>
      </c>
      <c r="AY161" s="16" t="s">
        <v>184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88</v>
      </c>
      <c r="BK161" s="134">
        <f>ROUND(I161*H161,2)</f>
        <v>0</v>
      </c>
      <c r="BL161" s="16" t="s">
        <v>88</v>
      </c>
      <c r="BM161" s="133" t="s">
        <v>3584</v>
      </c>
    </row>
    <row r="162" spans="2:65" s="11" customFormat="1" ht="11.25">
      <c r="B162" s="135"/>
      <c r="D162" s="136" t="s">
        <v>190</v>
      </c>
      <c r="E162" s="137" t="s">
        <v>3</v>
      </c>
      <c r="F162" s="138" t="s">
        <v>1191</v>
      </c>
      <c r="H162" s="137" t="s">
        <v>3</v>
      </c>
      <c r="I162" s="139"/>
      <c r="L162" s="135"/>
      <c r="M162" s="140"/>
      <c r="T162" s="141"/>
      <c r="AT162" s="137" t="s">
        <v>190</v>
      </c>
      <c r="AU162" s="137" t="s">
        <v>88</v>
      </c>
      <c r="AV162" s="11" t="s">
        <v>88</v>
      </c>
      <c r="AW162" s="11" t="s">
        <v>41</v>
      </c>
      <c r="AX162" s="11" t="s">
        <v>80</v>
      </c>
      <c r="AY162" s="137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1192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88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210</v>
      </c>
      <c r="H164" s="145">
        <v>3</v>
      </c>
      <c r="I164" s="146"/>
      <c r="L164" s="142"/>
      <c r="M164" s="147"/>
      <c r="T164" s="148"/>
      <c r="AT164" s="143" t="s">
        <v>190</v>
      </c>
      <c r="AU164" s="143" t="s">
        <v>88</v>
      </c>
      <c r="AV164" s="12" t="s">
        <v>90</v>
      </c>
      <c r="AW164" s="12" t="s">
        <v>41</v>
      </c>
      <c r="AX164" s="12" t="s">
        <v>88</v>
      </c>
      <c r="AY164" s="143" t="s">
        <v>184</v>
      </c>
    </row>
    <row r="165" spans="2:65" s="10" customFormat="1" ht="25.9" customHeight="1">
      <c r="B165" s="111"/>
      <c r="D165" s="112" t="s">
        <v>79</v>
      </c>
      <c r="E165" s="113" t="s">
        <v>228</v>
      </c>
      <c r="F165" s="113" t="s">
        <v>729</v>
      </c>
      <c r="I165" s="114"/>
      <c r="J165" s="115">
        <f>BK165</f>
        <v>0</v>
      </c>
      <c r="L165" s="111"/>
      <c r="M165" s="116"/>
      <c r="P165" s="117">
        <f>SUM(P166:P195)</f>
        <v>0</v>
      </c>
      <c r="R165" s="117">
        <f>SUM(R166:R195)</f>
        <v>0</v>
      </c>
      <c r="T165" s="118">
        <f>SUM(T166:T195)</f>
        <v>0</v>
      </c>
      <c r="AR165" s="112" t="s">
        <v>88</v>
      </c>
      <c r="AT165" s="119" t="s">
        <v>79</v>
      </c>
      <c r="AU165" s="119" t="s">
        <v>80</v>
      </c>
      <c r="AY165" s="112" t="s">
        <v>184</v>
      </c>
      <c r="BK165" s="120">
        <f>SUM(BK166:BK195)</f>
        <v>0</v>
      </c>
    </row>
    <row r="166" spans="2:65" s="1" customFormat="1" ht="24.2" customHeight="1">
      <c r="B166" s="121"/>
      <c r="C166" s="122" t="s">
        <v>265</v>
      </c>
      <c r="D166" s="122" t="s">
        <v>185</v>
      </c>
      <c r="E166" s="123" t="s">
        <v>3585</v>
      </c>
      <c r="F166" s="124" t="s">
        <v>3586</v>
      </c>
      <c r="G166" s="125" t="s">
        <v>324</v>
      </c>
      <c r="H166" s="126">
        <v>90</v>
      </c>
      <c r="I166" s="127"/>
      <c r="J166" s="128">
        <f>ROUND(I166*H166,2)</f>
        <v>0</v>
      </c>
      <c r="K166" s="124" t="s">
        <v>189</v>
      </c>
      <c r="L166" s="32"/>
      <c r="M166" s="129" t="s">
        <v>3</v>
      </c>
      <c r="N166" s="130" t="s">
        <v>51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88</v>
      </c>
      <c r="AT166" s="133" t="s">
        <v>185</v>
      </c>
      <c r="AU166" s="133" t="s">
        <v>88</v>
      </c>
      <c r="AY166" s="16" t="s">
        <v>184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88</v>
      </c>
      <c r="BK166" s="134">
        <f>ROUND(I166*H166,2)</f>
        <v>0</v>
      </c>
      <c r="BL166" s="16" t="s">
        <v>88</v>
      </c>
      <c r="BM166" s="133" t="s">
        <v>3587</v>
      </c>
    </row>
    <row r="167" spans="2:65" s="11" customFormat="1" ht="11.25">
      <c r="B167" s="135"/>
      <c r="D167" s="136" t="s">
        <v>190</v>
      </c>
      <c r="E167" s="137" t="s">
        <v>3</v>
      </c>
      <c r="F167" s="138" t="s">
        <v>1191</v>
      </c>
      <c r="H167" s="137" t="s">
        <v>3</v>
      </c>
      <c r="I167" s="139"/>
      <c r="L167" s="135"/>
      <c r="M167" s="140"/>
      <c r="T167" s="141"/>
      <c r="AT167" s="137" t="s">
        <v>190</v>
      </c>
      <c r="AU167" s="137" t="s">
        <v>88</v>
      </c>
      <c r="AV167" s="11" t="s">
        <v>88</v>
      </c>
      <c r="AW167" s="11" t="s">
        <v>41</v>
      </c>
      <c r="AX167" s="11" t="s">
        <v>80</v>
      </c>
      <c r="AY167" s="137" t="s">
        <v>184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1192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22.5">
      <c r="B169" s="135"/>
      <c r="D169" s="136" t="s">
        <v>190</v>
      </c>
      <c r="E169" s="137" t="s">
        <v>3</v>
      </c>
      <c r="F169" s="138" t="s">
        <v>3588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88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3589</v>
      </c>
      <c r="H170" s="145">
        <v>90</v>
      </c>
      <c r="I170" s="146"/>
      <c r="L170" s="142"/>
      <c r="M170" s="147"/>
      <c r="T170" s="148"/>
      <c r="AT170" s="143" t="s">
        <v>190</v>
      </c>
      <c r="AU170" s="143" t="s">
        <v>88</v>
      </c>
      <c r="AV170" s="12" t="s">
        <v>90</v>
      </c>
      <c r="AW170" s="12" t="s">
        <v>41</v>
      </c>
      <c r="AX170" s="12" t="s">
        <v>80</v>
      </c>
      <c r="AY170" s="143" t="s">
        <v>184</v>
      </c>
    </row>
    <row r="171" spans="2:65" s="13" customFormat="1" ht="11.25">
      <c r="B171" s="149"/>
      <c r="D171" s="136" t="s">
        <v>190</v>
      </c>
      <c r="E171" s="150" t="s">
        <v>3</v>
      </c>
      <c r="F171" s="151" t="s">
        <v>202</v>
      </c>
      <c r="H171" s="152">
        <v>90</v>
      </c>
      <c r="I171" s="153"/>
      <c r="L171" s="149"/>
      <c r="M171" s="154"/>
      <c r="T171" s="155"/>
      <c r="AT171" s="150" t="s">
        <v>190</v>
      </c>
      <c r="AU171" s="150" t="s">
        <v>88</v>
      </c>
      <c r="AV171" s="13" t="s">
        <v>203</v>
      </c>
      <c r="AW171" s="13" t="s">
        <v>41</v>
      </c>
      <c r="AX171" s="13" t="s">
        <v>88</v>
      </c>
      <c r="AY171" s="150" t="s">
        <v>184</v>
      </c>
    </row>
    <row r="172" spans="2:65" s="1" customFormat="1" ht="33" customHeight="1">
      <c r="B172" s="121"/>
      <c r="C172" s="122" t="s">
        <v>274</v>
      </c>
      <c r="D172" s="122" t="s">
        <v>185</v>
      </c>
      <c r="E172" s="123" t="s">
        <v>797</v>
      </c>
      <c r="F172" s="124" t="s">
        <v>798</v>
      </c>
      <c r="G172" s="125" t="s">
        <v>348</v>
      </c>
      <c r="H172" s="126">
        <v>2</v>
      </c>
      <c r="I172" s="127"/>
      <c r="J172" s="128">
        <f>ROUND(I172*H172,2)</f>
        <v>0</v>
      </c>
      <c r="K172" s="124" t="s">
        <v>189</v>
      </c>
      <c r="L172" s="32"/>
      <c r="M172" s="129" t="s">
        <v>3</v>
      </c>
      <c r="N172" s="130" t="s">
        <v>51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88</v>
      </c>
      <c r="AT172" s="133" t="s">
        <v>185</v>
      </c>
      <c r="AU172" s="133" t="s">
        <v>88</v>
      </c>
      <c r="AY172" s="16" t="s">
        <v>184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6" t="s">
        <v>88</v>
      </c>
      <c r="BK172" s="134">
        <f>ROUND(I172*H172,2)</f>
        <v>0</v>
      </c>
      <c r="BL172" s="16" t="s">
        <v>88</v>
      </c>
      <c r="BM172" s="133" t="s">
        <v>3590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1191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1" customFormat="1" ht="11.25">
      <c r="B174" s="135"/>
      <c r="D174" s="136" t="s">
        <v>190</v>
      </c>
      <c r="E174" s="137" t="s">
        <v>3</v>
      </c>
      <c r="F174" s="138" t="s">
        <v>1192</v>
      </c>
      <c r="H174" s="137" t="s">
        <v>3</v>
      </c>
      <c r="I174" s="139"/>
      <c r="L174" s="135"/>
      <c r="M174" s="140"/>
      <c r="T174" s="141"/>
      <c r="AT174" s="137" t="s">
        <v>190</v>
      </c>
      <c r="AU174" s="137" t="s">
        <v>88</v>
      </c>
      <c r="AV174" s="11" t="s">
        <v>88</v>
      </c>
      <c r="AW174" s="11" t="s">
        <v>41</v>
      </c>
      <c r="AX174" s="11" t="s">
        <v>80</v>
      </c>
      <c r="AY174" s="137" t="s">
        <v>184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3591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88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2" customFormat="1" ht="11.25">
      <c r="B176" s="142"/>
      <c r="D176" s="136" t="s">
        <v>190</v>
      </c>
      <c r="E176" s="143" t="s">
        <v>3</v>
      </c>
      <c r="F176" s="144" t="s">
        <v>90</v>
      </c>
      <c r="H176" s="145">
        <v>2</v>
      </c>
      <c r="I176" s="146"/>
      <c r="L176" s="142"/>
      <c r="M176" s="147"/>
      <c r="T176" s="148"/>
      <c r="AT176" s="143" t="s">
        <v>190</v>
      </c>
      <c r="AU176" s="143" t="s">
        <v>88</v>
      </c>
      <c r="AV176" s="12" t="s">
        <v>90</v>
      </c>
      <c r="AW176" s="12" t="s">
        <v>41</v>
      </c>
      <c r="AX176" s="12" t="s">
        <v>80</v>
      </c>
      <c r="AY176" s="143" t="s">
        <v>184</v>
      </c>
    </row>
    <row r="177" spans="2:65" s="13" customFormat="1" ht="11.25">
      <c r="B177" s="149"/>
      <c r="D177" s="136" t="s">
        <v>190</v>
      </c>
      <c r="E177" s="150" t="s">
        <v>3</v>
      </c>
      <c r="F177" s="151" t="s">
        <v>202</v>
      </c>
      <c r="H177" s="152">
        <v>2</v>
      </c>
      <c r="I177" s="153"/>
      <c r="L177" s="149"/>
      <c r="M177" s="154"/>
      <c r="T177" s="155"/>
      <c r="AT177" s="150" t="s">
        <v>190</v>
      </c>
      <c r="AU177" s="150" t="s">
        <v>88</v>
      </c>
      <c r="AV177" s="13" t="s">
        <v>203</v>
      </c>
      <c r="AW177" s="13" t="s">
        <v>41</v>
      </c>
      <c r="AX177" s="13" t="s">
        <v>88</v>
      </c>
      <c r="AY177" s="150" t="s">
        <v>184</v>
      </c>
    </row>
    <row r="178" spans="2:65" s="1" customFormat="1" ht="33" customHeight="1">
      <c r="B178" s="121"/>
      <c r="C178" s="122" t="s">
        <v>256</v>
      </c>
      <c r="D178" s="122" t="s">
        <v>185</v>
      </c>
      <c r="E178" s="123" t="s">
        <v>800</v>
      </c>
      <c r="F178" s="124" t="s">
        <v>801</v>
      </c>
      <c r="G178" s="125" t="s">
        <v>348</v>
      </c>
      <c r="H178" s="126">
        <v>2</v>
      </c>
      <c r="I178" s="127"/>
      <c r="J178" s="128">
        <f>ROUND(I178*H178,2)</f>
        <v>0</v>
      </c>
      <c r="K178" s="124" t="s">
        <v>189</v>
      </c>
      <c r="L178" s="32"/>
      <c r="M178" s="129" t="s">
        <v>3</v>
      </c>
      <c r="N178" s="130" t="s">
        <v>51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88</v>
      </c>
      <c r="AT178" s="133" t="s">
        <v>185</v>
      </c>
      <c r="AU178" s="133" t="s">
        <v>88</v>
      </c>
      <c r="AY178" s="16" t="s">
        <v>184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6" t="s">
        <v>88</v>
      </c>
      <c r="BK178" s="134">
        <f>ROUND(I178*H178,2)</f>
        <v>0</v>
      </c>
      <c r="BL178" s="16" t="s">
        <v>88</v>
      </c>
      <c r="BM178" s="133" t="s">
        <v>3592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1191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1192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88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3591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90</v>
      </c>
      <c r="H182" s="145">
        <v>2</v>
      </c>
      <c r="I182" s="146"/>
      <c r="L182" s="142"/>
      <c r="M182" s="147"/>
      <c r="T182" s="148"/>
      <c r="AT182" s="143" t="s">
        <v>190</v>
      </c>
      <c r="AU182" s="143" t="s">
        <v>88</v>
      </c>
      <c r="AV182" s="12" t="s">
        <v>90</v>
      </c>
      <c r="AW182" s="12" t="s">
        <v>41</v>
      </c>
      <c r="AX182" s="12" t="s">
        <v>80</v>
      </c>
      <c r="AY182" s="143" t="s">
        <v>184</v>
      </c>
    </row>
    <row r="183" spans="2:65" s="13" customFormat="1" ht="11.25">
      <c r="B183" s="149"/>
      <c r="D183" s="136" t="s">
        <v>190</v>
      </c>
      <c r="E183" s="150" t="s">
        <v>3</v>
      </c>
      <c r="F183" s="151" t="s">
        <v>202</v>
      </c>
      <c r="H183" s="152">
        <v>2</v>
      </c>
      <c r="I183" s="153"/>
      <c r="L183" s="149"/>
      <c r="M183" s="154"/>
      <c r="T183" s="155"/>
      <c r="AT183" s="150" t="s">
        <v>190</v>
      </c>
      <c r="AU183" s="150" t="s">
        <v>88</v>
      </c>
      <c r="AV183" s="13" t="s">
        <v>203</v>
      </c>
      <c r="AW183" s="13" t="s">
        <v>41</v>
      </c>
      <c r="AX183" s="13" t="s">
        <v>88</v>
      </c>
      <c r="AY183" s="150" t="s">
        <v>184</v>
      </c>
    </row>
    <row r="184" spans="2:65" s="1" customFormat="1" ht="16.5" customHeight="1">
      <c r="B184" s="121"/>
      <c r="C184" s="122" t="s">
        <v>9</v>
      </c>
      <c r="D184" s="122" t="s">
        <v>185</v>
      </c>
      <c r="E184" s="123" t="s">
        <v>802</v>
      </c>
      <c r="F184" s="124" t="s">
        <v>803</v>
      </c>
      <c r="G184" s="125" t="s">
        <v>348</v>
      </c>
      <c r="H184" s="126">
        <v>2</v>
      </c>
      <c r="I184" s="127"/>
      <c r="J184" s="128">
        <f>ROUND(I184*H184,2)</f>
        <v>0</v>
      </c>
      <c r="K184" s="124" t="s">
        <v>189</v>
      </c>
      <c r="L184" s="32"/>
      <c r="M184" s="129" t="s">
        <v>3</v>
      </c>
      <c r="N184" s="130" t="s">
        <v>51</v>
      </c>
      <c r="P184" s="131">
        <f>O184*H184</f>
        <v>0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88</v>
      </c>
      <c r="AT184" s="133" t="s">
        <v>185</v>
      </c>
      <c r="AU184" s="133" t="s">
        <v>88</v>
      </c>
      <c r="AY184" s="16" t="s">
        <v>184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6" t="s">
        <v>88</v>
      </c>
      <c r="BK184" s="134">
        <f>ROUND(I184*H184,2)</f>
        <v>0</v>
      </c>
      <c r="BL184" s="16" t="s">
        <v>88</v>
      </c>
      <c r="BM184" s="133" t="s">
        <v>3593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1191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1192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3594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90</v>
      </c>
      <c r="H188" s="145">
        <v>2</v>
      </c>
      <c r="I188" s="146"/>
      <c r="L188" s="142"/>
      <c r="M188" s="147"/>
      <c r="T188" s="148"/>
      <c r="AT188" s="143" t="s">
        <v>190</v>
      </c>
      <c r="AU188" s="143" t="s">
        <v>88</v>
      </c>
      <c r="AV188" s="12" t="s">
        <v>90</v>
      </c>
      <c r="AW188" s="12" t="s">
        <v>41</v>
      </c>
      <c r="AX188" s="12" t="s">
        <v>80</v>
      </c>
      <c r="AY188" s="143" t="s">
        <v>184</v>
      </c>
    </row>
    <row r="189" spans="2:65" s="13" customFormat="1" ht="11.25">
      <c r="B189" s="149"/>
      <c r="D189" s="136" t="s">
        <v>190</v>
      </c>
      <c r="E189" s="150" t="s">
        <v>3</v>
      </c>
      <c r="F189" s="151" t="s">
        <v>202</v>
      </c>
      <c r="H189" s="152">
        <v>2</v>
      </c>
      <c r="I189" s="153"/>
      <c r="L189" s="149"/>
      <c r="M189" s="154"/>
      <c r="T189" s="155"/>
      <c r="AT189" s="150" t="s">
        <v>190</v>
      </c>
      <c r="AU189" s="150" t="s">
        <v>88</v>
      </c>
      <c r="AV189" s="13" t="s">
        <v>203</v>
      </c>
      <c r="AW189" s="13" t="s">
        <v>41</v>
      </c>
      <c r="AX189" s="13" t="s">
        <v>88</v>
      </c>
      <c r="AY189" s="150" t="s">
        <v>184</v>
      </c>
    </row>
    <row r="190" spans="2:65" s="1" customFormat="1" ht="24.2" customHeight="1">
      <c r="B190" s="121"/>
      <c r="C190" s="122" t="s">
        <v>268</v>
      </c>
      <c r="D190" s="122" t="s">
        <v>185</v>
      </c>
      <c r="E190" s="123" t="s">
        <v>925</v>
      </c>
      <c r="F190" s="124" t="s">
        <v>926</v>
      </c>
      <c r="G190" s="125" t="s">
        <v>188</v>
      </c>
      <c r="H190" s="126">
        <v>6</v>
      </c>
      <c r="I190" s="127"/>
      <c r="J190" s="128">
        <f>ROUND(I190*H190,2)</f>
        <v>0</v>
      </c>
      <c r="K190" s="124" t="s">
        <v>189</v>
      </c>
      <c r="L190" s="32"/>
      <c r="M190" s="129" t="s">
        <v>3</v>
      </c>
      <c r="N190" s="130" t="s">
        <v>51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88</v>
      </c>
      <c r="AT190" s="133" t="s">
        <v>185</v>
      </c>
      <c r="AU190" s="133" t="s">
        <v>88</v>
      </c>
      <c r="AY190" s="16" t="s">
        <v>184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88</v>
      </c>
      <c r="BK190" s="134">
        <f>ROUND(I190*H190,2)</f>
        <v>0</v>
      </c>
      <c r="BL190" s="16" t="s">
        <v>88</v>
      </c>
      <c r="BM190" s="133" t="s">
        <v>3595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1191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1192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51" s="11" customFormat="1" ht="22.5">
      <c r="B193" s="135"/>
      <c r="D193" s="136" t="s">
        <v>190</v>
      </c>
      <c r="E193" s="137" t="s">
        <v>3</v>
      </c>
      <c r="F193" s="138" t="s">
        <v>3596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51" s="12" customFormat="1" ht="11.25">
      <c r="B194" s="142"/>
      <c r="D194" s="136" t="s">
        <v>190</v>
      </c>
      <c r="E194" s="143" t="s">
        <v>3</v>
      </c>
      <c r="F194" s="144" t="s">
        <v>3597</v>
      </c>
      <c r="H194" s="145">
        <v>6</v>
      </c>
      <c r="I194" s="146"/>
      <c r="L194" s="142"/>
      <c r="M194" s="147"/>
      <c r="T194" s="148"/>
      <c r="AT194" s="143" t="s">
        <v>190</v>
      </c>
      <c r="AU194" s="143" t="s">
        <v>88</v>
      </c>
      <c r="AV194" s="12" t="s">
        <v>90</v>
      </c>
      <c r="AW194" s="12" t="s">
        <v>41</v>
      </c>
      <c r="AX194" s="12" t="s">
        <v>80</v>
      </c>
      <c r="AY194" s="143" t="s">
        <v>184</v>
      </c>
    </row>
    <row r="195" spans="2:51" s="13" customFormat="1" ht="11.25">
      <c r="B195" s="149"/>
      <c r="D195" s="136" t="s">
        <v>190</v>
      </c>
      <c r="E195" s="150" t="s">
        <v>3</v>
      </c>
      <c r="F195" s="151" t="s">
        <v>202</v>
      </c>
      <c r="H195" s="152">
        <v>6</v>
      </c>
      <c r="I195" s="153"/>
      <c r="L195" s="149"/>
      <c r="M195" s="156"/>
      <c r="N195" s="157"/>
      <c r="O195" s="157"/>
      <c r="P195" s="157"/>
      <c r="Q195" s="157"/>
      <c r="R195" s="157"/>
      <c r="S195" s="157"/>
      <c r="T195" s="158"/>
      <c r="AT195" s="150" t="s">
        <v>190</v>
      </c>
      <c r="AU195" s="150" t="s">
        <v>88</v>
      </c>
      <c r="AV195" s="13" t="s">
        <v>203</v>
      </c>
      <c r="AW195" s="13" t="s">
        <v>41</v>
      </c>
      <c r="AX195" s="13" t="s">
        <v>88</v>
      </c>
      <c r="AY195" s="150" t="s">
        <v>184</v>
      </c>
    </row>
    <row r="196" spans="2:51" s="1" customFormat="1" ht="6.95" customHeight="1">
      <c r="B196" s="41"/>
      <c r="C196" s="42"/>
      <c r="D196" s="42"/>
      <c r="E196" s="42"/>
      <c r="F196" s="42"/>
      <c r="G196" s="42"/>
      <c r="H196" s="42"/>
      <c r="I196" s="42"/>
      <c r="J196" s="42"/>
      <c r="K196" s="42"/>
      <c r="L196" s="32"/>
    </row>
  </sheetData>
  <autoFilter ref="C83:K195" xr:uid="{00000000-0009-0000-0000-00001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4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147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3598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3599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ROUND((SUM(BE85:BE399)),  2)</f>
        <v>0</v>
      </c>
      <c r="I33" s="89">
        <v>0.21</v>
      </c>
      <c r="J33" s="88">
        <f>ROUND(((SUM(BE85:BE399))*I33),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ROUND((SUM(BF85:BF399)),  2)</f>
        <v>0</v>
      </c>
      <c r="I34" s="89">
        <v>0.15</v>
      </c>
      <c r="J34" s="88">
        <f>ROUND(((SUM(BF85:BF399))*I34),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ROUND((SUM(BG85:BG399)),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ROUND((SUM(BH85:BH399)),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ROUND((SUM(BI85:BI399)),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PS490 - Koordinační kabel mezi R407 a SSZ Rokytova -  Kulkova - 2. část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Malomeřice. Brno - Židenice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J85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J117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J174</f>
        <v>0</v>
      </c>
      <c r="L62" s="99"/>
    </row>
    <row r="63" spans="2:47" s="8" customFormat="1" ht="24.95" customHeight="1">
      <c r="B63" s="99"/>
      <c r="D63" s="100" t="s">
        <v>3600</v>
      </c>
      <c r="E63" s="101"/>
      <c r="F63" s="101"/>
      <c r="G63" s="101"/>
      <c r="H63" s="101"/>
      <c r="I63" s="101"/>
      <c r="J63" s="102">
        <f>J180</f>
        <v>0</v>
      </c>
      <c r="L63" s="99"/>
    </row>
    <row r="64" spans="2:47" s="8" customFormat="1" ht="24.95" customHeight="1">
      <c r="B64" s="99"/>
      <c r="D64" s="100" t="s">
        <v>168</v>
      </c>
      <c r="E64" s="101"/>
      <c r="F64" s="101"/>
      <c r="G64" s="101"/>
      <c r="H64" s="101"/>
      <c r="I64" s="101"/>
      <c r="J64" s="102">
        <f>J186</f>
        <v>0</v>
      </c>
      <c r="L64" s="99"/>
    </row>
    <row r="65" spans="2:12" s="8" customFormat="1" ht="24.95" customHeight="1">
      <c r="B65" s="99"/>
      <c r="D65" s="100" t="s">
        <v>169</v>
      </c>
      <c r="E65" s="101"/>
      <c r="F65" s="101"/>
      <c r="G65" s="101"/>
      <c r="H65" s="101"/>
      <c r="I65" s="101"/>
      <c r="J65" s="102">
        <f>J393</f>
        <v>0</v>
      </c>
      <c r="L65" s="99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0" t="s">
        <v>170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6" t="s">
        <v>17</v>
      </c>
      <c r="L74" s="32"/>
    </row>
    <row r="75" spans="2:12" s="1" customFormat="1" ht="16.5" customHeight="1">
      <c r="B75" s="32"/>
      <c r="E75" s="221" t="str">
        <f>E7</f>
        <v>I/42 VMO Tomkovo náměstí, I/42 VMO Rokytova - sloučení</v>
      </c>
      <c r="F75" s="222"/>
      <c r="G75" s="222"/>
      <c r="H75" s="222"/>
      <c r="L75" s="32"/>
    </row>
    <row r="76" spans="2:12" s="1" customFormat="1" ht="12" customHeight="1">
      <c r="B76" s="32"/>
      <c r="C76" s="26" t="s">
        <v>158</v>
      </c>
      <c r="L76" s="32"/>
    </row>
    <row r="77" spans="2:12" s="1" customFormat="1" ht="30" customHeight="1">
      <c r="B77" s="32"/>
      <c r="E77" s="209" t="str">
        <f>E9</f>
        <v>PS490 - Koordinační kabel mezi R407 a SSZ Rokytova -  Kulkova - 2. část</v>
      </c>
      <c r="F77" s="223"/>
      <c r="G77" s="223"/>
      <c r="H77" s="22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6" t="s">
        <v>23</v>
      </c>
      <c r="F79" s="24" t="str">
        <f>F12</f>
        <v>Brno - Malomeřice. Brno - Židenice</v>
      </c>
      <c r="I79" s="26" t="s">
        <v>25</v>
      </c>
      <c r="J79" s="49" t="str">
        <f>IF(J12="","",J12)</f>
        <v>14. 8. 2023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6" t="s">
        <v>31</v>
      </c>
      <c r="F81" s="24" t="str">
        <f>E15</f>
        <v>Statutární město Brno</v>
      </c>
      <c r="I81" s="26" t="s">
        <v>39</v>
      </c>
      <c r="J81" s="30" t="str">
        <f>E21</f>
        <v>Sdružení společností „MoNaP‟</v>
      </c>
      <c r="L81" s="32"/>
    </row>
    <row r="82" spans="2:65" s="1" customFormat="1" ht="15.2" customHeight="1">
      <c r="B82" s="32"/>
      <c r="C82" s="26" t="s">
        <v>37</v>
      </c>
      <c r="F82" s="24" t="str">
        <f>IF(E18="","",E18)</f>
        <v>Vyplň údaj</v>
      </c>
      <c r="I82" s="26" t="s">
        <v>42</v>
      </c>
      <c r="J82" s="30" t="str">
        <f>E24</f>
        <v>Ing. Luděk Obrdlík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171</v>
      </c>
      <c r="D84" s="105" t="s">
        <v>65</v>
      </c>
      <c r="E84" s="105" t="s">
        <v>61</v>
      </c>
      <c r="F84" s="105" t="s">
        <v>62</v>
      </c>
      <c r="G84" s="105" t="s">
        <v>172</v>
      </c>
      <c r="H84" s="105" t="s">
        <v>173</v>
      </c>
      <c r="I84" s="105" t="s">
        <v>174</v>
      </c>
      <c r="J84" s="105" t="s">
        <v>162</v>
      </c>
      <c r="K84" s="106" t="s">
        <v>175</v>
      </c>
      <c r="L84" s="103"/>
      <c r="M84" s="56" t="s">
        <v>3</v>
      </c>
      <c r="N84" s="57" t="s">
        <v>50</v>
      </c>
      <c r="O84" s="57" t="s">
        <v>176</v>
      </c>
      <c r="P84" s="57" t="s">
        <v>177</v>
      </c>
      <c r="Q84" s="57" t="s">
        <v>178</v>
      </c>
      <c r="R84" s="57" t="s">
        <v>179</v>
      </c>
      <c r="S84" s="57" t="s">
        <v>180</v>
      </c>
      <c r="T84" s="58" t="s">
        <v>181</v>
      </c>
    </row>
    <row r="85" spans="2:65" s="1" customFormat="1" ht="22.9" customHeight="1">
      <c r="B85" s="32"/>
      <c r="C85" s="61" t="s">
        <v>182</v>
      </c>
      <c r="J85" s="107">
        <f>BK85</f>
        <v>0</v>
      </c>
      <c r="L85" s="32"/>
      <c r="M85" s="59"/>
      <c r="N85" s="50"/>
      <c r="O85" s="50"/>
      <c r="P85" s="108">
        <f>P86+P117+P174+P180+P186+P393</f>
        <v>0</v>
      </c>
      <c r="Q85" s="50"/>
      <c r="R85" s="108">
        <f>R86+R117+R174+R180+R186+R393</f>
        <v>0</v>
      </c>
      <c r="S85" s="50"/>
      <c r="T85" s="109">
        <f>T86+T117+T174+T180+T186+T393</f>
        <v>0</v>
      </c>
      <c r="AT85" s="16" t="s">
        <v>79</v>
      </c>
      <c r="AU85" s="16" t="s">
        <v>163</v>
      </c>
      <c r="BK85" s="110">
        <f>BK86+BK117+BK174+BK180+BK186+BK393</f>
        <v>0</v>
      </c>
    </row>
    <row r="86" spans="2:65" s="10" customFormat="1" ht="25.9" customHeight="1">
      <c r="B86" s="111"/>
      <c r="D86" s="112" t="s">
        <v>79</v>
      </c>
      <c r="E86" s="113" t="s">
        <v>80</v>
      </c>
      <c r="F86" s="113" t="s">
        <v>183</v>
      </c>
      <c r="I86" s="114"/>
      <c r="J86" s="115">
        <f>BK86</f>
        <v>0</v>
      </c>
      <c r="L86" s="111"/>
      <c r="M86" s="116"/>
      <c r="P86" s="117">
        <f>SUM(P87:P116)</f>
        <v>0</v>
      </c>
      <c r="R86" s="117">
        <f>SUM(R87:R116)</f>
        <v>0</v>
      </c>
      <c r="T86" s="118">
        <f>SUM(T87:T116)</f>
        <v>0</v>
      </c>
      <c r="AR86" s="112" t="s">
        <v>88</v>
      </c>
      <c r="AT86" s="119" t="s">
        <v>79</v>
      </c>
      <c r="AU86" s="119" t="s">
        <v>80</v>
      </c>
      <c r="AY86" s="112" t="s">
        <v>184</v>
      </c>
      <c r="BK86" s="120">
        <f>SUM(BK87:BK116)</f>
        <v>0</v>
      </c>
    </row>
    <row r="87" spans="2:65" s="1" customFormat="1" ht="21.75" customHeight="1">
      <c r="B87" s="121"/>
      <c r="C87" s="122" t="s">
        <v>88</v>
      </c>
      <c r="D87" s="122" t="s">
        <v>185</v>
      </c>
      <c r="E87" s="123" t="s">
        <v>186</v>
      </c>
      <c r="F87" s="124" t="s">
        <v>187</v>
      </c>
      <c r="G87" s="125" t="s">
        <v>188</v>
      </c>
      <c r="H87" s="126">
        <v>15.9</v>
      </c>
      <c r="I87" s="127"/>
      <c r="J87" s="128">
        <f>ROUND(I87*H87,2)</f>
        <v>0</v>
      </c>
      <c r="K87" s="124" t="s">
        <v>189</v>
      </c>
      <c r="L87" s="32"/>
      <c r="M87" s="129" t="s">
        <v>3</v>
      </c>
      <c r="N87" s="130" t="s">
        <v>51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88</v>
      </c>
      <c r="AT87" s="133" t="s">
        <v>185</v>
      </c>
      <c r="AU87" s="133" t="s">
        <v>88</v>
      </c>
      <c r="AY87" s="16" t="s">
        <v>184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88</v>
      </c>
      <c r="BK87" s="134">
        <f>ROUND(I87*H87,2)</f>
        <v>0</v>
      </c>
      <c r="BL87" s="16" t="s">
        <v>88</v>
      </c>
      <c r="BM87" s="133" t="s">
        <v>3601</v>
      </c>
    </row>
    <row r="88" spans="2:65" s="11" customFormat="1" ht="11.25">
      <c r="B88" s="135"/>
      <c r="D88" s="136" t="s">
        <v>190</v>
      </c>
      <c r="E88" s="137" t="s">
        <v>3</v>
      </c>
      <c r="F88" s="138" t="s">
        <v>3602</v>
      </c>
      <c r="H88" s="137" t="s">
        <v>3</v>
      </c>
      <c r="I88" s="139"/>
      <c r="L88" s="135"/>
      <c r="M88" s="140"/>
      <c r="T88" s="141"/>
      <c r="AT88" s="137" t="s">
        <v>190</v>
      </c>
      <c r="AU88" s="137" t="s">
        <v>88</v>
      </c>
      <c r="AV88" s="11" t="s">
        <v>88</v>
      </c>
      <c r="AW88" s="11" t="s">
        <v>41</v>
      </c>
      <c r="AX88" s="11" t="s">
        <v>80</v>
      </c>
      <c r="AY88" s="137" t="s">
        <v>184</v>
      </c>
    </row>
    <row r="89" spans="2:65" s="11" customFormat="1" ht="11.25">
      <c r="B89" s="135"/>
      <c r="D89" s="136" t="s">
        <v>190</v>
      </c>
      <c r="E89" s="137" t="s">
        <v>3</v>
      </c>
      <c r="F89" s="138" t="s">
        <v>743</v>
      </c>
      <c r="H89" s="137" t="s">
        <v>3</v>
      </c>
      <c r="I89" s="139"/>
      <c r="L89" s="135"/>
      <c r="M89" s="140"/>
      <c r="T89" s="141"/>
      <c r="AT89" s="137" t="s">
        <v>190</v>
      </c>
      <c r="AU89" s="137" t="s">
        <v>88</v>
      </c>
      <c r="AV89" s="11" t="s">
        <v>88</v>
      </c>
      <c r="AW89" s="11" t="s">
        <v>41</v>
      </c>
      <c r="AX89" s="11" t="s">
        <v>80</v>
      </c>
      <c r="AY89" s="137" t="s">
        <v>184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194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2" customFormat="1" ht="11.25">
      <c r="B91" s="142"/>
      <c r="D91" s="136" t="s">
        <v>190</v>
      </c>
      <c r="E91" s="143" t="s">
        <v>3</v>
      </c>
      <c r="F91" s="144" t="s">
        <v>3603</v>
      </c>
      <c r="H91" s="145">
        <v>5.25</v>
      </c>
      <c r="I91" s="146"/>
      <c r="L91" s="142"/>
      <c r="M91" s="147"/>
      <c r="T91" s="148"/>
      <c r="AT91" s="143" t="s">
        <v>190</v>
      </c>
      <c r="AU91" s="143" t="s">
        <v>88</v>
      </c>
      <c r="AV91" s="12" t="s">
        <v>90</v>
      </c>
      <c r="AW91" s="12" t="s">
        <v>41</v>
      </c>
      <c r="AX91" s="12" t="s">
        <v>80</v>
      </c>
      <c r="AY91" s="143" t="s">
        <v>184</v>
      </c>
    </row>
    <row r="92" spans="2:65" s="11" customFormat="1" ht="11.25">
      <c r="B92" s="135"/>
      <c r="D92" s="136" t="s">
        <v>190</v>
      </c>
      <c r="E92" s="137" t="s">
        <v>3</v>
      </c>
      <c r="F92" s="138" t="s">
        <v>196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3604</v>
      </c>
      <c r="H93" s="145">
        <v>7.5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1553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2" customFormat="1" ht="11.25">
      <c r="B95" s="142"/>
      <c r="D95" s="136" t="s">
        <v>190</v>
      </c>
      <c r="E95" s="143" t="s">
        <v>3</v>
      </c>
      <c r="F95" s="144" t="s">
        <v>3605</v>
      </c>
      <c r="H95" s="145">
        <v>1.95</v>
      </c>
      <c r="I95" s="146"/>
      <c r="L95" s="142"/>
      <c r="M95" s="147"/>
      <c r="T95" s="148"/>
      <c r="AT95" s="143" t="s">
        <v>190</v>
      </c>
      <c r="AU95" s="143" t="s">
        <v>88</v>
      </c>
      <c r="AV95" s="12" t="s">
        <v>90</v>
      </c>
      <c r="AW95" s="12" t="s">
        <v>41</v>
      </c>
      <c r="AX95" s="12" t="s">
        <v>80</v>
      </c>
      <c r="AY95" s="143" t="s">
        <v>184</v>
      </c>
    </row>
    <row r="96" spans="2:65" s="11" customFormat="1" ht="22.5">
      <c r="B96" s="135"/>
      <c r="D96" s="136" t="s">
        <v>190</v>
      </c>
      <c r="E96" s="137" t="s">
        <v>3</v>
      </c>
      <c r="F96" s="138" t="s">
        <v>3606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2" customFormat="1" ht="11.25">
      <c r="B97" s="142"/>
      <c r="D97" s="136" t="s">
        <v>190</v>
      </c>
      <c r="E97" s="143" t="s">
        <v>3</v>
      </c>
      <c r="F97" s="144" t="s">
        <v>201</v>
      </c>
      <c r="H97" s="145">
        <v>1.2</v>
      </c>
      <c r="I97" s="146"/>
      <c r="L97" s="142"/>
      <c r="M97" s="147"/>
      <c r="T97" s="148"/>
      <c r="AT97" s="143" t="s">
        <v>190</v>
      </c>
      <c r="AU97" s="143" t="s">
        <v>88</v>
      </c>
      <c r="AV97" s="12" t="s">
        <v>90</v>
      </c>
      <c r="AW97" s="12" t="s">
        <v>41</v>
      </c>
      <c r="AX97" s="12" t="s">
        <v>80</v>
      </c>
      <c r="AY97" s="143" t="s">
        <v>184</v>
      </c>
    </row>
    <row r="98" spans="2:65" s="13" customFormat="1" ht="11.25">
      <c r="B98" s="149"/>
      <c r="D98" s="136" t="s">
        <v>190</v>
      </c>
      <c r="E98" s="150" t="s">
        <v>3</v>
      </c>
      <c r="F98" s="151" t="s">
        <v>202</v>
      </c>
      <c r="H98" s="152">
        <v>15.9</v>
      </c>
      <c r="I98" s="153"/>
      <c r="L98" s="149"/>
      <c r="M98" s="154"/>
      <c r="T98" s="155"/>
      <c r="AT98" s="150" t="s">
        <v>190</v>
      </c>
      <c r="AU98" s="150" t="s">
        <v>88</v>
      </c>
      <c r="AV98" s="13" t="s">
        <v>203</v>
      </c>
      <c r="AW98" s="13" t="s">
        <v>41</v>
      </c>
      <c r="AX98" s="13" t="s">
        <v>88</v>
      </c>
      <c r="AY98" s="150" t="s">
        <v>184</v>
      </c>
    </row>
    <row r="99" spans="2:65" s="1" customFormat="1" ht="16.5" customHeight="1">
      <c r="B99" s="121"/>
      <c r="C99" s="122" t="s">
        <v>90</v>
      </c>
      <c r="D99" s="122" t="s">
        <v>185</v>
      </c>
      <c r="E99" s="123" t="s">
        <v>211</v>
      </c>
      <c r="F99" s="124" t="s">
        <v>212</v>
      </c>
      <c r="G99" s="125" t="s">
        <v>213</v>
      </c>
      <c r="H99" s="126">
        <v>1</v>
      </c>
      <c r="I99" s="127"/>
      <c r="J99" s="128">
        <f>ROUND(I99*H99,2)</f>
        <v>0</v>
      </c>
      <c r="K99" s="124" t="s">
        <v>189</v>
      </c>
      <c r="L99" s="32"/>
      <c r="M99" s="129" t="s">
        <v>3</v>
      </c>
      <c r="N99" s="130" t="s">
        <v>51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88</v>
      </c>
      <c r="AT99" s="133" t="s">
        <v>185</v>
      </c>
      <c r="AU99" s="133" t="s">
        <v>88</v>
      </c>
      <c r="AY99" s="16" t="s">
        <v>184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6" t="s">
        <v>88</v>
      </c>
      <c r="BK99" s="134">
        <f>ROUND(I99*H99,2)</f>
        <v>0</v>
      </c>
      <c r="BL99" s="16" t="s">
        <v>88</v>
      </c>
      <c r="BM99" s="133" t="s">
        <v>3607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3608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88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1" customFormat="1" ht="11.25">
      <c r="B101" s="135"/>
      <c r="D101" s="136" t="s">
        <v>190</v>
      </c>
      <c r="E101" s="137" t="s">
        <v>3</v>
      </c>
      <c r="F101" s="138" t="s">
        <v>3609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88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88</v>
      </c>
      <c r="H102" s="145">
        <v>1</v>
      </c>
      <c r="I102" s="146"/>
      <c r="L102" s="142"/>
      <c r="M102" s="147"/>
      <c r="T102" s="148"/>
      <c r="AT102" s="143" t="s">
        <v>190</v>
      </c>
      <c r="AU102" s="143" t="s">
        <v>88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3" customFormat="1" ht="11.25">
      <c r="B103" s="149"/>
      <c r="D103" s="136" t="s">
        <v>190</v>
      </c>
      <c r="E103" s="150" t="s">
        <v>3</v>
      </c>
      <c r="F103" s="151" t="s">
        <v>202</v>
      </c>
      <c r="H103" s="152">
        <v>1</v>
      </c>
      <c r="I103" s="153"/>
      <c r="L103" s="149"/>
      <c r="M103" s="154"/>
      <c r="T103" s="155"/>
      <c r="AT103" s="150" t="s">
        <v>190</v>
      </c>
      <c r="AU103" s="150" t="s">
        <v>88</v>
      </c>
      <c r="AV103" s="13" t="s">
        <v>203</v>
      </c>
      <c r="AW103" s="13" t="s">
        <v>41</v>
      </c>
      <c r="AX103" s="13" t="s">
        <v>88</v>
      </c>
      <c r="AY103" s="150" t="s">
        <v>184</v>
      </c>
    </row>
    <row r="104" spans="2:65" s="1" customFormat="1" ht="16.5" customHeight="1">
      <c r="B104" s="121"/>
      <c r="C104" s="122" t="s">
        <v>210</v>
      </c>
      <c r="D104" s="122" t="s">
        <v>185</v>
      </c>
      <c r="E104" s="123" t="s">
        <v>217</v>
      </c>
      <c r="F104" s="124" t="s">
        <v>3495</v>
      </c>
      <c r="G104" s="125" t="s">
        <v>213</v>
      </c>
      <c r="H104" s="126">
        <v>1</v>
      </c>
      <c r="I104" s="127"/>
      <c r="J104" s="128">
        <f>ROUND(I104*H104,2)</f>
        <v>0</v>
      </c>
      <c r="K104" s="124" t="s">
        <v>189</v>
      </c>
      <c r="L104" s="32"/>
      <c r="M104" s="129" t="s">
        <v>3</v>
      </c>
      <c r="N104" s="130" t="s">
        <v>51</v>
      </c>
      <c r="P104" s="131">
        <f>O104*H104</f>
        <v>0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88</v>
      </c>
      <c r="AT104" s="133" t="s">
        <v>185</v>
      </c>
      <c r="AU104" s="133" t="s">
        <v>88</v>
      </c>
      <c r="AY104" s="16" t="s">
        <v>184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88</v>
      </c>
      <c r="BK104" s="134">
        <f>ROUND(I104*H104,2)</f>
        <v>0</v>
      </c>
      <c r="BL104" s="16" t="s">
        <v>88</v>
      </c>
      <c r="BM104" s="133" t="s">
        <v>3610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3608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88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3611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88</v>
      </c>
      <c r="H107" s="145">
        <v>1</v>
      </c>
      <c r="I107" s="146"/>
      <c r="L107" s="142"/>
      <c r="M107" s="147"/>
      <c r="T107" s="148"/>
      <c r="AT107" s="143" t="s">
        <v>190</v>
      </c>
      <c r="AU107" s="143" t="s">
        <v>88</v>
      </c>
      <c r="AV107" s="12" t="s">
        <v>90</v>
      </c>
      <c r="AW107" s="12" t="s">
        <v>41</v>
      </c>
      <c r="AX107" s="12" t="s">
        <v>88</v>
      </c>
      <c r="AY107" s="143" t="s">
        <v>184</v>
      </c>
    </row>
    <row r="108" spans="2:65" s="1" customFormat="1" ht="24.2" customHeight="1">
      <c r="B108" s="121"/>
      <c r="C108" s="122" t="s">
        <v>203</v>
      </c>
      <c r="D108" s="122" t="s">
        <v>185</v>
      </c>
      <c r="E108" s="123" t="s">
        <v>222</v>
      </c>
      <c r="F108" s="124" t="s">
        <v>223</v>
      </c>
      <c r="G108" s="125" t="s">
        <v>213</v>
      </c>
      <c r="H108" s="126">
        <v>1</v>
      </c>
      <c r="I108" s="127"/>
      <c r="J108" s="128">
        <f>ROUND(I108*H108,2)</f>
        <v>0</v>
      </c>
      <c r="K108" s="124" t="s">
        <v>189</v>
      </c>
      <c r="L108" s="32"/>
      <c r="M108" s="129" t="s">
        <v>3</v>
      </c>
      <c r="N108" s="130" t="s">
        <v>51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88</v>
      </c>
      <c r="AT108" s="133" t="s">
        <v>185</v>
      </c>
      <c r="AU108" s="133" t="s">
        <v>88</v>
      </c>
      <c r="AY108" s="16" t="s">
        <v>184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88</v>
      </c>
      <c r="BK108" s="134">
        <f>ROUND(I108*H108,2)</f>
        <v>0</v>
      </c>
      <c r="BL108" s="16" t="s">
        <v>88</v>
      </c>
      <c r="BM108" s="133" t="s">
        <v>3612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3608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88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3613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88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88</v>
      </c>
      <c r="H111" s="145">
        <v>1</v>
      </c>
      <c r="I111" s="146"/>
      <c r="L111" s="142"/>
      <c r="M111" s="147"/>
      <c r="T111" s="148"/>
      <c r="AT111" s="143" t="s">
        <v>190</v>
      </c>
      <c r="AU111" s="143" t="s">
        <v>88</v>
      </c>
      <c r="AV111" s="12" t="s">
        <v>90</v>
      </c>
      <c r="AW111" s="12" t="s">
        <v>41</v>
      </c>
      <c r="AX111" s="12" t="s">
        <v>80</v>
      </c>
      <c r="AY111" s="143" t="s">
        <v>184</v>
      </c>
    </row>
    <row r="112" spans="2:65" s="13" customFormat="1" ht="11.25">
      <c r="B112" s="149"/>
      <c r="D112" s="136" t="s">
        <v>190</v>
      </c>
      <c r="E112" s="150" t="s">
        <v>3</v>
      </c>
      <c r="F112" s="151" t="s">
        <v>202</v>
      </c>
      <c r="H112" s="152">
        <v>1</v>
      </c>
      <c r="I112" s="153"/>
      <c r="L112" s="149"/>
      <c r="M112" s="154"/>
      <c r="T112" s="155"/>
      <c r="AT112" s="150" t="s">
        <v>190</v>
      </c>
      <c r="AU112" s="150" t="s">
        <v>88</v>
      </c>
      <c r="AV112" s="13" t="s">
        <v>203</v>
      </c>
      <c r="AW112" s="13" t="s">
        <v>41</v>
      </c>
      <c r="AX112" s="13" t="s">
        <v>88</v>
      </c>
      <c r="AY112" s="150" t="s">
        <v>184</v>
      </c>
    </row>
    <row r="113" spans="2:65" s="1" customFormat="1" ht="24.2" customHeight="1">
      <c r="B113" s="121"/>
      <c r="C113" s="122" t="s">
        <v>221</v>
      </c>
      <c r="D113" s="122" t="s">
        <v>185</v>
      </c>
      <c r="E113" s="123" t="s">
        <v>226</v>
      </c>
      <c r="F113" s="124" t="s">
        <v>227</v>
      </c>
      <c r="G113" s="125" t="s">
        <v>2801</v>
      </c>
      <c r="H113" s="126">
        <v>1</v>
      </c>
      <c r="I113" s="127"/>
      <c r="J113" s="128">
        <f>ROUND(I113*H113,2)</f>
        <v>0</v>
      </c>
      <c r="K113" s="124" t="s">
        <v>189</v>
      </c>
      <c r="L113" s="32"/>
      <c r="M113" s="129" t="s">
        <v>3</v>
      </c>
      <c r="N113" s="130" t="s">
        <v>51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88</v>
      </c>
      <c r="AT113" s="133" t="s">
        <v>185</v>
      </c>
      <c r="AU113" s="133" t="s">
        <v>88</v>
      </c>
      <c r="AY113" s="16" t="s">
        <v>184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88</v>
      </c>
      <c r="BK113" s="134">
        <f>ROUND(I113*H113,2)</f>
        <v>0</v>
      </c>
      <c r="BL113" s="16" t="s">
        <v>88</v>
      </c>
      <c r="BM113" s="133" t="s">
        <v>3614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3608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88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2" customFormat="1" ht="11.25">
      <c r="B115" s="142"/>
      <c r="D115" s="136" t="s">
        <v>190</v>
      </c>
      <c r="E115" s="143" t="s">
        <v>3</v>
      </c>
      <c r="F115" s="144" t="s">
        <v>88</v>
      </c>
      <c r="H115" s="145">
        <v>1</v>
      </c>
      <c r="I115" s="146"/>
      <c r="L115" s="142"/>
      <c r="M115" s="147"/>
      <c r="T115" s="148"/>
      <c r="AT115" s="143" t="s">
        <v>190</v>
      </c>
      <c r="AU115" s="143" t="s">
        <v>88</v>
      </c>
      <c r="AV115" s="12" t="s">
        <v>90</v>
      </c>
      <c r="AW115" s="12" t="s">
        <v>41</v>
      </c>
      <c r="AX115" s="12" t="s">
        <v>80</v>
      </c>
      <c r="AY115" s="143" t="s">
        <v>184</v>
      </c>
    </row>
    <row r="116" spans="2:65" s="13" customFormat="1" ht="11.25">
      <c r="B116" s="149"/>
      <c r="D116" s="136" t="s">
        <v>190</v>
      </c>
      <c r="E116" s="150" t="s">
        <v>3</v>
      </c>
      <c r="F116" s="151" t="s">
        <v>202</v>
      </c>
      <c r="H116" s="152">
        <v>1</v>
      </c>
      <c r="I116" s="153"/>
      <c r="L116" s="149"/>
      <c r="M116" s="154"/>
      <c r="T116" s="155"/>
      <c r="AT116" s="150" t="s">
        <v>190</v>
      </c>
      <c r="AU116" s="150" t="s">
        <v>88</v>
      </c>
      <c r="AV116" s="13" t="s">
        <v>203</v>
      </c>
      <c r="AW116" s="13" t="s">
        <v>41</v>
      </c>
      <c r="AX116" s="13" t="s">
        <v>88</v>
      </c>
      <c r="AY116" s="150" t="s">
        <v>184</v>
      </c>
    </row>
    <row r="117" spans="2:65" s="10" customFormat="1" ht="25.9" customHeight="1">
      <c r="B117" s="111"/>
      <c r="D117" s="112" t="s">
        <v>79</v>
      </c>
      <c r="E117" s="113" t="s">
        <v>88</v>
      </c>
      <c r="F117" s="113" t="s">
        <v>229</v>
      </c>
      <c r="I117" s="114"/>
      <c r="J117" s="115">
        <f>BK117</f>
        <v>0</v>
      </c>
      <c r="L117" s="111"/>
      <c r="M117" s="116"/>
      <c r="P117" s="117">
        <f>SUM(P118:P173)</f>
        <v>0</v>
      </c>
      <c r="R117" s="117">
        <f>SUM(R118:R173)</f>
        <v>0</v>
      </c>
      <c r="T117" s="118">
        <f>SUM(T118:T173)</f>
        <v>0</v>
      </c>
      <c r="AR117" s="112" t="s">
        <v>88</v>
      </c>
      <c r="AT117" s="119" t="s">
        <v>79</v>
      </c>
      <c r="AU117" s="119" t="s">
        <v>80</v>
      </c>
      <c r="AY117" s="112" t="s">
        <v>184</v>
      </c>
      <c r="BK117" s="120">
        <f>SUM(BK118:BK173)</f>
        <v>0</v>
      </c>
    </row>
    <row r="118" spans="2:65" s="1" customFormat="1" ht="16.5" customHeight="1">
      <c r="B118" s="121"/>
      <c r="C118" s="122" t="s">
        <v>224</v>
      </c>
      <c r="D118" s="122" t="s">
        <v>185</v>
      </c>
      <c r="E118" s="123" t="s">
        <v>3615</v>
      </c>
      <c r="F118" s="124" t="s">
        <v>3616</v>
      </c>
      <c r="G118" s="125" t="s">
        <v>188</v>
      </c>
      <c r="H118" s="126">
        <v>10.5</v>
      </c>
      <c r="I118" s="127"/>
      <c r="J118" s="128">
        <f>ROUND(I118*H118,2)</f>
        <v>0</v>
      </c>
      <c r="K118" s="124" t="s">
        <v>189</v>
      </c>
      <c r="L118" s="32"/>
      <c r="M118" s="129" t="s">
        <v>3</v>
      </c>
      <c r="N118" s="130" t="s">
        <v>51</v>
      </c>
      <c r="P118" s="131">
        <f>O118*H118</f>
        <v>0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88</v>
      </c>
      <c r="AT118" s="133" t="s">
        <v>185</v>
      </c>
      <c r="AU118" s="133" t="s">
        <v>88</v>
      </c>
      <c r="AY118" s="16" t="s">
        <v>184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88</v>
      </c>
      <c r="BK118" s="134">
        <f>ROUND(I118*H118,2)</f>
        <v>0</v>
      </c>
      <c r="BL118" s="16" t="s">
        <v>88</v>
      </c>
      <c r="BM118" s="133" t="s">
        <v>3617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3602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88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22.5">
      <c r="B120" s="135"/>
      <c r="D120" s="136" t="s">
        <v>190</v>
      </c>
      <c r="E120" s="137" t="s">
        <v>3</v>
      </c>
      <c r="F120" s="138" t="s">
        <v>3618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88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2" customFormat="1" ht="11.25">
      <c r="B121" s="142"/>
      <c r="D121" s="136" t="s">
        <v>190</v>
      </c>
      <c r="E121" s="143" t="s">
        <v>3</v>
      </c>
      <c r="F121" s="144" t="s">
        <v>3619</v>
      </c>
      <c r="H121" s="145">
        <v>10.5</v>
      </c>
      <c r="I121" s="146"/>
      <c r="L121" s="142"/>
      <c r="M121" s="147"/>
      <c r="T121" s="148"/>
      <c r="AT121" s="143" t="s">
        <v>190</v>
      </c>
      <c r="AU121" s="143" t="s">
        <v>88</v>
      </c>
      <c r="AV121" s="12" t="s">
        <v>90</v>
      </c>
      <c r="AW121" s="12" t="s">
        <v>41</v>
      </c>
      <c r="AX121" s="12" t="s">
        <v>80</v>
      </c>
      <c r="AY121" s="143" t="s">
        <v>184</v>
      </c>
    </row>
    <row r="122" spans="2:65" s="13" customFormat="1" ht="11.25">
      <c r="B122" s="149"/>
      <c r="D122" s="136" t="s">
        <v>190</v>
      </c>
      <c r="E122" s="150" t="s">
        <v>3</v>
      </c>
      <c r="F122" s="151" t="s">
        <v>202</v>
      </c>
      <c r="H122" s="152">
        <v>10.5</v>
      </c>
      <c r="I122" s="153"/>
      <c r="L122" s="149"/>
      <c r="M122" s="154"/>
      <c r="T122" s="155"/>
      <c r="AT122" s="150" t="s">
        <v>190</v>
      </c>
      <c r="AU122" s="150" t="s">
        <v>88</v>
      </c>
      <c r="AV122" s="13" t="s">
        <v>203</v>
      </c>
      <c r="AW122" s="13" t="s">
        <v>41</v>
      </c>
      <c r="AX122" s="13" t="s">
        <v>88</v>
      </c>
      <c r="AY122" s="150" t="s">
        <v>184</v>
      </c>
    </row>
    <row r="123" spans="2:65" s="1" customFormat="1" ht="21.75" customHeight="1">
      <c r="B123" s="121"/>
      <c r="C123" s="122" t="s">
        <v>230</v>
      </c>
      <c r="D123" s="122" t="s">
        <v>185</v>
      </c>
      <c r="E123" s="123" t="s">
        <v>254</v>
      </c>
      <c r="F123" s="124" t="s">
        <v>255</v>
      </c>
      <c r="G123" s="125" t="s">
        <v>188</v>
      </c>
      <c r="H123" s="126">
        <v>54.75</v>
      </c>
      <c r="I123" s="127"/>
      <c r="J123" s="128">
        <f>ROUND(I123*H123,2)</f>
        <v>0</v>
      </c>
      <c r="K123" s="124" t="s">
        <v>189</v>
      </c>
      <c r="L123" s="32"/>
      <c r="M123" s="129" t="s">
        <v>3</v>
      </c>
      <c r="N123" s="130" t="s">
        <v>51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88</v>
      </c>
      <c r="AT123" s="133" t="s">
        <v>185</v>
      </c>
      <c r="AU123" s="133" t="s">
        <v>88</v>
      </c>
      <c r="AY123" s="16" t="s">
        <v>184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88</v>
      </c>
      <c r="BK123" s="134">
        <f>ROUND(I123*H123,2)</f>
        <v>0</v>
      </c>
      <c r="BL123" s="16" t="s">
        <v>88</v>
      </c>
      <c r="BM123" s="133" t="s">
        <v>3620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3602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88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257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258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2" customFormat="1" ht="11.25">
      <c r="B127" s="142"/>
      <c r="D127" s="136" t="s">
        <v>190</v>
      </c>
      <c r="E127" s="143" t="s">
        <v>3</v>
      </c>
      <c r="F127" s="144" t="s">
        <v>3621</v>
      </c>
      <c r="H127" s="145">
        <v>15.75</v>
      </c>
      <c r="I127" s="146"/>
      <c r="L127" s="142"/>
      <c r="M127" s="147"/>
      <c r="T127" s="148"/>
      <c r="AT127" s="143" t="s">
        <v>190</v>
      </c>
      <c r="AU127" s="143" t="s">
        <v>88</v>
      </c>
      <c r="AV127" s="12" t="s">
        <v>90</v>
      </c>
      <c r="AW127" s="12" t="s">
        <v>41</v>
      </c>
      <c r="AX127" s="12" t="s">
        <v>80</v>
      </c>
      <c r="AY127" s="143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260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88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2" customFormat="1" ht="11.25">
      <c r="B129" s="142"/>
      <c r="D129" s="136" t="s">
        <v>190</v>
      </c>
      <c r="E129" s="143" t="s">
        <v>3</v>
      </c>
      <c r="F129" s="144" t="s">
        <v>3622</v>
      </c>
      <c r="H129" s="145">
        <v>30</v>
      </c>
      <c r="I129" s="146"/>
      <c r="L129" s="142"/>
      <c r="M129" s="147"/>
      <c r="T129" s="148"/>
      <c r="AT129" s="143" t="s">
        <v>190</v>
      </c>
      <c r="AU129" s="143" t="s">
        <v>88</v>
      </c>
      <c r="AV129" s="12" t="s">
        <v>90</v>
      </c>
      <c r="AW129" s="12" t="s">
        <v>41</v>
      </c>
      <c r="AX129" s="12" t="s">
        <v>80</v>
      </c>
      <c r="AY129" s="143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1582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3623</v>
      </c>
      <c r="H131" s="145">
        <v>7.8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80</v>
      </c>
      <c r="AY131" s="143" t="s">
        <v>184</v>
      </c>
    </row>
    <row r="132" spans="2:65" s="11" customFormat="1" ht="22.5">
      <c r="B132" s="135"/>
      <c r="D132" s="136" t="s">
        <v>190</v>
      </c>
      <c r="E132" s="137" t="s">
        <v>3</v>
      </c>
      <c r="F132" s="138" t="s">
        <v>3624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88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2" customFormat="1" ht="11.25">
      <c r="B133" s="142"/>
      <c r="D133" s="136" t="s">
        <v>190</v>
      </c>
      <c r="E133" s="143" t="s">
        <v>3</v>
      </c>
      <c r="F133" s="144" t="s">
        <v>201</v>
      </c>
      <c r="H133" s="145">
        <v>1.2</v>
      </c>
      <c r="I133" s="146"/>
      <c r="L133" s="142"/>
      <c r="M133" s="147"/>
      <c r="T133" s="148"/>
      <c r="AT133" s="143" t="s">
        <v>190</v>
      </c>
      <c r="AU133" s="143" t="s">
        <v>88</v>
      </c>
      <c r="AV133" s="12" t="s">
        <v>90</v>
      </c>
      <c r="AW133" s="12" t="s">
        <v>41</v>
      </c>
      <c r="AX133" s="12" t="s">
        <v>80</v>
      </c>
      <c r="AY133" s="143" t="s">
        <v>184</v>
      </c>
    </row>
    <row r="134" spans="2:65" s="13" customFormat="1" ht="11.25">
      <c r="B134" s="149"/>
      <c r="D134" s="136" t="s">
        <v>190</v>
      </c>
      <c r="E134" s="150" t="s">
        <v>3</v>
      </c>
      <c r="F134" s="151" t="s">
        <v>202</v>
      </c>
      <c r="H134" s="152">
        <v>54.75</v>
      </c>
      <c r="I134" s="153"/>
      <c r="L134" s="149"/>
      <c r="M134" s="154"/>
      <c r="T134" s="155"/>
      <c r="AT134" s="150" t="s">
        <v>190</v>
      </c>
      <c r="AU134" s="150" t="s">
        <v>88</v>
      </c>
      <c r="AV134" s="13" t="s">
        <v>203</v>
      </c>
      <c r="AW134" s="13" t="s">
        <v>41</v>
      </c>
      <c r="AX134" s="13" t="s">
        <v>88</v>
      </c>
      <c r="AY134" s="150" t="s">
        <v>184</v>
      </c>
    </row>
    <row r="135" spans="2:65" s="1" customFormat="1" ht="21.75" customHeight="1">
      <c r="B135" s="121"/>
      <c r="C135" s="122" t="s">
        <v>228</v>
      </c>
      <c r="D135" s="122" t="s">
        <v>185</v>
      </c>
      <c r="E135" s="123" t="s">
        <v>266</v>
      </c>
      <c r="F135" s="124" t="s">
        <v>267</v>
      </c>
      <c r="G135" s="125" t="s">
        <v>250</v>
      </c>
      <c r="H135" s="126">
        <v>159</v>
      </c>
      <c r="I135" s="127"/>
      <c r="J135" s="128">
        <f>ROUND(I135*H135,2)</f>
        <v>0</v>
      </c>
      <c r="K135" s="124" t="s">
        <v>189</v>
      </c>
      <c r="L135" s="32"/>
      <c r="M135" s="129" t="s">
        <v>3</v>
      </c>
      <c r="N135" s="130" t="s">
        <v>51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88</v>
      </c>
      <c r="AT135" s="133" t="s">
        <v>185</v>
      </c>
      <c r="AU135" s="133" t="s">
        <v>88</v>
      </c>
      <c r="AY135" s="16" t="s">
        <v>184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88</v>
      </c>
      <c r="BK135" s="134">
        <f>ROUND(I135*H135,2)</f>
        <v>0</v>
      </c>
      <c r="BL135" s="16" t="s">
        <v>88</v>
      </c>
      <c r="BM135" s="133" t="s">
        <v>3625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3602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88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1" customFormat="1" ht="22.5">
      <c r="B137" s="135"/>
      <c r="D137" s="136" t="s">
        <v>190</v>
      </c>
      <c r="E137" s="137" t="s">
        <v>3</v>
      </c>
      <c r="F137" s="138" t="s">
        <v>269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88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1" customFormat="1" ht="11.25">
      <c r="B138" s="135"/>
      <c r="D138" s="136" t="s">
        <v>190</v>
      </c>
      <c r="E138" s="137" t="s">
        <v>3</v>
      </c>
      <c r="F138" s="138" t="s">
        <v>194</v>
      </c>
      <c r="H138" s="137" t="s">
        <v>3</v>
      </c>
      <c r="I138" s="139"/>
      <c r="L138" s="135"/>
      <c r="M138" s="140"/>
      <c r="T138" s="141"/>
      <c r="AT138" s="137" t="s">
        <v>190</v>
      </c>
      <c r="AU138" s="137" t="s">
        <v>88</v>
      </c>
      <c r="AV138" s="11" t="s">
        <v>88</v>
      </c>
      <c r="AW138" s="11" t="s">
        <v>41</v>
      </c>
      <c r="AX138" s="11" t="s">
        <v>80</v>
      </c>
      <c r="AY138" s="137" t="s">
        <v>184</v>
      </c>
    </row>
    <row r="139" spans="2:65" s="12" customFormat="1" ht="11.25">
      <c r="B139" s="142"/>
      <c r="D139" s="136" t="s">
        <v>190</v>
      </c>
      <c r="E139" s="143" t="s">
        <v>3</v>
      </c>
      <c r="F139" s="144" t="s">
        <v>3626</v>
      </c>
      <c r="H139" s="145">
        <v>52.5</v>
      </c>
      <c r="I139" s="146"/>
      <c r="L139" s="142"/>
      <c r="M139" s="147"/>
      <c r="T139" s="148"/>
      <c r="AT139" s="143" t="s">
        <v>190</v>
      </c>
      <c r="AU139" s="143" t="s">
        <v>88</v>
      </c>
      <c r="AV139" s="12" t="s">
        <v>90</v>
      </c>
      <c r="AW139" s="12" t="s">
        <v>41</v>
      </c>
      <c r="AX139" s="12" t="s">
        <v>80</v>
      </c>
      <c r="AY139" s="143" t="s">
        <v>184</v>
      </c>
    </row>
    <row r="140" spans="2:65" s="11" customFormat="1" ht="11.25">
      <c r="B140" s="135"/>
      <c r="D140" s="136" t="s">
        <v>190</v>
      </c>
      <c r="E140" s="137" t="s">
        <v>3</v>
      </c>
      <c r="F140" s="138" t="s">
        <v>196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88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2" customFormat="1" ht="11.25">
      <c r="B141" s="142"/>
      <c r="D141" s="136" t="s">
        <v>190</v>
      </c>
      <c r="E141" s="143" t="s">
        <v>3</v>
      </c>
      <c r="F141" s="144" t="s">
        <v>3627</v>
      </c>
      <c r="H141" s="145">
        <v>75</v>
      </c>
      <c r="I141" s="146"/>
      <c r="L141" s="142"/>
      <c r="M141" s="147"/>
      <c r="T141" s="148"/>
      <c r="AT141" s="143" t="s">
        <v>190</v>
      </c>
      <c r="AU141" s="143" t="s">
        <v>88</v>
      </c>
      <c r="AV141" s="12" t="s">
        <v>90</v>
      </c>
      <c r="AW141" s="12" t="s">
        <v>41</v>
      </c>
      <c r="AX141" s="12" t="s">
        <v>80</v>
      </c>
      <c r="AY141" s="143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1553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88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2" customFormat="1" ht="11.25">
      <c r="B143" s="142"/>
      <c r="D143" s="136" t="s">
        <v>190</v>
      </c>
      <c r="E143" s="143" t="s">
        <v>3</v>
      </c>
      <c r="F143" s="144" t="s">
        <v>3628</v>
      </c>
      <c r="H143" s="145">
        <v>19.5</v>
      </c>
      <c r="I143" s="146"/>
      <c r="L143" s="142"/>
      <c r="M143" s="147"/>
      <c r="T143" s="148"/>
      <c r="AT143" s="143" t="s">
        <v>190</v>
      </c>
      <c r="AU143" s="143" t="s">
        <v>88</v>
      </c>
      <c r="AV143" s="12" t="s">
        <v>90</v>
      </c>
      <c r="AW143" s="12" t="s">
        <v>41</v>
      </c>
      <c r="AX143" s="12" t="s">
        <v>80</v>
      </c>
      <c r="AY143" s="143" t="s">
        <v>184</v>
      </c>
    </row>
    <row r="144" spans="2:65" s="11" customFormat="1" ht="22.5">
      <c r="B144" s="135"/>
      <c r="D144" s="136" t="s">
        <v>190</v>
      </c>
      <c r="E144" s="137" t="s">
        <v>3</v>
      </c>
      <c r="F144" s="138" t="s">
        <v>3606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2" customFormat="1" ht="11.25">
      <c r="B145" s="142"/>
      <c r="D145" s="136" t="s">
        <v>190</v>
      </c>
      <c r="E145" s="143" t="s">
        <v>3</v>
      </c>
      <c r="F145" s="144" t="s">
        <v>273</v>
      </c>
      <c r="H145" s="145">
        <v>12</v>
      </c>
      <c r="I145" s="146"/>
      <c r="L145" s="142"/>
      <c r="M145" s="147"/>
      <c r="T145" s="148"/>
      <c r="AT145" s="143" t="s">
        <v>190</v>
      </c>
      <c r="AU145" s="143" t="s">
        <v>88</v>
      </c>
      <c r="AV145" s="12" t="s">
        <v>90</v>
      </c>
      <c r="AW145" s="12" t="s">
        <v>41</v>
      </c>
      <c r="AX145" s="12" t="s">
        <v>80</v>
      </c>
      <c r="AY145" s="143" t="s">
        <v>184</v>
      </c>
    </row>
    <row r="146" spans="2:65" s="13" customFormat="1" ht="11.25">
      <c r="B146" s="149"/>
      <c r="D146" s="136" t="s">
        <v>190</v>
      </c>
      <c r="E146" s="150" t="s">
        <v>3</v>
      </c>
      <c r="F146" s="151" t="s">
        <v>202</v>
      </c>
      <c r="H146" s="152">
        <v>159</v>
      </c>
      <c r="I146" s="153"/>
      <c r="L146" s="149"/>
      <c r="M146" s="154"/>
      <c r="T146" s="155"/>
      <c r="AT146" s="150" t="s">
        <v>190</v>
      </c>
      <c r="AU146" s="150" t="s">
        <v>88</v>
      </c>
      <c r="AV146" s="13" t="s">
        <v>203</v>
      </c>
      <c r="AW146" s="13" t="s">
        <v>41</v>
      </c>
      <c r="AX146" s="13" t="s">
        <v>88</v>
      </c>
      <c r="AY146" s="150" t="s">
        <v>184</v>
      </c>
    </row>
    <row r="147" spans="2:65" s="1" customFormat="1" ht="24.2" customHeight="1">
      <c r="B147" s="121"/>
      <c r="C147" s="122" t="s">
        <v>241</v>
      </c>
      <c r="D147" s="122" t="s">
        <v>185</v>
      </c>
      <c r="E147" s="123" t="s">
        <v>294</v>
      </c>
      <c r="F147" s="124" t="s">
        <v>295</v>
      </c>
      <c r="G147" s="125" t="s">
        <v>296</v>
      </c>
      <c r="H147" s="126">
        <v>93.058000000000007</v>
      </c>
      <c r="I147" s="127"/>
      <c r="J147" s="128">
        <f>ROUND(I147*H147,2)</f>
        <v>0</v>
      </c>
      <c r="K147" s="124" t="s">
        <v>189</v>
      </c>
      <c r="L147" s="32"/>
      <c r="M147" s="129" t="s">
        <v>3</v>
      </c>
      <c r="N147" s="130" t="s">
        <v>51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88</v>
      </c>
      <c r="AT147" s="133" t="s">
        <v>185</v>
      </c>
      <c r="AU147" s="133" t="s">
        <v>88</v>
      </c>
      <c r="AY147" s="16" t="s">
        <v>184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6" t="s">
        <v>88</v>
      </c>
      <c r="BK147" s="134">
        <f>ROUND(I147*H147,2)</f>
        <v>0</v>
      </c>
      <c r="BL147" s="16" t="s">
        <v>88</v>
      </c>
      <c r="BM147" s="133" t="s">
        <v>3629</v>
      </c>
    </row>
    <row r="148" spans="2:65" s="11" customFormat="1" ht="11.25">
      <c r="B148" s="135"/>
      <c r="D148" s="136" t="s">
        <v>190</v>
      </c>
      <c r="E148" s="137" t="s">
        <v>3</v>
      </c>
      <c r="F148" s="138" t="s">
        <v>3602</v>
      </c>
      <c r="H148" s="137" t="s">
        <v>3</v>
      </c>
      <c r="I148" s="139"/>
      <c r="L148" s="135"/>
      <c r="M148" s="140"/>
      <c r="T148" s="141"/>
      <c r="AT148" s="137" t="s">
        <v>190</v>
      </c>
      <c r="AU148" s="137" t="s">
        <v>88</v>
      </c>
      <c r="AV148" s="11" t="s">
        <v>88</v>
      </c>
      <c r="AW148" s="11" t="s">
        <v>41</v>
      </c>
      <c r="AX148" s="11" t="s">
        <v>80</v>
      </c>
      <c r="AY148" s="137" t="s">
        <v>184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843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2" customFormat="1" ht="11.25">
      <c r="B150" s="142"/>
      <c r="D150" s="136" t="s">
        <v>190</v>
      </c>
      <c r="E150" s="143" t="s">
        <v>3</v>
      </c>
      <c r="F150" s="144" t="s">
        <v>3630</v>
      </c>
      <c r="H150" s="145">
        <v>93.058000000000007</v>
      </c>
      <c r="I150" s="146"/>
      <c r="L150" s="142"/>
      <c r="M150" s="147"/>
      <c r="T150" s="148"/>
      <c r="AT150" s="143" t="s">
        <v>190</v>
      </c>
      <c r="AU150" s="143" t="s">
        <v>88</v>
      </c>
      <c r="AV150" s="12" t="s">
        <v>90</v>
      </c>
      <c r="AW150" s="12" t="s">
        <v>41</v>
      </c>
      <c r="AX150" s="12" t="s">
        <v>88</v>
      </c>
      <c r="AY150" s="143" t="s">
        <v>184</v>
      </c>
    </row>
    <row r="151" spans="2:65" s="1" customFormat="1" ht="16.5" customHeight="1">
      <c r="B151" s="121"/>
      <c r="C151" s="122" t="s">
        <v>247</v>
      </c>
      <c r="D151" s="122" t="s">
        <v>185</v>
      </c>
      <c r="E151" s="123" t="s">
        <v>301</v>
      </c>
      <c r="F151" s="124" t="s">
        <v>302</v>
      </c>
      <c r="G151" s="125" t="s">
        <v>188</v>
      </c>
      <c r="H151" s="126">
        <v>38.85</v>
      </c>
      <c r="I151" s="127"/>
      <c r="J151" s="128">
        <f>ROUND(I151*H151,2)</f>
        <v>0</v>
      </c>
      <c r="K151" s="124" t="s">
        <v>189</v>
      </c>
      <c r="L151" s="32"/>
      <c r="M151" s="129" t="s">
        <v>3</v>
      </c>
      <c r="N151" s="130" t="s">
        <v>51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88</v>
      </c>
      <c r="AT151" s="133" t="s">
        <v>185</v>
      </c>
      <c r="AU151" s="133" t="s">
        <v>88</v>
      </c>
      <c r="AY151" s="16" t="s">
        <v>184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88</v>
      </c>
      <c r="BK151" s="134">
        <f>ROUND(I151*H151,2)</f>
        <v>0</v>
      </c>
      <c r="BL151" s="16" t="s">
        <v>88</v>
      </c>
      <c r="BM151" s="133" t="s">
        <v>3631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3602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88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1" customFormat="1" ht="11.25">
      <c r="B153" s="135"/>
      <c r="D153" s="136" t="s">
        <v>190</v>
      </c>
      <c r="E153" s="137" t="s">
        <v>3</v>
      </c>
      <c r="F153" s="138" t="s">
        <v>304</v>
      </c>
      <c r="H153" s="137" t="s">
        <v>3</v>
      </c>
      <c r="I153" s="139"/>
      <c r="L153" s="135"/>
      <c r="M153" s="140"/>
      <c r="T153" s="141"/>
      <c r="AT153" s="137" t="s">
        <v>190</v>
      </c>
      <c r="AU153" s="137" t="s">
        <v>88</v>
      </c>
      <c r="AV153" s="11" t="s">
        <v>88</v>
      </c>
      <c r="AW153" s="11" t="s">
        <v>41</v>
      </c>
      <c r="AX153" s="11" t="s">
        <v>80</v>
      </c>
      <c r="AY153" s="137" t="s">
        <v>184</v>
      </c>
    </row>
    <row r="154" spans="2:65" s="11" customFormat="1" ht="22.5">
      <c r="B154" s="135"/>
      <c r="D154" s="136" t="s">
        <v>190</v>
      </c>
      <c r="E154" s="137" t="s">
        <v>3</v>
      </c>
      <c r="F154" s="138" t="s">
        <v>305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2" customFormat="1" ht="11.25">
      <c r="B155" s="142"/>
      <c r="D155" s="136" t="s">
        <v>190</v>
      </c>
      <c r="E155" s="143" t="s">
        <v>3</v>
      </c>
      <c r="F155" s="144" t="s">
        <v>3632</v>
      </c>
      <c r="H155" s="145">
        <v>54.75</v>
      </c>
      <c r="I155" s="146"/>
      <c r="L155" s="142"/>
      <c r="M155" s="147"/>
      <c r="T155" s="148"/>
      <c r="AT155" s="143" t="s">
        <v>190</v>
      </c>
      <c r="AU155" s="143" t="s">
        <v>88</v>
      </c>
      <c r="AV155" s="12" t="s">
        <v>90</v>
      </c>
      <c r="AW155" s="12" t="s">
        <v>41</v>
      </c>
      <c r="AX155" s="12" t="s">
        <v>80</v>
      </c>
      <c r="AY155" s="143" t="s">
        <v>184</v>
      </c>
    </row>
    <row r="156" spans="2:65" s="11" customFormat="1" ht="22.5">
      <c r="B156" s="135"/>
      <c r="D156" s="136" t="s">
        <v>190</v>
      </c>
      <c r="E156" s="137" t="s">
        <v>3</v>
      </c>
      <c r="F156" s="138" t="s">
        <v>307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88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2" customFormat="1" ht="11.25">
      <c r="B157" s="142"/>
      <c r="D157" s="136" t="s">
        <v>190</v>
      </c>
      <c r="E157" s="143" t="s">
        <v>3</v>
      </c>
      <c r="F157" s="144" t="s">
        <v>3633</v>
      </c>
      <c r="H157" s="145">
        <v>-15.9</v>
      </c>
      <c r="I157" s="146"/>
      <c r="L157" s="142"/>
      <c r="M157" s="147"/>
      <c r="T157" s="148"/>
      <c r="AT157" s="143" t="s">
        <v>190</v>
      </c>
      <c r="AU157" s="143" t="s">
        <v>88</v>
      </c>
      <c r="AV157" s="12" t="s">
        <v>90</v>
      </c>
      <c r="AW157" s="12" t="s">
        <v>41</v>
      </c>
      <c r="AX157" s="12" t="s">
        <v>80</v>
      </c>
      <c r="AY157" s="143" t="s">
        <v>184</v>
      </c>
    </row>
    <row r="158" spans="2:65" s="13" customFormat="1" ht="11.25">
      <c r="B158" s="149"/>
      <c r="D158" s="136" t="s">
        <v>190</v>
      </c>
      <c r="E158" s="150" t="s">
        <v>3</v>
      </c>
      <c r="F158" s="151" t="s">
        <v>202</v>
      </c>
      <c r="H158" s="152">
        <v>38.85</v>
      </c>
      <c r="I158" s="153"/>
      <c r="L158" s="149"/>
      <c r="M158" s="154"/>
      <c r="T158" s="155"/>
      <c r="AT158" s="150" t="s">
        <v>190</v>
      </c>
      <c r="AU158" s="150" t="s">
        <v>88</v>
      </c>
      <c r="AV158" s="13" t="s">
        <v>203</v>
      </c>
      <c r="AW158" s="13" t="s">
        <v>41</v>
      </c>
      <c r="AX158" s="13" t="s">
        <v>88</v>
      </c>
      <c r="AY158" s="150" t="s">
        <v>184</v>
      </c>
    </row>
    <row r="159" spans="2:65" s="1" customFormat="1" ht="16.5" customHeight="1">
      <c r="B159" s="121"/>
      <c r="C159" s="122" t="s">
        <v>253</v>
      </c>
      <c r="D159" s="122" t="s">
        <v>185</v>
      </c>
      <c r="E159" s="123" t="s">
        <v>3233</v>
      </c>
      <c r="F159" s="124" t="s">
        <v>3234</v>
      </c>
      <c r="G159" s="125" t="s">
        <v>1001</v>
      </c>
      <c r="H159" s="126">
        <v>70</v>
      </c>
      <c r="I159" s="127"/>
      <c r="J159" s="128">
        <f>ROUND(I159*H159,2)</f>
        <v>0</v>
      </c>
      <c r="K159" s="124" t="s">
        <v>189</v>
      </c>
      <c r="L159" s="32"/>
      <c r="M159" s="129" t="s">
        <v>3</v>
      </c>
      <c r="N159" s="130" t="s">
        <v>51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88</v>
      </c>
      <c r="AT159" s="133" t="s">
        <v>185</v>
      </c>
      <c r="AU159" s="133" t="s">
        <v>88</v>
      </c>
      <c r="AY159" s="16" t="s">
        <v>184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6" t="s">
        <v>88</v>
      </c>
      <c r="BK159" s="134">
        <f>ROUND(I159*H159,2)</f>
        <v>0</v>
      </c>
      <c r="BL159" s="16" t="s">
        <v>88</v>
      </c>
      <c r="BM159" s="133" t="s">
        <v>3634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3602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22.5">
      <c r="B161" s="135"/>
      <c r="D161" s="136" t="s">
        <v>190</v>
      </c>
      <c r="E161" s="137" t="s">
        <v>3</v>
      </c>
      <c r="F161" s="138" t="s">
        <v>3635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88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2" customFormat="1" ht="11.25">
      <c r="B162" s="142"/>
      <c r="D162" s="136" t="s">
        <v>190</v>
      </c>
      <c r="E162" s="143" t="s">
        <v>3</v>
      </c>
      <c r="F162" s="144" t="s">
        <v>459</v>
      </c>
      <c r="H162" s="145">
        <v>70</v>
      </c>
      <c r="I162" s="146"/>
      <c r="L162" s="142"/>
      <c r="M162" s="147"/>
      <c r="T162" s="148"/>
      <c r="AT162" s="143" t="s">
        <v>190</v>
      </c>
      <c r="AU162" s="143" t="s">
        <v>88</v>
      </c>
      <c r="AV162" s="12" t="s">
        <v>90</v>
      </c>
      <c r="AW162" s="12" t="s">
        <v>41</v>
      </c>
      <c r="AX162" s="12" t="s">
        <v>80</v>
      </c>
      <c r="AY162" s="143" t="s">
        <v>184</v>
      </c>
    </row>
    <row r="163" spans="2:65" s="13" customFormat="1" ht="11.25">
      <c r="B163" s="149"/>
      <c r="D163" s="136" t="s">
        <v>190</v>
      </c>
      <c r="E163" s="150" t="s">
        <v>3</v>
      </c>
      <c r="F163" s="151" t="s">
        <v>202</v>
      </c>
      <c r="H163" s="152">
        <v>70</v>
      </c>
      <c r="I163" s="153"/>
      <c r="L163" s="149"/>
      <c r="M163" s="154"/>
      <c r="T163" s="155"/>
      <c r="AT163" s="150" t="s">
        <v>190</v>
      </c>
      <c r="AU163" s="150" t="s">
        <v>88</v>
      </c>
      <c r="AV163" s="13" t="s">
        <v>203</v>
      </c>
      <c r="AW163" s="13" t="s">
        <v>41</v>
      </c>
      <c r="AX163" s="13" t="s">
        <v>88</v>
      </c>
      <c r="AY163" s="150" t="s">
        <v>184</v>
      </c>
    </row>
    <row r="164" spans="2:65" s="1" customFormat="1" ht="16.5" customHeight="1">
      <c r="B164" s="121"/>
      <c r="C164" s="122" t="s">
        <v>265</v>
      </c>
      <c r="D164" s="122" t="s">
        <v>185</v>
      </c>
      <c r="E164" s="123" t="s">
        <v>3238</v>
      </c>
      <c r="F164" s="124" t="s">
        <v>3239</v>
      </c>
      <c r="G164" s="125" t="s">
        <v>1001</v>
      </c>
      <c r="H164" s="126">
        <v>70</v>
      </c>
      <c r="I164" s="127"/>
      <c r="J164" s="128">
        <f>ROUND(I164*H164,2)</f>
        <v>0</v>
      </c>
      <c r="K164" s="124" t="s">
        <v>189</v>
      </c>
      <c r="L164" s="32"/>
      <c r="M164" s="129" t="s">
        <v>3</v>
      </c>
      <c r="N164" s="130" t="s">
        <v>51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88</v>
      </c>
      <c r="AT164" s="133" t="s">
        <v>185</v>
      </c>
      <c r="AU164" s="133" t="s">
        <v>88</v>
      </c>
      <c r="AY164" s="16" t="s">
        <v>184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88</v>
      </c>
      <c r="BK164" s="134">
        <f>ROUND(I164*H164,2)</f>
        <v>0</v>
      </c>
      <c r="BL164" s="16" t="s">
        <v>88</v>
      </c>
      <c r="BM164" s="133" t="s">
        <v>3636</v>
      </c>
    </row>
    <row r="165" spans="2:65" s="11" customFormat="1" ht="11.25">
      <c r="B165" s="135"/>
      <c r="D165" s="136" t="s">
        <v>190</v>
      </c>
      <c r="E165" s="137" t="s">
        <v>3</v>
      </c>
      <c r="F165" s="138" t="s">
        <v>3602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88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1" customFormat="1" ht="22.5">
      <c r="B166" s="135"/>
      <c r="D166" s="136" t="s">
        <v>190</v>
      </c>
      <c r="E166" s="137" t="s">
        <v>3</v>
      </c>
      <c r="F166" s="138" t="s">
        <v>3635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459</v>
      </c>
      <c r="H167" s="145">
        <v>70</v>
      </c>
      <c r="I167" s="146"/>
      <c r="L167" s="142"/>
      <c r="M167" s="147"/>
      <c r="T167" s="148"/>
      <c r="AT167" s="143" t="s">
        <v>190</v>
      </c>
      <c r="AU167" s="143" t="s">
        <v>88</v>
      </c>
      <c r="AV167" s="12" t="s">
        <v>90</v>
      </c>
      <c r="AW167" s="12" t="s">
        <v>41</v>
      </c>
      <c r="AX167" s="12" t="s">
        <v>80</v>
      </c>
      <c r="AY167" s="143" t="s">
        <v>184</v>
      </c>
    </row>
    <row r="168" spans="2:65" s="13" customFormat="1" ht="11.25">
      <c r="B168" s="149"/>
      <c r="D168" s="136" t="s">
        <v>190</v>
      </c>
      <c r="E168" s="150" t="s">
        <v>3</v>
      </c>
      <c r="F168" s="151" t="s">
        <v>202</v>
      </c>
      <c r="H168" s="152">
        <v>70</v>
      </c>
      <c r="I168" s="153"/>
      <c r="L168" s="149"/>
      <c r="M168" s="154"/>
      <c r="T168" s="155"/>
      <c r="AT168" s="150" t="s">
        <v>190</v>
      </c>
      <c r="AU168" s="150" t="s">
        <v>88</v>
      </c>
      <c r="AV168" s="13" t="s">
        <v>203</v>
      </c>
      <c r="AW168" s="13" t="s">
        <v>41</v>
      </c>
      <c r="AX168" s="13" t="s">
        <v>88</v>
      </c>
      <c r="AY168" s="150" t="s">
        <v>184</v>
      </c>
    </row>
    <row r="169" spans="2:65" s="1" customFormat="1" ht="16.5" customHeight="1">
      <c r="B169" s="121"/>
      <c r="C169" s="122" t="s">
        <v>274</v>
      </c>
      <c r="D169" s="122" t="s">
        <v>185</v>
      </c>
      <c r="E169" s="123" t="s">
        <v>3241</v>
      </c>
      <c r="F169" s="124" t="s">
        <v>3242</v>
      </c>
      <c r="G169" s="125" t="s">
        <v>1001</v>
      </c>
      <c r="H169" s="126">
        <v>70</v>
      </c>
      <c r="I169" s="127"/>
      <c r="J169" s="128">
        <f>ROUND(I169*H169,2)</f>
        <v>0</v>
      </c>
      <c r="K169" s="124" t="s">
        <v>189</v>
      </c>
      <c r="L169" s="32"/>
      <c r="M169" s="129" t="s">
        <v>3</v>
      </c>
      <c r="N169" s="130" t="s">
        <v>51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88</v>
      </c>
      <c r="AT169" s="133" t="s">
        <v>185</v>
      </c>
      <c r="AU169" s="133" t="s">
        <v>88</v>
      </c>
      <c r="AY169" s="16" t="s">
        <v>184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88</v>
      </c>
      <c r="BK169" s="134">
        <f>ROUND(I169*H169,2)</f>
        <v>0</v>
      </c>
      <c r="BL169" s="16" t="s">
        <v>88</v>
      </c>
      <c r="BM169" s="133" t="s">
        <v>3637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3602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22.5">
      <c r="B171" s="135"/>
      <c r="D171" s="136" t="s">
        <v>190</v>
      </c>
      <c r="E171" s="137" t="s">
        <v>3</v>
      </c>
      <c r="F171" s="138" t="s">
        <v>3635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88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459</v>
      </c>
      <c r="H172" s="145">
        <v>70</v>
      </c>
      <c r="I172" s="146"/>
      <c r="L172" s="142"/>
      <c r="M172" s="147"/>
      <c r="T172" s="148"/>
      <c r="AT172" s="143" t="s">
        <v>190</v>
      </c>
      <c r="AU172" s="143" t="s">
        <v>88</v>
      </c>
      <c r="AV172" s="12" t="s">
        <v>90</v>
      </c>
      <c r="AW172" s="12" t="s">
        <v>41</v>
      </c>
      <c r="AX172" s="12" t="s">
        <v>80</v>
      </c>
      <c r="AY172" s="143" t="s">
        <v>184</v>
      </c>
    </row>
    <row r="173" spans="2:65" s="13" customFormat="1" ht="11.25">
      <c r="B173" s="149"/>
      <c r="D173" s="136" t="s">
        <v>190</v>
      </c>
      <c r="E173" s="150" t="s">
        <v>3</v>
      </c>
      <c r="F173" s="151" t="s">
        <v>202</v>
      </c>
      <c r="H173" s="152">
        <v>70</v>
      </c>
      <c r="I173" s="153"/>
      <c r="L173" s="149"/>
      <c r="M173" s="154"/>
      <c r="T173" s="155"/>
      <c r="AT173" s="150" t="s">
        <v>190</v>
      </c>
      <c r="AU173" s="150" t="s">
        <v>88</v>
      </c>
      <c r="AV173" s="13" t="s">
        <v>203</v>
      </c>
      <c r="AW173" s="13" t="s">
        <v>41</v>
      </c>
      <c r="AX173" s="13" t="s">
        <v>88</v>
      </c>
      <c r="AY173" s="150" t="s">
        <v>184</v>
      </c>
    </row>
    <row r="174" spans="2:65" s="10" customFormat="1" ht="25.9" customHeight="1">
      <c r="B174" s="111"/>
      <c r="D174" s="112" t="s">
        <v>79</v>
      </c>
      <c r="E174" s="113" t="s">
        <v>90</v>
      </c>
      <c r="F174" s="113" t="s">
        <v>313</v>
      </c>
      <c r="I174" s="114"/>
      <c r="J174" s="115">
        <f>BK174</f>
        <v>0</v>
      </c>
      <c r="L174" s="111"/>
      <c r="M174" s="116"/>
      <c r="P174" s="117">
        <f>SUM(P175:P179)</f>
        <v>0</v>
      </c>
      <c r="R174" s="117">
        <f>SUM(R175:R179)</f>
        <v>0</v>
      </c>
      <c r="T174" s="118">
        <f>SUM(T175:T179)</f>
        <v>0</v>
      </c>
      <c r="AR174" s="112" t="s">
        <v>88</v>
      </c>
      <c r="AT174" s="119" t="s">
        <v>79</v>
      </c>
      <c r="AU174" s="119" t="s">
        <v>80</v>
      </c>
      <c r="AY174" s="112" t="s">
        <v>184</v>
      </c>
      <c r="BK174" s="120">
        <f>SUM(BK175:BK179)</f>
        <v>0</v>
      </c>
    </row>
    <row r="175" spans="2:65" s="1" customFormat="1" ht="16.5" customHeight="1">
      <c r="B175" s="121"/>
      <c r="C175" s="122" t="s">
        <v>256</v>
      </c>
      <c r="D175" s="122" t="s">
        <v>185</v>
      </c>
      <c r="E175" s="123" t="s">
        <v>315</v>
      </c>
      <c r="F175" s="124" t="s">
        <v>316</v>
      </c>
      <c r="G175" s="125" t="s">
        <v>188</v>
      </c>
      <c r="H175" s="126">
        <v>1.2</v>
      </c>
      <c r="I175" s="127"/>
      <c r="J175" s="128">
        <f>ROUND(I175*H175,2)</f>
        <v>0</v>
      </c>
      <c r="K175" s="124" t="s">
        <v>189</v>
      </c>
      <c r="L175" s="32"/>
      <c r="M175" s="129" t="s">
        <v>3</v>
      </c>
      <c r="N175" s="130" t="s">
        <v>51</v>
      </c>
      <c r="P175" s="131">
        <f>O175*H175</f>
        <v>0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88</v>
      </c>
      <c r="AT175" s="133" t="s">
        <v>185</v>
      </c>
      <c r="AU175" s="133" t="s">
        <v>88</v>
      </c>
      <c r="AY175" s="16" t="s">
        <v>184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88</v>
      </c>
      <c r="BK175" s="134">
        <f>ROUND(I175*H175,2)</f>
        <v>0</v>
      </c>
      <c r="BL175" s="16" t="s">
        <v>88</v>
      </c>
      <c r="BM175" s="133" t="s">
        <v>3638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3639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88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1" customFormat="1" ht="11.25">
      <c r="B177" s="135"/>
      <c r="D177" s="136" t="s">
        <v>190</v>
      </c>
      <c r="E177" s="137" t="s">
        <v>3</v>
      </c>
      <c r="F177" s="138" t="s">
        <v>3640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2" customFormat="1" ht="11.25">
      <c r="B178" s="142"/>
      <c r="D178" s="136" t="s">
        <v>190</v>
      </c>
      <c r="E178" s="143" t="s">
        <v>3</v>
      </c>
      <c r="F178" s="144" t="s">
        <v>319</v>
      </c>
      <c r="H178" s="145">
        <v>1.2</v>
      </c>
      <c r="I178" s="146"/>
      <c r="L178" s="142"/>
      <c r="M178" s="147"/>
      <c r="T178" s="148"/>
      <c r="AT178" s="143" t="s">
        <v>190</v>
      </c>
      <c r="AU178" s="143" t="s">
        <v>88</v>
      </c>
      <c r="AV178" s="12" t="s">
        <v>90</v>
      </c>
      <c r="AW178" s="12" t="s">
        <v>41</v>
      </c>
      <c r="AX178" s="12" t="s">
        <v>80</v>
      </c>
      <c r="AY178" s="143" t="s">
        <v>184</v>
      </c>
    </row>
    <row r="179" spans="2:65" s="13" customFormat="1" ht="11.25">
      <c r="B179" s="149"/>
      <c r="D179" s="136" t="s">
        <v>190</v>
      </c>
      <c r="E179" s="150" t="s">
        <v>3</v>
      </c>
      <c r="F179" s="151" t="s">
        <v>202</v>
      </c>
      <c r="H179" s="152">
        <v>1.2</v>
      </c>
      <c r="I179" s="153"/>
      <c r="L179" s="149"/>
      <c r="M179" s="154"/>
      <c r="T179" s="155"/>
      <c r="AT179" s="150" t="s">
        <v>190</v>
      </c>
      <c r="AU179" s="150" t="s">
        <v>88</v>
      </c>
      <c r="AV179" s="13" t="s">
        <v>203</v>
      </c>
      <c r="AW179" s="13" t="s">
        <v>41</v>
      </c>
      <c r="AX179" s="13" t="s">
        <v>88</v>
      </c>
      <c r="AY179" s="150" t="s">
        <v>184</v>
      </c>
    </row>
    <row r="180" spans="2:65" s="10" customFormat="1" ht="25.9" customHeight="1">
      <c r="B180" s="111"/>
      <c r="D180" s="112" t="s">
        <v>79</v>
      </c>
      <c r="E180" s="113" t="s">
        <v>203</v>
      </c>
      <c r="F180" s="113" t="s">
        <v>3641</v>
      </c>
      <c r="I180" s="114"/>
      <c r="J180" s="115">
        <f>BK180</f>
        <v>0</v>
      </c>
      <c r="L180" s="111"/>
      <c r="M180" s="116"/>
      <c r="P180" s="117">
        <f>SUM(P181:P185)</f>
        <v>0</v>
      </c>
      <c r="R180" s="117">
        <f>SUM(R181:R185)</f>
        <v>0</v>
      </c>
      <c r="T180" s="118">
        <f>SUM(T181:T185)</f>
        <v>0</v>
      </c>
      <c r="AR180" s="112" t="s">
        <v>88</v>
      </c>
      <c r="AT180" s="119" t="s">
        <v>79</v>
      </c>
      <c r="AU180" s="119" t="s">
        <v>80</v>
      </c>
      <c r="AY180" s="112" t="s">
        <v>184</v>
      </c>
      <c r="BK180" s="120">
        <f>SUM(BK181:BK185)</f>
        <v>0</v>
      </c>
    </row>
    <row r="181" spans="2:65" s="1" customFormat="1" ht="21.75" customHeight="1">
      <c r="B181" s="121"/>
      <c r="C181" s="122" t="s">
        <v>9</v>
      </c>
      <c r="D181" s="122" t="s">
        <v>185</v>
      </c>
      <c r="E181" s="123" t="s">
        <v>3642</v>
      </c>
      <c r="F181" s="124" t="s">
        <v>3643</v>
      </c>
      <c r="G181" s="125" t="s">
        <v>188</v>
      </c>
      <c r="H181" s="126">
        <v>16.478000000000002</v>
      </c>
      <c r="I181" s="127"/>
      <c r="J181" s="128">
        <f>ROUND(I181*H181,2)</f>
        <v>0</v>
      </c>
      <c r="K181" s="124" t="s">
        <v>189</v>
      </c>
      <c r="L181" s="32"/>
      <c r="M181" s="129" t="s">
        <v>3</v>
      </c>
      <c r="N181" s="130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88</v>
      </c>
      <c r="AT181" s="133" t="s">
        <v>185</v>
      </c>
      <c r="AU181" s="133" t="s">
        <v>88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3644</v>
      </c>
    </row>
    <row r="182" spans="2:65" s="11" customFormat="1" ht="11.25">
      <c r="B182" s="135"/>
      <c r="D182" s="136" t="s">
        <v>190</v>
      </c>
      <c r="E182" s="137" t="s">
        <v>3</v>
      </c>
      <c r="F182" s="138" t="s">
        <v>3639</v>
      </c>
      <c r="H182" s="137" t="s">
        <v>3</v>
      </c>
      <c r="I182" s="139"/>
      <c r="L182" s="135"/>
      <c r="M182" s="140"/>
      <c r="T182" s="141"/>
      <c r="AT182" s="137" t="s">
        <v>190</v>
      </c>
      <c r="AU182" s="137" t="s">
        <v>88</v>
      </c>
      <c r="AV182" s="11" t="s">
        <v>88</v>
      </c>
      <c r="AW182" s="11" t="s">
        <v>41</v>
      </c>
      <c r="AX182" s="11" t="s">
        <v>80</v>
      </c>
      <c r="AY182" s="137" t="s">
        <v>184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1147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3645</v>
      </c>
      <c r="H184" s="145">
        <v>16.478000000000002</v>
      </c>
      <c r="I184" s="146"/>
      <c r="L184" s="142"/>
      <c r="M184" s="147"/>
      <c r="T184" s="148"/>
      <c r="AT184" s="143" t="s">
        <v>190</v>
      </c>
      <c r="AU184" s="143" t="s">
        <v>88</v>
      </c>
      <c r="AV184" s="12" t="s">
        <v>90</v>
      </c>
      <c r="AW184" s="12" t="s">
        <v>41</v>
      </c>
      <c r="AX184" s="12" t="s">
        <v>80</v>
      </c>
      <c r="AY184" s="143" t="s">
        <v>184</v>
      </c>
    </row>
    <row r="185" spans="2:65" s="13" customFormat="1" ht="11.25">
      <c r="B185" s="149"/>
      <c r="D185" s="136" t="s">
        <v>190</v>
      </c>
      <c r="E185" s="150" t="s">
        <v>3</v>
      </c>
      <c r="F185" s="151" t="s">
        <v>202</v>
      </c>
      <c r="H185" s="152">
        <v>16.478000000000002</v>
      </c>
      <c r="I185" s="153"/>
      <c r="L185" s="149"/>
      <c r="M185" s="154"/>
      <c r="T185" s="155"/>
      <c r="AT185" s="150" t="s">
        <v>190</v>
      </c>
      <c r="AU185" s="150" t="s">
        <v>88</v>
      </c>
      <c r="AV185" s="13" t="s">
        <v>203</v>
      </c>
      <c r="AW185" s="13" t="s">
        <v>41</v>
      </c>
      <c r="AX185" s="13" t="s">
        <v>88</v>
      </c>
      <c r="AY185" s="150" t="s">
        <v>184</v>
      </c>
    </row>
    <row r="186" spans="2:65" s="10" customFormat="1" ht="25.9" customHeight="1">
      <c r="B186" s="111"/>
      <c r="D186" s="112" t="s">
        <v>79</v>
      </c>
      <c r="E186" s="113" t="s">
        <v>230</v>
      </c>
      <c r="F186" s="113" t="s">
        <v>333</v>
      </c>
      <c r="I186" s="114"/>
      <c r="J186" s="115">
        <f>BK186</f>
        <v>0</v>
      </c>
      <c r="L186" s="111"/>
      <c r="M186" s="116"/>
      <c r="P186" s="117">
        <f>SUM(P187:P392)</f>
        <v>0</v>
      </c>
      <c r="R186" s="117">
        <f>SUM(R187:R392)</f>
        <v>0</v>
      </c>
      <c r="T186" s="118">
        <f>SUM(T187:T392)</f>
        <v>0</v>
      </c>
      <c r="AR186" s="112" t="s">
        <v>88</v>
      </c>
      <c r="AT186" s="119" t="s">
        <v>79</v>
      </c>
      <c r="AU186" s="119" t="s">
        <v>80</v>
      </c>
      <c r="AY186" s="112" t="s">
        <v>184</v>
      </c>
      <c r="BK186" s="120">
        <f>SUM(BK187:BK392)</f>
        <v>0</v>
      </c>
    </row>
    <row r="187" spans="2:65" s="1" customFormat="1" ht="21.75" customHeight="1">
      <c r="B187" s="121"/>
      <c r="C187" s="122" t="s">
        <v>268</v>
      </c>
      <c r="D187" s="122" t="s">
        <v>185</v>
      </c>
      <c r="E187" s="123" t="s">
        <v>334</v>
      </c>
      <c r="F187" s="124" t="s">
        <v>335</v>
      </c>
      <c r="G187" s="125" t="s">
        <v>324</v>
      </c>
      <c r="H187" s="126">
        <v>165</v>
      </c>
      <c r="I187" s="127"/>
      <c r="J187" s="128">
        <f>ROUND(I187*H187,2)</f>
        <v>0</v>
      </c>
      <c r="K187" s="124" t="s">
        <v>189</v>
      </c>
      <c r="L187" s="32"/>
      <c r="M187" s="129" t="s">
        <v>3</v>
      </c>
      <c r="N187" s="130" t="s">
        <v>51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88</v>
      </c>
      <c r="AT187" s="133" t="s">
        <v>185</v>
      </c>
      <c r="AU187" s="133" t="s">
        <v>88</v>
      </c>
      <c r="AY187" s="16" t="s">
        <v>184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88</v>
      </c>
      <c r="BK187" s="134">
        <f>ROUND(I187*H187,2)</f>
        <v>0</v>
      </c>
      <c r="BL187" s="16" t="s">
        <v>88</v>
      </c>
      <c r="BM187" s="133" t="s">
        <v>3646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3647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88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1" customFormat="1" ht="22.5">
      <c r="B189" s="135"/>
      <c r="D189" s="136" t="s">
        <v>190</v>
      </c>
      <c r="E189" s="137" t="s">
        <v>3</v>
      </c>
      <c r="F189" s="138" t="s">
        <v>3648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88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2" customFormat="1" ht="11.25">
      <c r="B190" s="142"/>
      <c r="D190" s="136" t="s">
        <v>190</v>
      </c>
      <c r="E190" s="143" t="s">
        <v>3</v>
      </c>
      <c r="F190" s="144" t="s">
        <v>1691</v>
      </c>
      <c r="H190" s="145">
        <v>115</v>
      </c>
      <c r="I190" s="146"/>
      <c r="L190" s="142"/>
      <c r="M190" s="147"/>
      <c r="T190" s="148"/>
      <c r="AT190" s="143" t="s">
        <v>190</v>
      </c>
      <c r="AU190" s="143" t="s">
        <v>88</v>
      </c>
      <c r="AV190" s="12" t="s">
        <v>90</v>
      </c>
      <c r="AW190" s="12" t="s">
        <v>41</v>
      </c>
      <c r="AX190" s="12" t="s">
        <v>80</v>
      </c>
      <c r="AY190" s="143" t="s">
        <v>184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3649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3650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1" customFormat="1" ht="22.5">
      <c r="B193" s="135"/>
      <c r="D193" s="136" t="s">
        <v>190</v>
      </c>
      <c r="E193" s="137" t="s">
        <v>3</v>
      </c>
      <c r="F193" s="138" t="s">
        <v>3651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2" customFormat="1" ht="11.25">
      <c r="B194" s="142"/>
      <c r="D194" s="136" t="s">
        <v>190</v>
      </c>
      <c r="E194" s="143" t="s">
        <v>3</v>
      </c>
      <c r="F194" s="144" t="s">
        <v>386</v>
      </c>
      <c r="H194" s="145">
        <v>50</v>
      </c>
      <c r="I194" s="146"/>
      <c r="L194" s="142"/>
      <c r="M194" s="147"/>
      <c r="T194" s="148"/>
      <c r="AT194" s="143" t="s">
        <v>190</v>
      </c>
      <c r="AU194" s="143" t="s">
        <v>88</v>
      </c>
      <c r="AV194" s="12" t="s">
        <v>90</v>
      </c>
      <c r="AW194" s="12" t="s">
        <v>41</v>
      </c>
      <c r="AX194" s="12" t="s">
        <v>80</v>
      </c>
      <c r="AY194" s="143" t="s">
        <v>184</v>
      </c>
    </row>
    <row r="195" spans="2:65" s="13" customFormat="1" ht="11.25">
      <c r="B195" s="149"/>
      <c r="D195" s="136" t="s">
        <v>190</v>
      </c>
      <c r="E195" s="150" t="s">
        <v>3</v>
      </c>
      <c r="F195" s="151" t="s">
        <v>202</v>
      </c>
      <c r="H195" s="152">
        <v>165</v>
      </c>
      <c r="I195" s="153"/>
      <c r="L195" s="149"/>
      <c r="M195" s="154"/>
      <c r="T195" s="155"/>
      <c r="AT195" s="150" t="s">
        <v>190</v>
      </c>
      <c r="AU195" s="150" t="s">
        <v>88</v>
      </c>
      <c r="AV195" s="13" t="s">
        <v>203</v>
      </c>
      <c r="AW195" s="13" t="s">
        <v>41</v>
      </c>
      <c r="AX195" s="13" t="s">
        <v>88</v>
      </c>
      <c r="AY195" s="150" t="s">
        <v>184</v>
      </c>
    </row>
    <row r="196" spans="2:65" s="1" customFormat="1" ht="21.75" customHeight="1">
      <c r="B196" s="121"/>
      <c r="C196" s="122" t="s">
        <v>293</v>
      </c>
      <c r="D196" s="122" t="s">
        <v>185</v>
      </c>
      <c r="E196" s="123" t="s">
        <v>340</v>
      </c>
      <c r="F196" s="124" t="s">
        <v>341</v>
      </c>
      <c r="G196" s="125" t="s">
        <v>324</v>
      </c>
      <c r="H196" s="126">
        <v>165</v>
      </c>
      <c r="I196" s="127"/>
      <c r="J196" s="128">
        <f>ROUND(I196*H196,2)</f>
        <v>0</v>
      </c>
      <c r="K196" s="124" t="s">
        <v>189</v>
      </c>
      <c r="L196" s="32"/>
      <c r="M196" s="129" t="s">
        <v>3</v>
      </c>
      <c r="N196" s="130" t="s">
        <v>51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88</v>
      </c>
      <c r="AT196" s="133" t="s">
        <v>185</v>
      </c>
      <c r="AU196" s="133" t="s">
        <v>88</v>
      </c>
      <c r="AY196" s="16" t="s">
        <v>184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88</v>
      </c>
      <c r="BK196" s="134">
        <f>ROUND(I196*H196,2)</f>
        <v>0</v>
      </c>
      <c r="BL196" s="16" t="s">
        <v>88</v>
      </c>
      <c r="BM196" s="133" t="s">
        <v>3652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3647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22.5">
      <c r="B198" s="135"/>
      <c r="D198" s="136" t="s">
        <v>190</v>
      </c>
      <c r="E198" s="137" t="s">
        <v>3</v>
      </c>
      <c r="F198" s="138" t="s">
        <v>3648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1691</v>
      </c>
      <c r="H199" s="145">
        <v>115</v>
      </c>
      <c r="I199" s="146"/>
      <c r="L199" s="142"/>
      <c r="M199" s="147"/>
      <c r="T199" s="148"/>
      <c r="AT199" s="143" t="s">
        <v>190</v>
      </c>
      <c r="AU199" s="143" t="s">
        <v>88</v>
      </c>
      <c r="AV199" s="12" t="s">
        <v>90</v>
      </c>
      <c r="AW199" s="12" t="s">
        <v>41</v>
      </c>
      <c r="AX199" s="12" t="s">
        <v>80</v>
      </c>
      <c r="AY199" s="143" t="s">
        <v>184</v>
      </c>
    </row>
    <row r="200" spans="2:65" s="11" customFormat="1" ht="11.25">
      <c r="B200" s="135"/>
      <c r="D200" s="136" t="s">
        <v>190</v>
      </c>
      <c r="E200" s="137" t="s">
        <v>3</v>
      </c>
      <c r="F200" s="138" t="s">
        <v>3649</v>
      </c>
      <c r="H200" s="137" t="s">
        <v>3</v>
      </c>
      <c r="I200" s="139"/>
      <c r="L200" s="135"/>
      <c r="M200" s="140"/>
      <c r="T200" s="141"/>
      <c r="AT200" s="137" t="s">
        <v>190</v>
      </c>
      <c r="AU200" s="137" t="s">
        <v>88</v>
      </c>
      <c r="AV200" s="11" t="s">
        <v>88</v>
      </c>
      <c r="AW200" s="11" t="s">
        <v>41</v>
      </c>
      <c r="AX200" s="11" t="s">
        <v>80</v>
      </c>
      <c r="AY200" s="137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3650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22.5">
      <c r="B202" s="135"/>
      <c r="D202" s="136" t="s">
        <v>190</v>
      </c>
      <c r="E202" s="137" t="s">
        <v>3</v>
      </c>
      <c r="F202" s="138" t="s">
        <v>3651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2" customFormat="1" ht="11.25">
      <c r="B203" s="142"/>
      <c r="D203" s="136" t="s">
        <v>190</v>
      </c>
      <c r="E203" s="143" t="s">
        <v>3</v>
      </c>
      <c r="F203" s="144" t="s">
        <v>386</v>
      </c>
      <c r="H203" s="145">
        <v>50</v>
      </c>
      <c r="I203" s="146"/>
      <c r="L203" s="142"/>
      <c r="M203" s="147"/>
      <c r="T203" s="148"/>
      <c r="AT203" s="143" t="s">
        <v>190</v>
      </c>
      <c r="AU203" s="143" t="s">
        <v>88</v>
      </c>
      <c r="AV203" s="12" t="s">
        <v>90</v>
      </c>
      <c r="AW203" s="12" t="s">
        <v>41</v>
      </c>
      <c r="AX203" s="12" t="s">
        <v>80</v>
      </c>
      <c r="AY203" s="143" t="s">
        <v>184</v>
      </c>
    </row>
    <row r="204" spans="2:65" s="13" customFormat="1" ht="11.25">
      <c r="B204" s="149"/>
      <c r="D204" s="136" t="s">
        <v>190</v>
      </c>
      <c r="E204" s="150" t="s">
        <v>3</v>
      </c>
      <c r="F204" s="151" t="s">
        <v>202</v>
      </c>
      <c r="H204" s="152">
        <v>165</v>
      </c>
      <c r="I204" s="153"/>
      <c r="L204" s="149"/>
      <c r="M204" s="154"/>
      <c r="T204" s="155"/>
      <c r="AT204" s="150" t="s">
        <v>190</v>
      </c>
      <c r="AU204" s="150" t="s">
        <v>88</v>
      </c>
      <c r="AV204" s="13" t="s">
        <v>203</v>
      </c>
      <c r="AW204" s="13" t="s">
        <v>41</v>
      </c>
      <c r="AX204" s="13" t="s">
        <v>88</v>
      </c>
      <c r="AY204" s="150" t="s">
        <v>184</v>
      </c>
    </row>
    <row r="205" spans="2:65" s="1" customFormat="1" ht="16.5" customHeight="1">
      <c r="B205" s="121"/>
      <c r="C205" s="122" t="s">
        <v>300</v>
      </c>
      <c r="D205" s="122" t="s">
        <v>185</v>
      </c>
      <c r="E205" s="123" t="s">
        <v>351</v>
      </c>
      <c r="F205" s="124" t="s">
        <v>352</v>
      </c>
      <c r="G205" s="125" t="s">
        <v>324</v>
      </c>
      <c r="H205" s="126">
        <v>60</v>
      </c>
      <c r="I205" s="127"/>
      <c r="J205" s="128">
        <f>ROUND(I205*H205,2)</f>
        <v>0</v>
      </c>
      <c r="K205" s="124" t="s">
        <v>189</v>
      </c>
      <c r="L205" s="32"/>
      <c r="M205" s="129" t="s">
        <v>3</v>
      </c>
      <c r="N205" s="130" t="s">
        <v>51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88</v>
      </c>
      <c r="AT205" s="133" t="s">
        <v>185</v>
      </c>
      <c r="AU205" s="133" t="s">
        <v>88</v>
      </c>
      <c r="AY205" s="16" t="s">
        <v>184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88</v>
      </c>
      <c r="BK205" s="134">
        <f>ROUND(I205*H205,2)</f>
        <v>0</v>
      </c>
      <c r="BL205" s="16" t="s">
        <v>88</v>
      </c>
      <c r="BM205" s="133" t="s">
        <v>3653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3602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88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354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1619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2" customFormat="1" ht="11.25">
      <c r="B209" s="142"/>
      <c r="D209" s="136" t="s">
        <v>190</v>
      </c>
      <c r="E209" s="143" t="s">
        <v>3</v>
      </c>
      <c r="F209" s="144" t="s">
        <v>3654</v>
      </c>
      <c r="H209" s="145">
        <v>60</v>
      </c>
      <c r="I209" s="146"/>
      <c r="L209" s="142"/>
      <c r="M209" s="147"/>
      <c r="T209" s="148"/>
      <c r="AT209" s="143" t="s">
        <v>190</v>
      </c>
      <c r="AU209" s="143" t="s">
        <v>88</v>
      </c>
      <c r="AV209" s="12" t="s">
        <v>90</v>
      </c>
      <c r="AW209" s="12" t="s">
        <v>41</v>
      </c>
      <c r="AX209" s="12" t="s">
        <v>80</v>
      </c>
      <c r="AY209" s="143" t="s">
        <v>184</v>
      </c>
    </row>
    <row r="210" spans="2:65" s="13" customFormat="1" ht="11.25">
      <c r="B210" s="149"/>
      <c r="D210" s="136" t="s">
        <v>190</v>
      </c>
      <c r="E210" s="150" t="s">
        <v>3</v>
      </c>
      <c r="F210" s="151" t="s">
        <v>202</v>
      </c>
      <c r="H210" s="152">
        <v>60</v>
      </c>
      <c r="I210" s="153"/>
      <c r="L210" s="149"/>
      <c r="M210" s="154"/>
      <c r="T210" s="155"/>
      <c r="AT210" s="150" t="s">
        <v>190</v>
      </c>
      <c r="AU210" s="150" t="s">
        <v>88</v>
      </c>
      <c r="AV210" s="13" t="s">
        <v>203</v>
      </c>
      <c r="AW210" s="13" t="s">
        <v>41</v>
      </c>
      <c r="AX210" s="13" t="s">
        <v>88</v>
      </c>
      <c r="AY210" s="150" t="s">
        <v>184</v>
      </c>
    </row>
    <row r="211" spans="2:65" s="1" customFormat="1" ht="21.75" customHeight="1">
      <c r="B211" s="121"/>
      <c r="C211" s="122" t="s">
        <v>314</v>
      </c>
      <c r="D211" s="122" t="s">
        <v>185</v>
      </c>
      <c r="E211" s="123" t="s">
        <v>371</v>
      </c>
      <c r="F211" s="124" t="s">
        <v>372</v>
      </c>
      <c r="G211" s="125" t="s">
        <v>324</v>
      </c>
      <c r="H211" s="126">
        <v>115</v>
      </c>
      <c r="I211" s="127"/>
      <c r="J211" s="128">
        <f>ROUND(I211*H211,2)</f>
        <v>0</v>
      </c>
      <c r="K211" s="124" t="s">
        <v>189</v>
      </c>
      <c r="L211" s="32"/>
      <c r="M211" s="129" t="s">
        <v>3</v>
      </c>
      <c r="N211" s="130" t="s">
        <v>51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88</v>
      </c>
      <c r="AT211" s="133" t="s">
        <v>185</v>
      </c>
      <c r="AU211" s="133" t="s">
        <v>88</v>
      </c>
      <c r="AY211" s="16" t="s">
        <v>184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6" t="s">
        <v>88</v>
      </c>
      <c r="BK211" s="134">
        <f>ROUND(I211*H211,2)</f>
        <v>0</v>
      </c>
      <c r="BL211" s="16" t="s">
        <v>88</v>
      </c>
      <c r="BM211" s="133" t="s">
        <v>3655</v>
      </c>
    </row>
    <row r="212" spans="2:65" s="11" customFormat="1" ht="11.25">
      <c r="B212" s="135"/>
      <c r="D212" s="136" t="s">
        <v>190</v>
      </c>
      <c r="E212" s="137" t="s">
        <v>3</v>
      </c>
      <c r="F212" s="138" t="s">
        <v>3647</v>
      </c>
      <c r="H212" s="137" t="s">
        <v>3</v>
      </c>
      <c r="I212" s="139"/>
      <c r="L212" s="135"/>
      <c r="M212" s="140"/>
      <c r="T212" s="141"/>
      <c r="AT212" s="137" t="s">
        <v>190</v>
      </c>
      <c r="AU212" s="137" t="s">
        <v>88</v>
      </c>
      <c r="AV212" s="11" t="s">
        <v>88</v>
      </c>
      <c r="AW212" s="11" t="s">
        <v>41</v>
      </c>
      <c r="AX212" s="11" t="s">
        <v>80</v>
      </c>
      <c r="AY212" s="137" t="s">
        <v>184</v>
      </c>
    </row>
    <row r="213" spans="2:65" s="11" customFormat="1" ht="22.5">
      <c r="B213" s="135"/>
      <c r="D213" s="136" t="s">
        <v>190</v>
      </c>
      <c r="E213" s="137" t="s">
        <v>3</v>
      </c>
      <c r="F213" s="138" t="s">
        <v>3656</v>
      </c>
      <c r="H213" s="137" t="s">
        <v>3</v>
      </c>
      <c r="I213" s="139"/>
      <c r="L213" s="135"/>
      <c r="M213" s="140"/>
      <c r="T213" s="141"/>
      <c r="AT213" s="137" t="s">
        <v>190</v>
      </c>
      <c r="AU213" s="137" t="s">
        <v>88</v>
      </c>
      <c r="AV213" s="11" t="s">
        <v>88</v>
      </c>
      <c r="AW213" s="11" t="s">
        <v>41</v>
      </c>
      <c r="AX213" s="11" t="s">
        <v>80</v>
      </c>
      <c r="AY213" s="137" t="s">
        <v>184</v>
      </c>
    </row>
    <row r="214" spans="2:65" s="12" customFormat="1" ht="11.25">
      <c r="B214" s="142"/>
      <c r="D214" s="136" t="s">
        <v>190</v>
      </c>
      <c r="E214" s="143" t="s">
        <v>3</v>
      </c>
      <c r="F214" s="144" t="s">
        <v>1691</v>
      </c>
      <c r="H214" s="145">
        <v>115</v>
      </c>
      <c r="I214" s="146"/>
      <c r="L214" s="142"/>
      <c r="M214" s="147"/>
      <c r="T214" s="148"/>
      <c r="AT214" s="143" t="s">
        <v>190</v>
      </c>
      <c r="AU214" s="143" t="s">
        <v>88</v>
      </c>
      <c r="AV214" s="12" t="s">
        <v>90</v>
      </c>
      <c r="AW214" s="12" t="s">
        <v>41</v>
      </c>
      <c r="AX214" s="12" t="s">
        <v>80</v>
      </c>
      <c r="AY214" s="143" t="s">
        <v>184</v>
      </c>
    </row>
    <row r="215" spans="2:65" s="13" customFormat="1" ht="11.25">
      <c r="B215" s="149"/>
      <c r="D215" s="136" t="s">
        <v>190</v>
      </c>
      <c r="E215" s="150" t="s">
        <v>3</v>
      </c>
      <c r="F215" s="151" t="s">
        <v>202</v>
      </c>
      <c r="H215" s="152">
        <v>115</v>
      </c>
      <c r="I215" s="153"/>
      <c r="L215" s="149"/>
      <c r="M215" s="154"/>
      <c r="T215" s="155"/>
      <c r="AT215" s="150" t="s">
        <v>190</v>
      </c>
      <c r="AU215" s="150" t="s">
        <v>88</v>
      </c>
      <c r="AV215" s="13" t="s">
        <v>203</v>
      </c>
      <c r="AW215" s="13" t="s">
        <v>41</v>
      </c>
      <c r="AX215" s="13" t="s">
        <v>88</v>
      </c>
      <c r="AY215" s="150" t="s">
        <v>184</v>
      </c>
    </row>
    <row r="216" spans="2:65" s="1" customFormat="1" ht="16.5" customHeight="1">
      <c r="B216" s="121"/>
      <c r="C216" s="122" t="s">
        <v>321</v>
      </c>
      <c r="D216" s="122" t="s">
        <v>185</v>
      </c>
      <c r="E216" s="123" t="s">
        <v>377</v>
      </c>
      <c r="F216" s="124" t="s">
        <v>378</v>
      </c>
      <c r="G216" s="125" t="s">
        <v>348</v>
      </c>
      <c r="H216" s="126">
        <v>9</v>
      </c>
      <c r="I216" s="127"/>
      <c r="J216" s="128">
        <f>ROUND(I216*H216,2)</f>
        <v>0</v>
      </c>
      <c r="K216" s="124" t="s">
        <v>189</v>
      </c>
      <c r="L216" s="32"/>
      <c r="M216" s="129" t="s">
        <v>3</v>
      </c>
      <c r="N216" s="130" t="s">
        <v>51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88</v>
      </c>
      <c r="AT216" s="133" t="s">
        <v>185</v>
      </c>
      <c r="AU216" s="133" t="s">
        <v>88</v>
      </c>
      <c r="AY216" s="16" t="s">
        <v>184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88</v>
      </c>
      <c r="BK216" s="134">
        <f>ROUND(I216*H216,2)</f>
        <v>0</v>
      </c>
      <c r="BL216" s="16" t="s">
        <v>88</v>
      </c>
      <c r="BM216" s="133" t="s">
        <v>3657</v>
      </c>
    </row>
    <row r="217" spans="2:65" s="11" customFormat="1" ht="11.25">
      <c r="B217" s="135"/>
      <c r="D217" s="136" t="s">
        <v>190</v>
      </c>
      <c r="E217" s="137" t="s">
        <v>3</v>
      </c>
      <c r="F217" s="138" t="s">
        <v>3647</v>
      </c>
      <c r="H217" s="137" t="s">
        <v>3</v>
      </c>
      <c r="I217" s="139"/>
      <c r="L217" s="135"/>
      <c r="M217" s="140"/>
      <c r="T217" s="141"/>
      <c r="AT217" s="137" t="s">
        <v>190</v>
      </c>
      <c r="AU217" s="137" t="s">
        <v>88</v>
      </c>
      <c r="AV217" s="11" t="s">
        <v>88</v>
      </c>
      <c r="AW217" s="11" t="s">
        <v>41</v>
      </c>
      <c r="AX217" s="11" t="s">
        <v>80</v>
      </c>
      <c r="AY217" s="137" t="s">
        <v>184</v>
      </c>
    </row>
    <row r="218" spans="2:65" s="11" customFormat="1" ht="11.25">
      <c r="B218" s="135"/>
      <c r="D218" s="136" t="s">
        <v>190</v>
      </c>
      <c r="E218" s="137" t="s">
        <v>3</v>
      </c>
      <c r="F218" s="138" t="s">
        <v>380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88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2" customFormat="1" ht="11.25">
      <c r="B219" s="142"/>
      <c r="D219" s="136" t="s">
        <v>190</v>
      </c>
      <c r="E219" s="143" t="s">
        <v>3</v>
      </c>
      <c r="F219" s="144" t="s">
        <v>241</v>
      </c>
      <c r="H219" s="145">
        <v>9</v>
      </c>
      <c r="I219" s="146"/>
      <c r="L219" s="142"/>
      <c r="M219" s="147"/>
      <c r="T219" s="148"/>
      <c r="AT219" s="143" t="s">
        <v>190</v>
      </c>
      <c r="AU219" s="143" t="s">
        <v>88</v>
      </c>
      <c r="AV219" s="12" t="s">
        <v>90</v>
      </c>
      <c r="AW219" s="12" t="s">
        <v>41</v>
      </c>
      <c r="AX219" s="12" t="s">
        <v>80</v>
      </c>
      <c r="AY219" s="143" t="s">
        <v>184</v>
      </c>
    </row>
    <row r="220" spans="2:65" s="13" customFormat="1" ht="11.25">
      <c r="B220" s="149"/>
      <c r="D220" s="136" t="s">
        <v>190</v>
      </c>
      <c r="E220" s="150" t="s">
        <v>3</v>
      </c>
      <c r="F220" s="151" t="s">
        <v>202</v>
      </c>
      <c r="H220" s="152">
        <v>9</v>
      </c>
      <c r="I220" s="153"/>
      <c r="L220" s="149"/>
      <c r="M220" s="154"/>
      <c r="T220" s="155"/>
      <c r="AT220" s="150" t="s">
        <v>190</v>
      </c>
      <c r="AU220" s="150" t="s">
        <v>88</v>
      </c>
      <c r="AV220" s="13" t="s">
        <v>203</v>
      </c>
      <c r="AW220" s="13" t="s">
        <v>41</v>
      </c>
      <c r="AX220" s="13" t="s">
        <v>88</v>
      </c>
      <c r="AY220" s="150" t="s">
        <v>184</v>
      </c>
    </row>
    <row r="221" spans="2:65" s="1" customFormat="1" ht="16.5" customHeight="1">
      <c r="B221" s="121"/>
      <c r="C221" s="122" t="s">
        <v>8</v>
      </c>
      <c r="D221" s="122" t="s">
        <v>185</v>
      </c>
      <c r="E221" s="123" t="s">
        <v>384</v>
      </c>
      <c r="F221" s="124" t="s">
        <v>385</v>
      </c>
      <c r="G221" s="125" t="s">
        <v>348</v>
      </c>
      <c r="H221" s="126">
        <v>9</v>
      </c>
      <c r="I221" s="127"/>
      <c r="J221" s="128">
        <f>ROUND(I221*H221,2)</f>
        <v>0</v>
      </c>
      <c r="K221" s="124" t="s">
        <v>189</v>
      </c>
      <c r="L221" s="32"/>
      <c r="M221" s="129" t="s">
        <v>3</v>
      </c>
      <c r="N221" s="130" t="s">
        <v>51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88</v>
      </c>
      <c r="AT221" s="133" t="s">
        <v>185</v>
      </c>
      <c r="AU221" s="133" t="s">
        <v>88</v>
      </c>
      <c r="AY221" s="16" t="s">
        <v>184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88</v>
      </c>
      <c r="BK221" s="134">
        <f>ROUND(I221*H221,2)</f>
        <v>0</v>
      </c>
      <c r="BL221" s="16" t="s">
        <v>88</v>
      </c>
      <c r="BM221" s="133" t="s">
        <v>3658</v>
      </c>
    </row>
    <row r="222" spans="2:65" s="11" customFormat="1" ht="11.25">
      <c r="B222" s="135"/>
      <c r="D222" s="136" t="s">
        <v>190</v>
      </c>
      <c r="E222" s="137" t="s">
        <v>3</v>
      </c>
      <c r="F222" s="138" t="s">
        <v>3647</v>
      </c>
      <c r="H222" s="137" t="s">
        <v>3</v>
      </c>
      <c r="I222" s="139"/>
      <c r="L222" s="135"/>
      <c r="M222" s="140"/>
      <c r="T222" s="141"/>
      <c r="AT222" s="137" t="s">
        <v>190</v>
      </c>
      <c r="AU222" s="137" t="s">
        <v>88</v>
      </c>
      <c r="AV222" s="11" t="s">
        <v>88</v>
      </c>
      <c r="AW222" s="11" t="s">
        <v>41</v>
      </c>
      <c r="AX222" s="11" t="s">
        <v>80</v>
      </c>
      <c r="AY222" s="137" t="s">
        <v>184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380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88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2" customFormat="1" ht="11.25">
      <c r="B224" s="142"/>
      <c r="D224" s="136" t="s">
        <v>190</v>
      </c>
      <c r="E224" s="143" t="s">
        <v>3</v>
      </c>
      <c r="F224" s="144" t="s">
        <v>241</v>
      </c>
      <c r="H224" s="145">
        <v>9</v>
      </c>
      <c r="I224" s="146"/>
      <c r="L224" s="142"/>
      <c r="M224" s="147"/>
      <c r="T224" s="148"/>
      <c r="AT224" s="143" t="s">
        <v>190</v>
      </c>
      <c r="AU224" s="143" t="s">
        <v>88</v>
      </c>
      <c r="AV224" s="12" t="s">
        <v>90</v>
      </c>
      <c r="AW224" s="12" t="s">
        <v>41</v>
      </c>
      <c r="AX224" s="12" t="s">
        <v>80</v>
      </c>
      <c r="AY224" s="143" t="s">
        <v>184</v>
      </c>
    </row>
    <row r="225" spans="2:65" s="13" customFormat="1" ht="11.25">
      <c r="B225" s="149"/>
      <c r="D225" s="136" t="s">
        <v>190</v>
      </c>
      <c r="E225" s="150" t="s">
        <v>3</v>
      </c>
      <c r="F225" s="151" t="s">
        <v>202</v>
      </c>
      <c r="H225" s="152">
        <v>9</v>
      </c>
      <c r="I225" s="153"/>
      <c r="L225" s="149"/>
      <c r="M225" s="154"/>
      <c r="T225" s="155"/>
      <c r="AT225" s="150" t="s">
        <v>190</v>
      </c>
      <c r="AU225" s="150" t="s">
        <v>88</v>
      </c>
      <c r="AV225" s="13" t="s">
        <v>203</v>
      </c>
      <c r="AW225" s="13" t="s">
        <v>41</v>
      </c>
      <c r="AX225" s="13" t="s">
        <v>88</v>
      </c>
      <c r="AY225" s="150" t="s">
        <v>184</v>
      </c>
    </row>
    <row r="226" spans="2:65" s="1" customFormat="1" ht="37.9" customHeight="1">
      <c r="B226" s="121"/>
      <c r="C226" s="122" t="s">
        <v>339</v>
      </c>
      <c r="D226" s="122" t="s">
        <v>185</v>
      </c>
      <c r="E226" s="123" t="s">
        <v>395</v>
      </c>
      <c r="F226" s="124" t="s">
        <v>396</v>
      </c>
      <c r="G226" s="125" t="s">
        <v>390</v>
      </c>
      <c r="H226" s="126">
        <v>19</v>
      </c>
      <c r="I226" s="127"/>
      <c r="J226" s="128">
        <f>ROUND(I226*H226,2)</f>
        <v>0</v>
      </c>
      <c r="K226" s="124" t="s">
        <v>189</v>
      </c>
      <c r="L226" s="32"/>
      <c r="M226" s="129" t="s">
        <v>3</v>
      </c>
      <c r="N226" s="130" t="s">
        <v>51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88</v>
      </c>
      <c r="AT226" s="133" t="s">
        <v>185</v>
      </c>
      <c r="AU226" s="133" t="s">
        <v>88</v>
      </c>
      <c r="AY226" s="16" t="s">
        <v>184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88</v>
      </c>
      <c r="BK226" s="134">
        <f>ROUND(I226*H226,2)</f>
        <v>0</v>
      </c>
      <c r="BL226" s="16" t="s">
        <v>88</v>
      </c>
      <c r="BM226" s="133" t="s">
        <v>3659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3647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88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398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88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2" customFormat="1" ht="11.25">
      <c r="B229" s="142"/>
      <c r="D229" s="136" t="s">
        <v>190</v>
      </c>
      <c r="E229" s="143" t="s">
        <v>3</v>
      </c>
      <c r="F229" s="144" t="s">
        <v>3660</v>
      </c>
      <c r="H229" s="145">
        <v>19</v>
      </c>
      <c r="I229" s="146"/>
      <c r="L229" s="142"/>
      <c r="M229" s="147"/>
      <c r="T229" s="148"/>
      <c r="AT229" s="143" t="s">
        <v>190</v>
      </c>
      <c r="AU229" s="143" t="s">
        <v>88</v>
      </c>
      <c r="AV229" s="12" t="s">
        <v>90</v>
      </c>
      <c r="AW229" s="12" t="s">
        <v>41</v>
      </c>
      <c r="AX229" s="12" t="s">
        <v>80</v>
      </c>
      <c r="AY229" s="143" t="s">
        <v>184</v>
      </c>
    </row>
    <row r="230" spans="2:65" s="13" customFormat="1" ht="11.25">
      <c r="B230" s="149"/>
      <c r="D230" s="136" t="s">
        <v>190</v>
      </c>
      <c r="E230" s="150" t="s">
        <v>3</v>
      </c>
      <c r="F230" s="151" t="s">
        <v>202</v>
      </c>
      <c r="H230" s="152">
        <v>19</v>
      </c>
      <c r="I230" s="153"/>
      <c r="L230" s="149"/>
      <c r="M230" s="154"/>
      <c r="T230" s="155"/>
      <c r="AT230" s="150" t="s">
        <v>190</v>
      </c>
      <c r="AU230" s="150" t="s">
        <v>88</v>
      </c>
      <c r="AV230" s="13" t="s">
        <v>203</v>
      </c>
      <c r="AW230" s="13" t="s">
        <v>41</v>
      </c>
      <c r="AX230" s="13" t="s">
        <v>88</v>
      </c>
      <c r="AY230" s="150" t="s">
        <v>184</v>
      </c>
    </row>
    <row r="231" spans="2:65" s="1" customFormat="1" ht="24.2" customHeight="1">
      <c r="B231" s="121"/>
      <c r="C231" s="122" t="s">
        <v>345</v>
      </c>
      <c r="D231" s="122" t="s">
        <v>185</v>
      </c>
      <c r="E231" s="123" t="s">
        <v>406</v>
      </c>
      <c r="F231" s="124" t="s">
        <v>407</v>
      </c>
      <c r="G231" s="125" t="s">
        <v>324</v>
      </c>
      <c r="H231" s="126">
        <v>760</v>
      </c>
      <c r="I231" s="127"/>
      <c r="J231" s="128">
        <f>ROUND(I231*H231,2)</f>
        <v>0</v>
      </c>
      <c r="K231" s="124" t="s">
        <v>189</v>
      </c>
      <c r="L231" s="32"/>
      <c r="M231" s="129" t="s">
        <v>3</v>
      </c>
      <c r="N231" s="130" t="s">
        <v>51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88</v>
      </c>
      <c r="AT231" s="133" t="s">
        <v>185</v>
      </c>
      <c r="AU231" s="133" t="s">
        <v>88</v>
      </c>
      <c r="AY231" s="16" t="s">
        <v>184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88</v>
      </c>
      <c r="BK231" s="134">
        <f>ROUND(I231*H231,2)</f>
        <v>0</v>
      </c>
      <c r="BL231" s="16" t="s">
        <v>88</v>
      </c>
      <c r="BM231" s="133" t="s">
        <v>3661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3647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88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398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88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2" customFormat="1" ht="11.25">
      <c r="B234" s="142"/>
      <c r="D234" s="136" t="s">
        <v>190</v>
      </c>
      <c r="E234" s="143" t="s">
        <v>3</v>
      </c>
      <c r="F234" s="144" t="s">
        <v>3662</v>
      </c>
      <c r="H234" s="145">
        <v>760</v>
      </c>
      <c r="I234" s="146"/>
      <c r="L234" s="142"/>
      <c r="M234" s="147"/>
      <c r="T234" s="148"/>
      <c r="AT234" s="143" t="s">
        <v>190</v>
      </c>
      <c r="AU234" s="143" t="s">
        <v>88</v>
      </c>
      <c r="AV234" s="12" t="s">
        <v>90</v>
      </c>
      <c r="AW234" s="12" t="s">
        <v>41</v>
      </c>
      <c r="AX234" s="12" t="s">
        <v>80</v>
      </c>
      <c r="AY234" s="143" t="s">
        <v>184</v>
      </c>
    </row>
    <row r="235" spans="2:65" s="13" customFormat="1" ht="11.25">
      <c r="B235" s="149"/>
      <c r="D235" s="136" t="s">
        <v>190</v>
      </c>
      <c r="E235" s="150" t="s">
        <v>3</v>
      </c>
      <c r="F235" s="151" t="s">
        <v>202</v>
      </c>
      <c r="H235" s="152">
        <v>760</v>
      </c>
      <c r="I235" s="153"/>
      <c r="L235" s="149"/>
      <c r="M235" s="154"/>
      <c r="T235" s="155"/>
      <c r="AT235" s="150" t="s">
        <v>190</v>
      </c>
      <c r="AU235" s="150" t="s">
        <v>88</v>
      </c>
      <c r="AV235" s="13" t="s">
        <v>203</v>
      </c>
      <c r="AW235" s="13" t="s">
        <v>41</v>
      </c>
      <c r="AX235" s="13" t="s">
        <v>88</v>
      </c>
      <c r="AY235" s="150" t="s">
        <v>184</v>
      </c>
    </row>
    <row r="236" spans="2:65" s="1" customFormat="1" ht="24.2" customHeight="1">
      <c r="B236" s="121"/>
      <c r="C236" s="122" t="s">
        <v>350</v>
      </c>
      <c r="D236" s="122" t="s">
        <v>185</v>
      </c>
      <c r="E236" s="123" t="s">
        <v>3663</v>
      </c>
      <c r="F236" s="124" t="s">
        <v>3664</v>
      </c>
      <c r="G236" s="125" t="s">
        <v>324</v>
      </c>
      <c r="H236" s="126">
        <v>625</v>
      </c>
      <c r="I236" s="127"/>
      <c r="J236" s="128">
        <f>ROUND(I236*H236,2)</f>
        <v>0</v>
      </c>
      <c r="K236" s="124" t="s">
        <v>189</v>
      </c>
      <c r="L236" s="32"/>
      <c r="M236" s="129" t="s">
        <v>3</v>
      </c>
      <c r="N236" s="130" t="s">
        <v>51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88</v>
      </c>
      <c r="AT236" s="133" t="s">
        <v>185</v>
      </c>
      <c r="AU236" s="133" t="s">
        <v>88</v>
      </c>
      <c r="AY236" s="16" t="s">
        <v>184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6" t="s">
        <v>88</v>
      </c>
      <c r="BK236" s="134">
        <f>ROUND(I236*H236,2)</f>
        <v>0</v>
      </c>
      <c r="BL236" s="16" t="s">
        <v>88</v>
      </c>
      <c r="BM236" s="133" t="s">
        <v>3665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3647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1" customFormat="1" ht="22.5">
      <c r="B238" s="135"/>
      <c r="D238" s="136" t="s">
        <v>190</v>
      </c>
      <c r="E238" s="137" t="s">
        <v>3</v>
      </c>
      <c r="F238" s="138" t="s">
        <v>3666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88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2" customFormat="1" ht="11.25">
      <c r="B239" s="142"/>
      <c r="D239" s="136" t="s">
        <v>190</v>
      </c>
      <c r="E239" s="143" t="s">
        <v>3</v>
      </c>
      <c r="F239" s="144" t="s">
        <v>3667</v>
      </c>
      <c r="H239" s="145">
        <v>625</v>
      </c>
      <c r="I239" s="146"/>
      <c r="L239" s="142"/>
      <c r="M239" s="147"/>
      <c r="T239" s="148"/>
      <c r="AT239" s="143" t="s">
        <v>190</v>
      </c>
      <c r="AU239" s="143" t="s">
        <v>88</v>
      </c>
      <c r="AV239" s="12" t="s">
        <v>90</v>
      </c>
      <c r="AW239" s="12" t="s">
        <v>41</v>
      </c>
      <c r="AX239" s="12" t="s">
        <v>80</v>
      </c>
      <c r="AY239" s="143" t="s">
        <v>184</v>
      </c>
    </row>
    <row r="240" spans="2:65" s="13" customFormat="1" ht="11.25">
      <c r="B240" s="149"/>
      <c r="D240" s="136" t="s">
        <v>190</v>
      </c>
      <c r="E240" s="150" t="s">
        <v>3</v>
      </c>
      <c r="F240" s="151" t="s">
        <v>202</v>
      </c>
      <c r="H240" s="152">
        <v>625</v>
      </c>
      <c r="I240" s="153"/>
      <c r="L240" s="149"/>
      <c r="M240" s="154"/>
      <c r="T240" s="155"/>
      <c r="AT240" s="150" t="s">
        <v>190</v>
      </c>
      <c r="AU240" s="150" t="s">
        <v>88</v>
      </c>
      <c r="AV240" s="13" t="s">
        <v>203</v>
      </c>
      <c r="AW240" s="13" t="s">
        <v>41</v>
      </c>
      <c r="AX240" s="13" t="s">
        <v>88</v>
      </c>
      <c r="AY240" s="150" t="s">
        <v>184</v>
      </c>
    </row>
    <row r="241" spans="2:65" s="1" customFormat="1" ht="24.2" customHeight="1">
      <c r="B241" s="121"/>
      <c r="C241" s="122" t="s">
        <v>332</v>
      </c>
      <c r="D241" s="122" t="s">
        <v>185</v>
      </c>
      <c r="E241" s="123" t="s">
        <v>3668</v>
      </c>
      <c r="F241" s="124" t="s">
        <v>3669</v>
      </c>
      <c r="G241" s="125" t="s">
        <v>324</v>
      </c>
      <c r="H241" s="126">
        <v>625</v>
      </c>
      <c r="I241" s="127"/>
      <c r="J241" s="128">
        <f>ROUND(I241*H241,2)</f>
        <v>0</v>
      </c>
      <c r="K241" s="124" t="s">
        <v>189</v>
      </c>
      <c r="L241" s="32"/>
      <c r="M241" s="129" t="s">
        <v>3</v>
      </c>
      <c r="N241" s="130" t="s">
        <v>51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88</v>
      </c>
      <c r="AT241" s="133" t="s">
        <v>185</v>
      </c>
      <c r="AU241" s="133" t="s">
        <v>88</v>
      </c>
      <c r="AY241" s="16" t="s">
        <v>184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88</v>
      </c>
      <c r="BK241" s="134">
        <f>ROUND(I241*H241,2)</f>
        <v>0</v>
      </c>
      <c r="BL241" s="16" t="s">
        <v>88</v>
      </c>
      <c r="BM241" s="133" t="s">
        <v>3670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3647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22.5">
      <c r="B243" s="135"/>
      <c r="D243" s="136" t="s">
        <v>190</v>
      </c>
      <c r="E243" s="137" t="s">
        <v>3</v>
      </c>
      <c r="F243" s="138" t="s">
        <v>3671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2" customFormat="1" ht="11.25">
      <c r="B244" s="142"/>
      <c r="D244" s="136" t="s">
        <v>190</v>
      </c>
      <c r="E244" s="143" t="s">
        <v>3</v>
      </c>
      <c r="F244" s="144" t="s">
        <v>3667</v>
      </c>
      <c r="H244" s="145">
        <v>625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80</v>
      </c>
      <c r="AY244" s="143" t="s">
        <v>184</v>
      </c>
    </row>
    <row r="245" spans="2:65" s="13" customFormat="1" ht="11.25">
      <c r="B245" s="149"/>
      <c r="D245" s="136" t="s">
        <v>190</v>
      </c>
      <c r="E245" s="150" t="s">
        <v>3</v>
      </c>
      <c r="F245" s="151" t="s">
        <v>202</v>
      </c>
      <c r="H245" s="152">
        <v>625</v>
      </c>
      <c r="I245" s="153"/>
      <c r="L245" s="149"/>
      <c r="M245" s="154"/>
      <c r="T245" s="155"/>
      <c r="AT245" s="150" t="s">
        <v>190</v>
      </c>
      <c r="AU245" s="150" t="s">
        <v>88</v>
      </c>
      <c r="AV245" s="13" t="s">
        <v>203</v>
      </c>
      <c r="AW245" s="13" t="s">
        <v>41</v>
      </c>
      <c r="AX245" s="13" t="s">
        <v>88</v>
      </c>
      <c r="AY245" s="150" t="s">
        <v>184</v>
      </c>
    </row>
    <row r="246" spans="2:65" s="1" customFormat="1" ht="24.2" customHeight="1">
      <c r="B246" s="121"/>
      <c r="C246" s="122" t="s">
        <v>365</v>
      </c>
      <c r="D246" s="122" t="s">
        <v>185</v>
      </c>
      <c r="E246" s="123" t="s">
        <v>3672</v>
      </c>
      <c r="F246" s="124" t="s">
        <v>3673</v>
      </c>
      <c r="G246" s="125" t="s">
        <v>324</v>
      </c>
      <c r="H246" s="126">
        <v>625</v>
      </c>
      <c r="I246" s="127"/>
      <c r="J246" s="128">
        <f>ROUND(I246*H246,2)</f>
        <v>0</v>
      </c>
      <c r="K246" s="124" t="s">
        <v>189</v>
      </c>
      <c r="L246" s="32"/>
      <c r="M246" s="129" t="s">
        <v>3</v>
      </c>
      <c r="N246" s="130" t="s">
        <v>51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88</v>
      </c>
      <c r="AT246" s="133" t="s">
        <v>185</v>
      </c>
      <c r="AU246" s="133" t="s">
        <v>88</v>
      </c>
      <c r="AY246" s="16" t="s">
        <v>184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88</v>
      </c>
      <c r="BK246" s="134">
        <f>ROUND(I246*H246,2)</f>
        <v>0</v>
      </c>
      <c r="BL246" s="16" t="s">
        <v>88</v>
      </c>
      <c r="BM246" s="133" t="s">
        <v>3674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3647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22.5">
      <c r="B248" s="135"/>
      <c r="D248" s="136" t="s">
        <v>190</v>
      </c>
      <c r="E248" s="137" t="s">
        <v>3</v>
      </c>
      <c r="F248" s="138" t="s">
        <v>3675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2" customFormat="1" ht="11.25">
      <c r="B249" s="142"/>
      <c r="D249" s="136" t="s">
        <v>190</v>
      </c>
      <c r="E249" s="143" t="s">
        <v>3</v>
      </c>
      <c r="F249" s="144" t="s">
        <v>3667</v>
      </c>
      <c r="H249" s="145">
        <v>625</v>
      </c>
      <c r="I249" s="146"/>
      <c r="L249" s="142"/>
      <c r="M249" s="147"/>
      <c r="T249" s="148"/>
      <c r="AT249" s="143" t="s">
        <v>190</v>
      </c>
      <c r="AU249" s="143" t="s">
        <v>88</v>
      </c>
      <c r="AV249" s="12" t="s">
        <v>90</v>
      </c>
      <c r="AW249" s="12" t="s">
        <v>41</v>
      </c>
      <c r="AX249" s="12" t="s">
        <v>80</v>
      </c>
      <c r="AY249" s="143" t="s">
        <v>184</v>
      </c>
    </row>
    <row r="250" spans="2:65" s="13" customFormat="1" ht="11.25">
      <c r="B250" s="149"/>
      <c r="D250" s="136" t="s">
        <v>190</v>
      </c>
      <c r="E250" s="150" t="s">
        <v>3</v>
      </c>
      <c r="F250" s="151" t="s">
        <v>202</v>
      </c>
      <c r="H250" s="152">
        <v>625</v>
      </c>
      <c r="I250" s="153"/>
      <c r="L250" s="149"/>
      <c r="M250" s="154"/>
      <c r="T250" s="155"/>
      <c r="AT250" s="150" t="s">
        <v>190</v>
      </c>
      <c r="AU250" s="150" t="s">
        <v>88</v>
      </c>
      <c r="AV250" s="13" t="s">
        <v>203</v>
      </c>
      <c r="AW250" s="13" t="s">
        <v>41</v>
      </c>
      <c r="AX250" s="13" t="s">
        <v>88</v>
      </c>
      <c r="AY250" s="150" t="s">
        <v>184</v>
      </c>
    </row>
    <row r="251" spans="2:65" s="1" customFormat="1" ht="24.2" customHeight="1">
      <c r="B251" s="121"/>
      <c r="C251" s="122" t="s">
        <v>370</v>
      </c>
      <c r="D251" s="122" t="s">
        <v>185</v>
      </c>
      <c r="E251" s="123" t="s">
        <v>3676</v>
      </c>
      <c r="F251" s="124" t="s">
        <v>3677</v>
      </c>
      <c r="G251" s="125" t="s">
        <v>324</v>
      </c>
      <c r="H251" s="126">
        <v>625</v>
      </c>
      <c r="I251" s="127"/>
      <c r="J251" s="128">
        <f>ROUND(I251*H251,2)</f>
        <v>0</v>
      </c>
      <c r="K251" s="124" t="s">
        <v>189</v>
      </c>
      <c r="L251" s="32"/>
      <c r="M251" s="129" t="s">
        <v>3</v>
      </c>
      <c r="N251" s="130" t="s">
        <v>51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88</v>
      </c>
      <c r="AT251" s="133" t="s">
        <v>185</v>
      </c>
      <c r="AU251" s="133" t="s">
        <v>88</v>
      </c>
      <c r="AY251" s="16" t="s">
        <v>184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88</v>
      </c>
      <c r="BK251" s="134">
        <f>ROUND(I251*H251,2)</f>
        <v>0</v>
      </c>
      <c r="BL251" s="16" t="s">
        <v>88</v>
      </c>
      <c r="BM251" s="133" t="s">
        <v>3678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3647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88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1" customFormat="1" ht="22.5">
      <c r="B253" s="135"/>
      <c r="D253" s="136" t="s">
        <v>190</v>
      </c>
      <c r="E253" s="137" t="s">
        <v>3</v>
      </c>
      <c r="F253" s="138" t="s">
        <v>3679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2" customFormat="1" ht="11.25">
      <c r="B254" s="142"/>
      <c r="D254" s="136" t="s">
        <v>190</v>
      </c>
      <c r="E254" s="143" t="s">
        <v>3</v>
      </c>
      <c r="F254" s="144" t="s">
        <v>3667</v>
      </c>
      <c r="H254" s="145">
        <v>625</v>
      </c>
      <c r="I254" s="146"/>
      <c r="L254" s="142"/>
      <c r="M254" s="147"/>
      <c r="T254" s="148"/>
      <c r="AT254" s="143" t="s">
        <v>190</v>
      </c>
      <c r="AU254" s="143" t="s">
        <v>88</v>
      </c>
      <c r="AV254" s="12" t="s">
        <v>90</v>
      </c>
      <c r="AW254" s="12" t="s">
        <v>41</v>
      </c>
      <c r="AX254" s="12" t="s">
        <v>80</v>
      </c>
      <c r="AY254" s="143" t="s">
        <v>184</v>
      </c>
    </row>
    <row r="255" spans="2:65" s="13" customFormat="1" ht="11.25">
      <c r="B255" s="149"/>
      <c r="D255" s="136" t="s">
        <v>190</v>
      </c>
      <c r="E255" s="150" t="s">
        <v>3</v>
      </c>
      <c r="F255" s="151" t="s">
        <v>202</v>
      </c>
      <c r="H255" s="152">
        <v>625</v>
      </c>
      <c r="I255" s="153"/>
      <c r="L255" s="149"/>
      <c r="M255" s="154"/>
      <c r="T255" s="155"/>
      <c r="AT255" s="150" t="s">
        <v>190</v>
      </c>
      <c r="AU255" s="150" t="s">
        <v>88</v>
      </c>
      <c r="AV255" s="13" t="s">
        <v>203</v>
      </c>
      <c r="AW255" s="13" t="s">
        <v>41</v>
      </c>
      <c r="AX255" s="13" t="s">
        <v>88</v>
      </c>
      <c r="AY255" s="150" t="s">
        <v>184</v>
      </c>
    </row>
    <row r="256" spans="2:65" s="1" customFormat="1" ht="24.2" customHeight="1">
      <c r="B256" s="121"/>
      <c r="C256" s="122" t="s">
        <v>303</v>
      </c>
      <c r="D256" s="122" t="s">
        <v>185</v>
      </c>
      <c r="E256" s="123" t="s">
        <v>3680</v>
      </c>
      <c r="F256" s="124" t="s">
        <v>3681</v>
      </c>
      <c r="G256" s="125" t="s">
        <v>324</v>
      </c>
      <c r="H256" s="126">
        <v>625</v>
      </c>
      <c r="I256" s="127"/>
      <c r="J256" s="128">
        <f>ROUND(I256*H256,2)</f>
        <v>0</v>
      </c>
      <c r="K256" s="124" t="s">
        <v>189</v>
      </c>
      <c r="L256" s="32"/>
      <c r="M256" s="129" t="s">
        <v>3</v>
      </c>
      <c r="N256" s="130" t="s">
        <v>51</v>
      </c>
      <c r="P256" s="131">
        <f>O256*H256</f>
        <v>0</v>
      </c>
      <c r="Q256" s="131">
        <v>0</v>
      </c>
      <c r="R256" s="131">
        <f>Q256*H256</f>
        <v>0</v>
      </c>
      <c r="S256" s="131">
        <v>0</v>
      </c>
      <c r="T256" s="132">
        <f>S256*H256</f>
        <v>0</v>
      </c>
      <c r="AR256" s="133" t="s">
        <v>88</v>
      </c>
      <c r="AT256" s="133" t="s">
        <v>185</v>
      </c>
      <c r="AU256" s="133" t="s">
        <v>88</v>
      </c>
      <c r="AY256" s="16" t="s">
        <v>184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88</v>
      </c>
      <c r="BK256" s="134">
        <f>ROUND(I256*H256,2)</f>
        <v>0</v>
      </c>
      <c r="BL256" s="16" t="s">
        <v>88</v>
      </c>
      <c r="BM256" s="133" t="s">
        <v>3682</v>
      </c>
    </row>
    <row r="257" spans="2:65" s="11" customFormat="1" ht="11.25">
      <c r="B257" s="135"/>
      <c r="D257" s="136" t="s">
        <v>190</v>
      </c>
      <c r="E257" s="137" t="s">
        <v>3</v>
      </c>
      <c r="F257" s="138" t="s">
        <v>3647</v>
      </c>
      <c r="H257" s="137" t="s">
        <v>3</v>
      </c>
      <c r="I257" s="139"/>
      <c r="L257" s="135"/>
      <c r="M257" s="140"/>
      <c r="T257" s="141"/>
      <c r="AT257" s="137" t="s">
        <v>190</v>
      </c>
      <c r="AU257" s="137" t="s">
        <v>88</v>
      </c>
      <c r="AV257" s="11" t="s">
        <v>88</v>
      </c>
      <c r="AW257" s="11" t="s">
        <v>41</v>
      </c>
      <c r="AX257" s="11" t="s">
        <v>80</v>
      </c>
      <c r="AY257" s="137" t="s">
        <v>184</v>
      </c>
    </row>
    <row r="258" spans="2:65" s="11" customFormat="1" ht="22.5">
      <c r="B258" s="135"/>
      <c r="D258" s="136" t="s">
        <v>190</v>
      </c>
      <c r="E258" s="137" t="s">
        <v>3</v>
      </c>
      <c r="F258" s="138" t="s">
        <v>3683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2" customFormat="1" ht="11.25">
      <c r="B259" s="142"/>
      <c r="D259" s="136" t="s">
        <v>190</v>
      </c>
      <c r="E259" s="143" t="s">
        <v>3</v>
      </c>
      <c r="F259" s="144" t="s">
        <v>3667</v>
      </c>
      <c r="H259" s="145">
        <v>625</v>
      </c>
      <c r="I259" s="146"/>
      <c r="L259" s="142"/>
      <c r="M259" s="147"/>
      <c r="T259" s="148"/>
      <c r="AT259" s="143" t="s">
        <v>190</v>
      </c>
      <c r="AU259" s="143" t="s">
        <v>88</v>
      </c>
      <c r="AV259" s="12" t="s">
        <v>90</v>
      </c>
      <c r="AW259" s="12" t="s">
        <v>41</v>
      </c>
      <c r="AX259" s="12" t="s">
        <v>80</v>
      </c>
      <c r="AY259" s="143" t="s">
        <v>184</v>
      </c>
    </row>
    <row r="260" spans="2:65" s="13" customFormat="1" ht="11.25">
      <c r="B260" s="149"/>
      <c r="D260" s="136" t="s">
        <v>190</v>
      </c>
      <c r="E260" s="150" t="s">
        <v>3</v>
      </c>
      <c r="F260" s="151" t="s">
        <v>202</v>
      </c>
      <c r="H260" s="152">
        <v>625</v>
      </c>
      <c r="I260" s="153"/>
      <c r="L260" s="149"/>
      <c r="M260" s="154"/>
      <c r="T260" s="155"/>
      <c r="AT260" s="150" t="s">
        <v>190</v>
      </c>
      <c r="AU260" s="150" t="s">
        <v>88</v>
      </c>
      <c r="AV260" s="13" t="s">
        <v>203</v>
      </c>
      <c r="AW260" s="13" t="s">
        <v>41</v>
      </c>
      <c r="AX260" s="13" t="s">
        <v>88</v>
      </c>
      <c r="AY260" s="150" t="s">
        <v>184</v>
      </c>
    </row>
    <row r="261" spans="2:65" s="1" customFormat="1" ht="24.2" customHeight="1">
      <c r="B261" s="121"/>
      <c r="C261" s="122" t="s">
        <v>383</v>
      </c>
      <c r="D261" s="122" t="s">
        <v>185</v>
      </c>
      <c r="E261" s="123" t="s">
        <v>3684</v>
      </c>
      <c r="F261" s="124" t="s">
        <v>3685</v>
      </c>
      <c r="G261" s="125" t="s">
        <v>324</v>
      </c>
      <c r="H261" s="126">
        <v>625</v>
      </c>
      <c r="I261" s="127"/>
      <c r="J261" s="128">
        <f>ROUND(I261*H261,2)</f>
        <v>0</v>
      </c>
      <c r="K261" s="124" t="s">
        <v>189</v>
      </c>
      <c r="L261" s="32"/>
      <c r="M261" s="129" t="s">
        <v>3</v>
      </c>
      <c r="N261" s="130" t="s">
        <v>51</v>
      </c>
      <c r="P261" s="131">
        <f>O261*H261</f>
        <v>0</v>
      </c>
      <c r="Q261" s="131">
        <v>0</v>
      </c>
      <c r="R261" s="131">
        <f>Q261*H261</f>
        <v>0</v>
      </c>
      <c r="S261" s="131">
        <v>0</v>
      </c>
      <c r="T261" s="132">
        <f>S261*H261</f>
        <v>0</v>
      </c>
      <c r="AR261" s="133" t="s">
        <v>88</v>
      </c>
      <c r="AT261" s="133" t="s">
        <v>185</v>
      </c>
      <c r="AU261" s="133" t="s">
        <v>88</v>
      </c>
      <c r="AY261" s="16" t="s">
        <v>184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6" t="s">
        <v>88</v>
      </c>
      <c r="BK261" s="134">
        <f>ROUND(I261*H261,2)</f>
        <v>0</v>
      </c>
      <c r="BL261" s="16" t="s">
        <v>88</v>
      </c>
      <c r="BM261" s="133" t="s">
        <v>3686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3647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88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1" customFormat="1" ht="22.5">
      <c r="B263" s="135"/>
      <c r="D263" s="136" t="s">
        <v>190</v>
      </c>
      <c r="E263" s="137" t="s">
        <v>3</v>
      </c>
      <c r="F263" s="138" t="s">
        <v>3687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2" customFormat="1" ht="11.25">
      <c r="B264" s="142"/>
      <c r="D264" s="136" t="s">
        <v>190</v>
      </c>
      <c r="E264" s="143" t="s">
        <v>3</v>
      </c>
      <c r="F264" s="144" t="s">
        <v>3667</v>
      </c>
      <c r="H264" s="145">
        <v>625</v>
      </c>
      <c r="I264" s="146"/>
      <c r="L264" s="142"/>
      <c r="M264" s="147"/>
      <c r="T264" s="148"/>
      <c r="AT264" s="143" t="s">
        <v>190</v>
      </c>
      <c r="AU264" s="143" t="s">
        <v>88</v>
      </c>
      <c r="AV264" s="12" t="s">
        <v>90</v>
      </c>
      <c r="AW264" s="12" t="s">
        <v>41</v>
      </c>
      <c r="AX264" s="12" t="s">
        <v>80</v>
      </c>
      <c r="AY264" s="143" t="s">
        <v>184</v>
      </c>
    </row>
    <row r="265" spans="2:65" s="13" customFormat="1" ht="11.25">
      <c r="B265" s="149"/>
      <c r="D265" s="136" t="s">
        <v>190</v>
      </c>
      <c r="E265" s="150" t="s">
        <v>3</v>
      </c>
      <c r="F265" s="151" t="s">
        <v>202</v>
      </c>
      <c r="H265" s="152">
        <v>625</v>
      </c>
      <c r="I265" s="153"/>
      <c r="L265" s="149"/>
      <c r="M265" s="154"/>
      <c r="T265" s="155"/>
      <c r="AT265" s="150" t="s">
        <v>190</v>
      </c>
      <c r="AU265" s="150" t="s">
        <v>88</v>
      </c>
      <c r="AV265" s="13" t="s">
        <v>203</v>
      </c>
      <c r="AW265" s="13" t="s">
        <v>41</v>
      </c>
      <c r="AX265" s="13" t="s">
        <v>88</v>
      </c>
      <c r="AY265" s="150" t="s">
        <v>184</v>
      </c>
    </row>
    <row r="266" spans="2:65" s="1" customFormat="1" ht="24.2" customHeight="1">
      <c r="B266" s="121"/>
      <c r="C266" s="122" t="s">
        <v>387</v>
      </c>
      <c r="D266" s="122" t="s">
        <v>185</v>
      </c>
      <c r="E266" s="123" t="s">
        <v>3688</v>
      </c>
      <c r="F266" s="124" t="s">
        <v>3689</v>
      </c>
      <c r="G266" s="125" t="s">
        <v>324</v>
      </c>
      <c r="H266" s="126">
        <v>625</v>
      </c>
      <c r="I266" s="127"/>
      <c r="J266" s="128">
        <f>ROUND(I266*H266,2)</f>
        <v>0</v>
      </c>
      <c r="K266" s="124" t="s">
        <v>189</v>
      </c>
      <c r="L266" s="32"/>
      <c r="M266" s="129" t="s">
        <v>3</v>
      </c>
      <c r="N266" s="130" t="s">
        <v>51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88</v>
      </c>
      <c r="AT266" s="133" t="s">
        <v>185</v>
      </c>
      <c r="AU266" s="133" t="s">
        <v>88</v>
      </c>
      <c r="AY266" s="16" t="s">
        <v>184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88</v>
      </c>
      <c r="BK266" s="134">
        <f>ROUND(I266*H266,2)</f>
        <v>0</v>
      </c>
      <c r="BL266" s="16" t="s">
        <v>88</v>
      </c>
      <c r="BM266" s="133" t="s">
        <v>3690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3647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88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3691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88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3667</v>
      </c>
      <c r="H269" s="145">
        <v>625</v>
      </c>
      <c r="I269" s="146"/>
      <c r="L269" s="142"/>
      <c r="M269" s="147"/>
      <c r="T269" s="148"/>
      <c r="AT269" s="143" t="s">
        <v>190</v>
      </c>
      <c r="AU269" s="143" t="s">
        <v>88</v>
      </c>
      <c r="AV269" s="12" t="s">
        <v>90</v>
      </c>
      <c r="AW269" s="12" t="s">
        <v>41</v>
      </c>
      <c r="AX269" s="12" t="s">
        <v>80</v>
      </c>
      <c r="AY269" s="143" t="s">
        <v>184</v>
      </c>
    </row>
    <row r="270" spans="2:65" s="13" customFormat="1" ht="11.25">
      <c r="B270" s="149"/>
      <c r="D270" s="136" t="s">
        <v>190</v>
      </c>
      <c r="E270" s="150" t="s">
        <v>3</v>
      </c>
      <c r="F270" s="151" t="s">
        <v>202</v>
      </c>
      <c r="H270" s="152">
        <v>625</v>
      </c>
      <c r="I270" s="153"/>
      <c r="L270" s="149"/>
      <c r="M270" s="154"/>
      <c r="T270" s="155"/>
      <c r="AT270" s="150" t="s">
        <v>190</v>
      </c>
      <c r="AU270" s="150" t="s">
        <v>88</v>
      </c>
      <c r="AV270" s="13" t="s">
        <v>203</v>
      </c>
      <c r="AW270" s="13" t="s">
        <v>41</v>
      </c>
      <c r="AX270" s="13" t="s">
        <v>88</v>
      </c>
      <c r="AY270" s="150" t="s">
        <v>184</v>
      </c>
    </row>
    <row r="271" spans="2:65" s="1" customFormat="1" ht="37.9" customHeight="1">
      <c r="B271" s="121"/>
      <c r="C271" s="122" t="s">
        <v>394</v>
      </c>
      <c r="D271" s="122" t="s">
        <v>185</v>
      </c>
      <c r="E271" s="123" t="s">
        <v>460</v>
      </c>
      <c r="F271" s="124" t="s">
        <v>461</v>
      </c>
      <c r="G271" s="125" t="s">
        <v>324</v>
      </c>
      <c r="H271" s="126">
        <v>1590</v>
      </c>
      <c r="I271" s="127"/>
      <c r="J271" s="128">
        <f>ROUND(I271*H271,2)</f>
        <v>0</v>
      </c>
      <c r="K271" s="124" t="s">
        <v>189</v>
      </c>
      <c r="L271" s="32"/>
      <c r="M271" s="129" t="s">
        <v>3</v>
      </c>
      <c r="N271" s="130" t="s">
        <v>51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88</v>
      </c>
      <c r="AT271" s="133" t="s">
        <v>185</v>
      </c>
      <c r="AU271" s="133" t="s">
        <v>88</v>
      </c>
      <c r="AY271" s="16" t="s">
        <v>184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88</v>
      </c>
      <c r="BK271" s="134">
        <f>ROUND(I271*H271,2)</f>
        <v>0</v>
      </c>
      <c r="BL271" s="16" t="s">
        <v>88</v>
      </c>
      <c r="BM271" s="133" t="s">
        <v>3692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3647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88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1" customFormat="1" ht="22.5">
      <c r="B273" s="135"/>
      <c r="D273" s="136" t="s">
        <v>190</v>
      </c>
      <c r="E273" s="137" t="s">
        <v>3</v>
      </c>
      <c r="F273" s="138" t="s">
        <v>463</v>
      </c>
      <c r="H273" s="137" t="s">
        <v>3</v>
      </c>
      <c r="I273" s="139"/>
      <c r="L273" s="135"/>
      <c r="M273" s="140"/>
      <c r="T273" s="141"/>
      <c r="AT273" s="137" t="s">
        <v>190</v>
      </c>
      <c r="AU273" s="137" t="s">
        <v>88</v>
      </c>
      <c r="AV273" s="11" t="s">
        <v>88</v>
      </c>
      <c r="AW273" s="11" t="s">
        <v>41</v>
      </c>
      <c r="AX273" s="11" t="s">
        <v>80</v>
      </c>
      <c r="AY273" s="137" t="s">
        <v>184</v>
      </c>
    </row>
    <row r="274" spans="2:65" s="12" customFormat="1" ht="11.25">
      <c r="B274" s="142"/>
      <c r="D274" s="136" t="s">
        <v>190</v>
      </c>
      <c r="E274" s="143" t="s">
        <v>3</v>
      </c>
      <c r="F274" s="144" t="s">
        <v>3693</v>
      </c>
      <c r="H274" s="145">
        <v>795</v>
      </c>
      <c r="I274" s="146"/>
      <c r="L274" s="142"/>
      <c r="M274" s="147"/>
      <c r="T274" s="148"/>
      <c r="AT274" s="143" t="s">
        <v>190</v>
      </c>
      <c r="AU274" s="143" t="s">
        <v>88</v>
      </c>
      <c r="AV274" s="12" t="s">
        <v>90</v>
      </c>
      <c r="AW274" s="12" t="s">
        <v>41</v>
      </c>
      <c r="AX274" s="12" t="s">
        <v>80</v>
      </c>
      <c r="AY274" s="143" t="s">
        <v>184</v>
      </c>
    </row>
    <row r="275" spans="2:65" s="11" customFormat="1" ht="22.5">
      <c r="B275" s="135"/>
      <c r="D275" s="136" t="s">
        <v>190</v>
      </c>
      <c r="E275" s="137" t="s">
        <v>3</v>
      </c>
      <c r="F275" s="138" t="s">
        <v>3530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2" customFormat="1" ht="11.25">
      <c r="B276" s="142"/>
      <c r="D276" s="136" t="s">
        <v>190</v>
      </c>
      <c r="E276" s="143" t="s">
        <v>3</v>
      </c>
      <c r="F276" s="144" t="s">
        <v>3693</v>
      </c>
      <c r="H276" s="145">
        <v>795</v>
      </c>
      <c r="I276" s="146"/>
      <c r="L276" s="142"/>
      <c r="M276" s="147"/>
      <c r="T276" s="148"/>
      <c r="AT276" s="143" t="s">
        <v>190</v>
      </c>
      <c r="AU276" s="143" t="s">
        <v>88</v>
      </c>
      <c r="AV276" s="12" t="s">
        <v>90</v>
      </c>
      <c r="AW276" s="12" t="s">
        <v>41</v>
      </c>
      <c r="AX276" s="12" t="s">
        <v>80</v>
      </c>
      <c r="AY276" s="143" t="s">
        <v>184</v>
      </c>
    </row>
    <row r="277" spans="2:65" s="13" customFormat="1" ht="11.25">
      <c r="B277" s="149"/>
      <c r="D277" s="136" t="s">
        <v>190</v>
      </c>
      <c r="E277" s="150" t="s">
        <v>3</v>
      </c>
      <c r="F277" s="151" t="s">
        <v>202</v>
      </c>
      <c r="H277" s="152">
        <v>1590</v>
      </c>
      <c r="I277" s="153"/>
      <c r="L277" s="149"/>
      <c r="M277" s="154"/>
      <c r="T277" s="155"/>
      <c r="AT277" s="150" t="s">
        <v>190</v>
      </c>
      <c r="AU277" s="150" t="s">
        <v>88</v>
      </c>
      <c r="AV277" s="13" t="s">
        <v>203</v>
      </c>
      <c r="AW277" s="13" t="s">
        <v>41</v>
      </c>
      <c r="AX277" s="13" t="s">
        <v>88</v>
      </c>
      <c r="AY277" s="150" t="s">
        <v>184</v>
      </c>
    </row>
    <row r="278" spans="2:65" s="1" customFormat="1" ht="16.5" customHeight="1">
      <c r="B278" s="121"/>
      <c r="C278" s="122" t="s">
        <v>317</v>
      </c>
      <c r="D278" s="122" t="s">
        <v>185</v>
      </c>
      <c r="E278" s="123" t="s">
        <v>494</v>
      </c>
      <c r="F278" s="124" t="s">
        <v>495</v>
      </c>
      <c r="G278" s="125" t="s">
        <v>496</v>
      </c>
      <c r="H278" s="126">
        <v>21</v>
      </c>
      <c r="I278" s="127"/>
      <c r="J278" s="128">
        <f>ROUND(I278*H278,2)</f>
        <v>0</v>
      </c>
      <c r="K278" s="124" t="s">
        <v>189</v>
      </c>
      <c r="L278" s="32"/>
      <c r="M278" s="129" t="s">
        <v>3</v>
      </c>
      <c r="N278" s="130" t="s">
        <v>51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88</v>
      </c>
      <c r="AT278" s="133" t="s">
        <v>185</v>
      </c>
      <c r="AU278" s="133" t="s">
        <v>88</v>
      </c>
      <c r="AY278" s="16" t="s">
        <v>184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88</v>
      </c>
      <c r="BK278" s="134">
        <f>ROUND(I278*H278,2)</f>
        <v>0</v>
      </c>
      <c r="BL278" s="16" t="s">
        <v>88</v>
      </c>
      <c r="BM278" s="133" t="s">
        <v>3694</v>
      </c>
    </row>
    <row r="279" spans="2:65" s="11" customFormat="1" ht="11.25">
      <c r="B279" s="135"/>
      <c r="D279" s="136" t="s">
        <v>190</v>
      </c>
      <c r="E279" s="137" t="s">
        <v>3</v>
      </c>
      <c r="F279" s="138" t="s">
        <v>3647</v>
      </c>
      <c r="H279" s="137" t="s">
        <v>3</v>
      </c>
      <c r="I279" s="139"/>
      <c r="L279" s="135"/>
      <c r="M279" s="140"/>
      <c r="T279" s="141"/>
      <c r="AT279" s="137" t="s">
        <v>190</v>
      </c>
      <c r="AU279" s="137" t="s">
        <v>88</v>
      </c>
      <c r="AV279" s="11" t="s">
        <v>88</v>
      </c>
      <c r="AW279" s="11" t="s">
        <v>41</v>
      </c>
      <c r="AX279" s="11" t="s">
        <v>80</v>
      </c>
      <c r="AY279" s="137" t="s">
        <v>184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3695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88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2" customFormat="1" ht="11.25">
      <c r="B281" s="142"/>
      <c r="D281" s="136" t="s">
        <v>190</v>
      </c>
      <c r="E281" s="143" t="s">
        <v>3</v>
      </c>
      <c r="F281" s="144" t="s">
        <v>230</v>
      </c>
      <c r="H281" s="145">
        <v>7</v>
      </c>
      <c r="I281" s="146"/>
      <c r="L281" s="142"/>
      <c r="M281" s="147"/>
      <c r="T281" s="148"/>
      <c r="AT281" s="143" t="s">
        <v>190</v>
      </c>
      <c r="AU281" s="143" t="s">
        <v>88</v>
      </c>
      <c r="AV281" s="12" t="s">
        <v>90</v>
      </c>
      <c r="AW281" s="12" t="s">
        <v>41</v>
      </c>
      <c r="AX281" s="12" t="s">
        <v>80</v>
      </c>
      <c r="AY281" s="143" t="s">
        <v>184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3533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88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3696</v>
      </c>
      <c r="H283" s="145">
        <v>14</v>
      </c>
      <c r="I283" s="146"/>
      <c r="L283" s="142"/>
      <c r="M283" s="147"/>
      <c r="T283" s="148"/>
      <c r="AT283" s="143" t="s">
        <v>190</v>
      </c>
      <c r="AU283" s="143" t="s">
        <v>88</v>
      </c>
      <c r="AV283" s="12" t="s">
        <v>90</v>
      </c>
      <c r="AW283" s="12" t="s">
        <v>41</v>
      </c>
      <c r="AX283" s="12" t="s">
        <v>80</v>
      </c>
      <c r="AY283" s="143" t="s">
        <v>184</v>
      </c>
    </row>
    <row r="284" spans="2:65" s="13" customFormat="1" ht="11.25">
      <c r="B284" s="149"/>
      <c r="D284" s="136" t="s">
        <v>190</v>
      </c>
      <c r="E284" s="150" t="s">
        <v>3</v>
      </c>
      <c r="F284" s="151" t="s">
        <v>202</v>
      </c>
      <c r="H284" s="152">
        <v>21</v>
      </c>
      <c r="I284" s="153"/>
      <c r="L284" s="149"/>
      <c r="M284" s="154"/>
      <c r="T284" s="155"/>
      <c r="AT284" s="150" t="s">
        <v>190</v>
      </c>
      <c r="AU284" s="150" t="s">
        <v>88</v>
      </c>
      <c r="AV284" s="13" t="s">
        <v>203</v>
      </c>
      <c r="AW284" s="13" t="s">
        <v>41</v>
      </c>
      <c r="AX284" s="13" t="s">
        <v>88</v>
      </c>
      <c r="AY284" s="150" t="s">
        <v>184</v>
      </c>
    </row>
    <row r="285" spans="2:65" s="1" customFormat="1" ht="16.5" customHeight="1">
      <c r="B285" s="121"/>
      <c r="C285" s="122" t="s">
        <v>405</v>
      </c>
      <c r="D285" s="122" t="s">
        <v>185</v>
      </c>
      <c r="E285" s="123" t="s">
        <v>501</v>
      </c>
      <c r="F285" s="124" t="s">
        <v>502</v>
      </c>
      <c r="G285" s="125" t="s">
        <v>324</v>
      </c>
      <c r="H285" s="126">
        <v>15505</v>
      </c>
      <c r="I285" s="127"/>
      <c r="J285" s="128">
        <f>ROUND(I285*H285,2)</f>
        <v>0</v>
      </c>
      <c r="K285" s="124" t="s">
        <v>189</v>
      </c>
      <c r="L285" s="32"/>
      <c r="M285" s="129" t="s">
        <v>3</v>
      </c>
      <c r="N285" s="130" t="s">
        <v>51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88</v>
      </c>
      <c r="AT285" s="133" t="s">
        <v>185</v>
      </c>
      <c r="AU285" s="133" t="s">
        <v>88</v>
      </c>
      <c r="AY285" s="16" t="s">
        <v>184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6" t="s">
        <v>88</v>
      </c>
      <c r="BK285" s="134">
        <f>ROUND(I285*H285,2)</f>
        <v>0</v>
      </c>
      <c r="BL285" s="16" t="s">
        <v>88</v>
      </c>
      <c r="BM285" s="133" t="s">
        <v>3697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3647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88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1" customFormat="1" ht="11.25">
      <c r="B287" s="135"/>
      <c r="D287" s="136" t="s">
        <v>190</v>
      </c>
      <c r="E287" s="137" t="s">
        <v>3</v>
      </c>
      <c r="F287" s="138" t="s">
        <v>3536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88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2" customFormat="1" ht="11.25">
      <c r="B288" s="142"/>
      <c r="D288" s="136" t="s">
        <v>190</v>
      </c>
      <c r="E288" s="143" t="s">
        <v>3</v>
      </c>
      <c r="F288" s="144" t="s">
        <v>3698</v>
      </c>
      <c r="H288" s="145">
        <v>11130</v>
      </c>
      <c r="I288" s="146"/>
      <c r="L288" s="142"/>
      <c r="M288" s="147"/>
      <c r="T288" s="148"/>
      <c r="AT288" s="143" t="s">
        <v>190</v>
      </c>
      <c r="AU288" s="143" t="s">
        <v>88</v>
      </c>
      <c r="AV288" s="12" t="s">
        <v>90</v>
      </c>
      <c r="AW288" s="12" t="s">
        <v>41</v>
      </c>
      <c r="AX288" s="12" t="s">
        <v>80</v>
      </c>
      <c r="AY288" s="143" t="s">
        <v>184</v>
      </c>
    </row>
    <row r="289" spans="2:65" s="11" customFormat="1" ht="11.25">
      <c r="B289" s="135"/>
      <c r="D289" s="136" t="s">
        <v>190</v>
      </c>
      <c r="E289" s="137" t="s">
        <v>3</v>
      </c>
      <c r="F289" s="138" t="s">
        <v>2332</v>
      </c>
      <c r="H289" s="137" t="s">
        <v>3</v>
      </c>
      <c r="I289" s="139"/>
      <c r="L289" s="135"/>
      <c r="M289" s="140"/>
      <c r="T289" s="141"/>
      <c r="AT289" s="137" t="s">
        <v>190</v>
      </c>
      <c r="AU289" s="137" t="s">
        <v>88</v>
      </c>
      <c r="AV289" s="11" t="s">
        <v>88</v>
      </c>
      <c r="AW289" s="11" t="s">
        <v>41</v>
      </c>
      <c r="AX289" s="11" t="s">
        <v>80</v>
      </c>
      <c r="AY289" s="137" t="s">
        <v>184</v>
      </c>
    </row>
    <row r="290" spans="2:65" s="12" customFormat="1" ht="11.25">
      <c r="B290" s="142"/>
      <c r="D290" s="136" t="s">
        <v>190</v>
      </c>
      <c r="E290" s="143" t="s">
        <v>3</v>
      </c>
      <c r="F290" s="144" t="s">
        <v>3699</v>
      </c>
      <c r="H290" s="145">
        <v>1250</v>
      </c>
      <c r="I290" s="146"/>
      <c r="L290" s="142"/>
      <c r="M290" s="147"/>
      <c r="T290" s="148"/>
      <c r="AT290" s="143" t="s">
        <v>190</v>
      </c>
      <c r="AU290" s="143" t="s">
        <v>88</v>
      </c>
      <c r="AV290" s="12" t="s">
        <v>90</v>
      </c>
      <c r="AW290" s="12" t="s">
        <v>41</v>
      </c>
      <c r="AX290" s="12" t="s">
        <v>80</v>
      </c>
      <c r="AY290" s="143" t="s">
        <v>184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454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88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2" customFormat="1" ht="11.25">
      <c r="B292" s="142"/>
      <c r="D292" s="136" t="s">
        <v>190</v>
      </c>
      <c r="E292" s="143" t="s">
        <v>3</v>
      </c>
      <c r="F292" s="144" t="s">
        <v>3700</v>
      </c>
      <c r="H292" s="145">
        <v>3125</v>
      </c>
      <c r="I292" s="146"/>
      <c r="L292" s="142"/>
      <c r="M292" s="147"/>
      <c r="T292" s="148"/>
      <c r="AT292" s="143" t="s">
        <v>190</v>
      </c>
      <c r="AU292" s="143" t="s">
        <v>88</v>
      </c>
      <c r="AV292" s="12" t="s">
        <v>90</v>
      </c>
      <c r="AW292" s="12" t="s">
        <v>41</v>
      </c>
      <c r="AX292" s="12" t="s">
        <v>80</v>
      </c>
      <c r="AY292" s="143" t="s">
        <v>184</v>
      </c>
    </row>
    <row r="293" spans="2:65" s="13" customFormat="1" ht="11.25">
      <c r="B293" s="149"/>
      <c r="D293" s="136" t="s">
        <v>190</v>
      </c>
      <c r="E293" s="150" t="s">
        <v>3</v>
      </c>
      <c r="F293" s="151" t="s">
        <v>202</v>
      </c>
      <c r="H293" s="152">
        <v>15505</v>
      </c>
      <c r="I293" s="153"/>
      <c r="L293" s="149"/>
      <c r="M293" s="154"/>
      <c r="T293" s="155"/>
      <c r="AT293" s="150" t="s">
        <v>190</v>
      </c>
      <c r="AU293" s="150" t="s">
        <v>88</v>
      </c>
      <c r="AV293" s="13" t="s">
        <v>203</v>
      </c>
      <c r="AW293" s="13" t="s">
        <v>41</v>
      </c>
      <c r="AX293" s="13" t="s">
        <v>88</v>
      </c>
      <c r="AY293" s="150" t="s">
        <v>184</v>
      </c>
    </row>
    <row r="294" spans="2:65" s="1" customFormat="1" ht="24.2" customHeight="1">
      <c r="B294" s="121"/>
      <c r="C294" s="122" t="s">
        <v>410</v>
      </c>
      <c r="D294" s="122" t="s">
        <v>185</v>
      </c>
      <c r="E294" s="123" t="s">
        <v>3701</v>
      </c>
      <c r="F294" s="124" t="s">
        <v>511</v>
      </c>
      <c r="G294" s="125" t="s">
        <v>348</v>
      </c>
      <c r="H294" s="126">
        <v>14</v>
      </c>
      <c r="I294" s="127"/>
      <c r="J294" s="128">
        <f>ROUND(I294*H294,2)</f>
        <v>0</v>
      </c>
      <c r="K294" s="124" t="s">
        <v>189</v>
      </c>
      <c r="L294" s="32"/>
      <c r="M294" s="129" t="s">
        <v>3</v>
      </c>
      <c r="N294" s="130" t="s">
        <v>51</v>
      </c>
      <c r="P294" s="131">
        <f>O294*H294</f>
        <v>0</v>
      </c>
      <c r="Q294" s="131">
        <v>0</v>
      </c>
      <c r="R294" s="131">
        <f>Q294*H294</f>
        <v>0</v>
      </c>
      <c r="S294" s="131">
        <v>0</v>
      </c>
      <c r="T294" s="132">
        <f>S294*H294</f>
        <v>0</v>
      </c>
      <c r="AR294" s="133" t="s">
        <v>88</v>
      </c>
      <c r="AT294" s="133" t="s">
        <v>185</v>
      </c>
      <c r="AU294" s="133" t="s">
        <v>88</v>
      </c>
      <c r="AY294" s="16" t="s">
        <v>184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6" t="s">
        <v>88</v>
      </c>
      <c r="BK294" s="134">
        <f>ROUND(I294*H294,2)</f>
        <v>0</v>
      </c>
      <c r="BL294" s="16" t="s">
        <v>88</v>
      </c>
      <c r="BM294" s="133" t="s">
        <v>3702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3647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3703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88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2367</v>
      </c>
      <c r="H297" s="145">
        <v>14</v>
      </c>
      <c r="I297" s="146"/>
      <c r="L297" s="142"/>
      <c r="M297" s="147"/>
      <c r="T297" s="148"/>
      <c r="AT297" s="143" t="s">
        <v>190</v>
      </c>
      <c r="AU297" s="143" t="s">
        <v>88</v>
      </c>
      <c r="AV297" s="12" t="s">
        <v>90</v>
      </c>
      <c r="AW297" s="12" t="s">
        <v>41</v>
      </c>
      <c r="AX297" s="12" t="s">
        <v>80</v>
      </c>
      <c r="AY297" s="143" t="s">
        <v>184</v>
      </c>
    </row>
    <row r="298" spans="2:65" s="13" customFormat="1" ht="11.25">
      <c r="B298" s="149"/>
      <c r="D298" s="136" t="s">
        <v>190</v>
      </c>
      <c r="E298" s="150" t="s">
        <v>3</v>
      </c>
      <c r="F298" s="151" t="s">
        <v>202</v>
      </c>
      <c r="H298" s="152">
        <v>14</v>
      </c>
      <c r="I298" s="153"/>
      <c r="L298" s="149"/>
      <c r="M298" s="154"/>
      <c r="T298" s="155"/>
      <c r="AT298" s="150" t="s">
        <v>190</v>
      </c>
      <c r="AU298" s="150" t="s">
        <v>88</v>
      </c>
      <c r="AV298" s="13" t="s">
        <v>203</v>
      </c>
      <c r="AW298" s="13" t="s">
        <v>41</v>
      </c>
      <c r="AX298" s="13" t="s">
        <v>88</v>
      </c>
      <c r="AY298" s="150" t="s">
        <v>184</v>
      </c>
    </row>
    <row r="299" spans="2:65" s="1" customFormat="1" ht="24.2" customHeight="1">
      <c r="B299" s="121"/>
      <c r="C299" s="122" t="s">
        <v>419</v>
      </c>
      <c r="D299" s="122" t="s">
        <v>185</v>
      </c>
      <c r="E299" s="123" t="s">
        <v>1092</v>
      </c>
      <c r="F299" s="124" t="s">
        <v>1093</v>
      </c>
      <c r="G299" s="125" t="s">
        <v>348</v>
      </c>
      <c r="H299" s="126">
        <v>6</v>
      </c>
      <c r="I299" s="127"/>
      <c r="J299" s="128">
        <f>ROUND(I299*H299,2)</f>
        <v>0</v>
      </c>
      <c r="K299" s="124" t="s">
        <v>189</v>
      </c>
      <c r="L299" s="32"/>
      <c r="M299" s="129" t="s">
        <v>3</v>
      </c>
      <c r="N299" s="130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88</v>
      </c>
      <c r="AT299" s="133" t="s">
        <v>185</v>
      </c>
      <c r="AU299" s="133" t="s">
        <v>88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3704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3647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3705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2346</v>
      </c>
      <c r="H302" s="145">
        <v>6</v>
      </c>
      <c r="I302" s="146"/>
      <c r="L302" s="142"/>
      <c r="M302" s="147"/>
      <c r="T302" s="148"/>
      <c r="AT302" s="143" t="s">
        <v>190</v>
      </c>
      <c r="AU302" s="143" t="s">
        <v>88</v>
      </c>
      <c r="AV302" s="12" t="s">
        <v>90</v>
      </c>
      <c r="AW302" s="12" t="s">
        <v>41</v>
      </c>
      <c r="AX302" s="12" t="s">
        <v>80</v>
      </c>
      <c r="AY302" s="143" t="s">
        <v>184</v>
      </c>
    </row>
    <row r="303" spans="2:65" s="13" customFormat="1" ht="11.25">
      <c r="B303" s="149"/>
      <c r="D303" s="136" t="s">
        <v>190</v>
      </c>
      <c r="E303" s="150" t="s">
        <v>3</v>
      </c>
      <c r="F303" s="151" t="s">
        <v>202</v>
      </c>
      <c r="H303" s="152">
        <v>6</v>
      </c>
      <c r="I303" s="153"/>
      <c r="L303" s="149"/>
      <c r="M303" s="154"/>
      <c r="T303" s="155"/>
      <c r="AT303" s="150" t="s">
        <v>190</v>
      </c>
      <c r="AU303" s="150" t="s">
        <v>88</v>
      </c>
      <c r="AV303" s="13" t="s">
        <v>203</v>
      </c>
      <c r="AW303" s="13" t="s">
        <v>41</v>
      </c>
      <c r="AX303" s="13" t="s">
        <v>88</v>
      </c>
      <c r="AY303" s="150" t="s">
        <v>184</v>
      </c>
    </row>
    <row r="304" spans="2:65" s="1" customFormat="1" ht="24.2" customHeight="1">
      <c r="B304" s="121"/>
      <c r="C304" s="122" t="s">
        <v>336</v>
      </c>
      <c r="D304" s="122" t="s">
        <v>185</v>
      </c>
      <c r="E304" s="123" t="s">
        <v>880</v>
      </c>
      <c r="F304" s="124" t="s">
        <v>881</v>
      </c>
      <c r="G304" s="125" t="s">
        <v>348</v>
      </c>
      <c r="H304" s="126">
        <v>7</v>
      </c>
      <c r="I304" s="127"/>
      <c r="J304" s="128">
        <f>ROUND(I304*H304,2)</f>
        <v>0</v>
      </c>
      <c r="K304" s="124" t="s">
        <v>189</v>
      </c>
      <c r="L304" s="32"/>
      <c r="M304" s="129" t="s">
        <v>3</v>
      </c>
      <c r="N304" s="130" t="s">
        <v>51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88</v>
      </c>
      <c r="AT304" s="133" t="s">
        <v>185</v>
      </c>
      <c r="AU304" s="133" t="s">
        <v>88</v>
      </c>
      <c r="AY304" s="16" t="s">
        <v>184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88</v>
      </c>
      <c r="BK304" s="134">
        <f>ROUND(I304*H304,2)</f>
        <v>0</v>
      </c>
      <c r="BL304" s="16" t="s">
        <v>88</v>
      </c>
      <c r="BM304" s="133" t="s">
        <v>3706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3647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88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3707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88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2" customFormat="1" ht="11.25">
      <c r="B307" s="142"/>
      <c r="D307" s="136" t="s">
        <v>190</v>
      </c>
      <c r="E307" s="143" t="s">
        <v>3</v>
      </c>
      <c r="F307" s="144" t="s">
        <v>221</v>
      </c>
      <c r="H307" s="145">
        <v>5</v>
      </c>
      <c r="I307" s="146"/>
      <c r="L307" s="142"/>
      <c r="M307" s="147"/>
      <c r="T307" s="148"/>
      <c r="AT307" s="143" t="s">
        <v>190</v>
      </c>
      <c r="AU307" s="143" t="s">
        <v>88</v>
      </c>
      <c r="AV307" s="12" t="s">
        <v>90</v>
      </c>
      <c r="AW307" s="12" t="s">
        <v>41</v>
      </c>
      <c r="AX307" s="12" t="s">
        <v>80</v>
      </c>
      <c r="AY307" s="143" t="s">
        <v>184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3708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88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2" customFormat="1" ht="11.25">
      <c r="B309" s="142"/>
      <c r="D309" s="136" t="s">
        <v>190</v>
      </c>
      <c r="E309" s="143" t="s">
        <v>3</v>
      </c>
      <c r="F309" s="144" t="s">
        <v>90</v>
      </c>
      <c r="H309" s="145">
        <v>2</v>
      </c>
      <c r="I309" s="146"/>
      <c r="L309" s="142"/>
      <c r="M309" s="147"/>
      <c r="T309" s="148"/>
      <c r="AT309" s="143" t="s">
        <v>190</v>
      </c>
      <c r="AU309" s="143" t="s">
        <v>88</v>
      </c>
      <c r="AV309" s="12" t="s">
        <v>90</v>
      </c>
      <c r="AW309" s="12" t="s">
        <v>41</v>
      </c>
      <c r="AX309" s="12" t="s">
        <v>80</v>
      </c>
      <c r="AY309" s="143" t="s">
        <v>184</v>
      </c>
    </row>
    <row r="310" spans="2:65" s="13" customFormat="1" ht="11.25">
      <c r="B310" s="149"/>
      <c r="D310" s="136" t="s">
        <v>190</v>
      </c>
      <c r="E310" s="150" t="s">
        <v>3</v>
      </c>
      <c r="F310" s="151" t="s">
        <v>202</v>
      </c>
      <c r="H310" s="152">
        <v>7</v>
      </c>
      <c r="I310" s="153"/>
      <c r="L310" s="149"/>
      <c r="M310" s="154"/>
      <c r="T310" s="155"/>
      <c r="AT310" s="150" t="s">
        <v>190</v>
      </c>
      <c r="AU310" s="150" t="s">
        <v>88</v>
      </c>
      <c r="AV310" s="13" t="s">
        <v>203</v>
      </c>
      <c r="AW310" s="13" t="s">
        <v>41</v>
      </c>
      <c r="AX310" s="13" t="s">
        <v>88</v>
      </c>
      <c r="AY310" s="150" t="s">
        <v>184</v>
      </c>
    </row>
    <row r="311" spans="2:65" s="1" customFormat="1" ht="24.2" customHeight="1">
      <c r="B311" s="121"/>
      <c r="C311" s="122" t="s">
        <v>441</v>
      </c>
      <c r="D311" s="122" t="s">
        <v>185</v>
      </c>
      <c r="E311" s="123" t="s">
        <v>517</v>
      </c>
      <c r="F311" s="124" t="s">
        <v>518</v>
      </c>
      <c r="G311" s="125" t="s">
        <v>348</v>
      </c>
      <c r="H311" s="126">
        <v>7</v>
      </c>
      <c r="I311" s="127"/>
      <c r="J311" s="128">
        <f>ROUND(I311*H311,2)</f>
        <v>0</v>
      </c>
      <c r="K311" s="124" t="s">
        <v>189</v>
      </c>
      <c r="L311" s="32"/>
      <c r="M311" s="129" t="s">
        <v>3</v>
      </c>
      <c r="N311" s="130" t="s">
        <v>51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88</v>
      </c>
      <c r="AT311" s="133" t="s">
        <v>185</v>
      </c>
      <c r="AU311" s="133" t="s">
        <v>88</v>
      </c>
      <c r="AY311" s="16" t="s">
        <v>184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6" t="s">
        <v>88</v>
      </c>
      <c r="BK311" s="134">
        <f>ROUND(I311*H311,2)</f>
        <v>0</v>
      </c>
      <c r="BL311" s="16" t="s">
        <v>88</v>
      </c>
      <c r="BM311" s="133" t="s">
        <v>3709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3647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88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11.25">
      <c r="B313" s="135"/>
      <c r="D313" s="136" t="s">
        <v>190</v>
      </c>
      <c r="E313" s="137" t="s">
        <v>3</v>
      </c>
      <c r="F313" s="138" t="s">
        <v>3707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2" customFormat="1" ht="11.25">
      <c r="B314" s="142"/>
      <c r="D314" s="136" t="s">
        <v>190</v>
      </c>
      <c r="E314" s="143" t="s">
        <v>3</v>
      </c>
      <c r="F314" s="144" t="s">
        <v>221</v>
      </c>
      <c r="H314" s="145">
        <v>5</v>
      </c>
      <c r="I314" s="146"/>
      <c r="L314" s="142"/>
      <c r="M314" s="147"/>
      <c r="T314" s="148"/>
      <c r="AT314" s="143" t="s">
        <v>190</v>
      </c>
      <c r="AU314" s="143" t="s">
        <v>88</v>
      </c>
      <c r="AV314" s="12" t="s">
        <v>90</v>
      </c>
      <c r="AW314" s="12" t="s">
        <v>41</v>
      </c>
      <c r="AX314" s="12" t="s">
        <v>80</v>
      </c>
      <c r="AY314" s="143" t="s">
        <v>184</v>
      </c>
    </row>
    <row r="315" spans="2:65" s="11" customFormat="1" ht="11.25">
      <c r="B315" s="135"/>
      <c r="D315" s="136" t="s">
        <v>190</v>
      </c>
      <c r="E315" s="137" t="s">
        <v>3</v>
      </c>
      <c r="F315" s="138" t="s">
        <v>3708</v>
      </c>
      <c r="H315" s="137" t="s">
        <v>3</v>
      </c>
      <c r="I315" s="139"/>
      <c r="L315" s="135"/>
      <c r="M315" s="140"/>
      <c r="T315" s="141"/>
      <c r="AT315" s="137" t="s">
        <v>190</v>
      </c>
      <c r="AU315" s="137" t="s">
        <v>88</v>
      </c>
      <c r="AV315" s="11" t="s">
        <v>88</v>
      </c>
      <c r="AW315" s="11" t="s">
        <v>41</v>
      </c>
      <c r="AX315" s="11" t="s">
        <v>80</v>
      </c>
      <c r="AY315" s="137" t="s">
        <v>184</v>
      </c>
    </row>
    <row r="316" spans="2:65" s="12" customFormat="1" ht="11.25">
      <c r="B316" s="142"/>
      <c r="D316" s="136" t="s">
        <v>190</v>
      </c>
      <c r="E316" s="143" t="s">
        <v>3</v>
      </c>
      <c r="F316" s="144" t="s">
        <v>90</v>
      </c>
      <c r="H316" s="145">
        <v>2</v>
      </c>
      <c r="I316" s="146"/>
      <c r="L316" s="142"/>
      <c r="M316" s="147"/>
      <c r="T316" s="148"/>
      <c r="AT316" s="143" t="s">
        <v>190</v>
      </c>
      <c r="AU316" s="143" t="s">
        <v>88</v>
      </c>
      <c r="AV316" s="12" t="s">
        <v>90</v>
      </c>
      <c r="AW316" s="12" t="s">
        <v>41</v>
      </c>
      <c r="AX316" s="12" t="s">
        <v>80</v>
      </c>
      <c r="AY316" s="143" t="s">
        <v>184</v>
      </c>
    </row>
    <row r="317" spans="2:65" s="13" customFormat="1" ht="11.25">
      <c r="B317" s="149"/>
      <c r="D317" s="136" t="s">
        <v>190</v>
      </c>
      <c r="E317" s="150" t="s">
        <v>3</v>
      </c>
      <c r="F317" s="151" t="s">
        <v>202</v>
      </c>
      <c r="H317" s="152">
        <v>7</v>
      </c>
      <c r="I317" s="153"/>
      <c r="L317" s="149"/>
      <c r="M317" s="154"/>
      <c r="T317" s="155"/>
      <c r="AT317" s="150" t="s">
        <v>190</v>
      </c>
      <c r="AU317" s="150" t="s">
        <v>88</v>
      </c>
      <c r="AV317" s="13" t="s">
        <v>203</v>
      </c>
      <c r="AW317" s="13" t="s">
        <v>41</v>
      </c>
      <c r="AX317" s="13" t="s">
        <v>88</v>
      </c>
      <c r="AY317" s="150" t="s">
        <v>184</v>
      </c>
    </row>
    <row r="318" spans="2:65" s="1" customFormat="1" ht="16.5" customHeight="1">
      <c r="B318" s="121"/>
      <c r="C318" s="122" t="s">
        <v>342</v>
      </c>
      <c r="D318" s="122" t="s">
        <v>185</v>
      </c>
      <c r="E318" s="123" t="s">
        <v>541</v>
      </c>
      <c r="F318" s="124" t="s">
        <v>542</v>
      </c>
      <c r="G318" s="125" t="s">
        <v>348</v>
      </c>
      <c r="H318" s="126">
        <v>42</v>
      </c>
      <c r="I318" s="127"/>
      <c r="J318" s="128">
        <f>ROUND(I318*H318,2)</f>
        <v>0</v>
      </c>
      <c r="K318" s="124" t="s">
        <v>189</v>
      </c>
      <c r="L318" s="32"/>
      <c r="M318" s="129" t="s">
        <v>3</v>
      </c>
      <c r="N318" s="130" t="s">
        <v>51</v>
      </c>
      <c r="P318" s="131">
        <f>O318*H318</f>
        <v>0</v>
      </c>
      <c r="Q318" s="131">
        <v>0</v>
      </c>
      <c r="R318" s="131">
        <f>Q318*H318</f>
        <v>0</v>
      </c>
      <c r="S318" s="131">
        <v>0</v>
      </c>
      <c r="T318" s="132">
        <f>S318*H318</f>
        <v>0</v>
      </c>
      <c r="AR318" s="133" t="s">
        <v>88</v>
      </c>
      <c r="AT318" s="133" t="s">
        <v>185</v>
      </c>
      <c r="AU318" s="133" t="s">
        <v>88</v>
      </c>
      <c r="AY318" s="16" t="s">
        <v>184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6" t="s">
        <v>88</v>
      </c>
      <c r="BK318" s="134">
        <f>ROUND(I318*H318,2)</f>
        <v>0</v>
      </c>
      <c r="BL318" s="16" t="s">
        <v>88</v>
      </c>
      <c r="BM318" s="133" t="s">
        <v>3710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3647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88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1" customFormat="1" ht="22.5">
      <c r="B320" s="135"/>
      <c r="D320" s="136" t="s">
        <v>190</v>
      </c>
      <c r="E320" s="137" t="s">
        <v>3</v>
      </c>
      <c r="F320" s="138" t="s">
        <v>1105</v>
      </c>
      <c r="H320" s="137" t="s">
        <v>3</v>
      </c>
      <c r="I320" s="139"/>
      <c r="L320" s="135"/>
      <c r="M320" s="140"/>
      <c r="T320" s="141"/>
      <c r="AT320" s="137" t="s">
        <v>190</v>
      </c>
      <c r="AU320" s="137" t="s">
        <v>88</v>
      </c>
      <c r="AV320" s="11" t="s">
        <v>88</v>
      </c>
      <c r="AW320" s="11" t="s">
        <v>41</v>
      </c>
      <c r="AX320" s="11" t="s">
        <v>80</v>
      </c>
      <c r="AY320" s="137" t="s">
        <v>184</v>
      </c>
    </row>
    <row r="321" spans="2:65" s="12" customFormat="1" ht="11.25">
      <c r="B321" s="142"/>
      <c r="D321" s="136" t="s">
        <v>190</v>
      </c>
      <c r="E321" s="143" t="s">
        <v>3</v>
      </c>
      <c r="F321" s="144" t="s">
        <v>1106</v>
      </c>
      <c r="H321" s="145">
        <v>42</v>
      </c>
      <c r="I321" s="146"/>
      <c r="L321" s="142"/>
      <c r="M321" s="147"/>
      <c r="T321" s="148"/>
      <c r="AT321" s="143" t="s">
        <v>190</v>
      </c>
      <c r="AU321" s="143" t="s">
        <v>88</v>
      </c>
      <c r="AV321" s="12" t="s">
        <v>90</v>
      </c>
      <c r="AW321" s="12" t="s">
        <v>41</v>
      </c>
      <c r="AX321" s="12" t="s">
        <v>80</v>
      </c>
      <c r="AY321" s="143" t="s">
        <v>184</v>
      </c>
    </row>
    <row r="322" spans="2:65" s="13" customFormat="1" ht="11.25">
      <c r="B322" s="149"/>
      <c r="D322" s="136" t="s">
        <v>190</v>
      </c>
      <c r="E322" s="150" t="s">
        <v>3</v>
      </c>
      <c r="F322" s="151" t="s">
        <v>202</v>
      </c>
      <c r="H322" s="152">
        <v>42</v>
      </c>
      <c r="I322" s="153"/>
      <c r="L322" s="149"/>
      <c r="M322" s="154"/>
      <c r="T322" s="155"/>
      <c r="AT322" s="150" t="s">
        <v>190</v>
      </c>
      <c r="AU322" s="150" t="s">
        <v>88</v>
      </c>
      <c r="AV322" s="13" t="s">
        <v>203</v>
      </c>
      <c r="AW322" s="13" t="s">
        <v>41</v>
      </c>
      <c r="AX322" s="13" t="s">
        <v>88</v>
      </c>
      <c r="AY322" s="150" t="s">
        <v>184</v>
      </c>
    </row>
    <row r="323" spans="2:65" s="1" customFormat="1" ht="16.5" customHeight="1">
      <c r="B323" s="121"/>
      <c r="C323" s="122" t="s">
        <v>456</v>
      </c>
      <c r="D323" s="122" t="s">
        <v>185</v>
      </c>
      <c r="E323" s="123" t="s">
        <v>546</v>
      </c>
      <c r="F323" s="124" t="s">
        <v>547</v>
      </c>
      <c r="G323" s="125" t="s">
        <v>348</v>
      </c>
      <c r="H323" s="126">
        <v>42</v>
      </c>
      <c r="I323" s="127"/>
      <c r="J323" s="128">
        <f>ROUND(I323*H323,2)</f>
        <v>0</v>
      </c>
      <c r="K323" s="124" t="s">
        <v>189</v>
      </c>
      <c r="L323" s="32"/>
      <c r="M323" s="129" t="s">
        <v>3</v>
      </c>
      <c r="N323" s="130" t="s">
        <v>51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88</v>
      </c>
      <c r="AT323" s="133" t="s">
        <v>185</v>
      </c>
      <c r="AU323" s="133" t="s">
        <v>88</v>
      </c>
      <c r="AY323" s="16" t="s">
        <v>184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88</v>
      </c>
      <c r="BK323" s="134">
        <f>ROUND(I323*H323,2)</f>
        <v>0</v>
      </c>
      <c r="BL323" s="16" t="s">
        <v>88</v>
      </c>
      <c r="BM323" s="133" t="s">
        <v>3711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3647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88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1" customFormat="1" ht="22.5">
      <c r="B325" s="135"/>
      <c r="D325" s="136" t="s">
        <v>190</v>
      </c>
      <c r="E325" s="137" t="s">
        <v>3</v>
      </c>
      <c r="F325" s="138" t="s">
        <v>1105</v>
      </c>
      <c r="H325" s="137" t="s">
        <v>3</v>
      </c>
      <c r="I325" s="139"/>
      <c r="L325" s="135"/>
      <c r="M325" s="140"/>
      <c r="T325" s="141"/>
      <c r="AT325" s="137" t="s">
        <v>190</v>
      </c>
      <c r="AU325" s="137" t="s">
        <v>88</v>
      </c>
      <c r="AV325" s="11" t="s">
        <v>88</v>
      </c>
      <c r="AW325" s="11" t="s">
        <v>41</v>
      </c>
      <c r="AX325" s="11" t="s">
        <v>80</v>
      </c>
      <c r="AY325" s="137" t="s">
        <v>184</v>
      </c>
    </row>
    <row r="326" spans="2:65" s="12" customFormat="1" ht="11.25">
      <c r="B326" s="142"/>
      <c r="D326" s="136" t="s">
        <v>190</v>
      </c>
      <c r="E326" s="143" t="s">
        <v>3</v>
      </c>
      <c r="F326" s="144" t="s">
        <v>1106</v>
      </c>
      <c r="H326" s="145">
        <v>42</v>
      </c>
      <c r="I326" s="146"/>
      <c r="L326" s="142"/>
      <c r="M326" s="147"/>
      <c r="T326" s="148"/>
      <c r="AT326" s="143" t="s">
        <v>190</v>
      </c>
      <c r="AU326" s="143" t="s">
        <v>88</v>
      </c>
      <c r="AV326" s="12" t="s">
        <v>90</v>
      </c>
      <c r="AW326" s="12" t="s">
        <v>41</v>
      </c>
      <c r="AX326" s="12" t="s">
        <v>80</v>
      </c>
      <c r="AY326" s="143" t="s">
        <v>184</v>
      </c>
    </row>
    <row r="327" spans="2:65" s="13" customFormat="1" ht="11.25">
      <c r="B327" s="149"/>
      <c r="D327" s="136" t="s">
        <v>190</v>
      </c>
      <c r="E327" s="150" t="s">
        <v>3</v>
      </c>
      <c r="F327" s="151" t="s">
        <v>202</v>
      </c>
      <c r="H327" s="152">
        <v>42</v>
      </c>
      <c r="I327" s="153"/>
      <c r="L327" s="149"/>
      <c r="M327" s="154"/>
      <c r="T327" s="155"/>
      <c r="AT327" s="150" t="s">
        <v>190</v>
      </c>
      <c r="AU327" s="150" t="s">
        <v>88</v>
      </c>
      <c r="AV327" s="13" t="s">
        <v>203</v>
      </c>
      <c r="AW327" s="13" t="s">
        <v>41</v>
      </c>
      <c r="AX327" s="13" t="s">
        <v>88</v>
      </c>
      <c r="AY327" s="150" t="s">
        <v>184</v>
      </c>
    </row>
    <row r="328" spans="2:65" s="1" customFormat="1" ht="16.5" customHeight="1">
      <c r="B328" s="121"/>
      <c r="C328" s="122" t="s">
        <v>353</v>
      </c>
      <c r="D328" s="122" t="s">
        <v>185</v>
      </c>
      <c r="E328" s="123" t="s">
        <v>3712</v>
      </c>
      <c r="F328" s="124" t="s">
        <v>3713</v>
      </c>
      <c r="G328" s="125" t="s">
        <v>348</v>
      </c>
      <c r="H328" s="126">
        <v>1</v>
      </c>
      <c r="I328" s="127"/>
      <c r="J328" s="128">
        <f>ROUND(I328*H328,2)</f>
        <v>0</v>
      </c>
      <c r="K328" s="124" t="s">
        <v>189</v>
      </c>
      <c r="L328" s="32"/>
      <c r="M328" s="129" t="s">
        <v>3</v>
      </c>
      <c r="N328" s="130" t="s">
        <v>51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88</v>
      </c>
      <c r="AT328" s="133" t="s">
        <v>185</v>
      </c>
      <c r="AU328" s="133" t="s">
        <v>88</v>
      </c>
      <c r="AY328" s="16" t="s">
        <v>184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6" t="s">
        <v>88</v>
      </c>
      <c r="BK328" s="134">
        <f>ROUND(I328*H328,2)</f>
        <v>0</v>
      </c>
      <c r="BL328" s="16" t="s">
        <v>88</v>
      </c>
      <c r="BM328" s="133" t="s">
        <v>3714</v>
      </c>
    </row>
    <row r="329" spans="2:65" s="11" customFormat="1" ht="11.25">
      <c r="B329" s="135"/>
      <c r="D329" s="136" t="s">
        <v>190</v>
      </c>
      <c r="E329" s="137" t="s">
        <v>3</v>
      </c>
      <c r="F329" s="138" t="s">
        <v>3639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88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1" customFormat="1" ht="11.25">
      <c r="B330" s="135"/>
      <c r="D330" s="136" t="s">
        <v>190</v>
      </c>
      <c r="E330" s="137" t="s">
        <v>3</v>
      </c>
      <c r="F330" s="138" t="s">
        <v>3715</v>
      </c>
      <c r="H330" s="137" t="s">
        <v>3</v>
      </c>
      <c r="I330" s="139"/>
      <c r="L330" s="135"/>
      <c r="M330" s="140"/>
      <c r="T330" s="141"/>
      <c r="AT330" s="137" t="s">
        <v>190</v>
      </c>
      <c r="AU330" s="137" t="s">
        <v>88</v>
      </c>
      <c r="AV330" s="11" t="s">
        <v>88</v>
      </c>
      <c r="AW330" s="11" t="s">
        <v>41</v>
      </c>
      <c r="AX330" s="11" t="s">
        <v>80</v>
      </c>
      <c r="AY330" s="137" t="s">
        <v>184</v>
      </c>
    </row>
    <row r="331" spans="2:65" s="12" customFormat="1" ht="11.25">
      <c r="B331" s="142"/>
      <c r="D331" s="136" t="s">
        <v>190</v>
      </c>
      <c r="E331" s="143" t="s">
        <v>3</v>
      </c>
      <c r="F331" s="144" t="s">
        <v>88</v>
      </c>
      <c r="H331" s="145">
        <v>1</v>
      </c>
      <c r="I331" s="146"/>
      <c r="L331" s="142"/>
      <c r="M331" s="147"/>
      <c r="T331" s="148"/>
      <c r="AT331" s="143" t="s">
        <v>190</v>
      </c>
      <c r="AU331" s="143" t="s">
        <v>88</v>
      </c>
      <c r="AV331" s="12" t="s">
        <v>90</v>
      </c>
      <c r="AW331" s="12" t="s">
        <v>41</v>
      </c>
      <c r="AX331" s="12" t="s">
        <v>80</v>
      </c>
      <c r="AY331" s="143" t="s">
        <v>184</v>
      </c>
    </row>
    <row r="332" spans="2:65" s="13" customFormat="1" ht="11.25">
      <c r="B332" s="149"/>
      <c r="D332" s="136" t="s">
        <v>190</v>
      </c>
      <c r="E332" s="150" t="s">
        <v>3</v>
      </c>
      <c r="F332" s="151" t="s">
        <v>202</v>
      </c>
      <c r="H332" s="152">
        <v>1</v>
      </c>
      <c r="I332" s="153"/>
      <c r="L332" s="149"/>
      <c r="M332" s="154"/>
      <c r="T332" s="155"/>
      <c r="AT332" s="150" t="s">
        <v>190</v>
      </c>
      <c r="AU332" s="150" t="s">
        <v>88</v>
      </c>
      <c r="AV332" s="13" t="s">
        <v>203</v>
      </c>
      <c r="AW332" s="13" t="s">
        <v>41</v>
      </c>
      <c r="AX332" s="13" t="s">
        <v>88</v>
      </c>
      <c r="AY332" s="150" t="s">
        <v>184</v>
      </c>
    </row>
    <row r="333" spans="2:65" s="1" customFormat="1" ht="16.5" customHeight="1">
      <c r="B333" s="121"/>
      <c r="C333" s="122" t="s">
        <v>465</v>
      </c>
      <c r="D333" s="122" t="s">
        <v>185</v>
      </c>
      <c r="E333" s="123" t="s">
        <v>560</v>
      </c>
      <c r="F333" s="124" t="s">
        <v>561</v>
      </c>
      <c r="G333" s="125" t="s">
        <v>348</v>
      </c>
      <c r="H333" s="126">
        <v>1</v>
      </c>
      <c r="I333" s="127"/>
      <c r="J333" s="128">
        <f>ROUND(I333*H333,2)</f>
        <v>0</v>
      </c>
      <c r="K333" s="124" t="s">
        <v>189</v>
      </c>
      <c r="L333" s="32"/>
      <c r="M333" s="129" t="s">
        <v>3</v>
      </c>
      <c r="N333" s="130" t="s">
        <v>51</v>
      </c>
      <c r="P333" s="131">
        <f>O333*H333</f>
        <v>0</v>
      </c>
      <c r="Q333" s="131">
        <v>0</v>
      </c>
      <c r="R333" s="131">
        <f>Q333*H333</f>
        <v>0</v>
      </c>
      <c r="S333" s="131">
        <v>0</v>
      </c>
      <c r="T333" s="132">
        <f>S333*H333</f>
        <v>0</v>
      </c>
      <c r="AR333" s="133" t="s">
        <v>88</v>
      </c>
      <c r="AT333" s="133" t="s">
        <v>185</v>
      </c>
      <c r="AU333" s="133" t="s">
        <v>88</v>
      </c>
      <c r="AY333" s="16" t="s">
        <v>184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88</v>
      </c>
      <c r="BK333" s="134">
        <f>ROUND(I333*H333,2)</f>
        <v>0</v>
      </c>
      <c r="BL333" s="16" t="s">
        <v>88</v>
      </c>
      <c r="BM333" s="133" t="s">
        <v>3716</v>
      </c>
    </row>
    <row r="334" spans="2:65" s="11" customFormat="1" ht="11.25">
      <c r="B334" s="135"/>
      <c r="D334" s="136" t="s">
        <v>190</v>
      </c>
      <c r="E334" s="137" t="s">
        <v>3</v>
      </c>
      <c r="F334" s="138" t="s">
        <v>3639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3717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2" customFormat="1" ht="11.25">
      <c r="B336" s="142"/>
      <c r="D336" s="136" t="s">
        <v>190</v>
      </c>
      <c r="E336" s="143" t="s">
        <v>3</v>
      </c>
      <c r="F336" s="144" t="s">
        <v>88</v>
      </c>
      <c r="H336" s="145">
        <v>1</v>
      </c>
      <c r="I336" s="146"/>
      <c r="L336" s="142"/>
      <c r="M336" s="147"/>
      <c r="T336" s="148"/>
      <c r="AT336" s="143" t="s">
        <v>190</v>
      </c>
      <c r="AU336" s="143" t="s">
        <v>88</v>
      </c>
      <c r="AV336" s="12" t="s">
        <v>90</v>
      </c>
      <c r="AW336" s="12" t="s">
        <v>41</v>
      </c>
      <c r="AX336" s="12" t="s">
        <v>80</v>
      </c>
      <c r="AY336" s="143" t="s">
        <v>184</v>
      </c>
    </row>
    <row r="337" spans="2:65" s="13" customFormat="1" ht="11.25">
      <c r="B337" s="149"/>
      <c r="D337" s="136" t="s">
        <v>190</v>
      </c>
      <c r="E337" s="150" t="s">
        <v>3</v>
      </c>
      <c r="F337" s="151" t="s">
        <v>202</v>
      </c>
      <c r="H337" s="152">
        <v>1</v>
      </c>
      <c r="I337" s="153"/>
      <c r="L337" s="149"/>
      <c r="M337" s="154"/>
      <c r="T337" s="155"/>
      <c r="AT337" s="150" t="s">
        <v>190</v>
      </c>
      <c r="AU337" s="150" t="s">
        <v>88</v>
      </c>
      <c r="AV337" s="13" t="s">
        <v>203</v>
      </c>
      <c r="AW337" s="13" t="s">
        <v>41</v>
      </c>
      <c r="AX337" s="13" t="s">
        <v>88</v>
      </c>
      <c r="AY337" s="150" t="s">
        <v>184</v>
      </c>
    </row>
    <row r="338" spans="2:65" s="1" customFormat="1" ht="16.5" customHeight="1">
      <c r="B338" s="121"/>
      <c r="C338" s="122" t="s">
        <v>361</v>
      </c>
      <c r="D338" s="122" t="s">
        <v>185</v>
      </c>
      <c r="E338" s="123" t="s">
        <v>3718</v>
      </c>
      <c r="F338" s="124" t="s">
        <v>3719</v>
      </c>
      <c r="G338" s="125" t="s">
        <v>348</v>
      </c>
      <c r="H338" s="126">
        <v>1</v>
      </c>
      <c r="I338" s="127"/>
      <c r="J338" s="128">
        <f>ROUND(I338*H338,2)</f>
        <v>0</v>
      </c>
      <c r="K338" s="124" t="s">
        <v>189</v>
      </c>
      <c r="L338" s="32"/>
      <c r="M338" s="129" t="s">
        <v>3</v>
      </c>
      <c r="N338" s="130" t="s">
        <v>51</v>
      </c>
      <c r="P338" s="131">
        <f>O338*H338</f>
        <v>0</v>
      </c>
      <c r="Q338" s="131">
        <v>0</v>
      </c>
      <c r="R338" s="131">
        <f>Q338*H338</f>
        <v>0</v>
      </c>
      <c r="S338" s="131">
        <v>0</v>
      </c>
      <c r="T338" s="132">
        <f>S338*H338</f>
        <v>0</v>
      </c>
      <c r="AR338" s="133" t="s">
        <v>88</v>
      </c>
      <c r="AT338" s="133" t="s">
        <v>185</v>
      </c>
      <c r="AU338" s="133" t="s">
        <v>88</v>
      </c>
      <c r="AY338" s="16" t="s">
        <v>184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6" t="s">
        <v>88</v>
      </c>
      <c r="BK338" s="134">
        <f>ROUND(I338*H338,2)</f>
        <v>0</v>
      </c>
      <c r="BL338" s="16" t="s">
        <v>88</v>
      </c>
      <c r="BM338" s="133" t="s">
        <v>3720</v>
      </c>
    </row>
    <row r="339" spans="2:65" s="11" customFormat="1" ht="11.25">
      <c r="B339" s="135"/>
      <c r="D339" s="136" t="s">
        <v>190</v>
      </c>
      <c r="E339" s="137" t="s">
        <v>3</v>
      </c>
      <c r="F339" s="138" t="s">
        <v>3639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88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1" customFormat="1" ht="11.25">
      <c r="B340" s="135"/>
      <c r="D340" s="136" t="s">
        <v>190</v>
      </c>
      <c r="E340" s="137" t="s">
        <v>3</v>
      </c>
      <c r="F340" s="138" t="s">
        <v>3721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88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2" customFormat="1" ht="11.25">
      <c r="B341" s="142"/>
      <c r="D341" s="136" t="s">
        <v>190</v>
      </c>
      <c r="E341" s="143" t="s">
        <v>3</v>
      </c>
      <c r="F341" s="144" t="s">
        <v>88</v>
      </c>
      <c r="H341" s="145">
        <v>1</v>
      </c>
      <c r="I341" s="146"/>
      <c r="L341" s="142"/>
      <c r="M341" s="147"/>
      <c r="T341" s="148"/>
      <c r="AT341" s="143" t="s">
        <v>190</v>
      </c>
      <c r="AU341" s="143" t="s">
        <v>88</v>
      </c>
      <c r="AV341" s="12" t="s">
        <v>90</v>
      </c>
      <c r="AW341" s="12" t="s">
        <v>41</v>
      </c>
      <c r="AX341" s="12" t="s">
        <v>80</v>
      </c>
      <c r="AY341" s="143" t="s">
        <v>184</v>
      </c>
    </row>
    <row r="342" spans="2:65" s="13" customFormat="1" ht="11.25">
      <c r="B342" s="149"/>
      <c r="D342" s="136" t="s">
        <v>190</v>
      </c>
      <c r="E342" s="150" t="s">
        <v>3</v>
      </c>
      <c r="F342" s="151" t="s">
        <v>202</v>
      </c>
      <c r="H342" s="152">
        <v>1</v>
      </c>
      <c r="I342" s="153"/>
      <c r="L342" s="149"/>
      <c r="M342" s="154"/>
      <c r="T342" s="155"/>
      <c r="AT342" s="150" t="s">
        <v>190</v>
      </c>
      <c r="AU342" s="150" t="s">
        <v>88</v>
      </c>
      <c r="AV342" s="13" t="s">
        <v>203</v>
      </c>
      <c r="AW342" s="13" t="s">
        <v>41</v>
      </c>
      <c r="AX342" s="13" t="s">
        <v>88</v>
      </c>
      <c r="AY342" s="150" t="s">
        <v>184</v>
      </c>
    </row>
    <row r="343" spans="2:65" s="1" customFormat="1" ht="16.5" customHeight="1">
      <c r="B343" s="121"/>
      <c r="C343" s="122" t="s">
        <v>482</v>
      </c>
      <c r="D343" s="122" t="s">
        <v>185</v>
      </c>
      <c r="E343" s="123" t="s">
        <v>908</v>
      </c>
      <c r="F343" s="124" t="s">
        <v>909</v>
      </c>
      <c r="G343" s="125" t="s">
        <v>348</v>
      </c>
      <c r="H343" s="126">
        <v>1</v>
      </c>
      <c r="I343" s="127"/>
      <c r="J343" s="128">
        <f>ROUND(I343*H343,2)</f>
        <v>0</v>
      </c>
      <c r="K343" s="124" t="s">
        <v>189</v>
      </c>
      <c r="L343" s="32"/>
      <c r="M343" s="129" t="s">
        <v>3</v>
      </c>
      <c r="N343" s="130" t="s">
        <v>51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88</v>
      </c>
      <c r="AT343" s="133" t="s">
        <v>185</v>
      </c>
      <c r="AU343" s="133" t="s">
        <v>88</v>
      </c>
      <c r="AY343" s="16" t="s">
        <v>184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6" t="s">
        <v>88</v>
      </c>
      <c r="BK343" s="134">
        <f>ROUND(I343*H343,2)</f>
        <v>0</v>
      </c>
      <c r="BL343" s="16" t="s">
        <v>88</v>
      </c>
      <c r="BM343" s="133" t="s">
        <v>3722</v>
      </c>
    </row>
    <row r="344" spans="2:65" s="11" customFormat="1" ht="11.25">
      <c r="B344" s="135"/>
      <c r="D344" s="136" t="s">
        <v>190</v>
      </c>
      <c r="E344" s="137" t="s">
        <v>3</v>
      </c>
      <c r="F344" s="138" t="s">
        <v>3639</v>
      </c>
      <c r="H344" s="137" t="s">
        <v>3</v>
      </c>
      <c r="I344" s="139"/>
      <c r="L344" s="135"/>
      <c r="M344" s="140"/>
      <c r="T344" s="141"/>
      <c r="AT344" s="137" t="s">
        <v>190</v>
      </c>
      <c r="AU344" s="137" t="s">
        <v>88</v>
      </c>
      <c r="AV344" s="11" t="s">
        <v>88</v>
      </c>
      <c r="AW344" s="11" t="s">
        <v>41</v>
      </c>
      <c r="AX344" s="11" t="s">
        <v>80</v>
      </c>
      <c r="AY344" s="137" t="s">
        <v>184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3723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88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2" customFormat="1" ht="11.25">
      <c r="B346" s="142"/>
      <c r="D346" s="136" t="s">
        <v>190</v>
      </c>
      <c r="E346" s="143" t="s">
        <v>3</v>
      </c>
      <c r="F346" s="144" t="s">
        <v>88</v>
      </c>
      <c r="H346" s="145">
        <v>1</v>
      </c>
      <c r="I346" s="146"/>
      <c r="L346" s="142"/>
      <c r="M346" s="147"/>
      <c r="T346" s="148"/>
      <c r="AT346" s="143" t="s">
        <v>190</v>
      </c>
      <c r="AU346" s="143" t="s">
        <v>88</v>
      </c>
      <c r="AV346" s="12" t="s">
        <v>90</v>
      </c>
      <c r="AW346" s="12" t="s">
        <v>41</v>
      </c>
      <c r="AX346" s="12" t="s">
        <v>80</v>
      </c>
      <c r="AY346" s="143" t="s">
        <v>184</v>
      </c>
    </row>
    <row r="347" spans="2:65" s="13" customFormat="1" ht="11.25">
      <c r="B347" s="149"/>
      <c r="D347" s="136" t="s">
        <v>190</v>
      </c>
      <c r="E347" s="150" t="s">
        <v>3</v>
      </c>
      <c r="F347" s="151" t="s">
        <v>202</v>
      </c>
      <c r="H347" s="152">
        <v>1</v>
      </c>
      <c r="I347" s="153"/>
      <c r="L347" s="149"/>
      <c r="M347" s="154"/>
      <c r="T347" s="155"/>
      <c r="AT347" s="150" t="s">
        <v>190</v>
      </c>
      <c r="AU347" s="150" t="s">
        <v>88</v>
      </c>
      <c r="AV347" s="13" t="s">
        <v>203</v>
      </c>
      <c r="AW347" s="13" t="s">
        <v>41</v>
      </c>
      <c r="AX347" s="13" t="s">
        <v>88</v>
      </c>
      <c r="AY347" s="150" t="s">
        <v>184</v>
      </c>
    </row>
    <row r="348" spans="2:65" s="1" customFormat="1" ht="21.75" customHeight="1">
      <c r="B348" s="121"/>
      <c r="C348" s="122" t="s">
        <v>368</v>
      </c>
      <c r="D348" s="122" t="s">
        <v>185</v>
      </c>
      <c r="E348" s="123" t="s">
        <v>608</v>
      </c>
      <c r="F348" s="124" t="s">
        <v>609</v>
      </c>
      <c r="G348" s="125" t="s">
        <v>348</v>
      </c>
      <c r="H348" s="126">
        <v>13</v>
      </c>
      <c r="I348" s="127"/>
      <c r="J348" s="128">
        <f>ROUND(I348*H348,2)</f>
        <v>0</v>
      </c>
      <c r="K348" s="124" t="s">
        <v>189</v>
      </c>
      <c r="L348" s="32"/>
      <c r="M348" s="129" t="s">
        <v>3</v>
      </c>
      <c r="N348" s="130" t="s">
        <v>51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88</v>
      </c>
      <c r="AT348" s="133" t="s">
        <v>185</v>
      </c>
      <c r="AU348" s="133" t="s">
        <v>88</v>
      </c>
      <c r="AY348" s="16" t="s">
        <v>184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6" t="s">
        <v>88</v>
      </c>
      <c r="BK348" s="134">
        <f>ROUND(I348*H348,2)</f>
        <v>0</v>
      </c>
      <c r="BL348" s="16" t="s">
        <v>88</v>
      </c>
      <c r="BM348" s="133" t="s">
        <v>3724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3639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88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1" customFormat="1" ht="11.25">
      <c r="B350" s="135"/>
      <c r="D350" s="136" t="s">
        <v>190</v>
      </c>
      <c r="E350" s="137" t="s">
        <v>3</v>
      </c>
      <c r="F350" s="138" t="s">
        <v>3725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88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2" customFormat="1" ht="11.25">
      <c r="B351" s="142"/>
      <c r="D351" s="136" t="s">
        <v>190</v>
      </c>
      <c r="E351" s="143" t="s">
        <v>3</v>
      </c>
      <c r="F351" s="144" t="s">
        <v>3726</v>
      </c>
      <c r="H351" s="145">
        <v>13</v>
      </c>
      <c r="I351" s="146"/>
      <c r="L351" s="142"/>
      <c r="M351" s="147"/>
      <c r="T351" s="148"/>
      <c r="AT351" s="143" t="s">
        <v>190</v>
      </c>
      <c r="AU351" s="143" t="s">
        <v>88</v>
      </c>
      <c r="AV351" s="12" t="s">
        <v>90</v>
      </c>
      <c r="AW351" s="12" t="s">
        <v>41</v>
      </c>
      <c r="AX351" s="12" t="s">
        <v>80</v>
      </c>
      <c r="AY351" s="143" t="s">
        <v>184</v>
      </c>
    </row>
    <row r="352" spans="2:65" s="13" customFormat="1" ht="11.25">
      <c r="B352" s="149"/>
      <c r="D352" s="136" t="s">
        <v>190</v>
      </c>
      <c r="E352" s="150" t="s">
        <v>3</v>
      </c>
      <c r="F352" s="151" t="s">
        <v>202</v>
      </c>
      <c r="H352" s="152">
        <v>13</v>
      </c>
      <c r="I352" s="153"/>
      <c r="L352" s="149"/>
      <c r="M352" s="154"/>
      <c r="T352" s="155"/>
      <c r="AT352" s="150" t="s">
        <v>190</v>
      </c>
      <c r="AU352" s="150" t="s">
        <v>88</v>
      </c>
      <c r="AV352" s="13" t="s">
        <v>203</v>
      </c>
      <c r="AW352" s="13" t="s">
        <v>41</v>
      </c>
      <c r="AX352" s="13" t="s">
        <v>88</v>
      </c>
      <c r="AY352" s="150" t="s">
        <v>184</v>
      </c>
    </row>
    <row r="353" spans="2:65" s="1" customFormat="1" ht="16.5" customHeight="1">
      <c r="B353" s="121"/>
      <c r="C353" s="122" t="s">
        <v>493</v>
      </c>
      <c r="D353" s="122" t="s">
        <v>185</v>
      </c>
      <c r="E353" s="123" t="s">
        <v>614</v>
      </c>
      <c r="F353" s="124" t="s">
        <v>615</v>
      </c>
      <c r="G353" s="125" t="s">
        <v>348</v>
      </c>
      <c r="H353" s="126">
        <v>1</v>
      </c>
      <c r="I353" s="127"/>
      <c r="J353" s="128">
        <f>ROUND(I353*H353,2)</f>
        <v>0</v>
      </c>
      <c r="K353" s="124" t="s">
        <v>189</v>
      </c>
      <c r="L353" s="32"/>
      <c r="M353" s="129" t="s">
        <v>3</v>
      </c>
      <c r="N353" s="130" t="s">
        <v>51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88</v>
      </c>
      <c r="AT353" s="133" t="s">
        <v>185</v>
      </c>
      <c r="AU353" s="133" t="s">
        <v>88</v>
      </c>
      <c r="AY353" s="16" t="s">
        <v>184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6" t="s">
        <v>88</v>
      </c>
      <c r="BK353" s="134">
        <f>ROUND(I353*H353,2)</f>
        <v>0</v>
      </c>
      <c r="BL353" s="16" t="s">
        <v>88</v>
      </c>
      <c r="BM353" s="133" t="s">
        <v>3727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3639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88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1" customFormat="1" ht="11.25">
      <c r="B355" s="135"/>
      <c r="D355" s="136" t="s">
        <v>190</v>
      </c>
      <c r="E355" s="137" t="s">
        <v>3</v>
      </c>
      <c r="F355" s="138" t="s">
        <v>3725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88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2" customFormat="1" ht="11.25">
      <c r="B356" s="142"/>
      <c r="D356" s="136" t="s">
        <v>190</v>
      </c>
      <c r="E356" s="143" t="s">
        <v>3</v>
      </c>
      <c r="F356" s="144" t="s">
        <v>88</v>
      </c>
      <c r="H356" s="145">
        <v>1</v>
      </c>
      <c r="I356" s="146"/>
      <c r="L356" s="142"/>
      <c r="M356" s="147"/>
      <c r="T356" s="148"/>
      <c r="AT356" s="143" t="s">
        <v>190</v>
      </c>
      <c r="AU356" s="143" t="s">
        <v>88</v>
      </c>
      <c r="AV356" s="12" t="s">
        <v>90</v>
      </c>
      <c r="AW356" s="12" t="s">
        <v>41</v>
      </c>
      <c r="AX356" s="12" t="s">
        <v>80</v>
      </c>
      <c r="AY356" s="143" t="s">
        <v>184</v>
      </c>
    </row>
    <row r="357" spans="2:65" s="13" customFormat="1" ht="11.25">
      <c r="B357" s="149"/>
      <c r="D357" s="136" t="s">
        <v>190</v>
      </c>
      <c r="E357" s="150" t="s">
        <v>3</v>
      </c>
      <c r="F357" s="151" t="s">
        <v>202</v>
      </c>
      <c r="H357" s="152">
        <v>1</v>
      </c>
      <c r="I357" s="153"/>
      <c r="L357" s="149"/>
      <c r="M357" s="154"/>
      <c r="T357" s="155"/>
      <c r="AT357" s="150" t="s">
        <v>190</v>
      </c>
      <c r="AU357" s="150" t="s">
        <v>88</v>
      </c>
      <c r="AV357" s="13" t="s">
        <v>203</v>
      </c>
      <c r="AW357" s="13" t="s">
        <v>41</v>
      </c>
      <c r="AX357" s="13" t="s">
        <v>88</v>
      </c>
      <c r="AY357" s="150" t="s">
        <v>184</v>
      </c>
    </row>
    <row r="358" spans="2:65" s="1" customFormat="1" ht="16.5" customHeight="1">
      <c r="B358" s="121"/>
      <c r="C358" s="122" t="s">
        <v>373</v>
      </c>
      <c r="D358" s="122" t="s">
        <v>185</v>
      </c>
      <c r="E358" s="123" t="s">
        <v>617</v>
      </c>
      <c r="F358" s="124" t="s">
        <v>618</v>
      </c>
      <c r="G358" s="125" t="s">
        <v>348</v>
      </c>
      <c r="H358" s="126">
        <v>1</v>
      </c>
      <c r="I358" s="127"/>
      <c r="J358" s="128">
        <f>ROUND(I358*H358,2)</f>
        <v>0</v>
      </c>
      <c r="K358" s="124" t="s">
        <v>189</v>
      </c>
      <c r="L358" s="32"/>
      <c r="M358" s="129" t="s">
        <v>3</v>
      </c>
      <c r="N358" s="130" t="s">
        <v>51</v>
      </c>
      <c r="P358" s="131">
        <f>O358*H358</f>
        <v>0</v>
      </c>
      <c r="Q358" s="131">
        <v>0</v>
      </c>
      <c r="R358" s="131">
        <f>Q358*H358</f>
        <v>0</v>
      </c>
      <c r="S358" s="131">
        <v>0</v>
      </c>
      <c r="T358" s="132">
        <f>S358*H358</f>
        <v>0</v>
      </c>
      <c r="AR358" s="133" t="s">
        <v>88</v>
      </c>
      <c r="AT358" s="133" t="s">
        <v>185</v>
      </c>
      <c r="AU358" s="133" t="s">
        <v>88</v>
      </c>
      <c r="AY358" s="16" t="s">
        <v>184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6" t="s">
        <v>88</v>
      </c>
      <c r="BK358" s="134">
        <f>ROUND(I358*H358,2)</f>
        <v>0</v>
      </c>
      <c r="BL358" s="16" t="s">
        <v>88</v>
      </c>
      <c r="BM358" s="133" t="s">
        <v>3728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3639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1" customFormat="1" ht="11.25">
      <c r="B360" s="135"/>
      <c r="D360" s="136" t="s">
        <v>190</v>
      </c>
      <c r="E360" s="137" t="s">
        <v>3</v>
      </c>
      <c r="F360" s="138" t="s">
        <v>3729</v>
      </c>
      <c r="H360" s="137" t="s">
        <v>3</v>
      </c>
      <c r="I360" s="139"/>
      <c r="L360" s="135"/>
      <c r="M360" s="140"/>
      <c r="T360" s="141"/>
      <c r="AT360" s="137" t="s">
        <v>190</v>
      </c>
      <c r="AU360" s="137" t="s">
        <v>88</v>
      </c>
      <c r="AV360" s="11" t="s">
        <v>88</v>
      </c>
      <c r="AW360" s="11" t="s">
        <v>41</v>
      </c>
      <c r="AX360" s="11" t="s">
        <v>80</v>
      </c>
      <c r="AY360" s="137" t="s">
        <v>184</v>
      </c>
    </row>
    <row r="361" spans="2:65" s="12" customFormat="1" ht="11.25">
      <c r="B361" s="142"/>
      <c r="D361" s="136" t="s">
        <v>190</v>
      </c>
      <c r="E361" s="143" t="s">
        <v>3</v>
      </c>
      <c r="F361" s="144" t="s">
        <v>88</v>
      </c>
      <c r="H361" s="145">
        <v>1</v>
      </c>
      <c r="I361" s="146"/>
      <c r="L361" s="142"/>
      <c r="M361" s="147"/>
      <c r="T361" s="148"/>
      <c r="AT361" s="143" t="s">
        <v>190</v>
      </c>
      <c r="AU361" s="143" t="s">
        <v>88</v>
      </c>
      <c r="AV361" s="12" t="s">
        <v>90</v>
      </c>
      <c r="AW361" s="12" t="s">
        <v>41</v>
      </c>
      <c r="AX361" s="12" t="s">
        <v>80</v>
      </c>
      <c r="AY361" s="143" t="s">
        <v>184</v>
      </c>
    </row>
    <row r="362" spans="2:65" s="13" customFormat="1" ht="11.25">
      <c r="B362" s="149"/>
      <c r="D362" s="136" t="s">
        <v>190</v>
      </c>
      <c r="E362" s="150" t="s">
        <v>3</v>
      </c>
      <c r="F362" s="151" t="s">
        <v>202</v>
      </c>
      <c r="H362" s="152">
        <v>1</v>
      </c>
      <c r="I362" s="153"/>
      <c r="L362" s="149"/>
      <c r="M362" s="154"/>
      <c r="T362" s="155"/>
      <c r="AT362" s="150" t="s">
        <v>190</v>
      </c>
      <c r="AU362" s="150" t="s">
        <v>88</v>
      </c>
      <c r="AV362" s="13" t="s">
        <v>203</v>
      </c>
      <c r="AW362" s="13" t="s">
        <v>41</v>
      </c>
      <c r="AX362" s="13" t="s">
        <v>88</v>
      </c>
      <c r="AY362" s="150" t="s">
        <v>184</v>
      </c>
    </row>
    <row r="363" spans="2:65" s="1" customFormat="1" ht="24.2" customHeight="1">
      <c r="B363" s="121"/>
      <c r="C363" s="122" t="s">
        <v>509</v>
      </c>
      <c r="D363" s="122" t="s">
        <v>185</v>
      </c>
      <c r="E363" s="123" t="s">
        <v>626</v>
      </c>
      <c r="F363" s="124" t="s">
        <v>627</v>
      </c>
      <c r="G363" s="125" t="s">
        <v>348</v>
      </c>
      <c r="H363" s="126">
        <v>1</v>
      </c>
      <c r="I363" s="127"/>
      <c r="J363" s="128">
        <f>ROUND(I363*H363,2)</f>
        <v>0</v>
      </c>
      <c r="K363" s="124" t="s">
        <v>189</v>
      </c>
      <c r="L363" s="32"/>
      <c r="M363" s="129" t="s">
        <v>3</v>
      </c>
      <c r="N363" s="130" t="s">
        <v>51</v>
      </c>
      <c r="P363" s="131">
        <f>O363*H363</f>
        <v>0</v>
      </c>
      <c r="Q363" s="131">
        <v>0</v>
      </c>
      <c r="R363" s="131">
        <f>Q363*H363</f>
        <v>0</v>
      </c>
      <c r="S363" s="131">
        <v>0</v>
      </c>
      <c r="T363" s="132">
        <f>S363*H363</f>
        <v>0</v>
      </c>
      <c r="AR363" s="133" t="s">
        <v>88</v>
      </c>
      <c r="AT363" s="133" t="s">
        <v>185</v>
      </c>
      <c r="AU363" s="133" t="s">
        <v>88</v>
      </c>
      <c r="AY363" s="16" t="s">
        <v>184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88</v>
      </c>
      <c r="BK363" s="134">
        <f>ROUND(I363*H363,2)</f>
        <v>0</v>
      </c>
      <c r="BL363" s="16" t="s">
        <v>88</v>
      </c>
      <c r="BM363" s="133" t="s">
        <v>3730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3647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88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1" customFormat="1" ht="11.25">
      <c r="B365" s="135"/>
      <c r="D365" s="136" t="s">
        <v>190</v>
      </c>
      <c r="E365" s="137" t="s">
        <v>3</v>
      </c>
      <c r="F365" s="138" t="s">
        <v>629</v>
      </c>
      <c r="H365" s="137" t="s">
        <v>3</v>
      </c>
      <c r="I365" s="139"/>
      <c r="L365" s="135"/>
      <c r="M365" s="140"/>
      <c r="T365" s="141"/>
      <c r="AT365" s="137" t="s">
        <v>190</v>
      </c>
      <c r="AU365" s="137" t="s">
        <v>88</v>
      </c>
      <c r="AV365" s="11" t="s">
        <v>88</v>
      </c>
      <c r="AW365" s="11" t="s">
        <v>41</v>
      </c>
      <c r="AX365" s="11" t="s">
        <v>80</v>
      </c>
      <c r="AY365" s="137" t="s">
        <v>184</v>
      </c>
    </row>
    <row r="366" spans="2:65" s="12" customFormat="1" ht="11.25">
      <c r="B366" s="142"/>
      <c r="D366" s="136" t="s">
        <v>190</v>
      </c>
      <c r="E366" s="143" t="s">
        <v>3</v>
      </c>
      <c r="F366" s="144" t="s">
        <v>88</v>
      </c>
      <c r="H366" s="145">
        <v>1</v>
      </c>
      <c r="I366" s="146"/>
      <c r="L366" s="142"/>
      <c r="M366" s="147"/>
      <c r="T366" s="148"/>
      <c r="AT366" s="143" t="s">
        <v>190</v>
      </c>
      <c r="AU366" s="143" t="s">
        <v>88</v>
      </c>
      <c r="AV366" s="12" t="s">
        <v>90</v>
      </c>
      <c r="AW366" s="12" t="s">
        <v>41</v>
      </c>
      <c r="AX366" s="12" t="s">
        <v>80</v>
      </c>
      <c r="AY366" s="143" t="s">
        <v>184</v>
      </c>
    </row>
    <row r="367" spans="2:65" s="13" customFormat="1" ht="11.25">
      <c r="B367" s="149"/>
      <c r="D367" s="136" t="s">
        <v>190</v>
      </c>
      <c r="E367" s="150" t="s">
        <v>3</v>
      </c>
      <c r="F367" s="151" t="s">
        <v>202</v>
      </c>
      <c r="H367" s="152">
        <v>1</v>
      </c>
      <c r="I367" s="153"/>
      <c r="L367" s="149"/>
      <c r="M367" s="154"/>
      <c r="T367" s="155"/>
      <c r="AT367" s="150" t="s">
        <v>190</v>
      </c>
      <c r="AU367" s="150" t="s">
        <v>88</v>
      </c>
      <c r="AV367" s="13" t="s">
        <v>203</v>
      </c>
      <c r="AW367" s="13" t="s">
        <v>41</v>
      </c>
      <c r="AX367" s="13" t="s">
        <v>88</v>
      </c>
      <c r="AY367" s="150" t="s">
        <v>184</v>
      </c>
    </row>
    <row r="368" spans="2:65" s="1" customFormat="1" ht="24.2" customHeight="1">
      <c r="B368" s="121"/>
      <c r="C368" s="122" t="s">
        <v>379</v>
      </c>
      <c r="D368" s="122" t="s">
        <v>185</v>
      </c>
      <c r="E368" s="123" t="s">
        <v>647</v>
      </c>
      <c r="F368" s="124" t="s">
        <v>648</v>
      </c>
      <c r="G368" s="125" t="s">
        <v>348</v>
      </c>
      <c r="H368" s="126">
        <v>1</v>
      </c>
      <c r="I368" s="127"/>
      <c r="J368" s="128">
        <f>ROUND(I368*H368,2)</f>
        <v>0</v>
      </c>
      <c r="K368" s="124" t="s">
        <v>189</v>
      </c>
      <c r="L368" s="32"/>
      <c r="M368" s="129" t="s">
        <v>3</v>
      </c>
      <c r="N368" s="130" t="s">
        <v>51</v>
      </c>
      <c r="P368" s="131">
        <f>O368*H368</f>
        <v>0</v>
      </c>
      <c r="Q368" s="131">
        <v>0</v>
      </c>
      <c r="R368" s="131">
        <f>Q368*H368</f>
        <v>0</v>
      </c>
      <c r="S368" s="131">
        <v>0</v>
      </c>
      <c r="T368" s="132">
        <f>S368*H368</f>
        <v>0</v>
      </c>
      <c r="AR368" s="133" t="s">
        <v>88</v>
      </c>
      <c r="AT368" s="133" t="s">
        <v>185</v>
      </c>
      <c r="AU368" s="133" t="s">
        <v>88</v>
      </c>
      <c r="AY368" s="16" t="s">
        <v>184</v>
      </c>
      <c r="BE368" s="134">
        <f>IF(N368="základní",J368,0)</f>
        <v>0</v>
      </c>
      <c r="BF368" s="134">
        <f>IF(N368="snížená",J368,0)</f>
        <v>0</v>
      </c>
      <c r="BG368" s="134">
        <f>IF(N368="zákl. přenesená",J368,0)</f>
        <v>0</v>
      </c>
      <c r="BH368" s="134">
        <f>IF(N368="sníž. přenesená",J368,0)</f>
        <v>0</v>
      </c>
      <c r="BI368" s="134">
        <f>IF(N368="nulová",J368,0)</f>
        <v>0</v>
      </c>
      <c r="BJ368" s="16" t="s">
        <v>88</v>
      </c>
      <c r="BK368" s="134">
        <f>ROUND(I368*H368,2)</f>
        <v>0</v>
      </c>
      <c r="BL368" s="16" t="s">
        <v>88</v>
      </c>
      <c r="BM368" s="133" t="s">
        <v>3731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3647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1" customFormat="1" ht="11.25">
      <c r="B370" s="135"/>
      <c r="D370" s="136" t="s">
        <v>190</v>
      </c>
      <c r="E370" s="137" t="s">
        <v>3</v>
      </c>
      <c r="F370" s="138" t="s">
        <v>629</v>
      </c>
      <c r="H370" s="137" t="s">
        <v>3</v>
      </c>
      <c r="I370" s="139"/>
      <c r="L370" s="135"/>
      <c r="M370" s="140"/>
      <c r="T370" s="141"/>
      <c r="AT370" s="137" t="s">
        <v>190</v>
      </c>
      <c r="AU370" s="137" t="s">
        <v>88</v>
      </c>
      <c r="AV370" s="11" t="s">
        <v>88</v>
      </c>
      <c r="AW370" s="11" t="s">
        <v>41</v>
      </c>
      <c r="AX370" s="11" t="s">
        <v>80</v>
      </c>
      <c r="AY370" s="137" t="s">
        <v>184</v>
      </c>
    </row>
    <row r="371" spans="2:65" s="12" customFormat="1" ht="11.25">
      <c r="B371" s="142"/>
      <c r="D371" s="136" t="s">
        <v>190</v>
      </c>
      <c r="E371" s="143" t="s">
        <v>3</v>
      </c>
      <c r="F371" s="144" t="s">
        <v>88</v>
      </c>
      <c r="H371" s="145">
        <v>1</v>
      </c>
      <c r="I371" s="146"/>
      <c r="L371" s="142"/>
      <c r="M371" s="147"/>
      <c r="T371" s="148"/>
      <c r="AT371" s="143" t="s">
        <v>190</v>
      </c>
      <c r="AU371" s="143" t="s">
        <v>88</v>
      </c>
      <c r="AV371" s="12" t="s">
        <v>90</v>
      </c>
      <c r="AW371" s="12" t="s">
        <v>41</v>
      </c>
      <c r="AX371" s="12" t="s">
        <v>80</v>
      </c>
      <c r="AY371" s="143" t="s">
        <v>184</v>
      </c>
    </row>
    <row r="372" spans="2:65" s="13" customFormat="1" ht="11.25">
      <c r="B372" s="149"/>
      <c r="D372" s="136" t="s">
        <v>190</v>
      </c>
      <c r="E372" s="150" t="s">
        <v>3</v>
      </c>
      <c r="F372" s="151" t="s">
        <v>202</v>
      </c>
      <c r="H372" s="152">
        <v>1</v>
      </c>
      <c r="I372" s="153"/>
      <c r="L372" s="149"/>
      <c r="M372" s="154"/>
      <c r="T372" s="155"/>
      <c r="AT372" s="150" t="s">
        <v>190</v>
      </c>
      <c r="AU372" s="150" t="s">
        <v>88</v>
      </c>
      <c r="AV372" s="13" t="s">
        <v>203</v>
      </c>
      <c r="AW372" s="13" t="s">
        <v>41</v>
      </c>
      <c r="AX372" s="13" t="s">
        <v>88</v>
      </c>
      <c r="AY372" s="150" t="s">
        <v>184</v>
      </c>
    </row>
    <row r="373" spans="2:65" s="1" customFormat="1" ht="24.2" customHeight="1">
      <c r="B373" s="121"/>
      <c r="C373" s="122" t="s">
        <v>521</v>
      </c>
      <c r="D373" s="122" t="s">
        <v>185</v>
      </c>
      <c r="E373" s="123" t="s">
        <v>1128</v>
      </c>
      <c r="F373" s="124" t="s">
        <v>1129</v>
      </c>
      <c r="G373" s="125" t="s">
        <v>348</v>
      </c>
      <c r="H373" s="126">
        <v>1</v>
      </c>
      <c r="I373" s="127"/>
      <c r="J373" s="128">
        <f>ROUND(I373*H373,2)</f>
        <v>0</v>
      </c>
      <c r="K373" s="124" t="s">
        <v>189</v>
      </c>
      <c r="L373" s="32"/>
      <c r="M373" s="129" t="s">
        <v>3</v>
      </c>
      <c r="N373" s="130" t="s">
        <v>51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88</v>
      </c>
      <c r="AT373" s="133" t="s">
        <v>185</v>
      </c>
      <c r="AU373" s="133" t="s">
        <v>88</v>
      </c>
      <c r="AY373" s="16" t="s">
        <v>184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88</v>
      </c>
      <c r="BK373" s="134">
        <f>ROUND(I373*H373,2)</f>
        <v>0</v>
      </c>
      <c r="BL373" s="16" t="s">
        <v>88</v>
      </c>
      <c r="BM373" s="133" t="s">
        <v>3732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3647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1" customFormat="1" ht="11.25">
      <c r="B375" s="135"/>
      <c r="D375" s="136" t="s">
        <v>190</v>
      </c>
      <c r="E375" s="137" t="s">
        <v>3</v>
      </c>
      <c r="F375" s="138" t="s">
        <v>3733</v>
      </c>
      <c r="H375" s="137" t="s">
        <v>3</v>
      </c>
      <c r="I375" s="139"/>
      <c r="L375" s="135"/>
      <c r="M375" s="140"/>
      <c r="T375" s="141"/>
      <c r="AT375" s="137" t="s">
        <v>190</v>
      </c>
      <c r="AU375" s="137" t="s">
        <v>88</v>
      </c>
      <c r="AV375" s="11" t="s">
        <v>88</v>
      </c>
      <c r="AW375" s="11" t="s">
        <v>41</v>
      </c>
      <c r="AX375" s="11" t="s">
        <v>80</v>
      </c>
      <c r="AY375" s="137" t="s">
        <v>184</v>
      </c>
    </row>
    <row r="376" spans="2:65" s="12" customFormat="1" ht="11.25">
      <c r="B376" s="142"/>
      <c r="D376" s="136" t="s">
        <v>190</v>
      </c>
      <c r="E376" s="143" t="s">
        <v>3</v>
      </c>
      <c r="F376" s="144" t="s">
        <v>88</v>
      </c>
      <c r="H376" s="145">
        <v>1</v>
      </c>
      <c r="I376" s="146"/>
      <c r="L376" s="142"/>
      <c r="M376" s="147"/>
      <c r="T376" s="148"/>
      <c r="AT376" s="143" t="s">
        <v>190</v>
      </c>
      <c r="AU376" s="143" t="s">
        <v>88</v>
      </c>
      <c r="AV376" s="12" t="s">
        <v>90</v>
      </c>
      <c r="AW376" s="12" t="s">
        <v>41</v>
      </c>
      <c r="AX376" s="12" t="s">
        <v>80</v>
      </c>
      <c r="AY376" s="143" t="s">
        <v>184</v>
      </c>
    </row>
    <row r="377" spans="2:65" s="13" customFormat="1" ht="11.25">
      <c r="B377" s="149"/>
      <c r="D377" s="136" t="s">
        <v>190</v>
      </c>
      <c r="E377" s="150" t="s">
        <v>3</v>
      </c>
      <c r="F377" s="151" t="s">
        <v>202</v>
      </c>
      <c r="H377" s="152">
        <v>1</v>
      </c>
      <c r="I377" s="153"/>
      <c r="L377" s="149"/>
      <c r="M377" s="154"/>
      <c r="T377" s="155"/>
      <c r="AT377" s="150" t="s">
        <v>190</v>
      </c>
      <c r="AU377" s="150" t="s">
        <v>88</v>
      </c>
      <c r="AV377" s="13" t="s">
        <v>203</v>
      </c>
      <c r="AW377" s="13" t="s">
        <v>41</v>
      </c>
      <c r="AX377" s="13" t="s">
        <v>88</v>
      </c>
      <c r="AY377" s="150" t="s">
        <v>184</v>
      </c>
    </row>
    <row r="378" spans="2:65" s="1" customFormat="1" ht="24.2" customHeight="1">
      <c r="B378" s="121"/>
      <c r="C378" s="122" t="s">
        <v>386</v>
      </c>
      <c r="D378" s="122" t="s">
        <v>185</v>
      </c>
      <c r="E378" s="123" t="s">
        <v>692</v>
      </c>
      <c r="F378" s="124" t="s">
        <v>693</v>
      </c>
      <c r="G378" s="125" t="s">
        <v>348</v>
      </c>
      <c r="H378" s="126">
        <v>100</v>
      </c>
      <c r="I378" s="127"/>
      <c r="J378" s="128">
        <f>ROUND(I378*H378,2)</f>
        <v>0</v>
      </c>
      <c r="K378" s="124" t="s">
        <v>189</v>
      </c>
      <c r="L378" s="32"/>
      <c r="M378" s="129" t="s">
        <v>3</v>
      </c>
      <c r="N378" s="130" t="s">
        <v>51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88</v>
      </c>
      <c r="AT378" s="133" t="s">
        <v>185</v>
      </c>
      <c r="AU378" s="133" t="s">
        <v>88</v>
      </c>
      <c r="AY378" s="16" t="s">
        <v>184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88</v>
      </c>
      <c r="BK378" s="134">
        <f>ROUND(I378*H378,2)</f>
        <v>0</v>
      </c>
      <c r="BL378" s="16" t="s">
        <v>88</v>
      </c>
      <c r="BM378" s="133" t="s">
        <v>3734</v>
      </c>
    </row>
    <row r="379" spans="2:65" s="11" customFormat="1" ht="11.25">
      <c r="B379" s="135"/>
      <c r="D379" s="136" t="s">
        <v>190</v>
      </c>
      <c r="E379" s="137" t="s">
        <v>3</v>
      </c>
      <c r="F379" s="138" t="s">
        <v>3647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1" customFormat="1" ht="11.25">
      <c r="B380" s="135"/>
      <c r="D380" s="136" t="s">
        <v>190</v>
      </c>
      <c r="E380" s="137" t="s">
        <v>3</v>
      </c>
      <c r="F380" s="138" t="s">
        <v>696</v>
      </c>
      <c r="H380" s="137" t="s">
        <v>3</v>
      </c>
      <c r="I380" s="139"/>
      <c r="L380" s="135"/>
      <c r="M380" s="140"/>
      <c r="T380" s="141"/>
      <c r="AT380" s="137" t="s">
        <v>190</v>
      </c>
      <c r="AU380" s="137" t="s">
        <v>88</v>
      </c>
      <c r="AV380" s="11" t="s">
        <v>88</v>
      </c>
      <c r="AW380" s="11" t="s">
        <v>41</v>
      </c>
      <c r="AX380" s="11" t="s">
        <v>80</v>
      </c>
      <c r="AY380" s="137" t="s">
        <v>184</v>
      </c>
    </row>
    <row r="381" spans="2:65" s="12" customFormat="1" ht="11.25">
      <c r="B381" s="142"/>
      <c r="D381" s="136" t="s">
        <v>190</v>
      </c>
      <c r="E381" s="143" t="s">
        <v>3</v>
      </c>
      <c r="F381" s="144" t="s">
        <v>548</v>
      </c>
      <c r="H381" s="145">
        <v>100</v>
      </c>
      <c r="I381" s="146"/>
      <c r="L381" s="142"/>
      <c r="M381" s="147"/>
      <c r="T381" s="148"/>
      <c r="AT381" s="143" t="s">
        <v>190</v>
      </c>
      <c r="AU381" s="143" t="s">
        <v>88</v>
      </c>
      <c r="AV381" s="12" t="s">
        <v>90</v>
      </c>
      <c r="AW381" s="12" t="s">
        <v>41</v>
      </c>
      <c r="AX381" s="12" t="s">
        <v>80</v>
      </c>
      <c r="AY381" s="143" t="s">
        <v>184</v>
      </c>
    </row>
    <row r="382" spans="2:65" s="13" customFormat="1" ht="11.25">
      <c r="B382" s="149"/>
      <c r="D382" s="136" t="s">
        <v>190</v>
      </c>
      <c r="E382" s="150" t="s">
        <v>3</v>
      </c>
      <c r="F382" s="151" t="s">
        <v>202</v>
      </c>
      <c r="H382" s="152">
        <v>100</v>
      </c>
      <c r="I382" s="153"/>
      <c r="L382" s="149"/>
      <c r="M382" s="154"/>
      <c r="T382" s="155"/>
      <c r="AT382" s="150" t="s">
        <v>190</v>
      </c>
      <c r="AU382" s="150" t="s">
        <v>88</v>
      </c>
      <c r="AV382" s="13" t="s">
        <v>203</v>
      </c>
      <c r="AW382" s="13" t="s">
        <v>41</v>
      </c>
      <c r="AX382" s="13" t="s">
        <v>88</v>
      </c>
      <c r="AY382" s="150" t="s">
        <v>184</v>
      </c>
    </row>
    <row r="383" spans="2:65" s="1" customFormat="1" ht="33" customHeight="1">
      <c r="B383" s="121"/>
      <c r="C383" s="122" t="s">
        <v>531</v>
      </c>
      <c r="D383" s="122" t="s">
        <v>185</v>
      </c>
      <c r="E383" s="123" t="s">
        <v>700</v>
      </c>
      <c r="F383" s="124" t="s">
        <v>701</v>
      </c>
      <c r="G383" s="125" t="s">
        <v>348</v>
      </c>
      <c r="H383" s="126">
        <v>25</v>
      </c>
      <c r="I383" s="127"/>
      <c r="J383" s="128">
        <f>ROUND(I383*H383,2)</f>
        <v>0</v>
      </c>
      <c r="K383" s="124" t="s">
        <v>189</v>
      </c>
      <c r="L383" s="32"/>
      <c r="M383" s="129" t="s">
        <v>3</v>
      </c>
      <c r="N383" s="130" t="s">
        <v>51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88</v>
      </c>
      <c r="AT383" s="133" t="s">
        <v>185</v>
      </c>
      <c r="AU383" s="133" t="s">
        <v>88</v>
      </c>
      <c r="AY383" s="16" t="s">
        <v>184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6" t="s">
        <v>88</v>
      </c>
      <c r="BK383" s="134">
        <f>ROUND(I383*H383,2)</f>
        <v>0</v>
      </c>
      <c r="BL383" s="16" t="s">
        <v>88</v>
      </c>
      <c r="BM383" s="133" t="s">
        <v>3735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3647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1" customFormat="1" ht="11.25">
      <c r="B385" s="135"/>
      <c r="D385" s="136" t="s">
        <v>190</v>
      </c>
      <c r="E385" s="137" t="s">
        <v>3</v>
      </c>
      <c r="F385" s="138" t="s">
        <v>696</v>
      </c>
      <c r="H385" s="137" t="s">
        <v>3</v>
      </c>
      <c r="I385" s="139"/>
      <c r="L385" s="135"/>
      <c r="M385" s="140"/>
      <c r="T385" s="141"/>
      <c r="AT385" s="137" t="s">
        <v>190</v>
      </c>
      <c r="AU385" s="137" t="s">
        <v>88</v>
      </c>
      <c r="AV385" s="11" t="s">
        <v>88</v>
      </c>
      <c r="AW385" s="11" t="s">
        <v>41</v>
      </c>
      <c r="AX385" s="11" t="s">
        <v>80</v>
      </c>
      <c r="AY385" s="137" t="s">
        <v>184</v>
      </c>
    </row>
    <row r="386" spans="2:65" s="12" customFormat="1" ht="11.25">
      <c r="B386" s="142"/>
      <c r="D386" s="136" t="s">
        <v>190</v>
      </c>
      <c r="E386" s="143" t="s">
        <v>3</v>
      </c>
      <c r="F386" s="144" t="s">
        <v>332</v>
      </c>
      <c r="H386" s="145">
        <v>25</v>
      </c>
      <c r="I386" s="146"/>
      <c r="L386" s="142"/>
      <c r="M386" s="147"/>
      <c r="T386" s="148"/>
      <c r="AT386" s="143" t="s">
        <v>190</v>
      </c>
      <c r="AU386" s="143" t="s">
        <v>88</v>
      </c>
      <c r="AV386" s="12" t="s">
        <v>90</v>
      </c>
      <c r="AW386" s="12" t="s">
        <v>41</v>
      </c>
      <c r="AX386" s="12" t="s">
        <v>80</v>
      </c>
      <c r="AY386" s="143" t="s">
        <v>184</v>
      </c>
    </row>
    <row r="387" spans="2:65" s="13" customFormat="1" ht="11.25">
      <c r="B387" s="149"/>
      <c r="D387" s="136" t="s">
        <v>190</v>
      </c>
      <c r="E387" s="150" t="s">
        <v>3</v>
      </c>
      <c r="F387" s="151" t="s">
        <v>202</v>
      </c>
      <c r="H387" s="152">
        <v>25</v>
      </c>
      <c r="I387" s="153"/>
      <c r="L387" s="149"/>
      <c r="M387" s="154"/>
      <c r="T387" s="155"/>
      <c r="AT387" s="150" t="s">
        <v>190</v>
      </c>
      <c r="AU387" s="150" t="s">
        <v>88</v>
      </c>
      <c r="AV387" s="13" t="s">
        <v>203</v>
      </c>
      <c r="AW387" s="13" t="s">
        <v>41</v>
      </c>
      <c r="AX387" s="13" t="s">
        <v>88</v>
      </c>
      <c r="AY387" s="150" t="s">
        <v>184</v>
      </c>
    </row>
    <row r="388" spans="2:65" s="1" customFormat="1" ht="33" customHeight="1">
      <c r="B388" s="121"/>
      <c r="C388" s="122" t="s">
        <v>391</v>
      </c>
      <c r="D388" s="122" t="s">
        <v>185</v>
      </c>
      <c r="E388" s="123" t="s">
        <v>3736</v>
      </c>
      <c r="F388" s="124" t="s">
        <v>1490</v>
      </c>
      <c r="G388" s="125" t="s">
        <v>213</v>
      </c>
      <c r="H388" s="126">
        <v>1</v>
      </c>
      <c r="I388" s="127"/>
      <c r="J388" s="128">
        <f>ROUND(I388*H388,2)</f>
        <v>0</v>
      </c>
      <c r="K388" s="124" t="s">
        <v>189</v>
      </c>
      <c r="L388" s="32"/>
      <c r="M388" s="129" t="s">
        <v>3</v>
      </c>
      <c r="N388" s="130" t="s">
        <v>51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88</v>
      </c>
      <c r="AT388" s="133" t="s">
        <v>185</v>
      </c>
      <c r="AU388" s="133" t="s">
        <v>88</v>
      </c>
      <c r="AY388" s="16" t="s">
        <v>184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88</v>
      </c>
      <c r="BK388" s="134">
        <f>ROUND(I388*H388,2)</f>
        <v>0</v>
      </c>
      <c r="BL388" s="16" t="s">
        <v>88</v>
      </c>
      <c r="BM388" s="133" t="s">
        <v>3737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3608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11.25">
      <c r="B390" s="135"/>
      <c r="D390" s="136" t="s">
        <v>190</v>
      </c>
      <c r="E390" s="137" t="s">
        <v>3</v>
      </c>
      <c r="F390" s="138" t="s">
        <v>3738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88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2" customFormat="1" ht="11.25">
      <c r="B391" s="142"/>
      <c r="D391" s="136" t="s">
        <v>190</v>
      </c>
      <c r="E391" s="143" t="s">
        <v>3</v>
      </c>
      <c r="F391" s="144" t="s">
        <v>88</v>
      </c>
      <c r="H391" s="145">
        <v>1</v>
      </c>
      <c r="I391" s="146"/>
      <c r="L391" s="142"/>
      <c r="M391" s="147"/>
      <c r="T391" s="148"/>
      <c r="AT391" s="143" t="s">
        <v>190</v>
      </c>
      <c r="AU391" s="143" t="s">
        <v>88</v>
      </c>
      <c r="AV391" s="12" t="s">
        <v>90</v>
      </c>
      <c r="AW391" s="12" t="s">
        <v>41</v>
      </c>
      <c r="AX391" s="12" t="s">
        <v>80</v>
      </c>
      <c r="AY391" s="143" t="s">
        <v>184</v>
      </c>
    </row>
    <row r="392" spans="2:65" s="13" customFormat="1" ht="11.25">
      <c r="B392" s="149"/>
      <c r="D392" s="136" t="s">
        <v>190</v>
      </c>
      <c r="E392" s="150" t="s">
        <v>3</v>
      </c>
      <c r="F392" s="151" t="s">
        <v>202</v>
      </c>
      <c r="H392" s="152">
        <v>1</v>
      </c>
      <c r="I392" s="153"/>
      <c r="L392" s="149"/>
      <c r="M392" s="154"/>
      <c r="T392" s="155"/>
      <c r="AT392" s="150" t="s">
        <v>190</v>
      </c>
      <c r="AU392" s="150" t="s">
        <v>88</v>
      </c>
      <c r="AV392" s="13" t="s">
        <v>203</v>
      </c>
      <c r="AW392" s="13" t="s">
        <v>41</v>
      </c>
      <c r="AX392" s="13" t="s">
        <v>88</v>
      </c>
      <c r="AY392" s="150" t="s">
        <v>184</v>
      </c>
    </row>
    <row r="393" spans="2:65" s="10" customFormat="1" ht="25.9" customHeight="1">
      <c r="B393" s="111"/>
      <c r="D393" s="112" t="s">
        <v>79</v>
      </c>
      <c r="E393" s="113" t="s">
        <v>228</v>
      </c>
      <c r="F393" s="113" t="s">
        <v>729</v>
      </c>
      <c r="I393" s="114"/>
      <c r="J393" s="115">
        <f>BK393</f>
        <v>0</v>
      </c>
      <c r="L393" s="111"/>
      <c r="M393" s="116"/>
      <c r="P393" s="117">
        <f>SUM(P394:P399)</f>
        <v>0</v>
      </c>
      <c r="R393" s="117">
        <f>SUM(R394:R399)</f>
        <v>0</v>
      </c>
      <c r="T393" s="118">
        <f>SUM(T394:T399)</f>
        <v>0</v>
      </c>
      <c r="AR393" s="112" t="s">
        <v>88</v>
      </c>
      <c r="AT393" s="119" t="s">
        <v>79</v>
      </c>
      <c r="AU393" s="119" t="s">
        <v>80</v>
      </c>
      <c r="AY393" s="112" t="s">
        <v>184</v>
      </c>
      <c r="BK393" s="120">
        <f>SUM(BK394:BK399)</f>
        <v>0</v>
      </c>
    </row>
    <row r="394" spans="2:65" s="1" customFormat="1" ht="16.5" customHeight="1">
      <c r="B394" s="121"/>
      <c r="C394" s="122" t="s">
        <v>540</v>
      </c>
      <c r="D394" s="122" t="s">
        <v>185</v>
      </c>
      <c r="E394" s="123" t="s">
        <v>922</v>
      </c>
      <c r="F394" s="124" t="s">
        <v>923</v>
      </c>
      <c r="G394" s="125" t="s">
        <v>324</v>
      </c>
      <c r="H394" s="126">
        <v>60</v>
      </c>
      <c r="I394" s="127"/>
      <c r="J394" s="128">
        <f>ROUND(I394*H394,2)</f>
        <v>0</v>
      </c>
      <c r="K394" s="124" t="s">
        <v>189</v>
      </c>
      <c r="L394" s="32"/>
      <c r="M394" s="129" t="s">
        <v>3</v>
      </c>
      <c r="N394" s="130" t="s">
        <v>51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88</v>
      </c>
      <c r="AT394" s="133" t="s">
        <v>185</v>
      </c>
      <c r="AU394" s="133" t="s">
        <v>88</v>
      </c>
      <c r="AY394" s="16" t="s">
        <v>184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6" t="s">
        <v>88</v>
      </c>
      <c r="BK394" s="134">
        <f>ROUND(I394*H394,2)</f>
        <v>0</v>
      </c>
      <c r="BL394" s="16" t="s">
        <v>88</v>
      </c>
      <c r="BM394" s="133" t="s">
        <v>3739</v>
      </c>
    </row>
    <row r="395" spans="2:65" s="11" customFormat="1" ht="11.25">
      <c r="B395" s="135"/>
      <c r="D395" s="136" t="s">
        <v>190</v>
      </c>
      <c r="E395" s="137" t="s">
        <v>3</v>
      </c>
      <c r="F395" s="138" t="s">
        <v>3602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88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1" customFormat="1" ht="11.25">
      <c r="B396" s="135"/>
      <c r="D396" s="136" t="s">
        <v>190</v>
      </c>
      <c r="E396" s="137" t="s">
        <v>3</v>
      </c>
      <c r="F396" s="138" t="s">
        <v>354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88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1" customFormat="1" ht="11.25">
      <c r="B397" s="135"/>
      <c r="D397" s="136" t="s">
        <v>190</v>
      </c>
      <c r="E397" s="137" t="s">
        <v>3</v>
      </c>
      <c r="F397" s="138" t="s">
        <v>1619</v>
      </c>
      <c r="H397" s="137" t="s">
        <v>3</v>
      </c>
      <c r="I397" s="139"/>
      <c r="L397" s="135"/>
      <c r="M397" s="140"/>
      <c r="T397" s="141"/>
      <c r="AT397" s="137" t="s">
        <v>190</v>
      </c>
      <c r="AU397" s="137" t="s">
        <v>88</v>
      </c>
      <c r="AV397" s="11" t="s">
        <v>88</v>
      </c>
      <c r="AW397" s="11" t="s">
        <v>41</v>
      </c>
      <c r="AX397" s="11" t="s">
        <v>80</v>
      </c>
      <c r="AY397" s="137" t="s">
        <v>184</v>
      </c>
    </row>
    <row r="398" spans="2:65" s="12" customFormat="1" ht="11.25">
      <c r="B398" s="142"/>
      <c r="D398" s="136" t="s">
        <v>190</v>
      </c>
      <c r="E398" s="143" t="s">
        <v>3</v>
      </c>
      <c r="F398" s="144" t="s">
        <v>3654</v>
      </c>
      <c r="H398" s="145">
        <v>60</v>
      </c>
      <c r="I398" s="146"/>
      <c r="L398" s="142"/>
      <c r="M398" s="147"/>
      <c r="T398" s="148"/>
      <c r="AT398" s="143" t="s">
        <v>190</v>
      </c>
      <c r="AU398" s="143" t="s">
        <v>88</v>
      </c>
      <c r="AV398" s="12" t="s">
        <v>90</v>
      </c>
      <c r="AW398" s="12" t="s">
        <v>41</v>
      </c>
      <c r="AX398" s="12" t="s">
        <v>80</v>
      </c>
      <c r="AY398" s="143" t="s">
        <v>184</v>
      </c>
    </row>
    <row r="399" spans="2:65" s="13" customFormat="1" ht="11.25">
      <c r="B399" s="149"/>
      <c r="D399" s="136" t="s">
        <v>190</v>
      </c>
      <c r="E399" s="150" t="s">
        <v>3</v>
      </c>
      <c r="F399" s="151" t="s">
        <v>202</v>
      </c>
      <c r="H399" s="152">
        <v>60</v>
      </c>
      <c r="I399" s="153"/>
      <c r="L399" s="149"/>
      <c r="M399" s="156"/>
      <c r="N399" s="157"/>
      <c r="O399" s="157"/>
      <c r="P399" s="157"/>
      <c r="Q399" s="157"/>
      <c r="R399" s="157"/>
      <c r="S399" s="157"/>
      <c r="T399" s="158"/>
      <c r="AT399" s="150" t="s">
        <v>190</v>
      </c>
      <c r="AU399" s="150" t="s">
        <v>88</v>
      </c>
      <c r="AV399" s="13" t="s">
        <v>203</v>
      </c>
      <c r="AW399" s="13" t="s">
        <v>41</v>
      </c>
      <c r="AX399" s="13" t="s">
        <v>88</v>
      </c>
      <c r="AY399" s="150" t="s">
        <v>184</v>
      </c>
    </row>
    <row r="400" spans="2:65" s="1" customFormat="1" ht="6.95" customHeight="1">
      <c r="B400" s="41"/>
      <c r="C400" s="42"/>
      <c r="D400" s="42"/>
      <c r="E400" s="42"/>
      <c r="F400" s="42"/>
      <c r="G400" s="42"/>
      <c r="H400" s="42"/>
      <c r="I400" s="42"/>
      <c r="J400" s="42"/>
      <c r="K400" s="42"/>
      <c r="L400" s="32"/>
    </row>
  </sheetData>
  <autoFilter ref="C84:K399" xr:uid="{00000000-0009-0000-0000-00001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6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150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16.5" customHeight="1">
      <c r="B9" s="32"/>
      <c r="E9" s="209" t="s">
        <v>3740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3741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ROUND((SUM(BE87:BE673)),  2)</f>
        <v>0</v>
      </c>
      <c r="I33" s="89">
        <v>0.21</v>
      </c>
      <c r="J33" s="88">
        <f>ROUND(((SUM(BE87:BE673))*I33),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ROUND((SUM(BF87:BF673)),  2)</f>
        <v>0</v>
      </c>
      <c r="I34" s="89">
        <v>0.15</v>
      </c>
      <c r="J34" s="88">
        <f>ROUND(((SUM(BF87:BF673))*I34),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ROUND((SUM(BG87:BG673)),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ROUND((SUM(BH87:BH673)),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ROUND((SUM(BI87:BI673)),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16.5" customHeight="1">
      <c r="B50" s="32"/>
      <c r="E50" s="209" t="str">
        <f>E9</f>
        <v>PS491 - SSZ Rokytova - rampa VMO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Židenice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J87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164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8" customFormat="1" ht="24.95" customHeight="1">
      <c r="B61" s="99"/>
      <c r="D61" s="100" t="s">
        <v>165</v>
      </c>
      <c r="E61" s="101"/>
      <c r="F61" s="101"/>
      <c r="G61" s="101"/>
      <c r="H61" s="101"/>
      <c r="I61" s="101"/>
      <c r="J61" s="102">
        <f>J142</f>
        <v>0</v>
      </c>
      <c r="L61" s="99"/>
    </row>
    <row r="62" spans="2:47" s="8" customFormat="1" ht="24.95" customHeight="1">
      <c r="B62" s="99"/>
      <c r="D62" s="100" t="s">
        <v>166</v>
      </c>
      <c r="E62" s="101"/>
      <c r="F62" s="101"/>
      <c r="G62" s="101"/>
      <c r="H62" s="101"/>
      <c r="I62" s="101"/>
      <c r="J62" s="102">
        <f>J234</f>
        <v>0</v>
      </c>
      <c r="L62" s="99"/>
    </row>
    <row r="63" spans="2:47" s="8" customFormat="1" ht="24.95" customHeight="1">
      <c r="B63" s="99"/>
      <c r="D63" s="100" t="s">
        <v>3600</v>
      </c>
      <c r="E63" s="101"/>
      <c r="F63" s="101"/>
      <c r="G63" s="101"/>
      <c r="H63" s="101"/>
      <c r="I63" s="101"/>
      <c r="J63" s="102">
        <f>J240</f>
        <v>0</v>
      </c>
      <c r="L63" s="99"/>
    </row>
    <row r="64" spans="2:47" s="8" customFormat="1" ht="24.95" customHeight="1">
      <c r="B64" s="99"/>
      <c r="D64" s="100" t="s">
        <v>3173</v>
      </c>
      <c r="E64" s="101"/>
      <c r="F64" s="101"/>
      <c r="G64" s="101"/>
      <c r="H64" s="101"/>
      <c r="I64" s="101"/>
      <c r="J64" s="102">
        <f>J251</f>
        <v>0</v>
      </c>
      <c r="L64" s="99"/>
    </row>
    <row r="65" spans="2:12" s="8" customFormat="1" ht="24.95" customHeight="1">
      <c r="B65" s="99"/>
      <c r="D65" s="100" t="s">
        <v>168</v>
      </c>
      <c r="E65" s="101"/>
      <c r="F65" s="101"/>
      <c r="G65" s="101"/>
      <c r="H65" s="101"/>
      <c r="I65" s="101"/>
      <c r="J65" s="102">
        <f>J267</f>
        <v>0</v>
      </c>
      <c r="L65" s="99"/>
    </row>
    <row r="66" spans="2:12" s="8" customFormat="1" ht="24.95" customHeight="1">
      <c r="B66" s="99"/>
      <c r="D66" s="100" t="s">
        <v>169</v>
      </c>
      <c r="E66" s="101"/>
      <c r="F66" s="101"/>
      <c r="G66" s="101"/>
      <c r="H66" s="101"/>
      <c r="I66" s="101"/>
      <c r="J66" s="102">
        <f>J638</f>
        <v>0</v>
      </c>
      <c r="L66" s="99"/>
    </row>
    <row r="67" spans="2:12" s="8" customFormat="1" ht="24.95" customHeight="1">
      <c r="B67" s="99"/>
      <c r="D67" s="100" t="s">
        <v>2165</v>
      </c>
      <c r="E67" s="101"/>
      <c r="F67" s="101"/>
      <c r="G67" s="101"/>
      <c r="H67" s="101"/>
      <c r="I67" s="101"/>
      <c r="J67" s="102">
        <f>J663</f>
        <v>0</v>
      </c>
      <c r="L67" s="99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0" t="s">
        <v>170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6" t="s">
        <v>17</v>
      </c>
      <c r="L76" s="32"/>
    </row>
    <row r="77" spans="2:12" s="1" customFormat="1" ht="16.5" customHeight="1">
      <c r="B77" s="32"/>
      <c r="E77" s="221" t="str">
        <f>E7</f>
        <v>I/42 VMO Tomkovo náměstí, I/42 VMO Rokytova - sloučení</v>
      </c>
      <c r="F77" s="222"/>
      <c r="G77" s="222"/>
      <c r="H77" s="222"/>
      <c r="L77" s="32"/>
    </row>
    <row r="78" spans="2:12" s="1" customFormat="1" ht="12" customHeight="1">
      <c r="B78" s="32"/>
      <c r="C78" s="26" t="s">
        <v>158</v>
      </c>
      <c r="L78" s="32"/>
    </row>
    <row r="79" spans="2:12" s="1" customFormat="1" ht="16.5" customHeight="1">
      <c r="B79" s="32"/>
      <c r="E79" s="209" t="str">
        <f>E9</f>
        <v>PS491 - SSZ Rokytova - rampa VMO</v>
      </c>
      <c r="F79" s="223"/>
      <c r="G79" s="223"/>
      <c r="H79" s="223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6" t="s">
        <v>23</v>
      </c>
      <c r="F81" s="24" t="str">
        <f>F12</f>
        <v>Brno - Židenice</v>
      </c>
      <c r="I81" s="26" t="s">
        <v>25</v>
      </c>
      <c r="J81" s="49" t="str">
        <f>IF(J12="","",J12)</f>
        <v>14. 8. 2023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6" t="s">
        <v>31</v>
      </c>
      <c r="F83" s="24" t="str">
        <f>E15</f>
        <v>Statutární město Brno</v>
      </c>
      <c r="I83" s="26" t="s">
        <v>39</v>
      </c>
      <c r="J83" s="30" t="str">
        <f>E21</f>
        <v>Sdružení společností „MoNaP‟</v>
      </c>
      <c r="L83" s="32"/>
    </row>
    <row r="84" spans="2:65" s="1" customFormat="1" ht="15.2" customHeight="1">
      <c r="B84" s="32"/>
      <c r="C84" s="26" t="s">
        <v>37</v>
      </c>
      <c r="F84" s="24" t="str">
        <f>IF(E18="","",E18)</f>
        <v>Vyplň údaj</v>
      </c>
      <c r="I84" s="26" t="s">
        <v>42</v>
      </c>
      <c r="J84" s="30" t="str">
        <f>E24</f>
        <v>Ing. Luděk Obrdlík</v>
      </c>
      <c r="L84" s="32"/>
    </row>
    <row r="85" spans="2:65" s="1" customFormat="1" ht="10.35" customHeight="1">
      <c r="B85" s="32"/>
      <c r="L85" s="32"/>
    </row>
    <row r="86" spans="2:65" s="9" customFormat="1" ht="29.25" customHeight="1">
      <c r="B86" s="103"/>
      <c r="C86" s="104" t="s">
        <v>171</v>
      </c>
      <c r="D86" s="105" t="s">
        <v>65</v>
      </c>
      <c r="E86" s="105" t="s">
        <v>61</v>
      </c>
      <c r="F86" s="105" t="s">
        <v>62</v>
      </c>
      <c r="G86" s="105" t="s">
        <v>172</v>
      </c>
      <c r="H86" s="105" t="s">
        <v>173</v>
      </c>
      <c r="I86" s="105" t="s">
        <v>174</v>
      </c>
      <c r="J86" s="105" t="s">
        <v>162</v>
      </c>
      <c r="K86" s="106" t="s">
        <v>175</v>
      </c>
      <c r="L86" s="103"/>
      <c r="M86" s="56" t="s">
        <v>3</v>
      </c>
      <c r="N86" s="57" t="s">
        <v>50</v>
      </c>
      <c r="O86" s="57" t="s">
        <v>176</v>
      </c>
      <c r="P86" s="57" t="s">
        <v>177</v>
      </c>
      <c r="Q86" s="57" t="s">
        <v>178</v>
      </c>
      <c r="R86" s="57" t="s">
        <v>179</v>
      </c>
      <c r="S86" s="57" t="s">
        <v>180</v>
      </c>
      <c r="T86" s="58" t="s">
        <v>181</v>
      </c>
    </row>
    <row r="87" spans="2:65" s="1" customFormat="1" ht="22.9" customHeight="1">
      <c r="B87" s="32"/>
      <c r="C87" s="61" t="s">
        <v>182</v>
      </c>
      <c r="J87" s="107">
        <f>BK87</f>
        <v>0</v>
      </c>
      <c r="L87" s="32"/>
      <c r="M87" s="59"/>
      <c r="N87" s="50"/>
      <c r="O87" s="50"/>
      <c r="P87" s="108">
        <f>P88+P142+P234+P240+P251+P267+P638+P663</f>
        <v>0</v>
      </c>
      <c r="Q87" s="50"/>
      <c r="R87" s="108">
        <f>R88+R142+R234+R240+R251+R267+R638+R663</f>
        <v>0</v>
      </c>
      <c r="S87" s="50"/>
      <c r="T87" s="109">
        <f>T88+T142+T234+T240+T251+T267+T638+T663</f>
        <v>0</v>
      </c>
      <c r="AT87" s="16" t="s">
        <v>79</v>
      </c>
      <c r="AU87" s="16" t="s">
        <v>163</v>
      </c>
      <c r="BK87" s="110">
        <f>BK88+BK142+BK234+BK240+BK251+BK267+BK638+BK663</f>
        <v>0</v>
      </c>
    </row>
    <row r="88" spans="2:65" s="10" customFormat="1" ht="25.9" customHeight="1">
      <c r="B88" s="111"/>
      <c r="D88" s="112" t="s">
        <v>79</v>
      </c>
      <c r="E88" s="113" t="s">
        <v>80</v>
      </c>
      <c r="F88" s="113" t="s">
        <v>183</v>
      </c>
      <c r="I88" s="114"/>
      <c r="J88" s="115">
        <f>BK88</f>
        <v>0</v>
      </c>
      <c r="L88" s="111"/>
      <c r="M88" s="116"/>
      <c r="P88" s="117">
        <f>SUM(P89:P141)</f>
        <v>0</v>
      </c>
      <c r="R88" s="117">
        <f>SUM(R89:R141)</f>
        <v>0</v>
      </c>
      <c r="T88" s="118">
        <f>SUM(T89:T141)</f>
        <v>0</v>
      </c>
      <c r="AR88" s="112" t="s">
        <v>88</v>
      </c>
      <c r="AT88" s="119" t="s">
        <v>79</v>
      </c>
      <c r="AU88" s="119" t="s">
        <v>80</v>
      </c>
      <c r="AY88" s="112" t="s">
        <v>184</v>
      </c>
      <c r="BK88" s="120">
        <f>SUM(BK89:BK141)</f>
        <v>0</v>
      </c>
    </row>
    <row r="89" spans="2:65" s="1" customFormat="1" ht="21.75" customHeight="1">
      <c r="B89" s="121"/>
      <c r="C89" s="122" t="s">
        <v>88</v>
      </c>
      <c r="D89" s="122" t="s">
        <v>185</v>
      </c>
      <c r="E89" s="123" t="s">
        <v>186</v>
      </c>
      <c r="F89" s="124" t="s">
        <v>187</v>
      </c>
      <c r="G89" s="125" t="s">
        <v>188</v>
      </c>
      <c r="H89" s="126">
        <v>67.872</v>
      </c>
      <c r="I89" s="127"/>
      <c r="J89" s="128">
        <f>ROUND(I89*H89,2)</f>
        <v>0</v>
      </c>
      <c r="K89" s="124" t="s">
        <v>189</v>
      </c>
      <c r="L89" s="32"/>
      <c r="M89" s="129" t="s">
        <v>3</v>
      </c>
      <c r="N89" s="130" t="s">
        <v>51</v>
      </c>
      <c r="P89" s="131">
        <f>O89*H89</f>
        <v>0</v>
      </c>
      <c r="Q89" s="131">
        <v>0</v>
      </c>
      <c r="R89" s="131">
        <f>Q89*H89</f>
        <v>0</v>
      </c>
      <c r="S89" s="131">
        <v>0</v>
      </c>
      <c r="T89" s="132">
        <f>S89*H89</f>
        <v>0</v>
      </c>
      <c r="AR89" s="133" t="s">
        <v>88</v>
      </c>
      <c r="AT89" s="133" t="s">
        <v>185</v>
      </c>
      <c r="AU89" s="133" t="s">
        <v>88</v>
      </c>
      <c r="AY89" s="16" t="s">
        <v>184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6" t="s">
        <v>88</v>
      </c>
      <c r="BK89" s="134">
        <f>ROUND(I89*H89,2)</f>
        <v>0</v>
      </c>
      <c r="BL89" s="16" t="s">
        <v>88</v>
      </c>
      <c r="BM89" s="133" t="s">
        <v>3742</v>
      </c>
    </row>
    <row r="90" spans="2:65" s="11" customFormat="1" ht="11.25">
      <c r="B90" s="135"/>
      <c r="D90" s="136" t="s">
        <v>190</v>
      </c>
      <c r="E90" s="137" t="s">
        <v>3</v>
      </c>
      <c r="F90" s="138" t="s">
        <v>3743</v>
      </c>
      <c r="H90" s="137" t="s">
        <v>3</v>
      </c>
      <c r="I90" s="139"/>
      <c r="L90" s="135"/>
      <c r="M90" s="140"/>
      <c r="T90" s="141"/>
      <c r="AT90" s="137" t="s">
        <v>190</v>
      </c>
      <c r="AU90" s="137" t="s">
        <v>88</v>
      </c>
      <c r="AV90" s="11" t="s">
        <v>88</v>
      </c>
      <c r="AW90" s="11" t="s">
        <v>41</v>
      </c>
      <c r="AX90" s="11" t="s">
        <v>80</v>
      </c>
      <c r="AY90" s="137" t="s">
        <v>184</v>
      </c>
    </row>
    <row r="91" spans="2:65" s="11" customFormat="1" ht="11.25">
      <c r="B91" s="135"/>
      <c r="D91" s="136" t="s">
        <v>190</v>
      </c>
      <c r="E91" s="137" t="s">
        <v>3</v>
      </c>
      <c r="F91" s="138" t="s">
        <v>743</v>
      </c>
      <c r="H91" s="137" t="s">
        <v>3</v>
      </c>
      <c r="I91" s="139"/>
      <c r="L91" s="135"/>
      <c r="M91" s="140"/>
      <c r="T91" s="141"/>
      <c r="AT91" s="137" t="s">
        <v>190</v>
      </c>
      <c r="AU91" s="137" t="s">
        <v>88</v>
      </c>
      <c r="AV91" s="11" t="s">
        <v>88</v>
      </c>
      <c r="AW91" s="11" t="s">
        <v>41</v>
      </c>
      <c r="AX91" s="11" t="s">
        <v>80</v>
      </c>
      <c r="AY91" s="137" t="s">
        <v>184</v>
      </c>
    </row>
    <row r="92" spans="2:65" s="11" customFormat="1" ht="22.5">
      <c r="B92" s="135"/>
      <c r="D92" s="136" t="s">
        <v>190</v>
      </c>
      <c r="E92" s="137" t="s">
        <v>3</v>
      </c>
      <c r="F92" s="138" t="s">
        <v>3744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88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2" customFormat="1" ht="11.25">
      <c r="B93" s="142"/>
      <c r="D93" s="136" t="s">
        <v>190</v>
      </c>
      <c r="E93" s="143" t="s">
        <v>3</v>
      </c>
      <c r="F93" s="144" t="s">
        <v>3745</v>
      </c>
      <c r="H93" s="145">
        <v>40.799999999999997</v>
      </c>
      <c r="I93" s="146"/>
      <c r="L93" s="142"/>
      <c r="M93" s="147"/>
      <c r="T93" s="148"/>
      <c r="AT93" s="143" t="s">
        <v>190</v>
      </c>
      <c r="AU93" s="143" t="s">
        <v>88</v>
      </c>
      <c r="AV93" s="12" t="s">
        <v>90</v>
      </c>
      <c r="AW93" s="12" t="s">
        <v>41</v>
      </c>
      <c r="AX93" s="12" t="s">
        <v>80</v>
      </c>
      <c r="AY93" s="143" t="s">
        <v>184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194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88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2" customFormat="1" ht="11.25">
      <c r="B95" s="142"/>
      <c r="D95" s="136" t="s">
        <v>190</v>
      </c>
      <c r="E95" s="143" t="s">
        <v>3</v>
      </c>
      <c r="F95" s="144" t="s">
        <v>3746</v>
      </c>
      <c r="H95" s="145">
        <v>7.7</v>
      </c>
      <c r="I95" s="146"/>
      <c r="L95" s="142"/>
      <c r="M95" s="147"/>
      <c r="T95" s="148"/>
      <c r="AT95" s="143" t="s">
        <v>190</v>
      </c>
      <c r="AU95" s="143" t="s">
        <v>88</v>
      </c>
      <c r="AV95" s="12" t="s">
        <v>90</v>
      </c>
      <c r="AW95" s="12" t="s">
        <v>41</v>
      </c>
      <c r="AX95" s="12" t="s">
        <v>80</v>
      </c>
      <c r="AY95" s="143" t="s">
        <v>184</v>
      </c>
    </row>
    <row r="96" spans="2:65" s="11" customFormat="1" ht="11.25">
      <c r="B96" s="135"/>
      <c r="D96" s="136" t="s">
        <v>190</v>
      </c>
      <c r="E96" s="137" t="s">
        <v>3</v>
      </c>
      <c r="F96" s="138" t="s">
        <v>196</v>
      </c>
      <c r="H96" s="137" t="s">
        <v>3</v>
      </c>
      <c r="I96" s="139"/>
      <c r="L96" s="135"/>
      <c r="M96" s="140"/>
      <c r="T96" s="141"/>
      <c r="AT96" s="137" t="s">
        <v>190</v>
      </c>
      <c r="AU96" s="137" t="s">
        <v>88</v>
      </c>
      <c r="AV96" s="11" t="s">
        <v>88</v>
      </c>
      <c r="AW96" s="11" t="s">
        <v>41</v>
      </c>
      <c r="AX96" s="11" t="s">
        <v>80</v>
      </c>
      <c r="AY96" s="137" t="s">
        <v>184</v>
      </c>
    </row>
    <row r="97" spans="2:65" s="12" customFormat="1" ht="11.25">
      <c r="B97" s="142"/>
      <c r="D97" s="136" t="s">
        <v>190</v>
      </c>
      <c r="E97" s="143" t="s">
        <v>3</v>
      </c>
      <c r="F97" s="144" t="s">
        <v>3747</v>
      </c>
      <c r="H97" s="145">
        <v>11.5</v>
      </c>
      <c r="I97" s="146"/>
      <c r="L97" s="142"/>
      <c r="M97" s="147"/>
      <c r="T97" s="148"/>
      <c r="AT97" s="143" t="s">
        <v>190</v>
      </c>
      <c r="AU97" s="143" t="s">
        <v>88</v>
      </c>
      <c r="AV97" s="12" t="s">
        <v>90</v>
      </c>
      <c r="AW97" s="12" t="s">
        <v>41</v>
      </c>
      <c r="AX97" s="12" t="s">
        <v>80</v>
      </c>
      <c r="AY97" s="143" t="s">
        <v>184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1553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88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2" customFormat="1" ht="11.25">
      <c r="B99" s="142"/>
      <c r="D99" s="136" t="s">
        <v>190</v>
      </c>
      <c r="E99" s="143" t="s">
        <v>3</v>
      </c>
      <c r="F99" s="144" t="s">
        <v>3748</v>
      </c>
      <c r="H99" s="145">
        <v>3.6080000000000001</v>
      </c>
      <c r="I99" s="146"/>
      <c r="L99" s="142"/>
      <c r="M99" s="147"/>
      <c r="T99" s="148"/>
      <c r="AT99" s="143" t="s">
        <v>190</v>
      </c>
      <c r="AU99" s="143" t="s">
        <v>88</v>
      </c>
      <c r="AV99" s="12" t="s">
        <v>90</v>
      </c>
      <c r="AW99" s="12" t="s">
        <v>41</v>
      </c>
      <c r="AX99" s="12" t="s">
        <v>80</v>
      </c>
      <c r="AY99" s="143" t="s">
        <v>184</v>
      </c>
    </row>
    <row r="100" spans="2:65" s="11" customFormat="1" ht="22.5">
      <c r="B100" s="135"/>
      <c r="D100" s="136" t="s">
        <v>190</v>
      </c>
      <c r="E100" s="137" t="s">
        <v>3</v>
      </c>
      <c r="F100" s="138" t="s">
        <v>3749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88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2" customFormat="1" ht="11.25">
      <c r="B101" s="142"/>
      <c r="D101" s="136" t="s">
        <v>190</v>
      </c>
      <c r="E101" s="143" t="s">
        <v>3</v>
      </c>
      <c r="F101" s="144" t="s">
        <v>1556</v>
      </c>
      <c r="H101" s="145">
        <v>3.4</v>
      </c>
      <c r="I101" s="146"/>
      <c r="L101" s="142"/>
      <c r="M101" s="147"/>
      <c r="T101" s="148"/>
      <c r="AT101" s="143" t="s">
        <v>190</v>
      </c>
      <c r="AU101" s="143" t="s">
        <v>88</v>
      </c>
      <c r="AV101" s="12" t="s">
        <v>90</v>
      </c>
      <c r="AW101" s="12" t="s">
        <v>41</v>
      </c>
      <c r="AX101" s="12" t="s">
        <v>80</v>
      </c>
      <c r="AY101" s="143" t="s">
        <v>184</v>
      </c>
    </row>
    <row r="102" spans="2:65" s="11" customFormat="1" ht="22.5">
      <c r="B102" s="135"/>
      <c r="D102" s="136" t="s">
        <v>190</v>
      </c>
      <c r="E102" s="137" t="s">
        <v>3</v>
      </c>
      <c r="F102" s="138" t="s">
        <v>2785</v>
      </c>
      <c r="H102" s="137" t="s">
        <v>3</v>
      </c>
      <c r="I102" s="139"/>
      <c r="L102" s="135"/>
      <c r="M102" s="140"/>
      <c r="T102" s="141"/>
      <c r="AT102" s="137" t="s">
        <v>190</v>
      </c>
      <c r="AU102" s="137" t="s">
        <v>88</v>
      </c>
      <c r="AV102" s="11" t="s">
        <v>88</v>
      </c>
      <c r="AW102" s="11" t="s">
        <v>41</v>
      </c>
      <c r="AX102" s="11" t="s">
        <v>80</v>
      </c>
      <c r="AY102" s="137" t="s">
        <v>184</v>
      </c>
    </row>
    <row r="103" spans="2:65" s="12" customFormat="1" ht="11.25">
      <c r="B103" s="142"/>
      <c r="D103" s="136" t="s">
        <v>190</v>
      </c>
      <c r="E103" s="143" t="s">
        <v>3</v>
      </c>
      <c r="F103" s="144" t="s">
        <v>1558</v>
      </c>
      <c r="H103" s="145">
        <v>0.86399999999999999</v>
      </c>
      <c r="I103" s="146"/>
      <c r="L103" s="142"/>
      <c r="M103" s="147"/>
      <c r="T103" s="148"/>
      <c r="AT103" s="143" t="s">
        <v>190</v>
      </c>
      <c r="AU103" s="143" t="s">
        <v>88</v>
      </c>
      <c r="AV103" s="12" t="s">
        <v>90</v>
      </c>
      <c r="AW103" s="12" t="s">
        <v>41</v>
      </c>
      <c r="AX103" s="12" t="s">
        <v>80</v>
      </c>
      <c r="AY103" s="143" t="s">
        <v>184</v>
      </c>
    </row>
    <row r="104" spans="2:65" s="13" customFormat="1" ht="11.25">
      <c r="B104" s="149"/>
      <c r="D104" s="136" t="s">
        <v>190</v>
      </c>
      <c r="E104" s="150" t="s">
        <v>3</v>
      </c>
      <c r="F104" s="151" t="s">
        <v>202</v>
      </c>
      <c r="H104" s="152">
        <v>67.872</v>
      </c>
      <c r="I104" s="153"/>
      <c r="L104" s="149"/>
      <c r="M104" s="154"/>
      <c r="T104" s="155"/>
      <c r="AT104" s="150" t="s">
        <v>190</v>
      </c>
      <c r="AU104" s="150" t="s">
        <v>88</v>
      </c>
      <c r="AV104" s="13" t="s">
        <v>203</v>
      </c>
      <c r="AW104" s="13" t="s">
        <v>41</v>
      </c>
      <c r="AX104" s="13" t="s">
        <v>88</v>
      </c>
      <c r="AY104" s="150" t="s">
        <v>184</v>
      </c>
    </row>
    <row r="105" spans="2:65" s="1" customFormat="1" ht="24.2" customHeight="1">
      <c r="B105" s="121"/>
      <c r="C105" s="122" t="s">
        <v>90</v>
      </c>
      <c r="D105" s="122" t="s">
        <v>185</v>
      </c>
      <c r="E105" s="123" t="s">
        <v>1022</v>
      </c>
      <c r="F105" s="124" t="s">
        <v>1023</v>
      </c>
      <c r="G105" s="125" t="s">
        <v>188</v>
      </c>
      <c r="H105" s="126">
        <v>13.6</v>
      </c>
      <c r="I105" s="127"/>
      <c r="J105" s="128">
        <f>ROUND(I105*H105,2)</f>
        <v>0</v>
      </c>
      <c r="K105" s="124" t="s">
        <v>189</v>
      </c>
      <c r="L105" s="32"/>
      <c r="M105" s="129" t="s">
        <v>3</v>
      </c>
      <c r="N105" s="130" t="s">
        <v>51</v>
      </c>
      <c r="P105" s="131">
        <f>O105*H105</f>
        <v>0</v>
      </c>
      <c r="Q105" s="131">
        <v>0</v>
      </c>
      <c r="R105" s="131">
        <f>Q105*H105</f>
        <v>0</v>
      </c>
      <c r="S105" s="131">
        <v>0</v>
      </c>
      <c r="T105" s="132">
        <f>S105*H105</f>
        <v>0</v>
      </c>
      <c r="AR105" s="133" t="s">
        <v>88</v>
      </c>
      <c r="AT105" s="133" t="s">
        <v>185</v>
      </c>
      <c r="AU105" s="133" t="s">
        <v>88</v>
      </c>
      <c r="AY105" s="16" t="s">
        <v>184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88</v>
      </c>
      <c r="BK105" s="134">
        <f>ROUND(I105*H105,2)</f>
        <v>0</v>
      </c>
      <c r="BL105" s="16" t="s">
        <v>88</v>
      </c>
      <c r="BM105" s="133" t="s">
        <v>3750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3743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88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1" customFormat="1" ht="11.25">
      <c r="B107" s="135"/>
      <c r="D107" s="136" t="s">
        <v>190</v>
      </c>
      <c r="E107" s="137" t="s">
        <v>3</v>
      </c>
      <c r="F107" s="138" t="s">
        <v>3751</v>
      </c>
      <c r="H107" s="137" t="s">
        <v>3</v>
      </c>
      <c r="I107" s="139"/>
      <c r="L107" s="135"/>
      <c r="M107" s="140"/>
      <c r="T107" s="141"/>
      <c r="AT107" s="137" t="s">
        <v>190</v>
      </c>
      <c r="AU107" s="137" t="s">
        <v>88</v>
      </c>
      <c r="AV107" s="11" t="s">
        <v>88</v>
      </c>
      <c r="AW107" s="11" t="s">
        <v>41</v>
      </c>
      <c r="AX107" s="11" t="s">
        <v>80</v>
      </c>
      <c r="AY107" s="137" t="s">
        <v>184</v>
      </c>
    </row>
    <row r="108" spans="2:65" s="12" customFormat="1" ht="11.25">
      <c r="B108" s="142"/>
      <c r="D108" s="136" t="s">
        <v>190</v>
      </c>
      <c r="E108" s="143" t="s">
        <v>3</v>
      </c>
      <c r="F108" s="144" t="s">
        <v>3752</v>
      </c>
      <c r="H108" s="145">
        <v>13.6</v>
      </c>
      <c r="I108" s="146"/>
      <c r="L108" s="142"/>
      <c r="M108" s="147"/>
      <c r="T108" s="148"/>
      <c r="AT108" s="143" t="s">
        <v>190</v>
      </c>
      <c r="AU108" s="143" t="s">
        <v>88</v>
      </c>
      <c r="AV108" s="12" t="s">
        <v>90</v>
      </c>
      <c r="AW108" s="12" t="s">
        <v>41</v>
      </c>
      <c r="AX108" s="12" t="s">
        <v>80</v>
      </c>
      <c r="AY108" s="143" t="s">
        <v>184</v>
      </c>
    </row>
    <row r="109" spans="2:65" s="13" customFormat="1" ht="11.25">
      <c r="B109" s="149"/>
      <c r="D109" s="136" t="s">
        <v>190</v>
      </c>
      <c r="E109" s="150" t="s">
        <v>3</v>
      </c>
      <c r="F109" s="151" t="s">
        <v>202</v>
      </c>
      <c r="H109" s="152">
        <v>13.6</v>
      </c>
      <c r="I109" s="153"/>
      <c r="L109" s="149"/>
      <c r="M109" s="154"/>
      <c r="T109" s="155"/>
      <c r="AT109" s="150" t="s">
        <v>190</v>
      </c>
      <c r="AU109" s="150" t="s">
        <v>88</v>
      </c>
      <c r="AV109" s="13" t="s">
        <v>203</v>
      </c>
      <c r="AW109" s="13" t="s">
        <v>41</v>
      </c>
      <c r="AX109" s="13" t="s">
        <v>88</v>
      </c>
      <c r="AY109" s="150" t="s">
        <v>184</v>
      </c>
    </row>
    <row r="110" spans="2:65" s="1" customFormat="1" ht="24.2" customHeight="1">
      <c r="B110" s="121"/>
      <c r="C110" s="122" t="s">
        <v>210</v>
      </c>
      <c r="D110" s="122" t="s">
        <v>185</v>
      </c>
      <c r="E110" s="123" t="s">
        <v>3753</v>
      </c>
      <c r="F110" s="124" t="s">
        <v>3754</v>
      </c>
      <c r="G110" s="125" t="s">
        <v>188</v>
      </c>
      <c r="H110" s="126">
        <v>4.08</v>
      </c>
      <c r="I110" s="127"/>
      <c r="J110" s="128">
        <f>ROUND(I110*H110,2)</f>
        <v>0</v>
      </c>
      <c r="K110" s="124" t="s">
        <v>189</v>
      </c>
      <c r="L110" s="32"/>
      <c r="M110" s="129" t="s">
        <v>3</v>
      </c>
      <c r="N110" s="130" t="s">
        <v>51</v>
      </c>
      <c r="P110" s="131">
        <f>O110*H110</f>
        <v>0</v>
      </c>
      <c r="Q110" s="131">
        <v>0</v>
      </c>
      <c r="R110" s="131">
        <f>Q110*H110</f>
        <v>0</v>
      </c>
      <c r="S110" s="131">
        <v>0</v>
      </c>
      <c r="T110" s="132">
        <f>S110*H110</f>
        <v>0</v>
      </c>
      <c r="AR110" s="133" t="s">
        <v>88</v>
      </c>
      <c r="AT110" s="133" t="s">
        <v>185</v>
      </c>
      <c r="AU110" s="133" t="s">
        <v>88</v>
      </c>
      <c r="AY110" s="16" t="s">
        <v>184</v>
      </c>
      <c r="BE110" s="134">
        <f>IF(N110="základní",J110,0)</f>
        <v>0</v>
      </c>
      <c r="BF110" s="134">
        <f>IF(N110="snížená",J110,0)</f>
        <v>0</v>
      </c>
      <c r="BG110" s="134">
        <f>IF(N110="zákl. přenesená",J110,0)</f>
        <v>0</v>
      </c>
      <c r="BH110" s="134">
        <f>IF(N110="sníž. přenesená",J110,0)</f>
        <v>0</v>
      </c>
      <c r="BI110" s="134">
        <f>IF(N110="nulová",J110,0)</f>
        <v>0</v>
      </c>
      <c r="BJ110" s="16" t="s">
        <v>88</v>
      </c>
      <c r="BK110" s="134">
        <f>ROUND(I110*H110,2)</f>
        <v>0</v>
      </c>
      <c r="BL110" s="16" t="s">
        <v>88</v>
      </c>
      <c r="BM110" s="133" t="s">
        <v>3755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3743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88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1" customFormat="1" ht="11.25">
      <c r="B112" s="135"/>
      <c r="D112" s="136" t="s">
        <v>190</v>
      </c>
      <c r="E112" s="137" t="s">
        <v>3</v>
      </c>
      <c r="F112" s="138" t="s">
        <v>3751</v>
      </c>
      <c r="H112" s="137" t="s">
        <v>3</v>
      </c>
      <c r="I112" s="139"/>
      <c r="L112" s="135"/>
      <c r="M112" s="140"/>
      <c r="T112" s="141"/>
      <c r="AT112" s="137" t="s">
        <v>190</v>
      </c>
      <c r="AU112" s="137" t="s">
        <v>88</v>
      </c>
      <c r="AV112" s="11" t="s">
        <v>88</v>
      </c>
      <c r="AW112" s="11" t="s">
        <v>41</v>
      </c>
      <c r="AX112" s="11" t="s">
        <v>80</v>
      </c>
      <c r="AY112" s="137" t="s">
        <v>184</v>
      </c>
    </row>
    <row r="113" spans="2:65" s="12" customFormat="1" ht="11.25">
      <c r="B113" s="142"/>
      <c r="D113" s="136" t="s">
        <v>190</v>
      </c>
      <c r="E113" s="143" t="s">
        <v>3</v>
      </c>
      <c r="F113" s="144" t="s">
        <v>3756</v>
      </c>
      <c r="H113" s="145">
        <v>4.08</v>
      </c>
      <c r="I113" s="146"/>
      <c r="L113" s="142"/>
      <c r="M113" s="147"/>
      <c r="T113" s="148"/>
      <c r="AT113" s="143" t="s">
        <v>190</v>
      </c>
      <c r="AU113" s="143" t="s">
        <v>88</v>
      </c>
      <c r="AV113" s="12" t="s">
        <v>90</v>
      </c>
      <c r="AW113" s="12" t="s">
        <v>41</v>
      </c>
      <c r="AX113" s="12" t="s">
        <v>80</v>
      </c>
      <c r="AY113" s="143" t="s">
        <v>184</v>
      </c>
    </row>
    <row r="114" spans="2:65" s="13" customFormat="1" ht="11.25">
      <c r="B114" s="149"/>
      <c r="D114" s="136" t="s">
        <v>190</v>
      </c>
      <c r="E114" s="150" t="s">
        <v>3</v>
      </c>
      <c r="F114" s="151" t="s">
        <v>202</v>
      </c>
      <c r="H114" s="152">
        <v>4.08</v>
      </c>
      <c r="I114" s="153"/>
      <c r="L114" s="149"/>
      <c r="M114" s="154"/>
      <c r="T114" s="155"/>
      <c r="AT114" s="150" t="s">
        <v>190</v>
      </c>
      <c r="AU114" s="150" t="s">
        <v>88</v>
      </c>
      <c r="AV114" s="13" t="s">
        <v>203</v>
      </c>
      <c r="AW114" s="13" t="s">
        <v>41</v>
      </c>
      <c r="AX114" s="13" t="s">
        <v>88</v>
      </c>
      <c r="AY114" s="150" t="s">
        <v>184</v>
      </c>
    </row>
    <row r="115" spans="2:65" s="1" customFormat="1" ht="16.5" customHeight="1">
      <c r="B115" s="121"/>
      <c r="C115" s="122" t="s">
        <v>203</v>
      </c>
      <c r="D115" s="122" t="s">
        <v>185</v>
      </c>
      <c r="E115" s="123" t="s">
        <v>211</v>
      </c>
      <c r="F115" s="124" t="s">
        <v>212</v>
      </c>
      <c r="G115" s="125" t="s">
        <v>213</v>
      </c>
      <c r="H115" s="126">
        <v>1</v>
      </c>
      <c r="I115" s="127"/>
      <c r="J115" s="128">
        <f>ROUND(I115*H115,2)</f>
        <v>0</v>
      </c>
      <c r="K115" s="124" t="s">
        <v>189</v>
      </c>
      <c r="L115" s="32"/>
      <c r="M115" s="129" t="s">
        <v>3</v>
      </c>
      <c r="N115" s="130" t="s">
        <v>51</v>
      </c>
      <c r="P115" s="131">
        <f>O115*H115</f>
        <v>0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88</v>
      </c>
      <c r="AT115" s="133" t="s">
        <v>185</v>
      </c>
      <c r="AU115" s="133" t="s">
        <v>88</v>
      </c>
      <c r="AY115" s="16" t="s">
        <v>184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6" t="s">
        <v>88</v>
      </c>
      <c r="BK115" s="134">
        <f>ROUND(I115*H115,2)</f>
        <v>0</v>
      </c>
      <c r="BL115" s="16" t="s">
        <v>88</v>
      </c>
      <c r="BM115" s="133" t="s">
        <v>3757</v>
      </c>
    </row>
    <row r="116" spans="2:65" s="11" customFormat="1" ht="11.25">
      <c r="B116" s="135"/>
      <c r="D116" s="136" t="s">
        <v>190</v>
      </c>
      <c r="E116" s="137" t="s">
        <v>3</v>
      </c>
      <c r="F116" s="138" t="s">
        <v>3758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88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1" customFormat="1" ht="11.25">
      <c r="B117" s="135"/>
      <c r="D117" s="136" t="s">
        <v>190</v>
      </c>
      <c r="E117" s="137" t="s">
        <v>3</v>
      </c>
      <c r="F117" s="138" t="s">
        <v>3759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88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2" customFormat="1" ht="11.25">
      <c r="B118" s="142"/>
      <c r="D118" s="136" t="s">
        <v>190</v>
      </c>
      <c r="E118" s="143" t="s">
        <v>3</v>
      </c>
      <c r="F118" s="144" t="s">
        <v>88</v>
      </c>
      <c r="H118" s="145">
        <v>1</v>
      </c>
      <c r="I118" s="146"/>
      <c r="L118" s="142"/>
      <c r="M118" s="147"/>
      <c r="T118" s="148"/>
      <c r="AT118" s="143" t="s">
        <v>190</v>
      </c>
      <c r="AU118" s="143" t="s">
        <v>88</v>
      </c>
      <c r="AV118" s="12" t="s">
        <v>90</v>
      </c>
      <c r="AW118" s="12" t="s">
        <v>41</v>
      </c>
      <c r="AX118" s="12" t="s">
        <v>80</v>
      </c>
      <c r="AY118" s="143" t="s">
        <v>184</v>
      </c>
    </row>
    <row r="119" spans="2:65" s="13" customFormat="1" ht="11.25">
      <c r="B119" s="149"/>
      <c r="D119" s="136" t="s">
        <v>190</v>
      </c>
      <c r="E119" s="150" t="s">
        <v>3</v>
      </c>
      <c r="F119" s="151" t="s">
        <v>202</v>
      </c>
      <c r="H119" s="152">
        <v>1</v>
      </c>
      <c r="I119" s="153"/>
      <c r="L119" s="149"/>
      <c r="M119" s="154"/>
      <c r="T119" s="155"/>
      <c r="AT119" s="150" t="s">
        <v>190</v>
      </c>
      <c r="AU119" s="150" t="s">
        <v>88</v>
      </c>
      <c r="AV119" s="13" t="s">
        <v>203</v>
      </c>
      <c r="AW119" s="13" t="s">
        <v>41</v>
      </c>
      <c r="AX119" s="13" t="s">
        <v>88</v>
      </c>
      <c r="AY119" s="150" t="s">
        <v>184</v>
      </c>
    </row>
    <row r="120" spans="2:65" s="1" customFormat="1" ht="24.2" customHeight="1">
      <c r="B120" s="121"/>
      <c r="C120" s="122" t="s">
        <v>221</v>
      </c>
      <c r="D120" s="122" t="s">
        <v>185</v>
      </c>
      <c r="E120" s="123" t="s">
        <v>1218</v>
      </c>
      <c r="F120" s="124" t="s">
        <v>1219</v>
      </c>
      <c r="G120" s="125" t="s">
        <v>213</v>
      </c>
      <c r="H120" s="126">
        <v>1</v>
      </c>
      <c r="I120" s="127"/>
      <c r="J120" s="128">
        <f>ROUND(I120*H120,2)</f>
        <v>0</v>
      </c>
      <c r="K120" s="124" t="s">
        <v>189</v>
      </c>
      <c r="L120" s="32"/>
      <c r="M120" s="129" t="s">
        <v>3</v>
      </c>
      <c r="N120" s="130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88</v>
      </c>
      <c r="AT120" s="133" t="s">
        <v>185</v>
      </c>
      <c r="AU120" s="133" t="s">
        <v>88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3760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2789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88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1" customFormat="1" ht="22.5">
      <c r="B122" s="135"/>
      <c r="D122" s="136" t="s">
        <v>190</v>
      </c>
      <c r="E122" s="137" t="s">
        <v>3</v>
      </c>
      <c r="F122" s="138" t="s">
        <v>3761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88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2" customFormat="1" ht="11.25">
      <c r="B123" s="142"/>
      <c r="D123" s="136" t="s">
        <v>190</v>
      </c>
      <c r="E123" s="143" t="s">
        <v>3</v>
      </c>
      <c r="F123" s="144" t="s">
        <v>88</v>
      </c>
      <c r="H123" s="145">
        <v>1</v>
      </c>
      <c r="I123" s="146"/>
      <c r="L123" s="142"/>
      <c r="M123" s="147"/>
      <c r="T123" s="148"/>
      <c r="AT123" s="143" t="s">
        <v>190</v>
      </c>
      <c r="AU123" s="143" t="s">
        <v>88</v>
      </c>
      <c r="AV123" s="12" t="s">
        <v>90</v>
      </c>
      <c r="AW123" s="12" t="s">
        <v>41</v>
      </c>
      <c r="AX123" s="12" t="s">
        <v>88</v>
      </c>
      <c r="AY123" s="143" t="s">
        <v>184</v>
      </c>
    </row>
    <row r="124" spans="2:65" s="1" customFormat="1" ht="16.5" customHeight="1">
      <c r="B124" s="121"/>
      <c r="C124" s="122" t="s">
        <v>224</v>
      </c>
      <c r="D124" s="122" t="s">
        <v>185</v>
      </c>
      <c r="E124" s="123" t="s">
        <v>217</v>
      </c>
      <c r="F124" s="124" t="s">
        <v>3495</v>
      </c>
      <c r="G124" s="125" t="s">
        <v>213</v>
      </c>
      <c r="H124" s="126">
        <v>1</v>
      </c>
      <c r="I124" s="127"/>
      <c r="J124" s="128">
        <f>ROUND(I124*H124,2)</f>
        <v>0</v>
      </c>
      <c r="K124" s="124" t="s">
        <v>189</v>
      </c>
      <c r="L124" s="32"/>
      <c r="M124" s="129" t="s">
        <v>3</v>
      </c>
      <c r="N124" s="130" t="s">
        <v>51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88</v>
      </c>
      <c r="AT124" s="133" t="s">
        <v>185</v>
      </c>
      <c r="AU124" s="133" t="s">
        <v>88</v>
      </c>
      <c r="AY124" s="16" t="s">
        <v>184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6" t="s">
        <v>88</v>
      </c>
      <c r="BK124" s="134">
        <f>ROUND(I124*H124,2)</f>
        <v>0</v>
      </c>
      <c r="BL124" s="16" t="s">
        <v>88</v>
      </c>
      <c r="BM124" s="133" t="s">
        <v>3762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3758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88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1" customFormat="1" ht="11.25">
      <c r="B126" s="135"/>
      <c r="D126" s="136" t="s">
        <v>190</v>
      </c>
      <c r="E126" s="137" t="s">
        <v>3</v>
      </c>
      <c r="F126" s="138" t="s">
        <v>3763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88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2" customFormat="1" ht="11.25">
      <c r="B127" s="142"/>
      <c r="D127" s="136" t="s">
        <v>190</v>
      </c>
      <c r="E127" s="143" t="s">
        <v>3</v>
      </c>
      <c r="F127" s="144" t="s">
        <v>88</v>
      </c>
      <c r="H127" s="145">
        <v>1</v>
      </c>
      <c r="I127" s="146"/>
      <c r="L127" s="142"/>
      <c r="M127" s="147"/>
      <c r="T127" s="148"/>
      <c r="AT127" s="143" t="s">
        <v>190</v>
      </c>
      <c r="AU127" s="143" t="s">
        <v>88</v>
      </c>
      <c r="AV127" s="12" t="s">
        <v>90</v>
      </c>
      <c r="AW127" s="12" t="s">
        <v>41</v>
      </c>
      <c r="AX127" s="12" t="s">
        <v>88</v>
      </c>
      <c r="AY127" s="143" t="s">
        <v>184</v>
      </c>
    </row>
    <row r="128" spans="2:65" s="1" customFormat="1" ht="24.2" customHeight="1">
      <c r="B128" s="121"/>
      <c r="C128" s="122" t="s">
        <v>230</v>
      </c>
      <c r="D128" s="122" t="s">
        <v>185</v>
      </c>
      <c r="E128" s="123" t="s">
        <v>222</v>
      </c>
      <c r="F128" s="124" t="s">
        <v>223</v>
      </c>
      <c r="G128" s="125" t="s">
        <v>213</v>
      </c>
      <c r="H128" s="126">
        <v>1</v>
      </c>
      <c r="I128" s="127"/>
      <c r="J128" s="128">
        <f>ROUND(I128*H128,2)</f>
        <v>0</v>
      </c>
      <c r="K128" s="124" t="s">
        <v>189</v>
      </c>
      <c r="L128" s="32"/>
      <c r="M128" s="129" t="s">
        <v>3</v>
      </c>
      <c r="N128" s="130" t="s">
        <v>51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88</v>
      </c>
      <c r="AT128" s="133" t="s">
        <v>185</v>
      </c>
      <c r="AU128" s="133" t="s">
        <v>88</v>
      </c>
      <c r="AY128" s="16" t="s">
        <v>184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88</v>
      </c>
      <c r="BK128" s="134">
        <f>ROUND(I128*H128,2)</f>
        <v>0</v>
      </c>
      <c r="BL128" s="16" t="s">
        <v>88</v>
      </c>
      <c r="BM128" s="133" t="s">
        <v>3764</v>
      </c>
    </row>
    <row r="129" spans="2:65" s="11" customFormat="1" ht="11.25">
      <c r="B129" s="135"/>
      <c r="D129" s="136" t="s">
        <v>190</v>
      </c>
      <c r="E129" s="137" t="s">
        <v>3</v>
      </c>
      <c r="F129" s="138" t="s">
        <v>3758</v>
      </c>
      <c r="H129" s="137" t="s">
        <v>3</v>
      </c>
      <c r="I129" s="139"/>
      <c r="L129" s="135"/>
      <c r="M129" s="140"/>
      <c r="T129" s="141"/>
      <c r="AT129" s="137" t="s">
        <v>190</v>
      </c>
      <c r="AU129" s="137" t="s">
        <v>88</v>
      </c>
      <c r="AV129" s="11" t="s">
        <v>88</v>
      </c>
      <c r="AW129" s="11" t="s">
        <v>41</v>
      </c>
      <c r="AX129" s="11" t="s">
        <v>80</v>
      </c>
      <c r="AY129" s="137" t="s">
        <v>184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3765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88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2" customFormat="1" ht="11.25">
      <c r="B131" s="142"/>
      <c r="D131" s="136" t="s">
        <v>190</v>
      </c>
      <c r="E131" s="143" t="s">
        <v>3</v>
      </c>
      <c r="F131" s="144" t="s">
        <v>88</v>
      </c>
      <c r="H131" s="145">
        <v>1</v>
      </c>
      <c r="I131" s="146"/>
      <c r="L131" s="142"/>
      <c r="M131" s="147"/>
      <c r="T131" s="148"/>
      <c r="AT131" s="143" t="s">
        <v>190</v>
      </c>
      <c r="AU131" s="143" t="s">
        <v>88</v>
      </c>
      <c r="AV131" s="12" t="s">
        <v>90</v>
      </c>
      <c r="AW131" s="12" t="s">
        <v>41</v>
      </c>
      <c r="AX131" s="12" t="s">
        <v>80</v>
      </c>
      <c r="AY131" s="143" t="s">
        <v>184</v>
      </c>
    </row>
    <row r="132" spans="2:65" s="13" customFormat="1" ht="11.25">
      <c r="B132" s="149"/>
      <c r="D132" s="136" t="s">
        <v>190</v>
      </c>
      <c r="E132" s="150" t="s">
        <v>3</v>
      </c>
      <c r="F132" s="151" t="s">
        <v>202</v>
      </c>
      <c r="H132" s="152">
        <v>1</v>
      </c>
      <c r="I132" s="153"/>
      <c r="L132" s="149"/>
      <c r="M132" s="154"/>
      <c r="T132" s="155"/>
      <c r="AT132" s="150" t="s">
        <v>190</v>
      </c>
      <c r="AU132" s="150" t="s">
        <v>88</v>
      </c>
      <c r="AV132" s="13" t="s">
        <v>203</v>
      </c>
      <c r="AW132" s="13" t="s">
        <v>41</v>
      </c>
      <c r="AX132" s="13" t="s">
        <v>88</v>
      </c>
      <c r="AY132" s="150" t="s">
        <v>184</v>
      </c>
    </row>
    <row r="133" spans="2:65" s="1" customFormat="1" ht="16.5" customHeight="1">
      <c r="B133" s="121"/>
      <c r="C133" s="122" t="s">
        <v>228</v>
      </c>
      <c r="D133" s="122" t="s">
        <v>185</v>
      </c>
      <c r="E133" s="123" t="s">
        <v>1225</v>
      </c>
      <c r="F133" s="124" t="s">
        <v>1226</v>
      </c>
      <c r="G133" s="125" t="s">
        <v>348</v>
      </c>
      <c r="H133" s="126">
        <v>1</v>
      </c>
      <c r="I133" s="127"/>
      <c r="J133" s="128">
        <f>ROUND(I133*H133,2)</f>
        <v>0</v>
      </c>
      <c r="K133" s="124" t="s">
        <v>189</v>
      </c>
      <c r="L133" s="32"/>
      <c r="M133" s="129" t="s">
        <v>3</v>
      </c>
      <c r="N133" s="130" t="s">
        <v>51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88</v>
      </c>
      <c r="AT133" s="133" t="s">
        <v>185</v>
      </c>
      <c r="AU133" s="133" t="s">
        <v>88</v>
      </c>
      <c r="AY133" s="16" t="s">
        <v>184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6" t="s">
        <v>88</v>
      </c>
      <c r="BK133" s="134">
        <f>ROUND(I133*H133,2)</f>
        <v>0</v>
      </c>
      <c r="BL133" s="16" t="s">
        <v>88</v>
      </c>
      <c r="BM133" s="133" t="s">
        <v>3766</v>
      </c>
    </row>
    <row r="134" spans="2:65" s="11" customFormat="1" ht="11.25">
      <c r="B134" s="135"/>
      <c r="D134" s="136" t="s">
        <v>190</v>
      </c>
      <c r="E134" s="137" t="s">
        <v>3</v>
      </c>
      <c r="F134" s="138" t="s">
        <v>3758</v>
      </c>
      <c r="H134" s="137" t="s">
        <v>3</v>
      </c>
      <c r="I134" s="139"/>
      <c r="L134" s="135"/>
      <c r="M134" s="140"/>
      <c r="T134" s="141"/>
      <c r="AT134" s="137" t="s">
        <v>190</v>
      </c>
      <c r="AU134" s="137" t="s">
        <v>88</v>
      </c>
      <c r="AV134" s="11" t="s">
        <v>88</v>
      </c>
      <c r="AW134" s="11" t="s">
        <v>41</v>
      </c>
      <c r="AX134" s="11" t="s">
        <v>80</v>
      </c>
      <c r="AY134" s="137" t="s">
        <v>184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3767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88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2" customFormat="1" ht="11.25">
      <c r="B136" s="142"/>
      <c r="D136" s="136" t="s">
        <v>190</v>
      </c>
      <c r="E136" s="143" t="s">
        <v>3</v>
      </c>
      <c r="F136" s="144" t="s">
        <v>88</v>
      </c>
      <c r="H136" s="145">
        <v>1</v>
      </c>
      <c r="I136" s="146"/>
      <c r="L136" s="142"/>
      <c r="M136" s="147"/>
      <c r="T136" s="148"/>
      <c r="AT136" s="143" t="s">
        <v>190</v>
      </c>
      <c r="AU136" s="143" t="s">
        <v>88</v>
      </c>
      <c r="AV136" s="12" t="s">
        <v>90</v>
      </c>
      <c r="AW136" s="12" t="s">
        <v>41</v>
      </c>
      <c r="AX136" s="12" t="s">
        <v>80</v>
      </c>
      <c r="AY136" s="143" t="s">
        <v>184</v>
      </c>
    </row>
    <row r="137" spans="2:65" s="13" customFormat="1" ht="11.25">
      <c r="B137" s="149"/>
      <c r="D137" s="136" t="s">
        <v>190</v>
      </c>
      <c r="E137" s="150" t="s">
        <v>3</v>
      </c>
      <c r="F137" s="151" t="s">
        <v>202</v>
      </c>
      <c r="H137" s="152">
        <v>1</v>
      </c>
      <c r="I137" s="153"/>
      <c r="L137" s="149"/>
      <c r="M137" s="154"/>
      <c r="T137" s="155"/>
      <c r="AT137" s="150" t="s">
        <v>190</v>
      </c>
      <c r="AU137" s="150" t="s">
        <v>88</v>
      </c>
      <c r="AV137" s="13" t="s">
        <v>203</v>
      </c>
      <c r="AW137" s="13" t="s">
        <v>41</v>
      </c>
      <c r="AX137" s="13" t="s">
        <v>88</v>
      </c>
      <c r="AY137" s="150" t="s">
        <v>184</v>
      </c>
    </row>
    <row r="138" spans="2:65" s="1" customFormat="1" ht="24.2" customHeight="1">
      <c r="B138" s="121"/>
      <c r="C138" s="122" t="s">
        <v>241</v>
      </c>
      <c r="D138" s="122" t="s">
        <v>185</v>
      </c>
      <c r="E138" s="123" t="s">
        <v>226</v>
      </c>
      <c r="F138" s="124" t="s">
        <v>227</v>
      </c>
      <c r="G138" s="125" t="s">
        <v>213</v>
      </c>
      <c r="H138" s="126">
        <v>1</v>
      </c>
      <c r="I138" s="127"/>
      <c r="J138" s="128">
        <f>ROUND(I138*H138,2)</f>
        <v>0</v>
      </c>
      <c r="K138" s="124" t="s">
        <v>189</v>
      </c>
      <c r="L138" s="32"/>
      <c r="M138" s="129" t="s">
        <v>3</v>
      </c>
      <c r="N138" s="130" t="s">
        <v>51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88</v>
      </c>
      <c r="AT138" s="133" t="s">
        <v>185</v>
      </c>
      <c r="AU138" s="133" t="s">
        <v>88</v>
      </c>
      <c r="AY138" s="16" t="s">
        <v>184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88</v>
      </c>
      <c r="BK138" s="134">
        <f>ROUND(I138*H138,2)</f>
        <v>0</v>
      </c>
      <c r="BL138" s="16" t="s">
        <v>88</v>
      </c>
      <c r="BM138" s="133" t="s">
        <v>3768</v>
      </c>
    </row>
    <row r="139" spans="2:65" s="11" customFormat="1" ht="11.25">
      <c r="B139" s="135"/>
      <c r="D139" s="136" t="s">
        <v>190</v>
      </c>
      <c r="E139" s="137" t="s">
        <v>3</v>
      </c>
      <c r="F139" s="138" t="s">
        <v>3758</v>
      </c>
      <c r="H139" s="137" t="s">
        <v>3</v>
      </c>
      <c r="I139" s="139"/>
      <c r="L139" s="135"/>
      <c r="M139" s="140"/>
      <c r="T139" s="141"/>
      <c r="AT139" s="137" t="s">
        <v>190</v>
      </c>
      <c r="AU139" s="137" t="s">
        <v>88</v>
      </c>
      <c r="AV139" s="11" t="s">
        <v>88</v>
      </c>
      <c r="AW139" s="11" t="s">
        <v>41</v>
      </c>
      <c r="AX139" s="11" t="s">
        <v>80</v>
      </c>
      <c r="AY139" s="137" t="s">
        <v>184</v>
      </c>
    </row>
    <row r="140" spans="2:65" s="12" customFormat="1" ht="11.25">
      <c r="B140" s="142"/>
      <c r="D140" s="136" t="s">
        <v>190</v>
      </c>
      <c r="E140" s="143" t="s">
        <v>3</v>
      </c>
      <c r="F140" s="144" t="s">
        <v>88</v>
      </c>
      <c r="H140" s="145">
        <v>1</v>
      </c>
      <c r="I140" s="146"/>
      <c r="L140" s="142"/>
      <c r="M140" s="147"/>
      <c r="T140" s="148"/>
      <c r="AT140" s="143" t="s">
        <v>190</v>
      </c>
      <c r="AU140" s="143" t="s">
        <v>88</v>
      </c>
      <c r="AV140" s="12" t="s">
        <v>90</v>
      </c>
      <c r="AW140" s="12" t="s">
        <v>41</v>
      </c>
      <c r="AX140" s="12" t="s">
        <v>80</v>
      </c>
      <c r="AY140" s="143" t="s">
        <v>184</v>
      </c>
    </row>
    <row r="141" spans="2:65" s="13" customFormat="1" ht="11.25">
      <c r="B141" s="149"/>
      <c r="D141" s="136" t="s">
        <v>190</v>
      </c>
      <c r="E141" s="150" t="s">
        <v>3</v>
      </c>
      <c r="F141" s="151" t="s">
        <v>202</v>
      </c>
      <c r="H141" s="152">
        <v>1</v>
      </c>
      <c r="I141" s="153"/>
      <c r="L141" s="149"/>
      <c r="M141" s="154"/>
      <c r="T141" s="155"/>
      <c r="AT141" s="150" t="s">
        <v>190</v>
      </c>
      <c r="AU141" s="150" t="s">
        <v>88</v>
      </c>
      <c r="AV141" s="13" t="s">
        <v>203</v>
      </c>
      <c r="AW141" s="13" t="s">
        <v>41</v>
      </c>
      <c r="AX141" s="13" t="s">
        <v>88</v>
      </c>
      <c r="AY141" s="150" t="s">
        <v>184</v>
      </c>
    </row>
    <row r="142" spans="2:65" s="10" customFormat="1" ht="25.9" customHeight="1">
      <c r="B142" s="111"/>
      <c r="D142" s="112" t="s">
        <v>79</v>
      </c>
      <c r="E142" s="113" t="s">
        <v>88</v>
      </c>
      <c r="F142" s="113" t="s">
        <v>229</v>
      </c>
      <c r="I142" s="114"/>
      <c r="J142" s="115">
        <f>BK142</f>
        <v>0</v>
      </c>
      <c r="L142" s="111"/>
      <c r="M142" s="116"/>
      <c r="P142" s="117">
        <f>SUM(P143:P233)</f>
        <v>0</v>
      </c>
      <c r="R142" s="117">
        <f>SUM(R143:R233)</f>
        <v>0</v>
      </c>
      <c r="T142" s="118">
        <f>SUM(T143:T233)</f>
        <v>0</v>
      </c>
      <c r="AR142" s="112" t="s">
        <v>88</v>
      </c>
      <c r="AT142" s="119" t="s">
        <v>79</v>
      </c>
      <c r="AU142" s="119" t="s">
        <v>80</v>
      </c>
      <c r="AY142" s="112" t="s">
        <v>184</v>
      </c>
      <c r="BK142" s="120">
        <f>SUM(BK143:BK233)</f>
        <v>0</v>
      </c>
    </row>
    <row r="143" spans="2:65" s="1" customFormat="1" ht="24.2" customHeight="1">
      <c r="B143" s="121"/>
      <c r="C143" s="122" t="s">
        <v>247</v>
      </c>
      <c r="D143" s="122" t="s">
        <v>185</v>
      </c>
      <c r="E143" s="123" t="s">
        <v>944</v>
      </c>
      <c r="F143" s="124" t="s">
        <v>945</v>
      </c>
      <c r="G143" s="125" t="s">
        <v>188</v>
      </c>
      <c r="H143" s="126">
        <v>4.08</v>
      </c>
      <c r="I143" s="127"/>
      <c r="J143" s="128">
        <f>ROUND(I143*H143,2)</f>
        <v>0</v>
      </c>
      <c r="K143" s="124" t="s">
        <v>189</v>
      </c>
      <c r="L143" s="32"/>
      <c r="M143" s="129" t="s">
        <v>3</v>
      </c>
      <c r="N143" s="130" t="s">
        <v>51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88</v>
      </c>
      <c r="AT143" s="133" t="s">
        <v>185</v>
      </c>
      <c r="AU143" s="133" t="s">
        <v>88</v>
      </c>
      <c r="AY143" s="16" t="s">
        <v>184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88</v>
      </c>
      <c r="BK143" s="134">
        <f>ROUND(I143*H143,2)</f>
        <v>0</v>
      </c>
      <c r="BL143" s="16" t="s">
        <v>88</v>
      </c>
      <c r="BM143" s="133" t="s">
        <v>3769</v>
      </c>
    </row>
    <row r="144" spans="2:65" s="11" customFormat="1" ht="11.25">
      <c r="B144" s="135"/>
      <c r="D144" s="136" t="s">
        <v>190</v>
      </c>
      <c r="E144" s="137" t="s">
        <v>3</v>
      </c>
      <c r="F144" s="138" t="s">
        <v>3743</v>
      </c>
      <c r="H144" s="137" t="s">
        <v>3</v>
      </c>
      <c r="I144" s="139"/>
      <c r="L144" s="135"/>
      <c r="M144" s="140"/>
      <c r="T144" s="141"/>
      <c r="AT144" s="137" t="s">
        <v>190</v>
      </c>
      <c r="AU144" s="137" t="s">
        <v>88</v>
      </c>
      <c r="AV144" s="11" t="s">
        <v>88</v>
      </c>
      <c r="AW144" s="11" t="s">
        <v>41</v>
      </c>
      <c r="AX144" s="11" t="s">
        <v>80</v>
      </c>
      <c r="AY144" s="137" t="s">
        <v>184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3770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88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2" customFormat="1" ht="11.25">
      <c r="B146" s="142"/>
      <c r="D146" s="136" t="s">
        <v>190</v>
      </c>
      <c r="E146" s="143" t="s">
        <v>3</v>
      </c>
      <c r="F146" s="144" t="s">
        <v>3756</v>
      </c>
      <c r="H146" s="145">
        <v>4.08</v>
      </c>
      <c r="I146" s="146"/>
      <c r="L146" s="142"/>
      <c r="M146" s="147"/>
      <c r="T146" s="148"/>
      <c r="AT146" s="143" t="s">
        <v>190</v>
      </c>
      <c r="AU146" s="143" t="s">
        <v>88</v>
      </c>
      <c r="AV146" s="12" t="s">
        <v>90</v>
      </c>
      <c r="AW146" s="12" t="s">
        <v>41</v>
      </c>
      <c r="AX146" s="12" t="s">
        <v>80</v>
      </c>
      <c r="AY146" s="143" t="s">
        <v>184</v>
      </c>
    </row>
    <row r="147" spans="2:65" s="13" customFormat="1" ht="11.25">
      <c r="B147" s="149"/>
      <c r="D147" s="136" t="s">
        <v>190</v>
      </c>
      <c r="E147" s="150" t="s">
        <v>3</v>
      </c>
      <c r="F147" s="151" t="s">
        <v>202</v>
      </c>
      <c r="H147" s="152">
        <v>4.08</v>
      </c>
      <c r="I147" s="153"/>
      <c r="L147" s="149"/>
      <c r="M147" s="154"/>
      <c r="T147" s="155"/>
      <c r="AT147" s="150" t="s">
        <v>190</v>
      </c>
      <c r="AU147" s="150" t="s">
        <v>88</v>
      </c>
      <c r="AV147" s="13" t="s">
        <v>203</v>
      </c>
      <c r="AW147" s="13" t="s">
        <v>41</v>
      </c>
      <c r="AX147" s="13" t="s">
        <v>88</v>
      </c>
      <c r="AY147" s="150" t="s">
        <v>184</v>
      </c>
    </row>
    <row r="148" spans="2:65" s="1" customFormat="1" ht="16.5" customHeight="1">
      <c r="B148" s="121"/>
      <c r="C148" s="122" t="s">
        <v>253</v>
      </c>
      <c r="D148" s="122" t="s">
        <v>185</v>
      </c>
      <c r="E148" s="123" t="s">
        <v>3771</v>
      </c>
      <c r="F148" s="124" t="s">
        <v>3772</v>
      </c>
      <c r="G148" s="125" t="s">
        <v>188</v>
      </c>
      <c r="H148" s="126">
        <v>13.6</v>
      </c>
      <c r="I148" s="127"/>
      <c r="J148" s="128">
        <f>ROUND(I148*H148,2)</f>
        <v>0</v>
      </c>
      <c r="K148" s="124" t="s">
        <v>189</v>
      </c>
      <c r="L148" s="32"/>
      <c r="M148" s="129" t="s">
        <v>3</v>
      </c>
      <c r="N148" s="130" t="s">
        <v>51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88</v>
      </c>
      <c r="AT148" s="133" t="s">
        <v>185</v>
      </c>
      <c r="AU148" s="133" t="s">
        <v>88</v>
      </c>
      <c r="AY148" s="16" t="s">
        <v>184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6" t="s">
        <v>88</v>
      </c>
      <c r="BK148" s="134">
        <f>ROUND(I148*H148,2)</f>
        <v>0</v>
      </c>
      <c r="BL148" s="16" t="s">
        <v>88</v>
      </c>
      <c r="BM148" s="133" t="s">
        <v>3773</v>
      </c>
    </row>
    <row r="149" spans="2:65" s="11" customFormat="1" ht="11.25">
      <c r="B149" s="135"/>
      <c r="D149" s="136" t="s">
        <v>190</v>
      </c>
      <c r="E149" s="137" t="s">
        <v>3</v>
      </c>
      <c r="F149" s="138" t="s">
        <v>3743</v>
      </c>
      <c r="H149" s="137" t="s">
        <v>3</v>
      </c>
      <c r="I149" s="139"/>
      <c r="L149" s="135"/>
      <c r="M149" s="140"/>
      <c r="T149" s="141"/>
      <c r="AT149" s="137" t="s">
        <v>190</v>
      </c>
      <c r="AU149" s="137" t="s">
        <v>88</v>
      </c>
      <c r="AV149" s="11" t="s">
        <v>88</v>
      </c>
      <c r="AW149" s="11" t="s">
        <v>41</v>
      </c>
      <c r="AX149" s="11" t="s">
        <v>80</v>
      </c>
      <c r="AY149" s="137" t="s">
        <v>184</v>
      </c>
    </row>
    <row r="150" spans="2:65" s="11" customFormat="1" ht="11.25">
      <c r="B150" s="135"/>
      <c r="D150" s="136" t="s">
        <v>190</v>
      </c>
      <c r="E150" s="137" t="s">
        <v>3</v>
      </c>
      <c r="F150" s="138" t="s">
        <v>3770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88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2" customFormat="1" ht="11.25">
      <c r="B151" s="142"/>
      <c r="D151" s="136" t="s">
        <v>190</v>
      </c>
      <c r="E151" s="143" t="s">
        <v>3</v>
      </c>
      <c r="F151" s="144" t="s">
        <v>3752</v>
      </c>
      <c r="H151" s="145">
        <v>13.6</v>
      </c>
      <c r="I151" s="146"/>
      <c r="L151" s="142"/>
      <c r="M151" s="147"/>
      <c r="T151" s="148"/>
      <c r="AT151" s="143" t="s">
        <v>190</v>
      </c>
      <c r="AU151" s="143" t="s">
        <v>88</v>
      </c>
      <c r="AV151" s="12" t="s">
        <v>90</v>
      </c>
      <c r="AW151" s="12" t="s">
        <v>41</v>
      </c>
      <c r="AX151" s="12" t="s">
        <v>80</v>
      </c>
      <c r="AY151" s="143" t="s">
        <v>184</v>
      </c>
    </row>
    <row r="152" spans="2:65" s="13" customFormat="1" ht="11.25">
      <c r="B152" s="149"/>
      <c r="D152" s="136" t="s">
        <v>190</v>
      </c>
      <c r="E152" s="150" t="s">
        <v>3</v>
      </c>
      <c r="F152" s="151" t="s">
        <v>202</v>
      </c>
      <c r="H152" s="152">
        <v>13.6</v>
      </c>
      <c r="I152" s="153"/>
      <c r="L152" s="149"/>
      <c r="M152" s="154"/>
      <c r="T152" s="155"/>
      <c r="AT152" s="150" t="s">
        <v>190</v>
      </c>
      <c r="AU152" s="150" t="s">
        <v>88</v>
      </c>
      <c r="AV152" s="13" t="s">
        <v>203</v>
      </c>
      <c r="AW152" s="13" t="s">
        <v>41</v>
      </c>
      <c r="AX152" s="13" t="s">
        <v>88</v>
      </c>
      <c r="AY152" s="150" t="s">
        <v>184</v>
      </c>
    </row>
    <row r="153" spans="2:65" s="1" customFormat="1" ht="24.2" customHeight="1">
      <c r="B153" s="121"/>
      <c r="C153" s="122" t="s">
        <v>265</v>
      </c>
      <c r="D153" s="122" t="s">
        <v>185</v>
      </c>
      <c r="E153" s="123" t="s">
        <v>2197</v>
      </c>
      <c r="F153" s="124" t="s">
        <v>2198</v>
      </c>
      <c r="G153" s="125" t="s">
        <v>324</v>
      </c>
      <c r="H153" s="126">
        <v>69</v>
      </c>
      <c r="I153" s="127"/>
      <c r="J153" s="128">
        <f>ROUND(I153*H153,2)</f>
        <v>0</v>
      </c>
      <c r="K153" s="124" t="s">
        <v>189</v>
      </c>
      <c r="L153" s="32"/>
      <c r="M153" s="129" t="s">
        <v>3</v>
      </c>
      <c r="N153" s="130" t="s">
        <v>51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88</v>
      </c>
      <c r="AT153" s="133" t="s">
        <v>185</v>
      </c>
      <c r="AU153" s="133" t="s">
        <v>88</v>
      </c>
      <c r="AY153" s="16" t="s">
        <v>184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88</v>
      </c>
      <c r="BK153" s="134">
        <f>ROUND(I153*H153,2)</f>
        <v>0</v>
      </c>
      <c r="BL153" s="16" t="s">
        <v>88</v>
      </c>
      <c r="BM153" s="133" t="s">
        <v>3774</v>
      </c>
    </row>
    <row r="154" spans="2:65" s="11" customFormat="1" ht="11.25">
      <c r="B154" s="135"/>
      <c r="D154" s="136" t="s">
        <v>190</v>
      </c>
      <c r="E154" s="137" t="s">
        <v>3</v>
      </c>
      <c r="F154" s="138" t="s">
        <v>3743</v>
      </c>
      <c r="H154" s="137" t="s">
        <v>3</v>
      </c>
      <c r="I154" s="139"/>
      <c r="L154" s="135"/>
      <c r="M154" s="140"/>
      <c r="T154" s="141"/>
      <c r="AT154" s="137" t="s">
        <v>190</v>
      </c>
      <c r="AU154" s="137" t="s">
        <v>88</v>
      </c>
      <c r="AV154" s="11" t="s">
        <v>88</v>
      </c>
      <c r="AW154" s="11" t="s">
        <v>41</v>
      </c>
      <c r="AX154" s="11" t="s">
        <v>80</v>
      </c>
      <c r="AY154" s="137" t="s">
        <v>184</v>
      </c>
    </row>
    <row r="155" spans="2:65" s="11" customFormat="1" ht="22.5">
      <c r="B155" s="135"/>
      <c r="D155" s="136" t="s">
        <v>190</v>
      </c>
      <c r="E155" s="137" t="s">
        <v>3</v>
      </c>
      <c r="F155" s="138" t="s">
        <v>2200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88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2" customFormat="1" ht="11.25">
      <c r="B156" s="142"/>
      <c r="D156" s="136" t="s">
        <v>190</v>
      </c>
      <c r="E156" s="143" t="s">
        <v>3</v>
      </c>
      <c r="F156" s="144" t="s">
        <v>3775</v>
      </c>
      <c r="H156" s="145">
        <v>69</v>
      </c>
      <c r="I156" s="146"/>
      <c r="L156" s="142"/>
      <c r="M156" s="147"/>
      <c r="T156" s="148"/>
      <c r="AT156" s="143" t="s">
        <v>190</v>
      </c>
      <c r="AU156" s="143" t="s">
        <v>88</v>
      </c>
      <c r="AV156" s="12" t="s">
        <v>90</v>
      </c>
      <c r="AW156" s="12" t="s">
        <v>41</v>
      </c>
      <c r="AX156" s="12" t="s">
        <v>80</v>
      </c>
      <c r="AY156" s="143" t="s">
        <v>184</v>
      </c>
    </row>
    <row r="157" spans="2:65" s="13" customFormat="1" ht="11.25">
      <c r="B157" s="149"/>
      <c r="D157" s="136" t="s">
        <v>190</v>
      </c>
      <c r="E157" s="150" t="s">
        <v>3</v>
      </c>
      <c r="F157" s="151" t="s">
        <v>202</v>
      </c>
      <c r="H157" s="152">
        <v>69</v>
      </c>
      <c r="I157" s="153"/>
      <c r="L157" s="149"/>
      <c r="M157" s="154"/>
      <c r="T157" s="155"/>
      <c r="AT157" s="150" t="s">
        <v>190</v>
      </c>
      <c r="AU157" s="150" t="s">
        <v>88</v>
      </c>
      <c r="AV157" s="13" t="s">
        <v>203</v>
      </c>
      <c r="AW157" s="13" t="s">
        <v>41</v>
      </c>
      <c r="AX157" s="13" t="s">
        <v>88</v>
      </c>
      <c r="AY157" s="150" t="s">
        <v>184</v>
      </c>
    </row>
    <row r="158" spans="2:65" s="1" customFormat="1" ht="16.5" customHeight="1">
      <c r="B158" s="121"/>
      <c r="C158" s="122" t="s">
        <v>274</v>
      </c>
      <c r="D158" s="122" t="s">
        <v>185</v>
      </c>
      <c r="E158" s="123" t="s">
        <v>3615</v>
      </c>
      <c r="F158" s="124" t="s">
        <v>3616</v>
      </c>
      <c r="G158" s="125" t="s">
        <v>188</v>
      </c>
      <c r="H158" s="126">
        <v>5.25</v>
      </c>
      <c r="I158" s="127"/>
      <c r="J158" s="128">
        <f>ROUND(I158*H158,2)</f>
        <v>0</v>
      </c>
      <c r="K158" s="124" t="s">
        <v>189</v>
      </c>
      <c r="L158" s="32"/>
      <c r="M158" s="129" t="s">
        <v>3</v>
      </c>
      <c r="N158" s="130" t="s">
        <v>51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88</v>
      </c>
      <c r="AT158" s="133" t="s">
        <v>185</v>
      </c>
      <c r="AU158" s="133" t="s">
        <v>88</v>
      </c>
      <c r="AY158" s="16" t="s">
        <v>184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88</v>
      </c>
      <c r="BK158" s="134">
        <f>ROUND(I158*H158,2)</f>
        <v>0</v>
      </c>
      <c r="BL158" s="16" t="s">
        <v>88</v>
      </c>
      <c r="BM158" s="133" t="s">
        <v>3776</v>
      </c>
    </row>
    <row r="159" spans="2:65" s="11" customFormat="1" ht="11.25">
      <c r="B159" s="135"/>
      <c r="D159" s="136" t="s">
        <v>190</v>
      </c>
      <c r="E159" s="137" t="s">
        <v>3</v>
      </c>
      <c r="F159" s="138" t="s">
        <v>3743</v>
      </c>
      <c r="H159" s="137" t="s">
        <v>3</v>
      </c>
      <c r="I159" s="139"/>
      <c r="L159" s="135"/>
      <c r="M159" s="140"/>
      <c r="T159" s="141"/>
      <c r="AT159" s="137" t="s">
        <v>190</v>
      </c>
      <c r="AU159" s="137" t="s">
        <v>88</v>
      </c>
      <c r="AV159" s="11" t="s">
        <v>88</v>
      </c>
      <c r="AW159" s="11" t="s">
        <v>41</v>
      </c>
      <c r="AX159" s="11" t="s">
        <v>80</v>
      </c>
      <c r="AY159" s="137" t="s">
        <v>184</v>
      </c>
    </row>
    <row r="160" spans="2:65" s="11" customFormat="1" ht="22.5">
      <c r="B160" s="135"/>
      <c r="D160" s="136" t="s">
        <v>190</v>
      </c>
      <c r="E160" s="137" t="s">
        <v>3</v>
      </c>
      <c r="F160" s="138" t="s">
        <v>3777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88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2" customFormat="1" ht="11.25">
      <c r="B161" s="142"/>
      <c r="D161" s="136" t="s">
        <v>190</v>
      </c>
      <c r="E161" s="143" t="s">
        <v>3</v>
      </c>
      <c r="F161" s="144" t="s">
        <v>3778</v>
      </c>
      <c r="H161" s="145">
        <v>5.25</v>
      </c>
      <c r="I161" s="146"/>
      <c r="L161" s="142"/>
      <c r="M161" s="147"/>
      <c r="T161" s="148"/>
      <c r="AT161" s="143" t="s">
        <v>190</v>
      </c>
      <c r="AU161" s="143" t="s">
        <v>88</v>
      </c>
      <c r="AV161" s="12" t="s">
        <v>90</v>
      </c>
      <c r="AW161" s="12" t="s">
        <v>41</v>
      </c>
      <c r="AX161" s="12" t="s">
        <v>80</v>
      </c>
      <c r="AY161" s="143" t="s">
        <v>184</v>
      </c>
    </row>
    <row r="162" spans="2:65" s="13" customFormat="1" ht="11.25">
      <c r="B162" s="149"/>
      <c r="D162" s="136" t="s">
        <v>190</v>
      </c>
      <c r="E162" s="150" t="s">
        <v>3</v>
      </c>
      <c r="F162" s="151" t="s">
        <v>202</v>
      </c>
      <c r="H162" s="152">
        <v>5.25</v>
      </c>
      <c r="I162" s="153"/>
      <c r="L162" s="149"/>
      <c r="M162" s="154"/>
      <c r="T162" s="155"/>
      <c r="AT162" s="150" t="s">
        <v>190</v>
      </c>
      <c r="AU162" s="150" t="s">
        <v>88</v>
      </c>
      <c r="AV162" s="13" t="s">
        <v>203</v>
      </c>
      <c r="AW162" s="13" t="s">
        <v>41</v>
      </c>
      <c r="AX162" s="13" t="s">
        <v>88</v>
      </c>
      <c r="AY162" s="150" t="s">
        <v>184</v>
      </c>
    </row>
    <row r="163" spans="2:65" s="1" customFormat="1" ht="21.75" customHeight="1">
      <c r="B163" s="121"/>
      <c r="C163" s="122" t="s">
        <v>256</v>
      </c>
      <c r="D163" s="122" t="s">
        <v>185</v>
      </c>
      <c r="E163" s="123" t="s">
        <v>254</v>
      </c>
      <c r="F163" s="124" t="s">
        <v>255</v>
      </c>
      <c r="G163" s="125" t="s">
        <v>188</v>
      </c>
      <c r="H163" s="126">
        <v>86.93</v>
      </c>
      <c r="I163" s="127"/>
      <c r="J163" s="128">
        <f>ROUND(I163*H163,2)</f>
        <v>0</v>
      </c>
      <c r="K163" s="124" t="s">
        <v>189</v>
      </c>
      <c r="L163" s="32"/>
      <c r="M163" s="129" t="s">
        <v>3</v>
      </c>
      <c r="N163" s="130" t="s">
        <v>51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88</v>
      </c>
      <c r="AT163" s="133" t="s">
        <v>185</v>
      </c>
      <c r="AU163" s="133" t="s">
        <v>88</v>
      </c>
      <c r="AY163" s="16" t="s">
        <v>184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6" t="s">
        <v>88</v>
      </c>
      <c r="BK163" s="134">
        <f>ROUND(I163*H163,2)</f>
        <v>0</v>
      </c>
      <c r="BL163" s="16" t="s">
        <v>88</v>
      </c>
      <c r="BM163" s="133" t="s">
        <v>3779</v>
      </c>
    </row>
    <row r="164" spans="2:65" s="11" customFormat="1" ht="11.25">
      <c r="B164" s="135"/>
      <c r="D164" s="136" t="s">
        <v>190</v>
      </c>
      <c r="E164" s="137" t="s">
        <v>3</v>
      </c>
      <c r="F164" s="138" t="s">
        <v>3743</v>
      </c>
      <c r="H164" s="137" t="s">
        <v>3</v>
      </c>
      <c r="I164" s="139"/>
      <c r="L164" s="135"/>
      <c r="M164" s="140"/>
      <c r="T164" s="141"/>
      <c r="AT164" s="137" t="s">
        <v>190</v>
      </c>
      <c r="AU164" s="137" t="s">
        <v>88</v>
      </c>
      <c r="AV164" s="11" t="s">
        <v>88</v>
      </c>
      <c r="AW164" s="11" t="s">
        <v>41</v>
      </c>
      <c r="AX164" s="11" t="s">
        <v>80</v>
      </c>
      <c r="AY164" s="137" t="s">
        <v>184</v>
      </c>
    </row>
    <row r="165" spans="2:65" s="11" customFormat="1" ht="11.25">
      <c r="B165" s="135"/>
      <c r="D165" s="136" t="s">
        <v>190</v>
      </c>
      <c r="E165" s="137" t="s">
        <v>3</v>
      </c>
      <c r="F165" s="138" t="s">
        <v>257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88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1" customFormat="1" ht="11.25">
      <c r="B166" s="135"/>
      <c r="D166" s="136" t="s">
        <v>190</v>
      </c>
      <c r="E166" s="137" t="s">
        <v>3</v>
      </c>
      <c r="F166" s="138" t="s">
        <v>258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88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3780</v>
      </c>
      <c r="H167" s="145">
        <v>23.1</v>
      </c>
      <c r="I167" s="146"/>
      <c r="L167" s="142"/>
      <c r="M167" s="147"/>
      <c r="T167" s="148"/>
      <c r="AT167" s="143" t="s">
        <v>190</v>
      </c>
      <c r="AU167" s="143" t="s">
        <v>88</v>
      </c>
      <c r="AV167" s="12" t="s">
        <v>90</v>
      </c>
      <c r="AW167" s="12" t="s">
        <v>41</v>
      </c>
      <c r="AX167" s="12" t="s">
        <v>80</v>
      </c>
      <c r="AY167" s="143" t="s">
        <v>184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260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88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2" customFormat="1" ht="11.25">
      <c r="B169" s="142"/>
      <c r="D169" s="136" t="s">
        <v>190</v>
      </c>
      <c r="E169" s="143" t="s">
        <v>3</v>
      </c>
      <c r="F169" s="144" t="s">
        <v>3781</v>
      </c>
      <c r="H169" s="145">
        <v>46</v>
      </c>
      <c r="I169" s="146"/>
      <c r="L169" s="142"/>
      <c r="M169" s="147"/>
      <c r="T169" s="148"/>
      <c r="AT169" s="143" t="s">
        <v>190</v>
      </c>
      <c r="AU169" s="143" t="s">
        <v>88</v>
      </c>
      <c r="AV169" s="12" t="s">
        <v>90</v>
      </c>
      <c r="AW169" s="12" t="s">
        <v>41</v>
      </c>
      <c r="AX169" s="12" t="s">
        <v>80</v>
      </c>
      <c r="AY169" s="143" t="s">
        <v>184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1582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88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2" customFormat="1" ht="11.25">
      <c r="B171" s="142"/>
      <c r="D171" s="136" t="s">
        <v>190</v>
      </c>
      <c r="E171" s="143" t="s">
        <v>3</v>
      </c>
      <c r="F171" s="144" t="s">
        <v>3782</v>
      </c>
      <c r="H171" s="145">
        <v>14.43</v>
      </c>
      <c r="I171" s="146"/>
      <c r="L171" s="142"/>
      <c r="M171" s="147"/>
      <c r="T171" s="148"/>
      <c r="AT171" s="143" t="s">
        <v>190</v>
      </c>
      <c r="AU171" s="143" t="s">
        <v>88</v>
      </c>
      <c r="AV171" s="12" t="s">
        <v>90</v>
      </c>
      <c r="AW171" s="12" t="s">
        <v>41</v>
      </c>
      <c r="AX171" s="12" t="s">
        <v>80</v>
      </c>
      <c r="AY171" s="143" t="s">
        <v>184</v>
      </c>
    </row>
    <row r="172" spans="2:65" s="11" customFormat="1" ht="11.25">
      <c r="B172" s="135"/>
      <c r="D172" s="136" t="s">
        <v>190</v>
      </c>
      <c r="E172" s="137" t="s">
        <v>3</v>
      </c>
      <c r="F172" s="138" t="s">
        <v>3783</v>
      </c>
      <c r="H172" s="137" t="s">
        <v>3</v>
      </c>
      <c r="I172" s="139"/>
      <c r="L172" s="135"/>
      <c r="M172" s="140"/>
      <c r="T172" s="141"/>
      <c r="AT172" s="137" t="s">
        <v>190</v>
      </c>
      <c r="AU172" s="137" t="s">
        <v>88</v>
      </c>
      <c r="AV172" s="11" t="s">
        <v>88</v>
      </c>
      <c r="AW172" s="11" t="s">
        <v>41</v>
      </c>
      <c r="AX172" s="11" t="s">
        <v>80</v>
      </c>
      <c r="AY172" s="137" t="s">
        <v>184</v>
      </c>
    </row>
    <row r="173" spans="2:65" s="11" customFormat="1" ht="11.25">
      <c r="B173" s="135"/>
      <c r="D173" s="136" t="s">
        <v>190</v>
      </c>
      <c r="E173" s="137" t="s">
        <v>3</v>
      </c>
      <c r="F173" s="138" t="s">
        <v>3784</v>
      </c>
      <c r="H173" s="137" t="s">
        <v>3</v>
      </c>
      <c r="I173" s="139"/>
      <c r="L173" s="135"/>
      <c r="M173" s="140"/>
      <c r="T173" s="141"/>
      <c r="AT173" s="137" t="s">
        <v>190</v>
      </c>
      <c r="AU173" s="137" t="s">
        <v>88</v>
      </c>
      <c r="AV173" s="11" t="s">
        <v>88</v>
      </c>
      <c r="AW173" s="11" t="s">
        <v>41</v>
      </c>
      <c r="AX173" s="11" t="s">
        <v>80</v>
      </c>
      <c r="AY173" s="137" t="s">
        <v>184</v>
      </c>
    </row>
    <row r="174" spans="2:65" s="12" customFormat="1" ht="11.25">
      <c r="B174" s="142"/>
      <c r="D174" s="136" t="s">
        <v>190</v>
      </c>
      <c r="E174" s="143" t="s">
        <v>3</v>
      </c>
      <c r="F174" s="144" t="s">
        <v>1556</v>
      </c>
      <c r="H174" s="145">
        <v>3.4</v>
      </c>
      <c r="I174" s="146"/>
      <c r="L174" s="142"/>
      <c r="M174" s="147"/>
      <c r="T174" s="148"/>
      <c r="AT174" s="143" t="s">
        <v>190</v>
      </c>
      <c r="AU174" s="143" t="s">
        <v>88</v>
      </c>
      <c r="AV174" s="12" t="s">
        <v>90</v>
      </c>
      <c r="AW174" s="12" t="s">
        <v>41</v>
      </c>
      <c r="AX174" s="12" t="s">
        <v>80</v>
      </c>
      <c r="AY174" s="143" t="s">
        <v>184</v>
      </c>
    </row>
    <row r="175" spans="2:65" s="13" customFormat="1" ht="11.25">
      <c r="B175" s="149"/>
      <c r="D175" s="136" t="s">
        <v>190</v>
      </c>
      <c r="E175" s="150" t="s">
        <v>3</v>
      </c>
      <c r="F175" s="151" t="s">
        <v>202</v>
      </c>
      <c r="H175" s="152">
        <v>86.93</v>
      </c>
      <c r="I175" s="153"/>
      <c r="L175" s="149"/>
      <c r="M175" s="154"/>
      <c r="T175" s="155"/>
      <c r="AT175" s="150" t="s">
        <v>190</v>
      </c>
      <c r="AU175" s="150" t="s">
        <v>88</v>
      </c>
      <c r="AV175" s="13" t="s">
        <v>203</v>
      </c>
      <c r="AW175" s="13" t="s">
        <v>41</v>
      </c>
      <c r="AX175" s="13" t="s">
        <v>88</v>
      </c>
      <c r="AY175" s="150" t="s">
        <v>184</v>
      </c>
    </row>
    <row r="176" spans="2:65" s="1" customFormat="1" ht="21.75" customHeight="1">
      <c r="B176" s="121"/>
      <c r="C176" s="122" t="s">
        <v>9</v>
      </c>
      <c r="D176" s="122" t="s">
        <v>185</v>
      </c>
      <c r="E176" s="123" t="s">
        <v>266</v>
      </c>
      <c r="F176" s="124" t="s">
        <v>267</v>
      </c>
      <c r="G176" s="125" t="s">
        <v>250</v>
      </c>
      <c r="H176" s="126">
        <v>262.07499999999999</v>
      </c>
      <c r="I176" s="127"/>
      <c r="J176" s="128">
        <f>ROUND(I176*H176,2)</f>
        <v>0</v>
      </c>
      <c r="K176" s="124" t="s">
        <v>189</v>
      </c>
      <c r="L176" s="32"/>
      <c r="M176" s="129" t="s">
        <v>3</v>
      </c>
      <c r="N176" s="130" t="s">
        <v>51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88</v>
      </c>
      <c r="AT176" s="133" t="s">
        <v>185</v>
      </c>
      <c r="AU176" s="133" t="s">
        <v>88</v>
      </c>
      <c r="AY176" s="16" t="s">
        <v>184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6" t="s">
        <v>88</v>
      </c>
      <c r="BK176" s="134">
        <f>ROUND(I176*H176,2)</f>
        <v>0</v>
      </c>
      <c r="BL176" s="16" t="s">
        <v>88</v>
      </c>
      <c r="BM176" s="133" t="s">
        <v>3785</v>
      </c>
    </row>
    <row r="177" spans="2:65" s="11" customFormat="1" ht="11.25">
      <c r="B177" s="135"/>
      <c r="D177" s="136" t="s">
        <v>190</v>
      </c>
      <c r="E177" s="137" t="s">
        <v>3</v>
      </c>
      <c r="F177" s="138" t="s">
        <v>3743</v>
      </c>
      <c r="H177" s="137" t="s">
        <v>3</v>
      </c>
      <c r="I177" s="139"/>
      <c r="L177" s="135"/>
      <c r="M177" s="140"/>
      <c r="T177" s="141"/>
      <c r="AT177" s="137" t="s">
        <v>190</v>
      </c>
      <c r="AU177" s="137" t="s">
        <v>88</v>
      </c>
      <c r="AV177" s="11" t="s">
        <v>88</v>
      </c>
      <c r="AW177" s="11" t="s">
        <v>41</v>
      </c>
      <c r="AX177" s="11" t="s">
        <v>80</v>
      </c>
      <c r="AY177" s="137" t="s">
        <v>184</v>
      </c>
    </row>
    <row r="178" spans="2:65" s="11" customFormat="1" ht="22.5">
      <c r="B178" s="135"/>
      <c r="D178" s="136" t="s">
        <v>190</v>
      </c>
      <c r="E178" s="137" t="s">
        <v>3</v>
      </c>
      <c r="F178" s="138" t="s">
        <v>269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88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1" customFormat="1" ht="11.25">
      <c r="B179" s="135"/>
      <c r="D179" s="136" t="s">
        <v>190</v>
      </c>
      <c r="E179" s="137" t="s">
        <v>3</v>
      </c>
      <c r="F179" s="138" t="s">
        <v>194</v>
      </c>
      <c r="H179" s="137" t="s">
        <v>3</v>
      </c>
      <c r="I179" s="139"/>
      <c r="L179" s="135"/>
      <c r="M179" s="140"/>
      <c r="T179" s="141"/>
      <c r="AT179" s="137" t="s">
        <v>190</v>
      </c>
      <c r="AU179" s="137" t="s">
        <v>88</v>
      </c>
      <c r="AV179" s="11" t="s">
        <v>88</v>
      </c>
      <c r="AW179" s="11" t="s">
        <v>41</v>
      </c>
      <c r="AX179" s="11" t="s">
        <v>80</v>
      </c>
      <c r="AY179" s="137" t="s">
        <v>184</v>
      </c>
    </row>
    <row r="180" spans="2:65" s="12" customFormat="1" ht="11.25">
      <c r="B180" s="142"/>
      <c r="D180" s="136" t="s">
        <v>190</v>
      </c>
      <c r="E180" s="143" t="s">
        <v>3</v>
      </c>
      <c r="F180" s="144" t="s">
        <v>3786</v>
      </c>
      <c r="H180" s="145">
        <v>77</v>
      </c>
      <c r="I180" s="146"/>
      <c r="L180" s="142"/>
      <c r="M180" s="147"/>
      <c r="T180" s="148"/>
      <c r="AT180" s="143" t="s">
        <v>190</v>
      </c>
      <c r="AU180" s="143" t="s">
        <v>88</v>
      </c>
      <c r="AV180" s="12" t="s">
        <v>90</v>
      </c>
      <c r="AW180" s="12" t="s">
        <v>41</v>
      </c>
      <c r="AX180" s="12" t="s">
        <v>80</v>
      </c>
      <c r="AY180" s="143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196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88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3787</v>
      </c>
      <c r="H182" s="145">
        <v>115</v>
      </c>
      <c r="I182" s="146"/>
      <c r="L182" s="142"/>
      <c r="M182" s="147"/>
      <c r="T182" s="148"/>
      <c r="AT182" s="143" t="s">
        <v>190</v>
      </c>
      <c r="AU182" s="143" t="s">
        <v>88</v>
      </c>
      <c r="AV182" s="12" t="s">
        <v>90</v>
      </c>
      <c r="AW182" s="12" t="s">
        <v>41</v>
      </c>
      <c r="AX182" s="12" t="s">
        <v>80</v>
      </c>
      <c r="AY182" s="143" t="s">
        <v>184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1553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88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2" customFormat="1" ht="11.25">
      <c r="B184" s="142"/>
      <c r="D184" s="136" t="s">
        <v>190</v>
      </c>
      <c r="E184" s="143" t="s">
        <v>3</v>
      </c>
      <c r="F184" s="144" t="s">
        <v>3788</v>
      </c>
      <c r="H184" s="145">
        <v>36.075000000000003</v>
      </c>
      <c r="I184" s="146"/>
      <c r="L184" s="142"/>
      <c r="M184" s="147"/>
      <c r="T184" s="148"/>
      <c r="AT184" s="143" t="s">
        <v>190</v>
      </c>
      <c r="AU184" s="143" t="s">
        <v>88</v>
      </c>
      <c r="AV184" s="12" t="s">
        <v>90</v>
      </c>
      <c r="AW184" s="12" t="s">
        <v>41</v>
      </c>
      <c r="AX184" s="12" t="s">
        <v>80</v>
      </c>
      <c r="AY184" s="143" t="s">
        <v>184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812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88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1" customFormat="1" ht="11.25">
      <c r="B186" s="135"/>
      <c r="D186" s="136" t="s">
        <v>190</v>
      </c>
      <c r="E186" s="137" t="s">
        <v>3</v>
      </c>
      <c r="F186" s="138" t="s">
        <v>3789</v>
      </c>
      <c r="H186" s="137" t="s">
        <v>3</v>
      </c>
      <c r="I186" s="139"/>
      <c r="L186" s="135"/>
      <c r="M186" s="140"/>
      <c r="T186" s="141"/>
      <c r="AT186" s="137" t="s">
        <v>190</v>
      </c>
      <c r="AU186" s="137" t="s">
        <v>88</v>
      </c>
      <c r="AV186" s="11" t="s">
        <v>88</v>
      </c>
      <c r="AW186" s="11" t="s">
        <v>41</v>
      </c>
      <c r="AX186" s="11" t="s">
        <v>80</v>
      </c>
      <c r="AY186" s="137" t="s">
        <v>184</v>
      </c>
    </row>
    <row r="187" spans="2:65" s="11" customFormat="1" ht="11.25">
      <c r="B187" s="135"/>
      <c r="D187" s="136" t="s">
        <v>190</v>
      </c>
      <c r="E187" s="137" t="s">
        <v>3</v>
      </c>
      <c r="F187" s="138" t="s">
        <v>1555</v>
      </c>
      <c r="H187" s="137" t="s">
        <v>3</v>
      </c>
      <c r="I187" s="139"/>
      <c r="L187" s="135"/>
      <c r="M187" s="140"/>
      <c r="T187" s="141"/>
      <c r="AT187" s="137" t="s">
        <v>190</v>
      </c>
      <c r="AU187" s="137" t="s">
        <v>88</v>
      </c>
      <c r="AV187" s="11" t="s">
        <v>88</v>
      </c>
      <c r="AW187" s="11" t="s">
        <v>41</v>
      </c>
      <c r="AX187" s="11" t="s">
        <v>80</v>
      </c>
      <c r="AY187" s="137" t="s">
        <v>184</v>
      </c>
    </row>
    <row r="188" spans="2:65" s="12" customFormat="1" ht="11.25">
      <c r="B188" s="142"/>
      <c r="D188" s="136" t="s">
        <v>190</v>
      </c>
      <c r="E188" s="143" t="s">
        <v>3</v>
      </c>
      <c r="F188" s="144" t="s">
        <v>1589</v>
      </c>
      <c r="H188" s="145">
        <v>34</v>
      </c>
      <c r="I188" s="146"/>
      <c r="L188" s="142"/>
      <c r="M188" s="147"/>
      <c r="T188" s="148"/>
      <c r="AT188" s="143" t="s">
        <v>190</v>
      </c>
      <c r="AU188" s="143" t="s">
        <v>88</v>
      </c>
      <c r="AV188" s="12" t="s">
        <v>90</v>
      </c>
      <c r="AW188" s="12" t="s">
        <v>41</v>
      </c>
      <c r="AX188" s="12" t="s">
        <v>80</v>
      </c>
      <c r="AY188" s="143" t="s">
        <v>184</v>
      </c>
    </row>
    <row r="189" spans="2:65" s="13" customFormat="1" ht="11.25">
      <c r="B189" s="149"/>
      <c r="D189" s="136" t="s">
        <v>190</v>
      </c>
      <c r="E189" s="150" t="s">
        <v>3</v>
      </c>
      <c r="F189" s="151" t="s">
        <v>202</v>
      </c>
      <c r="H189" s="152">
        <v>262.07499999999999</v>
      </c>
      <c r="I189" s="153"/>
      <c r="L189" s="149"/>
      <c r="M189" s="154"/>
      <c r="T189" s="155"/>
      <c r="AT189" s="150" t="s">
        <v>190</v>
      </c>
      <c r="AU189" s="150" t="s">
        <v>88</v>
      </c>
      <c r="AV189" s="13" t="s">
        <v>203</v>
      </c>
      <c r="AW189" s="13" t="s">
        <v>41</v>
      </c>
      <c r="AX189" s="13" t="s">
        <v>88</v>
      </c>
      <c r="AY189" s="150" t="s">
        <v>184</v>
      </c>
    </row>
    <row r="190" spans="2:65" s="1" customFormat="1" ht="21.75" customHeight="1">
      <c r="B190" s="121"/>
      <c r="C190" s="122" t="s">
        <v>268</v>
      </c>
      <c r="D190" s="122" t="s">
        <v>185</v>
      </c>
      <c r="E190" s="123" t="s">
        <v>771</v>
      </c>
      <c r="F190" s="124" t="s">
        <v>772</v>
      </c>
      <c r="G190" s="125" t="s">
        <v>188</v>
      </c>
      <c r="H190" s="126">
        <v>0.86399999999999999</v>
      </c>
      <c r="I190" s="127"/>
      <c r="J190" s="128">
        <f>ROUND(I190*H190,2)</f>
        <v>0</v>
      </c>
      <c r="K190" s="124" t="s">
        <v>189</v>
      </c>
      <c r="L190" s="32"/>
      <c r="M190" s="129" t="s">
        <v>3</v>
      </c>
      <c r="N190" s="130" t="s">
        <v>51</v>
      </c>
      <c r="P190" s="131">
        <f>O190*H190</f>
        <v>0</v>
      </c>
      <c r="Q190" s="131">
        <v>0</v>
      </c>
      <c r="R190" s="131">
        <f>Q190*H190</f>
        <v>0</v>
      </c>
      <c r="S190" s="131">
        <v>0</v>
      </c>
      <c r="T190" s="132">
        <f>S190*H190</f>
        <v>0</v>
      </c>
      <c r="AR190" s="133" t="s">
        <v>88</v>
      </c>
      <c r="AT190" s="133" t="s">
        <v>185</v>
      </c>
      <c r="AU190" s="133" t="s">
        <v>88</v>
      </c>
      <c r="AY190" s="16" t="s">
        <v>184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88</v>
      </c>
      <c r="BK190" s="134">
        <f>ROUND(I190*H190,2)</f>
        <v>0</v>
      </c>
      <c r="BL190" s="16" t="s">
        <v>88</v>
      </c>
      <c r="BM190" s="133" t="s">
        <v>3790</v>
      </c>
    </row>
    <row r="191" spans="2:65" s="11" customFormat="1" ht="11.25">
      <c r="B191" s="135"/>
      <c r="D191" s="136" t="s">
        <v>190</v>
      </c>
      <c r="E191" s="137" t="s">
        <v>3</v>
      </c>
      <c r="F191" s="138" t="s">
        <v>3743</v>
      </c>
      <c r="H191" s="137" t="s">
        <v>3</v>
      </c>
      <c r="I191" s="139"/>
      <c r="L191" s="135"/>
      <c r="M191" s="140"/>
      <c r="T191" s="141"/>
      <c r="AT191" s="137" t="s">
        <v>190</v>
      </c>
      <c r="AU191" s="137" t="s">
        <v>88</v>
      </c>
      <c r="AV191" s="11" t="s">
        <v>88</v>
      </c>
      <c r="AW191" s="11" t="s">
        <v>41</v>
      </c>
      <c r="AX191" s="11" t="s">
        <v>80</v>
      </c>
      <c r="AY191" s="137" t="s">
        <v>184</v>
      </c>
    </row>
    <row r="192" spans="2:65" s="11" customFormat="1" ht="11.25">
      <c r="B192" s="135"/>
      <c r="D192" s="136" t="s">
        <v>190</v>
      </c>
      <c r="E192" s="137" t="s">
        <v>3</v>
      </c>
      <c r="F192" s="138" t="s">
        <v>257</v>
      </c>
      <c r="H192" s="137" t="s">
        <v>3</v>
      </c>
      <c r="I192" s="139"/>
      <c r="L192" s="135"/>
      <c r="M192" s="140"/>
      <c r="T192" s="141"/>
      <c r="AT192" s="137" t="s">
        <v>190</v>
      </c>
      <c r="AU192" s="137" t="s">
        <v>88</v>
      </c>
      <c r="AV192" s="11" t="s">
        <v>88</v>
      </c>
      <c r="AW192" s="11" t="s">
        <v>41</v>
      </c>
      <c r="AX192" s="11" t="s">
        <v>80</v>
      </c>
      <c r="AY192" s="137" t="s">
        <v>184</v>
      </c>
    </row>
    <row r="193" spans="2:65" s="11" customFormat="1" ht="11.25">
      <c r="B193" s="135"/>
      <c r="D193" s="136" t="s">
        <v>190</v>
      </c>
      <c r="E193" s="137" t="s">
        <v>3</v>
      </c>
      <c r="F193" s="138" t="s">
        <v>2212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88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2" customFormat="1" ht="11.25">
      <c r="B194" s="142"/>
      <c r="D194" s="136" t="s">
        <v>190</v>
      </c>
      <c r="E194" s="143" t="s">
        <v>3</v>
      </c>
      <c r="F194" s="144" t="s">
        <v>1558</v>
      </c>
      <c r="H194" s="145">
        <v>0.86399999999999999</v>
      </c>
      <c r="I194" s="146"/>
      <c r="L194" s="142"/>
      <c r="M194" s="147"/>
      <c r="T194" s="148"/>
      <c r="AT194" s="143" t="s">
        <v>190</v>
      </c>
      <c r="AU194" s="143" t="s">
        <v>88</v>
      </c>
      <c r="AV194" s="12" t="s">
        <v>90</v>
      </c>
      <c r="AW194" s="12" t="s">
        <v>41</v>
      </c>
      <c r="AX194" s="12" t="s">
        <v>88</v>
      </c>
      <c r="AY194" s="143" t="s">
        <v>184</v>
      </c>
    </row>
    <row r="195" spans="2:65" s="1" customFormat="1" ht="21.75" customHeight="1">
      <c r="B195" s="121"/>
      <c r="C195" s="122" t="s">
        <v>293</v>
      </c>
      <c r="D195" s="122" t="s">
        <v>185</v>
      </c>
      <c r="E195" s="123" t="s">
        <v>775</v>
      </c>
      <c r="F195" s="124" t="s">
        <v>776</v>
      </c>
      <c r="G195" s="125" t="s">
        <v>250</v>
      </c>
      <c r="H195" s="126">
        <v>8.64</v>
      </c>
      <c r="I195" s="127"/>
      <c r="J195" s="128">
        <f>ROUND(I195*H195,2)</f>
        <v>0</v>
      </c>
      <c r="K195" s="124" t="s">
        <v>189</v>
      </c>
      <c r="L195" s="32"/>
      <c r="M195" s="129" t="s">
        <v>3</v>
      </c>
      <c r="N195" s="130" t="s">
        <v>51</v>
      </c>
      <c r="P195" s="131">
        <f>O195*H195</f>
        <v>0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88</v>
      </c>
      <c r="AT195" s="133" t="s">
        <v>185</v>
      </c>
      <c r="AU195" s="133" t="s">
        <v>88</v>
      </c>
      <c r="AY195" s="16" t="s">
        <v>184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6" t="s">
        <v>88</v>
      </c>
      <c r="BK195" s="134">
        <f>ROUND(I195*H195,2)</f>
        <v>0</v>
      </c>
      <c r="BL195" s="16" t="s">
        <v>88</v>
      </c>
      <c r="BM195" s="133" t="s">
        <v>3791</v>
      </c>
    </row>
    <row r="196" spans="2:65" s="11" customFormat="1" ht="11.25">
      <c r="B196" s="135"/>
      <c r="D196" s="136" t="s">
        <v>190</v>
      </c>
      <c r="E196" s="137" t="s">
        <v>3</v>
      </c>
      <c r="F196" s="138" t="s">
        <v>3743</v>
      </c>
      <c r="H196" s="137" t="s">
        <v>3</v>
      </c>
      <c r="I196" s="139"/>
      <c r="L196" s="135"/>
      <c r="M196" s="140"/>
      <c r="T196" s="141"/>
      <c r="AT196" s="137" t="s">
        <v>190</v>
      </c>
      <c r="AU196" s="137" t="s">
        <v>88</v>
      </c>
      <c r="AV196" s="11" t="s">
        <v>88</v>
      </c>
      <c r="AW196" s="11" t="s">
        <v>41</v>
      </c>
      <c r="AX196" s="11" t="s">
        <v>80</v>
      </c>
      <c r="AY196" s="137" t="s">
        <v>184</v>
      </c>
    </row>
    <row r="197" spans="2:65" s="11" customFormat="1" ht="22.5">
      <c r="B197" s="135"/>
      <c r="D197" s="136" t="s">
        <v>190</v>
      </c>
      <c r="E197" s="137" t="s">
        <v>3</v>
      </c>
      <c r="F197" s="138" t="s">
        <v>269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88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2212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88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1590</v>
      </c>
      <c r="H199" s="145">
        <v>8.64</v>
      </c>
      <c r="I199" s="146"/>
      <c r="L199" s="142"/>
      <c r="M199" s="147"/>
      <c r="T199" s="148"/>
      <c r="AT199" s="143" t="s">
        <v>190</v>
      </c>
      <c r="AU199" s="143" t="s">
        <v>88</v>
      </c>
      <c r="AV199" s="12" t="s">
        <v>90</v>
      </c>
      <c r="AW199" s="12" t="s">
        <v>41</v>
      </c>
      <c r="AX199" s="12" t="s">
        <v>88</v>
      </c>
      <c r="AY199" s="143" t="s">
        <v>184</v>
      </c>
    </row>
    <row r="200" spans="2:65" s="1" customFormat="1" ht="24.2" customHeight="1">
      <c r="B200" s="121"/>
      <c r="C200" s="122" t="s">
        <v>300</v>
      </c>
      <c r="D200" s="122" t="s">
        <v>185</v>
      </c>
      <c r="E200" s="123" t="s">
        <v>294</v>
      </c>
      <c r="F200" s="124" t="s">
        <v>295</v>
      </c>
      <c r="G200" s="125" t="s">
        <v>296</v>
      </c>
      <c r="H200" s="126">
        <v>149.25</v>
      </c>
      <c r="I200" s="127"/>
      <c r="J200" s="128">
        <f>ROUND(I200*H200,2)</f>
        <v>0</v>
      </c>
      <c r="K200" s="124" t="s">
        <v>189</v>
      </c>
      <c r="L200" s="32"/>
      <c r="M200" s="129" t="s">
        <v>3</v>
      </c>
      <c r="N200" s="130" t="s">
        <v>51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88</v>
      </c>
      <c r="AT200" s="133" t="s">
        <v>185</v>
      </c>
      <c r="AU200" s="133" t="s">
        <v>88</v>
      </c>
      <c r="AY200" s="16" t="s">
        <v>184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88</v>
      </c>
      <c r="BK200" s="134">
        <f>ROUND(I200*H200,2)</f>
        <v>0</v>
      </c>
      <c r="BL200" s="16" t="s">
        <v>88</v>
      </c>
      <c r="BM200" s="133" t="s">
        <v>3792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3743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88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1" customFormat="1" ht="11.25">
      <c r="B202" s="135"/>
      <c r="D202" s="136" t="s">
        <v>190</v>
      </c>
      <c r="E202" s="137" t="s">
        <v>3</v>
      </c>
      <c r="F202" s="138" t="s">
        <v>843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88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2" customFormat="1" ht="11.25">
      <c r="B203" s="142"/>
      <c r="D203" s="136" t="s">
        <v>190</v>
      </c>
      <c r="E203" s="143" t="s">
        <v>3</v>
      </c>
      <c r="F203" s="144" t="s">
        <v>3793</v>
      </c>
      <c r="H203" s="145">
        <v>147.78100000000001</v>
      </c>
      <c r="I203" s="146"/>
      <c r="L203" s="142"/>
      <c r="M203" s="147"/>
      <c r="T203" s="148"/>
      <c r="AT203" s="143" t="s">
        <v>190</v>
      </c>
      <c r="AU203" s="143" t="s">
        <v>88</v>
      </c>
      <c r="AV203" s="12" t="s">
        <v>90</v>
      </c>
      <c r="AW203" s="12" t="s">
        <v>41</v>
      </c>
      <c r="AX203" s="12" t="s">
        <v>80</v>
      </c>
      <c r="AY203" s="143" t="s">
        <v>184</v>
      </c>
    </row>
    <row r="204" spans="2:65" s="12" customFormat="1" ht="11.25">
      <c r="B204" s="142"/>
      <c r="D204" s="136" t="s">
        <v>190</v>
      </c>
      <c r="E204" s="143" t="s">
        <v>3</v>
      </c>
      <c r="F204" s="144" t="s">
        <v>3794</v>
      </c>
      <c r="H204" s="145">
        <v>1.4690000000000001</v>
      </c>
      <c r="I204" s="146"/>
      <c r="L204" s="142"/>
      <c r="M204" s="147"/>
      <c r="T204" s="148"/>
      <c r="AT204" s="143" t="s">
        <v>190</v>
      </c>
      <c r="AU204" s="143" t="s">
        <v>88</v>
      </c>
      <c r="AV204" s="12" t="s">
        <v>90</v>
      </c>
      <c r="AW204" s="12" t="s">
        <v>41</v>
      </c>
      <c r="AX204" s="12" t="s">
        <v>80</v>
      </c>
      <c r="AY204" s="143" t="s">
        <v>184</v>
      </c>
    </row>
    <row r="205" spans="2:65" s="13" customFormat="1" ht="11.25">
      <c r="B205" s="149"/>
      <c r="D205" s="136" t="s">
        <v>190</v>
      </c>
      <c r="E205" s="150" t="s">
        <v>3</v>
      </c>
      <c r="F205" s="151" t="s">
        <v>202</v>
      </c>
      <c r="H205" s="152">
        <v>149.25</v>
      </c>
      <c r="I205" s="153"/>
      <c r="L205" s="149"/>
      <c r="M205" s="154"/>
      <c r="T205" s="155"/>
      <c r="AT205" s="150" t="s">
        <v>190</v>
      </c>
      <c r="AU205" s="150" t="s">
        <v>88</v>
      </c>
      <c r="AV205" s="13" t="s">
        <v>203</v>
      </c>
      <c r="AW205" s="13" t="s">
        <v>41</v>
      </c>
      <c r="AX205" s="13" t="s">
        <v>88</v>
      </c>
      <c r="AY205" s="150" t="s">
        <v>184</v>
      </c>
    </row>
    <row r="206" spans="2:65" s="1" customFormat="1" ht="16.5" customHeight="1">
      <c r="B206" s="121"/>
      <c r="C206" s="122" t="s">
        <v>314</v>
      </c>
      <c r="D206" s="122" t="s">
        <v>185</v>
      </c>
      <c r="E206" s="123" t="s">
        <v>301</v>
      </c>
      <c r="F206" s="124" t="s">
        <v>302</v>
      </c>
      <c r="G206" s="125" t="s">
        <v>188</v>
      </c>
      <c r="H206" s="126">
        <v>60.722000000000001</v>
      </c>
      <c r="I206" s="127"/>
      <c r="J206" s="128">
        <f>ROUND(I206*H206,2)</f>
        <v>0</v>
      </c>
      <c r="K206" s="124" t="s">
        <v>189</v>
      </c>
      <c r="L206" s="32"/>
      <c r="M206" s="129" t="s">
        <v>3</v>
      </c>
      <c r="N206" s="130" t="s">
        <v>51</v>
      </c>
      <c r="P206" s="131">
        <f>O206*H206</f>
        <v>0</v>
      </c>
      <c r="Q206" s="131">
        <v>0</v>
      </c>
      <c r="R206" s="131">
        <f>Q206*H206</f>
        <v>0</v>
      </c>
      <c r="S206" s="131">
        <v>0</v>
      </c>
      <c r="T206" s="132">
        <f>S206*H206</f>
        <v>0</v>
      </c>
      <c r="AR206" s="133" t="s">
        <v>88</v>
      </c>
      <c r="AT206" s="133" t="s">
        <v>185</v>
      </c>
      <c r="AU206" s="133" t="s">
        <v>88</v>
      </c>
      <c r="AY206" s="16" t="s">
        <v>184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6" t="s">
        <v>88</v>
      </c>
      <c r="BK206" s="134">
        <f>ROUND(I206*H206,2)</f>
        <v>0</v>
      </c>
      <c r="BL206" s="16" t="s">
        <v>88</v>
      </c>
      <c r="BM206" s="133" t="s">
        <v>3795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3743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88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304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88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1" customFormat="1" ht="22.5">
      <c r="B209" s="135"/>
      <c r="D209" s="136" t="s">
        <v>190</v>
      </c>
      <c r="E209" s="137" t="s">
        <v>3</v>
      </c>
      <c r="F209" s="138" t="s">
        <v>305</v>
      </c>
      <c r="H209" s="137" t="s">
        <v>3</v>
      </c>
      <c r="I209" s="139"/>
      <c r="L209" s="135"/>
      <c r="M209" s="140"/>
      <c r="T209" s="141"/>
      <c r="AT209" s="137" t="s">
        <v>190</v>
      </c>
      <c r="AU209" s="137" t="s">
        <v>88</v>
      </c>
      <c r="AV209" s="11" t="s">
        <v>88</v>
      </c>
      <c r="AW209" s="11" t="s">
        <v>41</v>
      </c>
      <c r="AX209" s="11" t="s">
        <v>80</v>
      </c>
      <c r="AY209" s="137" t="s">
        <v>184</v>
      </c>
    </row>
    <row r="210" spans="2:65" s="12" customFormat="1" ht="11.25">
      <c r="B210" s="142"/>
      <c r="D210" s="136" t="s">
        <v>190</v>
      </c>
      <c r="E210" s="143" t="s">
        <v>3</v>
      </c>
      <c r="F210" s="144" t="s">
        <v>3796</v>
      </c>
      <c r="H210" s="145">
        <v>86.93</v>
      </c>
      <c r="I210" s="146"/>
      <c r="L210" s="142"/>
      <c r="M210" s="147"/>
      <c r="T210" s="148"/>
      <c r="AT210" s="143" t="s">
        <v>190</v>
      </c>
      <c r="AU210" s="143" t="s">
        <v>88</v>
      </c>
      <c r="AV210" s="12" t="s">
        <v>90</v>
      </c>
      <c r="AW210" s="12" t="s">
        <v>41</v>
      </c>
      <c r="AX210" s="12" t="s">
        <v>80</v>
      </c>
      <c r="AY210" s="143" t="s">
        <v>184</v>
      </c>
    </row>
    <row r="211" spans="2:65" s="11" customFormat="1" ht="22.5">
      <c r="B211" s="135"/>
      <c r="D211" s="136" t="s">
        <v>190</v>
      </c>
      <c r="E211" s="137" t="s">
        <v>3</v>
      </c>
      <c r="F211" s="138" t="s">
        <v>307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88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2" customFormat="1" ht="11.25">
      <c r="B212" s="142"/>
      <c r="D212" s="136" t="s">
        <v>190</v>
      </c>
      <c r="E212" s="143" t="s">
        <v>3</v>
      </c>
      <c r="F212" s="144" t="s">
        <v>3797</v>
      </c>
      <c r="H212" s="145">
        <v>-26.207999999999998</v>
      </c>
      <c r="I212" s="146"/>
      <c r="L212" s="142"/>
      <c r="M212" s="147"/>
      <c r="T212" s="148"/>
      <c r="AT212" s="143" t="s">
        <v>190</v>
      </c>
      <c r="AU212" s="143" t="s">
        <v>88</v>
      </c>
      <c r="AV212" s="12" t="s">
        <v>90</v>
      </c>
      <c r="AW212" s="12" t="s">
        <v>41</v>
      </c>
      <c r="AX212" s="12" t="s">
        <v>80</v>
      </c>
      <c r="AY212" s="143" t="s">
        <v>184</v>
      </c>
    </row>
    <row r="213" spans="2:65" s="13" customFormat="1" ht="11.25">
      <c r="B213" s="149"/>
      <c r="D213" s="136" t="s">
        <v>190</v>
      </c>
      <c r="E213" s="150" t="s">
        <v>3</v>
      </c>
      <c r="F213" s="151" t="s">
        <v>202</v>
      </c>
      <c r="H213" s="152">
        <v>60.722000000000001</v>
      </c>
      <c r="I213" s="153"/>
      <c r="L213" s="149"/>
      <c r="M213" s="154"/>
      <c r="T213" s="155"/>
      <c r="AT213" s="150" t="s">
        <v>190</v>
      </c>
      <c r="AU213" s="150" t="s">
        <v>88</v>
      </c>
      <c r="AV213" s="13" t="s">
        <v>203</v>
      </c>
      <c r="AW213" s="13" t="s">
        <v>41</v>
      </c>
      <c r="AX213" s="13" t="s">
        <v>88</v>
      </c>
      <c r="AY213" s="150" t="s">
        <v>184</v>
      </c>
    </row>
    <row r="214" spans="2:65" s="1" customFormat="1" ht="21.75" customHeight="1">
      <c r="B214" s="121"/>
      <c r="C214" s="122" t="s">
        <v>321</v>
      </c>
      <c r="D214" s="122" t="s">
        <v>185</v>
      </c>
      <c r="E214" s="123" t="s">
        <v>852</v>
      </c>
      <c r="F214" s="124" t="s">
        <v>853</v>
      </c>
      <c r="G214" s="125" t="s">
        <v>324</v>
      </c>
      <c r="H214" s="126">
        <v>51</v>
      </c>
      <c r="I214" s="127"/>
      <c r="J214" s="128">
        <f>ROUND(I214*H214,2)</f>
        <v>0</v>
      </c>
      <c r="K214" s="124" t="s">
        <v>189</v>
      </c>
      <c r="L214" s="32"/>
      <c r="M214" s="129" t="s">
        <v>3</v>
      </c>
      <c r="N214" s="130" t="s">
        <v>51</v>
      </c>
      <c r="P214" s="131">
        <f>O214*H214</f>
        <v>0</v>
      </c>
      <c r="Q214" s="131">
        <v>0</v>
      </c>
      <c r="R214" s="131">
        <f>Q214*H214</f>
        <v>0</v>
      </c>
      <c r="S214" s="131">
        <v>0</v>
      </c>
      <c r="T214" s="132">
        <f>S214*H214</f>
        <v>0</v>
      </c>
      <c r="AR214" s="133" t="s">
        <v>88</v>
      </c>
      <c r="AT214" s="133" t="s">
        <v>185</v>
      </c>
      <c r="AU214" s="133" t="s">
        <v>88</v>
      </c>
      <c r="AY214" s="16" t="s">
        <v>184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88</v>
      </c>
      <c r="BK214" s="134">
        <f>ROUND(I214*H214,2)</f>
        <v>0</v>
      </c>
      <c r="BL214" s="16" t="s">
        <v>88</v>
      </c>
      <c r="BM214" s="133" t="s">
        <v>3798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3743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88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1" customFormat="1" ht="11.25">
      <c r="B216" s="135"/>
      <c r="D216" s="136" t="s">
        <v>190</v>
      </c>
      <c r="E216" s="137" t="s">
        <v>3</v>
      </c>
      <c r="F216" s="138" t="s">
        <v>3799</v>
      </c>
      <c r="H216" s="137" t="s">
        <v>3</v>
      </c>
      <c r="I216" s="139"/>
      <c r="L216" s="135"/>
      <c r="M216" s="140"/>
      <c r="T216" s="141"/>
      <c r="AT216" s="137" t="s">
        <v>190</v>
      </c>
      <c r="AU216" s="137" t="s">
        <v>88</v>
      </c>
      <c r="AV216" s="11" t="s">
        <v>88</v>
      </c>
      <c r="AW216" s="11" t="s">
        <v>41</v>
      </c>
      <c r="AX216" s="11" t="s">
        <v>80</v>
      </c>
      <c r="AY216" s="137" t="s">
        <v>184</v>
      </c>
    </row>
    <row r="217" spans="2:65" s="12" customFormat="1" ht="11.25">
      <c r="B217" s="142"/>
      <c r="D217" s="136" t="s">
        <v>190</v>
      </c>
      <c r="E217" s="143" t="s">
        <v>3</v>
      </c>
      <c r="F217" s="144" t="s">
        <v>3800</v>
      </c>
      <c r="H217" s="145">
        <v>51</v>
      </c>
      <c r="I217" s="146"/>
      <c r="L217" s="142"/>
      <c r="M217" s="147"/>
      <c r="T217" s="148"/>
      <c r="AT217" s="143" t="s">
        <v>190</v>
      </c>
      <c r="AU217" s="143" t="s">
        <v>88</v>
      </c>
      <c r="AV217" s="12" t="s">
        <v>90</v>
      </c>
      <c r="AW217" s="12" t="s">
        <v>41</v>
      </c>
      <c r="AX217" s="12" t="s">
        <v>80</v>
      </c>
      <c r="AY217" s="143" t="s">
        <v>184</v>
      </c>
    </row>
    <row r="218" spans="2:65" s="13" customFormat="1" ht="11.25">
      <c r="B218" s="149"/>
      <c r="D218" s="136" t="s">
        <v>190</v>
      </c>
      <c r="E218" s="150" t="s">
        <v>3</v>
      </c>
      <c r="F218" s="151" t="s">
        <v>202</v>
      </c>
      <c r="H218" s="152">
        <v>51</v>
      </c>
      <c r="I218" s="153"/>
      <c r="L218" s="149"/>
      <c r="M218" s="154"/>
      <c r="T218" s="155"/>
      <c r="AT218" s="150" t="s">
        <v>190</v>
      </c>
      <c r="AU218" s="150" t="s">
        <v>88</v>
      </c>
      <c r="AV218" s="13" t="s">
        <v>203</v>
      </c>
      <c r="AW218" s="13" t="s">
        <v>41</v>
      </c>
      <c r="AX218" s="13" t="s">
        <v>88</v>
      </c>
      <c r="AY218" s="150" t="s">
        <v>184</v>
      </c>
    </row>
    <row r="219" spans="2:65" s="1" customFormat="1" ht="16.5" customHeight="1">
      <c r="B219" s="121"/>
      <c r="C219" s="122" t="s">
        <v>8</v>
      </c>
      <c r="D219" s="122" t="s">
        <v>185</v>
      </c>
      <c r="E219" s="123" t="s">
        <v>3233</v>
      </c>
      <c r="F219" s="124" t="s">
        <v>3234</v>
      </c>
      <c r="G219" s="125" t="s">
        <v>1001</v>
      </c>
      <c r="H219" s="126">
        <v>35</v>
      </c>
      <c r="I219" s="127"/>
      <c r="J219" s="128">
        <f>ROUND(I219*H219,2)</f>
        <v>0</v>
      </c>
      <c r="K219" s="124" t="s">
        <v>189</v>
      </c>
      <c r="L219" s="32"/>
      <c r="M219" s="129" t="s">
        <v>3</v>
      </c>
      <c r="N219" s="130" t="s">
        <v>51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88</v>
      </c>
      <c r="AT219" s="133" t="s">
        <v>185</v>
      </c>
      <c r="AU219" s="133" t="s">
        <v>88</v>
      </c>
      <c r="AY219" s="16" t="s">
        <v>184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6" t="s">
        <v>88</v>
      </c>
      <c r="BK219" s="134">
        <f>ROUND(I219*H219,2)</f>
        <v>0</v>
      </c>
      <c r="BL219" s="16" t="s">
        <v>88</v>
      </c>
      <c r="BM219" s="133" t="s">
        <v>3801</v>
      </c>
    </row>
    <row r="220" spans="2:65" s="11" customFormat="1" ht="11.25">
      <c r="B220" s="135"/>
      <c r="D220" s="136" t="s">
        <v>190</v>
      </c>
      <c r="E220" s="137" t="s">
        <v>3</v>
      </c>
      <c r="F220" s="138" t="s">
        <v>3743</v>
      </c>
      <c r="H220" s="137" t="s">
        <v>3</v>
      </c>
      <c r="I220" s="139"/>
      <c r="L220" s="135"/>
      <c r="M220" s="140"/>
      <c r="T220" s="141"/>
      <c r="AT220" s="137" t="s">
        <v>190</v>
      </c>
      <c r="AU220" s="137" t="s">
        <v>88</v>
      </c>
      <c r="AV220" s="11" t="s">
        <v>88</v>
      </c>
      <c r="AW220" s="11" t="s">
        <v>41</v>
      </c>
      <c r="AX220" s="11" t="s">
        <v>80</v>
      </c>
      <c r="AY220" s="137" t="s">
        <v>184</v>
      </c>
    </row>
    <row r="221" spans="2:65" s="11" customFormat="1" ht="22.5">
      <c r="B221" s="135"/>
      <c r="D221" s="136" t="s">
        <v>190</v>
      </c>
      <c r="E221" s="137" t="s">
        <v>3</v>
      </c>
      <c r="F221" s="138" t="s">
        <v>3802</v>
      </c>
      <c r="H221" s="137" t="s">
        <v>3</v>
      </c>
      <c r="I221" s="139"/>
      <c r="L221" s="135"/>
      <c r="M221" s="140"/>
      <c r="T221" s="141"/>
      <c r="AT221" s="137" t="s">
        <v>190</v>
      </c>
      <c r="AU221" s="137" t="s">
        <v>88</v>
      </c>
      <c r="AV221" s="11" t="s">
        <v>88</v>
      </c>
      <c r="AW221" s="11" t="s">
        <v>41</v>
      </c>
      <c r="AX221" s="11" t="s">
        <v>80</v>
      </c>
      <c r="AY221" s="137" t="s">
        <v>184</v>
      </c>
    </row>
    <row r="222" spans="2:65" s="12" customFormat="1" ht="11.25">
      <c r="B222" s="142"/>
      <c r="D222" s="136" t="s">
        <v>190</v>
      </c>
      <c r="E222" s="143" t="s">
        <v>3</v>
      </c>
      <c r="F222" s="144" t="s">
        <v>419</v>
      </c>
      <c r="H222" s="145">
        <v>35</v>
      </c>
      <c r="I222" s="146"/>
      <c r="L222" s="142"/>
      <c r="M222" s="147"/>
      <c r="T222" s="148"/>
      <c r="AT222" s="143" t="s">
        <v>190</v>
      </c>
      <c r="AU222" s="143" t="s">
        <v>88</v>
      </c>
      <c r="AV222" s="12" t="s">
        <v>90</v>
      </c>
      <c r="AW222" s="12" t="s">
        <v>41</v>
      </c>
      <c r="AX222" s="12" t="s">
        <v>80</v>
      </c>
      <c r="AY222" s="143" t="s">
        <v>184</v>
      </c>
    </row>
    <row r="223" spans="2:65" s="13" customFormat="1" ht="11.25">
      <c r="B223" s="149"/>
      <c r="D223" s="136" t="s">
        <v>190</v>
      </c>
      <c r="E223" s="150" t="s">
        <v>3</v>
      </c>
      <c r="F223" s="151" t="s">
        <v>202</v>
      </c>
      <c r="H223" s="152">
        <v>35</v>
      </c>
      <c r="I223" s="153"/>
      <c r="L223" s="149"/>
      <c r="M223" s="154"/>
      <c r="T223" s="155"/>
      <c r="AT223" s="150" t="s">
        <v>190</v>
      </c>
      <c r="AU223" s="150" t="s">
        <v>88</v>
      </c>
      <c r="AV223" s="13" t="s">
        <v>203</v>
      </c>
      <c r="AW223" s="13" t="s">
        <v>41</v>
      </c>
      <c r="AX223" s="13" t="s">
        <v>88</v>
      </c>
      <c r="AY223" s="150" t="s">
        <v>184</v>
      </c>
    </row>
    <row r="224" spans="2:65" s="1" customFormat="1" ht="16.5" customHeight="1">
      <c r="B224" s="121"/>
      <c r="C224" s="122" t="s">
        <v>339</v>
      </c>
      <c r="D224" s="122" t="s">
        <v>185</v>
      </c>
      <c r="E224" s="123" t="s">
        <v>3238</v>
      </c>
      <c r="F224" s="124" t="s">
        <v>3239</v>
      </c>
      <c r="G224" s="125" t="s">
        <v>1001</v>
      </c>
      <c r="H224" s="126">
        <v>35</v>
      </c>
      <c r="I224" s="127"/>
      <c r="J224" s="128">
        <f>ROUND(I224*H224,2)</f>
        <v>0</v>
      </c>
      <c r="K224" s="124" t="s">
        <v>189</v>
      </c>
      <c r="L224" s="32"/>
      <c r="M224" s="129" t="s">
        <v>3</v>
      </c>
      <c r="N224" s="130" t="s">
        <v>51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88</v>
      </c>
      <c r="AT224" s="133" t="s">
        <v>185</v>
      </c>
      <c r="AU224" s="133" t="s">
        <v>88</v>
      </c>
      <c r="AY224" s="16" t="s">
        <v>184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6" t="s">
        <v>88</v>
      </c>
      <c r="BK224" s="134">
        <f>ROUND(I224*H224,2)</f>
        <v>0</v>
      </c>
      <c r="BL224" s="16" t="s">
        <v>88</v>
      </c>
      <c r="BM224" s="133" t="s">
        <v>3803</v>
      </c>
    </row>
    <row r="225" spans="2:65" s="11" customFormat="1" ht="11.25">
      <c r="B225" s="135"/>
      <c r="D225" s="136" t="s">
        <v>190</v>
      </c>
      <c r="E225" s="137" t="s">
        <v>3</v>
      </c>
      <c r="F225" s="138" t="s">
        <v>3743</v>
      </c>
      <c r="H225" s="137" t="s">
        <v>3</v>
      </c>
      <c r="I225" s="139"/>
      <c r="L225" s="135"/>
      <c r="M225" s="140"/>
      <c r="T225" s="141"/>
      <c r="AT225" s="137" t="s">
        <v>190</v>
      </c>
      <c r="AU225" s="137" t="s">
        <v>88</v>
      </c>
      <c r="AV225" s="11" t="s">
        <v>88</v>
      </c>
      <c r="AW225" s="11" t="s">
        <v>41</v>
      </c>
      <c r="AX225" s="11" t="s">
        <v>80</v>
      </c>
      <c r="AY225" s="137" t="s">
        <v>184</v>
      </c>
    </row>
    <row r="226" spans="2:65" s="11" customFormat="1" ht="22.5">
      <c r="B226" s="135"/>
      <c r="D226" s="136" t="s">
        <v>190</v>
      </c>
      <c r="E226" s="137" t="s">
        <v>3</v>
      </c>
      <c r="F226" s="138" t="s">
        <v>3802</v>
      </c>
      <c r="H226" s="137" t="s">
        <v>3</v>
      </c>
      <c r="I226" s="139"/>
      <c r="L226" s="135"/>
      <c r="M226" s="140"/>
      <c r="T226" s="141"/>
      <c r="AT226" s="137" t="s">
        <v>190</v>
      </c>
      <c r="AU226" s="137" t="s">
        <v>88</v>
      </c>
      <c r="AV226" s="11" t="s">
        <v>88</v>
      </c>
      <c r="AW226" s="11" t="s">
        <v>41</v>
      </c>
      <c r="AX226" s="11" t="s">
        <v>80</v>
      </c>
      <c r="AY226" s="137" t="s">
        <v>184</v>
      </c>
    </row>
    <row r="227" spans="2:65" s="12" customFormat="1" ht="11.25">
      <c r="B227" s="142"/>
      <c r="D227" s="136" t="s">
        <v>190</v>
      </c>
      <c r="E227" s="143" t="s">
        <v>3</v>
      </c>
      <c r="F227" s="144" t="s">
        <v>419</v>
      </c>
      <c r="H227" s="145">
        <v>35</v>
      </c>
      <c r="I227" s="146"/>
      <c r="L227" s="142"/>
      <c r="M227" s="147"/>
      <c r="T227" s="148"/>
      <c r="AT227" s="143" t="s">
        <v>190</v>
      </c>
      <c r="AU227" s="143" t="s">
        <v>88</v>
      </c>
      <c r="AV227" s="12" t="s">
        <v>90</v>
      </c>
      <c r="AW227" s="12" t="s">
        <v>41</v>
      </c>
      <c r="AX227" s="12" t="s">
        <v>80</v>
      </c>
      <c r="AY227" s="143" t="s">
        <v>184</v>
      </c>
    </row>
    <row r="228" spans="2:65" s="13" customFormat="1" ht="11.25">
      <c r="B228" s="149"/>
      <c r="D228" s="136" t="s">
        <v>190</v>
      </c>
      <c r="E228" s="150" t="s">
        <v>3</v>
      </c>
      <c r="F228" s="151" t="s">
        <v>202</v>
      </c>
      <c r="H228" s="152">
        <v>35</v>
      </c>
      <c r="I228" s="153"/>
      <c r="L228" s="149"/>
      <c r="M228" s="154"/>
      <c r="T228" s="155"/>
      <c r="AT228" s="150" t="s">
        <v>190</v>
      </c>
      <c r="AU228" s="150" t="s">
        <v>88</v>
      </c>
      <c r="AV228" s="13" t="s">
        <v>203</v>
      </c>
      <c r="AW228" s="13" t="s">
        <v>41</v>
      </c>
      <c r="AX228" s="13" t="s">
        <v>88</v>
      </c>
      <c r="AY228" s="150" t="s">
        <v>184</v>
      </c>
    </row>
    <row r="229" spans="2:65" s="1" customFormat="1" ht="16.5" customHeight="1">
      <c r="B229" s="121"/>
      <c r="C229" s="122" t="s">
        <v>345</v>
      </c>
      <c r="D229" s="122" t="s">
        <v>185</v>
      </c>
      <c r="E229" s="123" t="s">
        <v>3241</v>
      </c>
      <c r="F229" s="124" t="s">
        <v>3242</v>
      </c>
      <c r="G229" s="125" t="s">
        <v>1001</v>
      </c>
      <c r="H229" s="126">
        <v>35</v>
      </c>
      <c r="I229" s="127"/>
      <c r="J229" s="128">
        <f>ROUND(I229*H229,2)</f>
        <v>0</v>
      </c>
      <c r="K229" s="124" t="s">
        <v>189</v>
      </c>
      <c r="L229" s="32"/>
      <c r="M229" s="129" t="s">
        <v>3</v>
      </c>
      <c r="N229" s="130" t="s">
        <v>51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88</v>
      </c>
      <c r="AT229" s="133" t="s">
        <v>185</v>
      </c>
      <c r="AU229" s="133" t="s">
        <v>88</v>
      </c>
      <c r="AY229" s="16" t="s">
        <v>184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88</v>
      </c>
      <c r="BK229" s="134">
        <f>ROUND(I229*H229,2)</f>
        <v>0</v>
      </c>
      <c r="BL229" s="16" t="s">
        <v>88</v>
      </c>
      <c r="BM229" s="133" t="s">
        <v>3804</v>
      </c>
    </row>
    <row r="230" spans="2:65" s="11" customFormat="1" ht="11.25">
      <c r="B230" s="135"/>
      <c r="D230" s="136" t="s">
        <v>190</v>
      </c>
      <c r="E230" s="137" t="s">
        <v>3</v>
      </c>
      <c r="F230" s="138" t="s">
        <v>3743</v>
      </c>
      <c r="H230" s="137" t="s">
        <v>3</v>
      </c>
      <c r="I230" s="139"/>
      <c r="L230" s="135"/>
      <c r="M230" s="140"/>
      <c r="T230" s="141"/>
      <c r="AT230" s="137" t="s">
        <v>190</v>
      </c>
      <c r="AU230" s="137" t="s">
        <v>88</v>
      </c>
      <c r="AV230" s="11" t="s">
        <v>88</v>
      </c>
      <c r="AW230" s="11" t="s">
        <v>41</v>
      </c>
      <c r="AX230" s="11" t="s">
        <v>80</v>
      </c>
      <c r="AY230" s="137" t="s">
        <v>184</v>
      </c>
    </row>
    <row r="231" spans="2:65" s="11" customFormat="1" ht="22.5">
      <c r="B231" s="135"/>
      <c r="D231" s="136" t="s">
        <v>190</v>
      </c>
      <c r="E231" s="137" t="s">
        <v>3</v>
      </c>
      <c r="F231" s="138" t="s">
        <v>3802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88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2" customFormat="1" ht="11.25">
      <c r="B232" s="142"/>
      <c r="D232" s="136" t="s">
        <v>190</v>
      </c>
      <c r="E232" s="143" t="s">
        <v>3</v>
      </c>
      <c r="F232" s="144" t="s">
        <v>419</v>
      </c>
      <c r="H232" s="145">
        <v>35</v>
      </c>
      <c r="I232" s="146"/>
      <c r="L232" s="142"/>
      <c r="M232" s="147"/>
      <c r="T232" s="148"/>
      <c r="AT232" s="143" t="s">
        <v>190</v>
      </c>
      <c r="AU232" s="143" t="s">
        <v>88</v>
      </c>
      <c r="AV232" s="12" t="s">
        <v>90</v>
      </c>
      <c r="AW232" s="12" t="s">
        <v>41</v>
      </c>
      <c r="AX232" s="12" t="s">
        <v>80</v>
      </c>
      <c r="AY232" s="143" t="s">
        <v>184</v>
      </c>
    </row>
    <row r="233" spans="2:65" s="13" customFormat="1" ht="11.25">
      <c r="B233" s="149"/>
      <c r="D233" s="136" t="s">
        <v>190</v>
      </c>
      <c r="E233" s="150" t="s">
        <v>3</v>
      </c>
      <c r="F233" s="151" t="s">
        <v>202</v>
      </c>
      <c r="H233" s="152">
        <v>35</v>
      </c>
      <c r="I233" s="153"/>
      <c r="L233" s="149"/>
      <c r="M233" s="154"/>
      <c r="T233" s="155"/>
      <c r="AT233" s="150" t="s">
        <v>190</v>
      </c>
      <c r="AU233" s="150" t="s">
        <v>88</v>
      </c>
      <c r="AV233" s="13" t="s">
        <v>203</v>
      </c>
      <c r="AW233" s="13" t="s">
        <v>41</v>
      </c>
      <c r="AX233" s="13" t="s">
        <v>88</v>
      </c>
      <c r="AY233" s="150" t="s">
        <v>184</v>
      </c>
    </row>
    <row r="234" spans="2:65" s="10" customFormat="1" ht="25.9" customHeight="1">
      <c r="B234" s="111"/>
      <c r="D234" s="112" t="s">
        <v>79</v>
      </c>
      <c r="E234" s="113" t="s">
        <v>90</v>
      </c>
      <c r="F234" s="113" t="s">
        <v>313</v>
      </c>
      <c r="I234" s="114"/>
      <c r="J234" s="115">
        <f>BK234</f>
        <v>0</v>
      </c>
      <c r="L234" s="111"/>
      <c r="M234" s="116"/>
      <c r="P234" s="117">
        <f>SUM(P235:P239)</f>
        <v>0</v>
      </c>
      <c r="R234" s="117">
        <f>SUM(R235:R239)</f>
        <v>0</v>
      </c>
      <c r="T234" s="118">
        <f>SUM(T235:T239)</f>
        <v>0</v>
      </c>
      <c r="AR234" s="112" t="s">
        <v>88</v>
      </c>
      <c r="AT234" s="119" t="s">
        <v>79</v>
      </c>
      <c r="AU234" s="119" t="s">
        <v>80</v>
      </c>
      <c r="AY234" s="112" t="s">
        <v>184</v>
      </c>
      <c r="BK234" s="120">
        <f>SUM(BK235:BK239)</f>
        <v>0</v>
      </c>
    </row>
    <row r="235" spans="2:65" s="1" customFormat="1" ht="16.5" customHeight="1">
      <c r="B235" s="121"/>
      <c r="C235" s="122" t="s">
        <v>350</v>
      </c>
      <c r="D235" s="122" t="s">
        <v>185</v>
      </c>
      <c r="E235" s="123" t="s">
        <v>1603</v>
      </c>
      <c r="F235" s="124" t="s">
        <v>1604</v>
      </c>
      <c r="G235" s="125" t="s">
        <v>188</v>
      </c>
      <c r="H235" s="126">
        <v>3.4</v>
      </c>
      <c r="I235" s="127"/>
      <c r="J235" s="128">
        <f>ROUND(I235*H235,2)</f>
        <v>0</v>
      </c>
      <c r="K235" s="124" t="s">
        <v>189</v>
      </c>
      <c r="L235" s="32"/>
      <c r="M235" s="129" t="s">
        <v>3</v>
      </c>
      <c r="N235" s="130" t="s">
        <v>51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88</v>
      </c>
      <c r="AT235" s="133" t="s">
        <v>185</v>
      </c>
      <c r="AU235" s="133" t="s">
        <v>88</v>
      </c>
      <c r="AY235" s="16" t="s">
        <v>184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88</v>
      </c>
      <c r="BK235" s="134">
        <f>ROUND(I235*H235,2)</f>
        <v>0</v>
      </c>
      <c r="BL235" s="16" t="s">
        <v>88</v>
      </c>
      <c r="BM235" s="133" t="s">
        <v>3805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3783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88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1606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88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1607</v>
      </c>
      <c r="H238" s="145">
        <v>3.4</v>
      </c>
      <c r="I238" s="146"/>
      <c r="L238" s="142"/>
      <c r="M238" s="147"/>
      <c r="T238" s="148"/>
      <c r="AT238" s="143" t="s">
        <v>190</v>
      </c>
      <c r="AU238" s="143" t="s">
        <v>88</v>
      </c>
      <c r="AV238" s="12" t="s">
        <v>90</v>
      </c>
      <c r="AW238" s="12" t="s">
        <v>41</v>
      </c>
      <c r="AX238" s="12" t="s">
        <v>80</v>
      </c>
      <c r="AY238" s="143" t="s">
        <v>184</v>
      </c>
    </row>
    <row r="239" spans="2:65" s="13" customFormat="1" ht="11.25">
      <c r="B239" s="149"/>
      <c r="D239" s="136" t="s">
        <v>190</v>
      </c>
      <c r="E239" s="150" t="s">
        <v>3</v>
      </c>
      <c r="F239" s="151" t="s">
        <v>202</v>
      </c>
      <c r="H239" s="152">
        <v>3.4</v>
      </c>
      <c r="I239" s="153"/>
      <c r="L239" s="149"/>
      <c r="M239" s="154"/>
      <c r="T239" s="155"/>
      <c r="AT239" s="150" t="s">
        <v>190</v>
      </c>
      <c r="AU239" s="150" t="s">
        <v>88</v>
      </c>
      <c r="AV239" s="13" t="s">
        <v>203</v>
      </c>
      <c r="AW239" s="13" t="s">
        <v>41</v>
      </c>
      <c r="AX239" s="13" t="s">
        <v>88</v>
      </c>
      <c r="AY239" s="150" t="s">
        <v>184</v>
      </c>
    </row>
    <row r="240" spans="2:65" s="10" customFormat="1" ht="25.9" customHeight="1">
      <c r="B240" s="111"/>
      <c r="D240" s="112" t="s">
        <v>79</v>
      </c>
      <c r="E240" s="113" t="s">
        <v>203</v>
      </c>
      <c r="F240" s="113" t="s">
        <v>3641</v>
      </c>
      <c r="I240" s="114"/>
      <c r="J240" s="115">
        <f>BK240</f>
        <v>0</v>
      </c>
      <c r="L240" s="111"/>
      <c r="M240" s="116"/>
      <c r="P240" s="117">
        <f>SUM(P241:P250)</f>
        <v>0</v>
      </c>
      <c r="R240" s="117">
        <f>SUM(R241:R250)</f>
        <v>0</v>
      </c>
      <c r="T240" s="118">
        <f>SUM(T241:T250)</f>
        <v>0</v>
      </c>
      <c r="AR240" s="112" t="s">
        <v>88</v>
      </c>
      <c r="AT240" s="119" t="s">
        <v>79</v>
      </c>
      <c r="AU240" s="119" t="s">
        <v>80</v>
      </c>
      <c r="AY240" s="112" t="s">
        <v>184</v>
      </c>
      <c r="BK240" s="120">
        <f>SUM(BK241:BK250)</f>
        <v>0</v>
      </c>
    </row>
    <row r="241" spans="2:65" s="1" customFormat="1" ht="16.5" customHeight="1">
      <c r="B241" s="121"/>
      <c r="C241" s="122" t="s">
        <v>332</v>
      </c>
      <c r="D241" s="122" t="s">
        <v>185</v>
      </c>
      <c r="E241" s="123" t="s">
        <v>3806</v>
      </c>
      <c r="F241" s="124" t="s">
        <v>3807</v>
      </c>
      <c r="G241" s="125" t="s">
        <v>188</v>
      </c>
      <c r="H241" s="126">
        <v>0.12</v>
      </c>
      <c r="I241" s="127"/>
      <c r="J241" s="128">
        <f>ROUND(I241*H241,2)</f>
        <v>0</v>
      </c>
      <c r="K241" s="124" t="s">
        <v>189</v>
      </c>
      <c r="L241" s="32"/>
      <c r="M241" s="129" t="s">
        <v>3</v>
      </c>
      <c r="N241" s="130" t="s">
        <v>51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88</v>
      </c>
      <c r="AT241" s="133" t="s">
        <v>185</v>
      </c>
      <c r="AU241" s="133" t="s">
        <v>88</v>
      </c>
      <c r="AY241" s="16" t="s">
        <v>184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88</v>
      </c>
      <c r="BK241" s="134">
        <f>ROUND(I241*H241,2)</f>
        <v>0</v>
      </c>
      <c r="BL241" s="16" t="s">
        <v>88</v>
      </c>
      <c r="BM241" s="133" t="s">
        <v>3808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3809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88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22.5">
      <c r="B243" s="135"/>
      <c r="D243" s="136" t="s">
        <v>190</v>
      </c>
      <c r="E243" s="137" t="s">
        <v>3</v>
      </c>
      <c r="F243" s="138" t="s">
        <v>3810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88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2" customFormat="1" ht="11.25">
      <c r="B244" s="142"/>
      <c r="D244" s="136" t="s">
        <v>190</v>
      </c>
      <c r="E244" s="143" t="s">
        <v>3</v>
      </c>
      <c r="F244" s="144" t="s">
        <v>3811</v>
      </c>
      <c r="H244" s="145">
        <v>0.12</v>
      </c>
      <c r="I244" s="146"/>
      <c r="L244" s="142"/>
      <c r="M244" s="147"/>
      <c r="T244" s="148"/>
      <c r="AT244" s="143" t="s">
        <v>190</v>
      </c>
      <c r="AU244" s="143" t="s">
        <v>88</v>
      </c>
      <c r="AV244" s="12" t="s">
        <v>90</v>
      </c>
      <c r="AW244" s="12" t="s">
        <v>41</v>
      </c>
      <c r="AX244" s="12" t="s">
        <v>80</v>
      </c>
      <c r="AY244" s="143" t="s">
        <v>184</v>
      </c>
    </row>
    <row r="245" spans="2:65" s="13" customFormat="1" ht="11.25">
      <c r="B245" s="149"/>
      <c r="D245" s="136" t="s">
        <v>190</v>
      </c>
      <c r="E245" s="150" t="s">
        <v>3</v>
      </c>
      <c r="F245" s="151" t="s">
        <v>202</v>
      </c>
      <c r="H245" s="152">
        <v>0.12</v>
      </c>
      <c r="I245" s="153"/>
      <c r="L245" s="149"/>
      <c r="M245" s="154"/>
      <c r="T245" s="155"/>
      <c r="AT245" s="150" t="s">
        <v>190</v>
      </c>
      <c r="AU245" s="150" t="s">
        <v>88</v>
      </c>
      <c r="AV245" s="13" t="s">
        <v>203</v>
      </c>
      <c r="AW245" s="13" t="s">
        <v>41</v>
      </c>
      <c r="AX245" s="13" t="s">
        <v>88</v>
      </c>
      <c r="AY245" s="150" t="s">
        <v>184</v>
      </c>
    </row>
    <row r="246" spans="2:65" s="1" customFormat="1" ht="16.5" customHeight="1">
      <c r="B246" s="121"/>
      <c r="C246" s="122" t="s">
        <v>365</v>
      </c>
      <c r="D246" s="122" t="s">
        <v>185</v>
      </c>
      <c r="E246" s="123" t="s">
        <v>3812</v>
      </c>
      <c r="F246" s="124" t="s">
        <v>3813</v>
      </c>
      <c r="G246" s="125" t="s">
        <v>1001</v>
      </c>
      <c r="H246" s="126">
        <v>0.5</v>
      </c>
      <c r="I246" s="127"/>
      <c r="J246" s="128">
        <f>ROUND(I246*H246,2)</f>
        <v>0</v>
      </c>
      <c r="K246" s="124" t="s">
        <v>189</v>
      </c>
      <c r="L246" s="32"/>
      <c r="M246" s="129" t="s">
        <v>3</v>
      </c>
      <c r="N246" s="130" t="s">
        <v>51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88</v>
      </c>
      <c r="AT246" s="133" t="s">
        <v>185</v>
      </c>
      <c r="AU246" s="133" t="s">
        <v>88</v>
      </c>
      <c r="AY246" s="16" t="s">
        <v>184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88</v>
      </c>
      <c r="BK246" s="134">
        <f>ROUND(I246*H246,2)</f>
        <v>0</v>
      </c>
      <c r="BL246" s="16" t="s">
        <v>88</v>
      </c>
      <c r="BM246" s="133" t="s">
        <v>3814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3809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88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3815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88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2" customFormat="1" ht="11.25">
      <c r="B249" s="142"/>
      <c r="D249" s="136" t="s">
        <v>190</v>
      </c>
      <c r="E249" s="143" t="s">
        <v>3</v>
      </c>
      <c r="F249" s="144" t="s">
        <v>3816</v>
      </c>
      <c r="H249" s="145">
        <v>0.5</v>
      </c>
      <c r="I249" s="146"/>
      <c r="L249" s="142"/>
      <c r="M249" s="147"/>
      <c r="T249" s="148"/>
      <c r="AT249" s="143" t="s">
        <v>190</v>
      </c>
      <c r="AU249" s="143" t="s">
        <v>88</v>
      </c>
      <c r="AV249" s="12" t="s">
        <v>90</v>
      </c>
      <c r="AW249" s="12" t="s">
        <v>41</v>
      </c>
      <c r="AX249" s="12" t="s">
        <v>80</v>
      </c>
      <c r="AY249" s="143" t="s">
        <v>184</v>
      </c>
    </row>
    <row r="250" spans="2:65" s="13" customFormat="1" ht="11.25">
      <c r="B250" s="149"/>
      <c r="D250" s="136" t="s">
        <v>190</v>
      </c>
      <c r="E250" s="150" t="s">
        <v>3</v>
      </c>
      <c r="F250" s="151" t="s">
        <v>202</v>
      </c>
      <c r="H250" s="152">
        <v>0.5</v>
      </c>
      <c r="I250" s="153"/>
      <c r="L250" s="149"/>
      <c r="M250" s="154"/>
      <c r="T250" s="155"/>
      <c r="AT250" s="150" t="s">
        <v>190</v>
      </c>
      <c r="AU250" s="150" t="s">
        <v>88</v>
      </c>
      <c r="AV250" s="13" t="s">
        <v>203</v>
      </c>
      <c r="AW250" s="13" t="s">
        <v>41</v>
      </c>
      <c r="AX250" s="13" t="s">
        <v>88</v>
      </c>
      <c r="AY250" s="150" t="s">
        <v>184</v>
      </c>
    </row>
    <row r="251" spans="2:65" s="10" customFormat="1" ht="25.9" customHeight="1">
      <c r="B251" s="111"/>
      <c r="D251" s="112" t="s">
        <v>79</v>
      </c>
      <c r="E251" s="113" t="s">
        <v>221</v>
      </c>
      <c r="F251" s="113" t="s">
        <v>3253</v>
      </c>
      <c r="I251" s="114"/>
      <c r="J251" s="115">
        <f>BK251</f>
        <v>0</v>
      </c>
      <c r="L251" s="111"/>
      <c r="M251" s="116"/>
      <c r="P251" s="117">
        <f>SUM(P252:P266)</f>
        <v>0</v>
      </c>
      <c r="R251" s="117">
        <f>SUM(R252:R266)</f>
        <v>0</v>
      </c>
      <c r="T251" s="118">
        <f>SUM(T252:T266)</f>
        <v>0</v>
      </c>
      <c r="AR251" s="112" t="s">
        <v>88</v>
      </c>
      <c r="AT251" s="119" t="s">
        <v>79</v>
      </c>
      <c r="AU251" s="119" t="s">
        <v>80</v>
      </c>
      <c r="AY251" s="112" t="s">
        <v>184</v>
      </c>
      <c r="BK251" s="120">
        <f>SUM(BK252:BK266)</f>
        <v>0</v>
      </c>
    </row>
    <row r="252" spans="2:65" s="1" customFormat="1" ht="16.5" customHeight="1">
      <c r="B252" s="121"/>
      <c r="C252" s="122" t="s">
        <v>370</v>
      </c>
      <c r="D252" s="122" t="s">
        <v>185</v>
      </c>
      <c r="E252" s="123" t="s">
        <v>999</v>
      </c>
      <c r="F252" s="124" t="s">
        <v>1000</v>
      </c>
      <c r="G252" s="125" t="s">
        <v>1001</v>
      </c>
      <c r="H252" s="126">
        <v>136</v>
      </c>
      <c r="I252" s="127"/>
      <c r="J252" s="128">
        <f>ROUND(I252*H252,2)</f>
        <v>0</v>
      </c>
      <c r="K252" s="124" t="s">
        <v>189</v>
      </c>
      <c r="L252" s="32"/>
      <c r="M252" s="129" t="s">
        <v>3</v>
      </c>
      <c r="N252" s="130" t="s">
        <v>51</v>
      </c>
      <c r="P252" s="131">
        <f>O252*H252</f>
        <v>0</v>
      </c>
      <c r="Q252" s="131">
        <v>0</v>
      </c>
      <c r="R252" s="131">
        <f>Q252*H252</f>
        <v>0</v>
      </c>
      <c r="S252" s="131">
        <v>0</v>
      </c>
      <c r="T252" s="132">
        <f>S252*H252</f>
        <v>0</v>
      </c>
      <c r="AR252" s="133" t="s">
        <v>88</v>
      </c>
      <c r="AT252" s="133" t="s">
        <v>185</v>
      </c>
      <c r="AU252" s="133" t="s">
        <v>88</v>
      </c>
      <c r="AY252" s="16" t="s">
        <v>184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6" t="s">
        <v>88</v>
      </c>
      <c r="BK252" s="134">
        <f>ROUND(I252*H252,2)</f>
        <v>0</v>
      </c>
      <c r="BL252" s="16" t="s">
        <v>88</v>
      </c>
      <c r="BM252" s="133" t="s">
        <v>3817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3743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88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3818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88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2" customFormat="1" ht="11.25">
      <c r="B255" s="142"/>
      <c r="D255" s="136" t="s">
        <v>190</v>
      </c>
      <c r="E255" s="143" t="s">
        <v>3</v>
      </c>
      <c r="F255" s="144" t="s">
        <v>628</v>
      </c>
      <c r="H255" s="145">
        <v>136</v>
      </c>
      <c r="I255" s="146"/>
      <c r="L255" s="142"/>
      <c r="M255" s="147"/>
      <c r="T255" s="148"/>
      <c r="AT255" s="143" t="s">
        <v>190</v>
      </c>
      <c r="AU255" s="143" t="s">
        <v>88</v>
      </c>
      <c r="AV255" s="12" t="s">
        <v>90</v>
      </c>
      <c r="AW255" s="12" t="s">
        <v>41</v>
      </c>
      <c r="AX255" s="12" t="s">
        <v>80</v>
      </c>
      <c r="AY255" s="143" t="s">
        <v>184</v>
      </c>
    </row>
    <row r="256" spans="2:65" s="13" customFormat="1" ht="11.25">
      <c r="B256" s="149"/>
      <c r="D256" s="136" t="s">
        <v>190</v>
      </c>
      <c r="E256" s="150" t="s">
        <v>3</v>
      </c>
      <c r="F256" s="151" t="s">
        <v>202</v>
      </c>
      <c r="H256" s="152">
        <v>136</v>
      </c>
      <c r="I256" s="153"/>
      <c r="L256" s="149"/>
      <c r="M256" s="154"/>
      <c r="T256" s="155"/>
      <c r="AT256" s="150" t="s">
        <v>190</v>
      </c>
      <c r="AU256" s="150" t="s">
        <v>88</v>
      </c>
      <c r="AV256" s="13" t="s">
        <v>203</v>
      </c>
      <c r="AW256" s="13" t="s">
        <v>41</v>
      </c>
      <c r="AX256" s="13" t="s">
        <v>88</v>
      </c>
      <c r="AY256" s="150" t="s">
        <v>184</v>
      </c>
    </row>
    <row r="257" spans="2:65" s="1" customFormat="1" ht="16.5" customHeight="1">
      <c r="B257" s="121"/>
      <c r="C257" s="122" t="s">
        <v>303</v>
      </c>
      <c r="D257" s="122" t="s">
        <v>185</v>
      </c>
      <c r="E257" s="123" t="s">
        <v>3257</v>
      </c>
      <c r="F257" s="124" t="s">
        <v>3258</v>
      </c>
      <c r="G257" s="125" t="s">
        <v>188</v>
      </c>
      <c r="H257" s="126">
        <v>4.08</v>
      </c>
      <c r="I257" s="127"/>
      <c r="J257" s="128">
        <f>ROUND(I257*H257,2)</f>
        <v>0</v>
      </c>
      <c r="K257" s="124" t="s">
        <v>189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88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3819</v>
      </c>
    </row>
    <row r="258" spans="2:65" s="11" customFormat="1" ht="11.25">
      <c r="B258" s="135"/>
      <c r="D258" s="136" t="s">
        <v>190</v>
      </c>
      <c r="E258" s="137" t="s">
        <v>3</v>
      </c>
      <c r="F258" s="138" t="s">
        <v>3743</v>
      </c>
      <c r="H258" s="137" t="s">
        <v>3</v>
      </c>
      <c r="I258" s="139"/>
      <c r="L258" s="135"/>
      <c r="M258" s="140"/>
      <c r="T258" s="141"/>
      <c r="AT258" s="137" t="s">
        <v>190</v>
      </c>
      <c r="AU258" s="137" t="s">
        <v>88</v>
      </c>
      <c r="AV258" s="11" t="s">
        <v>88</v>
      </c>
      <c r="AW258" s="11" t="s">
        <v>41</v>
      </c>
      <c r="AX258" s="11" t="s">
        <v>80</v>
      </c>
      <c r="AY258" s="137" t="s">
        <v>184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3818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88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2" customFormat="1" ht="11.25">
      <c r="B260" s="142"/>
      <c r="D260" s="136" t="s">
        <v>190</v>
      </c>
      <c r="E260" s="143" t="s">
        <v>3</v>
      </c>
      <c r="F260" s="144" t="s">
        <v>3756</v>
      </c>
      <c r="H260" s="145">
        <v>4.08</v>
      </c>
      <c r="I260" s="146"/>
      <c r="L260" s="142"/>
      <c r="M260" s="147"/>
      <c r="T260" s="148"/>
      <c r="AT260" s="143" t="s">
        <v>190</v>
      </c>
      <c r="AU260" s="143" t="s">
        <v>88</v>
      </c>
      <c r="AV260" s="12" t="s">
        <v>90</v>
      </c>
      <c r="AW260" s="12" t="s">
        <v>41</v>
      </c>
      <c r="AX260" s="12" t="s">
        <v>80</v>
      </c>
      <c r="AY260" s="143" t="s">
        <v>184</v>
      </c>
    </row>
    <row r="261" spans="2:65" s="13" customFormat="1" ht="11.25">
      <c r="B261" s="149"/>
      <c r="D261" s="136" t="s">
        <v>190</v>
      </c>
      <c r="E261" s="150" t="s">
        <v>3</v>
      </c>
      <c r="F261" s="151" t="s">
        <v>202</v>
      </c>
      <c r="H261" s="152">
        <v>4.08</v>
      </c>
      <c r="I261" s="153"/>
      <c r="L261" s="149"/>
      <c r="M261" s="154"/>
      <c r="T261" s="155"/>
      <c r="AT261" s="150" t="s">
        <v>190</v>
      </c>
      <c r="AU261" s="150" t="s">
        <v>88</v>
      </c>
      <c r="AV261" s="13" t="s">
        <v>203</v>
      </c>
      <c r="AW261" s="13" t="s">
        <v>41</v>
      </c>
      <c r="AX261" s="13" t="s">
        <v>88</v>
      </c>
      <c r="AY261" s="150" t="s">
        <v>184</v>
      </c>
    </row>
    <row r="262" spans="2:65" s="1" customFormat="1" ht="21.75" customHeight="1">
      <c r="B262" s="121"/>
      <c r="C262" s="122" t="s">
        <v>383</v>
      </c>
      <c r="D262" s="122" t="s">
        <v>185</v>
      </c>
      <c r="E262" s="123" t="s">
        <v>3261</v>
      </c>
      <c r="F262" s="124" t="s">
        <v>3262</v>
      </c>
      <c r="G262" s="125" t="s">
        <v>188</v>
      </c>
      <c r="H262" s="126">
        <v>13.6</v>
      </c>
      <c r="I262" s="127"/>
      <c r="J262" s="128">
        <f>ROUND(I262*H262,2)</f>
        <v>0</v>
      </c>
      <c r="K262" s="124" t="s">
        <v>189</v>
      </c>
      <c r="L262" s="32"/>
      <c r="M262" s="129" t="s">
        <v>3</v>
      </c>
      <c r="N262" s="130" t="s">
        <v>51</v>
      </c>
      <c r="P262" s="131">
        <f>O262*H262</f>
        <v>0</v>
      </c>
      <c r="Q262" s="131">
        <v>0</v>
      </c>
      <c r="R262" s="131">
        <f>Q262*H262</f>
        <v>0</v>
      </c>
      <c r="S262" s="131">
        <v>0</v>
      </c>
      <c r="T262" s="132">
        <f>S262*H262</f>
        <v>0</v>
      </c>
      <c r="AR262" s="133" t="s">
        <v>88</v>
      </c>
      <c r="AT262" s="133" t="s">
        <v>185</v>
      </c>
      <c r="AU262" s="133" t="s">
        <v>88</v>
      </c>
      <c r="AY262" s="16" t="s">
        <v>184</v>
      </c>
      <c r="BE262" s="134">
        <f>IF(N262="základní",J262,0)</f>
        <v>0</v>
      </c>
      <c r="BF262" s="134">
        <f>IF(N262="snížená",J262,0)</f>
        <v>0</v>
      </c>
      <c r="BG262" s="134">
        <f>IF(N262="zákl. přenesená",J262,0)</f>
        <v>0</v>
      </c>
      <c r="BH262" s="134">
        <f>IF(N262="sníž. přenesená",J262,0)</f>
        <v>0</v>
      </c>
      <c r="BI262" s="134">
        <f>IF(N262="nulová",J262,0)</f>
        <v>0</v>
      </c>
      <c r="BJ262" s="16" t="s">
        <v>88</v>
      </c>
      <c r="BK262" s="134">
        <f>ROUND(I262*H262,2)</f>
        <v>0</v>
      </c>
      <c r="BL262" s="16" t="s">
        <v>88</v>
      </c>
      <c r="BM262" s="133" t="s">
        <v>3820</v>
      </c>
    </row>
    <row r="263" spans="2:65" s="11" customFormat="1" ht="11.25">
      <c r="B263" s="135"/>
      <c r="D263" s="136" t="s">
        <v>190</v>
      </c>
      <c r="E263" s="137" t="s">
        <v>3</v>
      </c>
      <c r="F263" s="138" t="s">
        <v>3743</v>
      </c>
      <c r="H263" s="137" t="s">
        <v>3</v>
      </c>
      <c r="I263" s="139"/>
      <c r="L263" s="135"/>
      <c r="M263" s="140"/>
      <c r="T263" s="141"/>
      <c r="AT263" s="137" t="s">
        <v>190</v>
      </c>
      <c r="AU263" s="137" t="s">
        <v>88</v>
      </c>
      <c r="AV263" s="11" t="s">
        <v>88</v>
      </c>
      <c r="AW263" s="11" t="s">
        <v>41</v>
      </c>
      <c r="AX263" s="11" t="s">
        <v>80</v>
      </c>
      <c r="AY263" s="137" t="s">
        <v>184</v>
      </c>
    </row>
    <row r="264" spans="2:65" s="11" customFormat="1" ht="11.25">
      <c r="B264" s="135"/>
      <c r="D264" s="136" t="s">
        <v>190</v>
      </c>
      <c r="E264" s="137" t="s">
        <v>3</v>
      </c>
      <c r="F264" s="138" t="s">
        <v>3818</v>
      </c>
      <c r="H264" s="137" t="s">
        <v>3</v>
      </c>
      <c r="I264" s="139"/>
      <c r="L264" s="135"/>
      <c r="M264" s="140"/>
      <c r="T264" s="141"/>
      <c r="AT264" s="137" t="s">
        <v>190</v>
      </c>
      <c r="AU264" s="137" t="s">
        <v>88</v>
      </c>
      <c r="AV264" s="11" t="s">
        <v>88</v>
      </c>
      <c r="AW264" s="11" t="s">
        <v>41</v>
      </c>
      <c r="AX264" s="11" t="s">
        <v>80</v>
      </c>
      <c r="AY264" s="137" t="s">
        <v>184</v>
      </c>
    </row>
    <row r="265" spans="2:65" s="12" customFormat="1" ht="11.25">
      <c r="B265" s="142"/>
      <c r="D265" s="136" t="s">
        <v>190</v>
      </c>
      <c r="E265" s="143" t="s">
        <v>3</v>
      </c>
      <c r="F265" s="144" t="s">
        <v>3752</v>
      </c>
      <c r="H265" s="145">
        <v>13.6</v>
      </c>
      <c r="I265" s="146"/>
      <c r="L265" s="142"/>
      <c r="M265" s="147"/>
      <c r="T265" s="148"/>
      <c r="AT265" s="143" t="s">
        <v>190</v>
      </c>
      <c r="AU265" s="143" t="s">
        <v>88</v>
      </c>
      <c r="AV265" s="12" t="s">
        <v>90</v>
      </c>
      <c r="AW265" s="12" t="s">
        <v>41</v>
      </c>
      <c r="AX265" s="12" t="s">
        <v>80</v>
      </c>
      <c r="AY265" s="143" t="s">
        <v>184</v>
      </c>
    </row>
    <row r="266" spans="2:65" s="13" customFormat="1" ht="11.25">
      <c r="B266" s="149"/>
      <c r="D266" s="136" t="s">
        <v>190</v>
      </c>
      <c r="E266" s="150" t="s">
        <v>3</v>
      </c>
      <c r="F266" s="151" t="s">
        <v>202</v>
      </c>
      <c r="H266" s="152">
        <v>13.6</v>
      </c>
      <c r="I266" s="153"/>
      <c r="L266" s="149"/>
      <c r="M266" s="154"/>
      <c r="T266" s="155"/>
      <c r="AT266" s="150" t="s">
        <v>190</v>
      </c>
      <c r="AU266" s="150" t="s">
        <v>88</v>
      </c>
      <c r="AV266" s="13" t="s">
        <v>203</v>
      </c>
      <c r="AW266" s="13" t="s">
        <v>41</v>
      </c>
      <c r="AX266" s="13" t="s">
        <v>88</v>
      </c>
      <c r="AY266" s="150" t="s">
        <v>184</v>
      </c>
    </row>
    <row r="267" spans="2:65" s="10" customFormat="1" ht="25.9" customHeight="1">
      <c r="B267" s="111"/>
      <c r="D267" s="112" t="s">
        <v>79</v>
      </c>
      <c r="E267" s="113" t="s">
        <v>230</v>
      </c>
      <c r="F267" s="113" t="s">
        <v>333</v>
      </c>
      <c r="I267" s="114"/>
      <c r="J267" s="115">
        <f>BK267</f>
        <v>0</v>
      </c>
      <c r="L267" s="111"/>
      <c r="M267" s="116"/>
      <c r="P267" s="117">
        <f>SUM(P268:P637)</f>
        <v>0</v>
      </c>
      <c r="R267" s="117">
        <f>SUM(R268:R637)</f>
        <v>0</v>
      </c>
      <c r="T267" s="118">
        <f>SUM(T268:T637)</f>
        <v>0</v>
      </c>
      <c r="AR267" s="112" t="s">
        <v>88</v>
      </c>
      <c r="AT267" s="119" t="s">
        <v>79</v>
      </c>
      <c r="AU267" s="119" t="s">
        <v>80</v>
      </c>
      <c r="AY267" s="112" t="s">
        <v>184</v>
      </c>
      <c r="BK267" s="120">
        <f>SUM(BK268:BK637)</f>
        <v>0</v>
      </c>
    </row>
    <row r="268" spans="2:65" s="1" customFormat="1" ht="21.75" customHeight="1">
      <c r="B268" s="121"/>
      <c r="C268" s="122" t="s">
        <v>387</v>
      </c>
      <c r="D268" s="122" t="s">
        <v>185</v>
      </c>
      <c r="E268" s="123" t="s">
        <v>334</v>
      </c>
      <c r="F268" s="124" t="s">
        <v>335</v>
      </c>
      <c r="G268" s="125" t="s">
        <v>324</v>
      </c>
      <c r="H268" s="126">
        <v>225</v>
      </c>
      <c r="I268" s="127"/>
      <c r="J268" s="128">
        <f>ROUND(I268*H268,2)</f>
        <v>0</v>
      </c>
      <c r="K268" s="124" t="s">
        <v>189</v>
      </c>
      <c r="L268" s="32"/>
      <c r="M268" s="129" t="s">
        <v>3</v>
      </c>
      <c r="N268" s="130" t="s">
        <v>51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88</v>
      </c>
      <c r="AT268" s="133" t="s">
        <v>185</v>
      </c>
      <c r="AU268" s="133" t="s">
        <v>88</v>
      </c>
      <c r="AY268" s="16" t="s">
        <v>184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6" t="s">
        <v>88</v>
      </c>
      <c r="BK268" s="134">
        <f>ROUND(I268*H268,2)</f>
        <v>0</v>
      </c>
      <c r="BL268" s="16" t="s">
        <v>88</v>
      </c>
      <c r="BM268" s="133" t="s">
        <v>3821</v>
      </c>
    </row>
    <row r="269" spans="2:65" s="11" customFormat="1" ht="11.25">
      <c r="B269" s="135"/>
      <c r="D269" s="136" t="s">
        <v>190</v>
      </c>
      <c r="E269" s="137" t="s">
        <v>3</v>
      </c>
      <c r="F269" s="138" t="s">
        <v>3743</v>
      </c>
      <c r="H269" s="137" t="s">
        <v>3</v>
      </c>
      <c r="I269" s="139"/>
      <c r="L269" s="135"/>
      <c r="M269" s="140"/>
      <c r="T269" s="141"/>
      <c r="AT269" s="137" t="s">
        <v>190</v>
      </c>
      <c r="AU269" s="137" t="s">
        <v>88</v>
      </c>
      <c r="AV269" s="11" t="s">
        <v>88</v>
      </c>
      <c r="AW269" s="11" t="s">
        <v>41</v>
      </c>
      <c r="AX269" s="11" t="s">
        <v>80</v>
      </c>
      <c r="AY269" s="137" t="s">
        <v>184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337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88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2" customFormat="1" ht="11.25">
      <c r="B271" s="142"/>
      <c r="D271" s="136" t="s">
        <v>190</v>
      </c>
      <c r="E271" s="143" t="s">
        <v>3</v>
      </c>
      <c r="F271" s="144" t="s">
        <v>3822</v>
      </c>
      <c r="H271" s="145">
        <v>110</v>
      </c>
      <c r="I271" s="146"/>
      <c r="L271" s="142"/>
      <c r="M271" s="147"/>
      <c r="T271" s="148"/>
      <c r="AT271" s="143" t="s">
        <v>190</v>
      </c>
      <c r="AU271" s="143" t="s">
        <v>88</v>
      </c>
      <c r="AV271" s="12" t="s">
        <v>90</v>
      </c>
      <c r="AW271" s="12" t="s">
        <v>41</v>
      </c>
      <c r="AX271" s="12" t="s">
        <v>80</v>
      </c>
      <c r="AY271" s="143" t="s">
        <v>184</v>
      </c>
    </row>
    <row r="272" spans="2:65" s="12" customFormat="1" ht="11.25">
      <c r="B272" s="142"/>
      <c r="D272" s="136" t="s">
        <v>190</v>
      </c>
      <c r="E272" s="143" t="s">
        <v>3</v>
      </c>
      <c r="F272" s="144" t="s">
        <v>3823</v>
      </c>
      <c r="H272" s="145">
        <v>115</v>
      </c>
      <c r="I272" s="146"/>
      <c r="L272" s="142"/>
      <c r="M272" s="147"/>
      <c r="T272" s="148"/>
      <c r="AT272" s="143" t="s">
        <v>190</v>
      </c>
      <c r="AU272" s="143" t="s">
        <v>88</v>
      </c>
      <c r="AV272" s="12" t="s">
        <v>90</v>
      </c>
      <c r="AW272" s="12" t="s">
        <v>41</v>
      </c>
      <c r="AX272" s="12" t="s">
        <v>80</v>
      </c>
      <c r="AY272" s="143" t="s">
        <v>184</v>
      </c>
    </row>
    <row r="273" spans="2:65" s="13" customFormat="1" ht="11.25">
      <c r="B273" s="149"/>
      <c r="D273" s="136" t="s">
        <v>190</v>
      </c>
      <c r="E273" s="150" t="s">
        <v>3</v>
      </c>
      <c r="F273" s="151" t="s">
        <v>202</v>
      </c>
      <c r="H273" s="152">
        <v>225</v>
      </c>
      <c r="I273" s="153"/>
      <c r="L273" s="149"/>
      <c r="M273" s="154"/>
      <c r="T273" s="155"/>
      <c r="AT273" s="150" t="s">
        <v>190</v>
      </c>
      <c r="AU273" s="150" t="s">
        <v>88</v>
      </c>
      <c r="AV273" s="13" t="s">
        <v>203</v>
      </c>
      <c r="AW273" s="13" t="s">
        <v>41</v>
      </c>
      <c r="AX273" s="13" t="s">
        <v>88</v>
      </c>
      <c r="AY273" s="150" t="s">
        <v>184</v>
      </c>
    </row>
    <row r="274" spans="2:65" s="1" customFormat="1" ht="21.75" customHeight="1">
      <c r="B274" s="121"/>
      <c r="C274" s="122" t="s">
        <v>394</v>
      </c>
      <c r="D274" s="122" t="s">
        <v>185</v>
      </c>
      <c r="E274" s="123" t="s">
        <v>340</v>
      </c>
      <c r="F274" s="124" t="s">
        <v>341</v>
      </c>
      <c r="G274" s="125" t="s">
        <v>324</v>
      </c>
      <c r="H274" s="126">
        <v>225</v>
      </c>
      <c r="I274" s="127"/>
      <c r="J274" s="128">
        <f>ROUND(I274*H274,2)</f>
        <v>0</v>
      </c>
      <c r="K274" s="124" t="s">
        <v>189</v>
      </c>
      <c r="L274" s="32"/>
      <c r="M274" s="129" t="s">
        <v>3</v>
      </c>
      <c r="N274" s="130" t="s">
        <v>51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88</v>
      </c>
      <c r="AT274" s="133" t="s">
        <v>185</v>
      </c>
      <c r="AU274" s="133" t="s">
        <v>88</v>
      </c>
      <c r="AY274" s="16" t="s">
        <v>184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88</v>
      </c>
      <c r="BK274" s="134">
        <f>ROUND(I274*H274,2)</f>
        <v>0</v>
      </c>
      <c r="BL274" s="16" t="s">
        <v>88</v>
      </c>
      <c r="BM274" s="133" t="s">
        <v>3824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3743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88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337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88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2" customFormat="1" ht="11.25">
      <c r="B277" s="142"/>
      <c r="D277" s="136" t="s">
        <v>190</v>
      </c>
      <c r="E277" s="143" t="s">
        <v>3</v>
      </c>
      <c r="F277" s="144" t="s">
        <v>3822</v>
      </c>
      <c r="H277" s="145">
        <v>110</v>
      </c>
      <c r="I277" s="146"/>
      <c r="L277" s="142"/>
      <c r="M277" s="147"/>
      <c r="T277" s="148"/>
      <c r="AT277" s="143" t="s">
        <v>190</v>
      </c>
      <c r="AU277" s="143" t="s">
        <v>88</v>
      </c>
      <c r="AV277" s="12" t="s">
        <v>90</v>
      </c>
      <c r="AW277" s="12" t="s">
        <v>41</v>
      </c>
      <c r="AX277" s="12" t="s">
        <v>80</v>
      </c>
      <c r="AY277" s="143" t="s">
        <v>184</v>
      </c>
    </row>
    <row r="278" spans="2:65" s="12" customFormat="1" ht="11.25">
      <c r="B278" s="142"/>
      <c r="D278" s="136" t="s">
        <v>190</v>
      </c>
      <c r="E278" s="143" t="s">
        <v>3</v>
      </c>
      <c r="F278" s="144" t="s">
        <v>3823</v>
      </c>
      <c r="H278" s="145">
        <v>115</v>
      </c>
      <c r="I278" s="146"/>
      <c r="L278" s="142"/>
      <c r="M278" s="147"/>
      <c r="T278" s="148"/>
      <c r="AT278" s="143" t="s">
        <v>190</v>
      </c>
      <c r="AU278" s="143" t="s">
        <v>88</v>
      </c>
      <c r="AV278" s="12" t="s">
        <v>90</v>
      </c>
      <c r="AW278" s="12" t="s">
        <v>41</v>
      </c>
      <c r="AX278" s="12" t="s">
        <v>80</v>
      </c>
      <c r="AY278" s="143" t="s">
        <v>184</v>
      </c>
    </row>
    <row r="279" spans="2:65" s="13" customFormat="1" ht="11.25">
      <c r="B279" s="149"/>
      <c r="D279" s="136" t="s">
        <v>190</v>
      </c>
      <c r="E279" s="150" t="s">
        <v>3</v>
      </c>
      <c r="F279" s="151" t="s">
        <v>202</v>
      </c>
      <c r="H279" s="152">
        <v>225</v>
      </c>
      <c r="I279" s="153"/>
      <c r="L279" s="149"/>
      <c r="M279" s="154"/>
      <c r="T279" s="155"/>
      <c r="AT279" s="150" t="s">
        <v>190</v>
      </c>
      <c r="AU279" s="150" t="s">
        <v>88</v>
      </c>
      <c r="AV279" s="13" t="s">
        <v>203</v>
      </c>
      <c r="AW279" s="13" t="s">
        <v>41</v>
      </c>
      <c r="AX279" s="13" t="s">
        <v>88</v>
      </c>
      <c r="AY279" s="150" t="s">
        <v>184</v>
      </c>
    </row>
    <row r="280" spans="2:65" s="1" customFormat="1" ht="24.2" customHeight="1">
      <c r="B280" s="121"/>
      <c r="C280" s="122" t="s">
        <v>317</v>
      </c>
      <c r="D280" s="122" t="s">
        <v>185</v>
      </c>
      <c r="E280" s="123" t="s">
        <v>2233</v>
      </c>
      <c r="F280" s="124" t="s">
        <v>2234</v>
      </c>
      <c r="G280" s="125" t="s">
        <v>348</v>
      </c>
      <c r="H280" s="126">
        <v>5</v>
      </c>
      <c r="I280" s="127"/>
      <c r="J280" s="128">
        <f>ROUND(I280*H280,2)</f>
        <v>0</v>
      </c>
      <c r="K280" s="124" t="s">
        <v>189</v>
      </c>
      <c r="L280" s="32"/>
      <c r="M280" s="129" t="s">
        <v>3</v>
      </c>
      <c r="N280" s="130" t="s">
        <v>51</v>
      </c>
      <c r="P280" s="131">
        <f>O280*H280</f>
        <v>0</v>
      </c>
      <c r="Q280" s="131">
        <v>0</v>
      </c>
      <c r="R280" s="131">
        <f>Q280*H280</f>
        <v>0</v>
      </c>
      <c r="S280" s="131">
        <v>0</v>
      </c>
      <c r="T280" s="132">
        <f>S280*H280</f>
        <v>0</v>
      </c>
      <c r="AR280" s="133" t="s">
        <v>88</v>
      </c>
      <c r="AT280" s="133" t="s">
        <v>185</v>
      </c>
      <c r="AU280" s="133" t="s">
        <v>88</v>
      </c>
      <c r="AY280" s="16" t="s">
        <v>184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6" t="s">
        <v>88</v>
      </c>
      <c r="BK280" s="134">
        <f>ROUND(I280*H280,2)</f>
        <v>0</v>
      </c>
      <c r="BL280" s="16" t="s">
        <v>88</v>
      </c>
      <c r="BM280" s="133" t="s">
        <v>3825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3743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88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2323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88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221</v>
      </c>
      <c r="H283" s="145">
        <v>5</v>
      </c>
      <c r="I283" s="146"/>
      <c r="L283" s="142"/>
      <c r="M283" s="147"/>
      <c r="T283" s="148"/>
      <c r="AT283" s="143" t="s">
        <v>190</v>
      </c>
      <c r="AU283" s="143" t="s">
        <v>88</v>
      </c>
      <c r="AV283" s="12" t="s">
        <v>90</v>
      </c>
      <c r="AW283" s="12" t="s">
        <v>41</v>
      </c>
      <c r="AX283" s="12" t="s">
        <v>80</v>
      </c>
      <c r="AY283" s="143" t="s">
        <v>184</v>
      </c>
    </row>
    <row r="284" spans="2:65" s="13" customFormat="1" ht="11.25">
      <c r="B284" s="149"/>
      <c r="D284" s="136" t="s">
        <v>190</v>
      </c>
      <c r="E284" s="150" t="s">
        <v>3</v>
      </c>
      <c r="F284" s="151" t="s">
        <v>202</v>
      </c>
      <c r="H284" s="152">
        <v>5</v>
      </c>
      <c r="I284" s="153"/>
      <c r="L284" s="149"/>
      <c r="M284" s="154"/>
      <c r="T284" s="155"/>
      <c r="AT284" s="150" t="s">
        <v>190</v>
      </c>
      <c r="AU284" s="150" t="s">
        <v>88</v>
      </c>
      <c r="AV284" s="13" t="s">
        <v>203</v>
      </c>
      <c r="AW284" s="13" t="s">
        <v>41</v>
      </c>
      <c r="AX284" s="13" t="s">
        <v>88</v>
      </c>
      <c r="AY284" s="150" t="s">
        <v>184</v>
      </c>
    </row>
    <row r="285" spans="2:65" s="1" customFormat="1" ht="16.5" customHeight="1">
      <c r="B285" s="121"/>
      <c r="C285" s="122" t="s">
        <v>405</v>
      </c>
      <c r="D285" s="122" t="s">
        <v>185</v>
      </c>
      <c r="E285" s="123" t="s">
        <v>351</v>
      </c>
      <c r="F285" s="124" t="s">
        <v>352</v>
      </c>
      <c r="G285" s="125" t="s">
        <v>324</v>
      </c>
      <c r="H285" s="126">
        <v>91.5</v>
      </c>
      <c r="I285" s="127"/>
      <c r="J285" s="128">
        <f>ROUND(I285*H285,2)</f>
        <v>0</v>
      </c>
      <c r="K285" s="124" t="s">
        <v>189</v>
      </c>
      <c r="L285" s="32"/>
      <c r="M285" s="129" t="s">
        <v>3</v>
      </c>
      <c r="N285" s="130" t="s">
        <v>51</v>
      </c>
      <c r="P285" s="131">
        <f>O285*H285</f>
        <v>0</v>
      </c>
      <c r="Q285" s="131">
        <v>0</v>
      </c>
      <c r="R285" s="131">
        <f>Q285*H285</f>
        <v>0</v>
      </c>
      <c r="S285" s="131">
        <v>0</v>
      </c>
      <c r="T285" s="132">
        <f>S285*H285</f>
        <v>0</v>
      </c>
      <c r="AR285" s="133" t="s">
        <v>88</v>
      </c>
      <c r="AT285" s="133" t="s">
        <v>185</v>
      </c>
      <c r="AU285" s="133" t="s">
        <v>88</v>
      </c>
      <c r="AY285" s="16" t="s">
        <v>184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6" t="s">
        <v>88</v>
      </c>
      <c r="BK285" s="134">
        <f>ROUND(I285*H285,2)</f>
        <v>0</v>
      </c>
      <c r="BL285" s="16" t="s">
        <v>88</v>
      </c>
      <c r="BM285" s="133" t="s">
        <v>3826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3827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88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1" customFormat="1" ht="11.25">
      <c r="B287" s="135"/>
      <c r="D287" s="136" t="s">
        <v>190</v>
      </c>
      <c r="E287" s="137" t="s">
        <v>3</v>
      </c>
      <c r="F287" s="138" t="s">
        <v>354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88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1" customFormat="1" ht="11.25">
      <c r="B288" s="135"/>
      <c r="D288" s="136" t="s">
        <v>190</v>
      </c>
      <c r="E288" s="137" t="s">
        <v>3</v>
      </c>
      <c r="F288" s="138" t="s">
        <v>1619</v>
      </c>
      <c r="H288" s="137" t="s">
        <v>3</v>
      </c>
      <c r="I288" s="139"/>
      <c r="L288" s="135"/>
      <c r="M288" s="140"/>
      <c r="T288" s="141"/>
      <c r="AT288" s="137" t="s">
        <v>190</v>
      </c>
      <c r="AU288" s="137" t="s">
        <v>88</v>
      </c>
      <c r="AV288" s="11" t="s">
        <v>88</v>
      </c>
      <c r="AW288" s="11" t="s">
        <v>41</v>
      </c>
      <c r="AX288" s="11" t="s">
        <v>80</v>
      </c>
      <c r="AY288" s="137" t="s">
        <v>184</v>
      </c>
    </row>
    <row r="289" spans="2:65" s="12" customFormat="1" ht="11.25">
      <c r="B289" s="142"/>
      <c r="D289" s="136" t="s">
        <v>190</v>
      </c>
      <c r="E289" s="143" t="s">
        <v>3</v>
      </c>
      <c r="F289" s="144" t="s">
        <v>3828</v>
      </c>
      <c r="H289" s="145">
        <v>40.5</v>
      </c>
      <c r="I289" s="146"/>
      <c r="L289" s="142"/>
      <c r="M289" s="147"/>
      <c r="T289" s="148"/>
      <c r="AT289" s="143" t="s">
        <v>190</v>
      </c>
      <c r="AU289" s="143" t="s">
        <v>88</v>
      </c>
      <c r="AV289" s="12" t="s">
        <v>90</v>
      </c>
      <c r="AW289" s="12" t="s">
        <v>41</v>
      </c>
      <c r="AX289" s="12" t="s">
        <v>80</v>
      </c>
      <c r="AY289" s="143" t="s">
        <v>184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357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88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2" customFormat="1" ht="11.25">
      <c r="B291" s="142"/>
      <c r="D291" s="136" t="s">
        <v>190</v>
      </c>
      <c r="E291" s="143" t="s">
        <v>3</v>
      </c>
      <c r="F291" s="144" t="s">
        <v>3800</v>
      </c>
      <c r="H291" s="145">
        <v>51</v>
      </c>
      <c r="I291" s="146"/>
      <c r="L291" s="142"/>
      <c r="M291" s="147"/>
      <c r="T291" s="148"/>
      <c r="AT291" s="143" t="s">
        <v>190</v>
      </c>
      <c r="AU291" s="143" t="s">
        <v>88</v>
      </c>
      <c r="AV291" s="12" t="s">
        <v>90</v>
      </c>
      <c r="AW291" s="12" t="s">
        <v>41</v>
      </c>
      <c r="AX291" s="12" t="s">
        <v>80</v>
      </c>
      <c r="AY291" s="143" t="s">
        <v>184</v>
      </c>
    </row>
    <row r="292" spans="2:65" s="13" customFormat="1" ht="11.25">
      <c r="B292" s="149"/>
      <c r="D292" s="136" t="s">
        <v>190</v>
      </c>
      <c r="E292" s="150" t="s">
        <v>3</v>
      </c>
      <c r="F292" s="151" t="s">
        <v>202</v>
      </c>
      <c r="H292" s="152">
        <v>91.5</v>
      </c>
      <c r="I292" s="153"/>
      <c r="L292" s="149"/>
      <c r="M292" s="154"/>
      <c r="T292" s="155"/>
      <c r="AT292" s="150" t="s">
        <v>190</v>
      </c>
      <c r="AU292" s="150" t="s">
        <v>88</v>
      </c>
      <c r="AV292" s="13" t="s">
        <v>203</v>
      </c>
      <c r="AW292" s="13" t="s">
        <v>41</v>
      </c>
      <c r="AX292" s="13" t="s">
        <v>88</v>
      </c>
      <c r="AY292" s="150" t="s">
        <v>184</v>
      </c>
    </row>
    <row r="293" spans="2:65" s="1" customFormat="1" ht="33" customHeight="1">
      <c r="B293" s="121"/>
      <c r="C293" s="122" t="s">
        <v>410</v>
      </c>
      <c r="D293" s="122" t="s">
        <v>185</v>
      </c>
      <c r="E293" s="123" t="s">
        <v>1261</v>
      </c>
      <c r="F293" s="124" t="s">
        <v>1262</v>
      </c>
      <c r="G293" s="125" t="s">
        <v>324</v>
      </c>
      <c r="H293" s="126">
        <v>1</v>
      </c>
      <c r="I293" s="127"/>
      <c r="J293" s="128">
        <f>ROUND(I293*H293,2)</f>
        <v>0</v>
      </c>
      <c r="K293" s="124" t="s">
        <v>189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88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3829</v>
      </c>
    </row>
    <row r="294" spans="2:65" s="11" customFormat="1" ht="22.5">
      <c r="B294" s="135"/>
      <c r="D294" s="136" t="s">
        <v>190</v>
      </c>
      <c r="E294" s="137" t="s">
        <v>3</v>
      </c>
      <c r="F294" s="138" t="s">
        <v>3830</v>
      </c>
      <c r="H294" s="137" t="s">
        <v>3</v>
      </c>
      <c r="I294" s="139"/>
      <c r="L294" s="135"/>
      <c r="M294" s="140"/>
      <c r="T294" s="141"/>
      <c r="AT294" s="137" t="s">
        <v>190</v>
      </c>
      <c r="AU294" s="137" t="s">
        <v>88</v>
      </c>
      <c r="AV294" s="11" t="s">
        <v>88</v>
      </c>
      <c r="AW294" s="11" t="s">
        <v>41</v>
      </c>
      <c r="AX294" s="11" t="s">
        <v>80</v>
      </c>
      <c r="AY294" s="137" t="s">
        <v>184</v>
      </c>
    </row>
    <row r="295" spans="2:65" s="11" customFormat="1" ht="22.5">
      <c r="B295" s="135"/>
      <c r="D295" s="136" t="s">
        <v>190</v>
      </c>
      <c r="E295" s="137" t="s">
        <v>3</v>
      </c>
      <c r="F295" s="138" t="s">
        <v>1264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88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2" customFormat="1" ht="11.25">
      <c r="B296" s="142"/>
      <c r="D296" s="136" t="s">
        <v>190</v>
      </c>
      <c r="E296" s="143" t="s">
        <v>3</v>
      </c>
      <c r="F296" s="144" t="s">
        <v>3831</v>
      </c>
      <c r="H296" s="145">
        <v>1</v>
      </c>
      <c r="I296" s="146"/>
      <c r="L296" s="142"/>
      <c r="M296" s="147"/>
      <c r="T296" s="148"/>
      <c r="AT296" s="143" t="s">
        <v>190</v>
      </c>
      <c r="AU296" s="143" t="s">
        <v>88</v>
      </c>
      <c r="AV296" s="12" t="s">
        <v>90</v>
      </c>
      <c r="AW296" s="12" t="s">
        <v>41</v>
      </c>
      <c r="AX296" s="12" t="s">
        <v>80</v>
      </c>
      <c r="AY296" s="143" t="s">
        <v>184</v>
      </c>
    </row>
    <row r="297" spans="2:65" s="13" customFormat="1" ht="11.25">
      <c r="B297" s="149"/>
      <c r="D297" s="136" t="s">
        <v>190</v>
      </c>
      <c r="E297" s="150" t="s">
        <v>3</v>
      </c>
      <c r="F297" s="151" t="s">
        <v>202</v>
      </c>
      <c r="H297" s="152">
        <v>1</v>
      </c>
      <c r="I297" s="153"/>
      <c r="L297" s="149"/>
      <c r="M297" s="154"/>
      <c r="T297" s="155"/>
      <c r="AT297" s="150" t="s">
        <v>190</v>
      </c>
      <c r="AU297" s="150" t="s">
        <v>88</v>
      </c>
      <c r="AV297" s="13" t="s">
        <v>203</v>
      </c>
      <c r="AW297" s="13" t="s">
        <v>41</v>
      </c>
      <c r="AX297" s="13" t="s">
        <v>88</v>
      </c>
      <c r="AY297" s="150" t="s">
        <v>184</v>
      </c>
    </row>
    <row r="298" spans="2:65" s="1" customFormat="1" ht="16.5" customHeight="1">
      <c r="B298" s="121"/>
      <c r="C298" s="122" t="s">
        <v>419</v>
      </c>
      <c r="D298" s="122" t="s">
        <v>185</v>
      </c>
      <c r="E298" s="123" t="s">
        <v>1266</v>
      </c>
      <c r="F298" s="124" t="s">
        <v>1267</v>
      </c>
      <c r="G298" s="125" t="s">
        <v>324</v>
      </c>
      <c r="H298" s="126">
        <v>140</v>
      </c>
      <c r="I298" s="127"/>
      <c r="J298" s="128">
        <f>ROUND(I298*H298,2)</f>
        <v>0</v>
      </c>
      <c r="K298" s="124" t="s">
        <v>189</v>
      </c>
      <c r="L298" s="32"/>
      <c r="M298" s="129" t="s">
        <v>3</v>
      </c>
      <c r="N298" s="130" t="s">
        <v>51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88</v>
      </c>
      <c r="AT298" s="133" t="s">
        <v>185</v>
      </c>
      <c r="AU298" s="133" t="s">
        <v>88</v>
      </c>
      <c r="AY298" s="16" t="s">
        <v>184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6" t="s">
        <v>88</v>
      </c>
      <c r="BK298" s="134">
        <f>ROUND(I298*H298,2)</f>
        <v>0</v>
      </c>
      <c r="BL298" s="16" t="s">
        <v>88</v>
      </c>
      <c r="BM298" s="133" t="s">
        <v>3832</v>
      </c>
    </row>
    <row r="299" spans="2:65" s="11" customFormat="1" ht="11.25">
      <c r="B299" s="135"/>
      <c r="D299" s="136" t="s">
        <v>190</v>
      </c>
      <c r="E299" s="137" t="s">
        <v>3</v>
      </c>
      <c r="F299" s="138" t="s">
        <v>3743</v>
      </c>
      <c r="H299" s="137" t="s">
        <v>3</v>
      </c>
      <c r="I299" s="139"/>
      <c r="L299" s="135"/>
      <c r="M299" s="140"/>
      <c r="T299" s="141"/>
      <c r="AT299" s="137" t="s">
        <v>190</v>
      </c>
      <c r="AU299" s="137" t="s">
        <v>88</v>
      </c>
      <c r="AV299" s="11" t="s">
        <v>88</v>
      </c>
      <c r="AW299" s="11" t="s">
        <v>41</v>
      </c>
      <c r="AX299" s="11" t="s">
        <v>80</v>
      </c>
      <c r="AY299" s="137" t="s">
        <v>184</v>
      </c>
    </row>
    <row r="300" spans="2:65" s="11" customFormat="1" ht="22.5">
      <c r="B300" s="135"/>
      <c r="D300" s="136" t="s">
        <v>190</v>
      </c>
      <c r="E300" s="137" t="s">
        <v>3</v>
      </c>
      <c r="F300" s="138" t="s">
        <v>3830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88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22.5">
      <c r="B301" s="135"/>
      <c r="D301" s="136" t="s">
        <v>190</v>
      </c>
      <c r="E301" s="137" t="s">
        <v>3</v>
      </c>
      <c r="F301" s="138" t="s">
        <v>1269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88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3833</v>
      </c>
      <c r="H302" s="145">
        <v>140</v>
      </c>
      <c r="I302" s="146"/>
      <c r="L302" s="142"/>
      <c r="M302" s="147"/>
      <c r="T302" s="148"/>
      <c r="AT302" s="143" t="s">
        <v>190</v>
      </c>
      <c r="AU302" s="143" t="s">
        <v>88</v>
      </c>
      <c r="AV302" s="12" t="s">
        <v>90</v>
      </c>
      <c r="AW302" s="12" t="s">
        <v>41</v>
      </c>
      <c r="AX302" s="12" t="s">
        <v>80</v>
      </c>
      <c r="AY302" s="143" t="s">
        <v>184</v>
      </c>
    </row>
    <row r="303" spans="2:65" s="13" customFormat="1" ht="11.25">
      <c r="B303" s="149"/>
      <c r="D303" s="136" t="s">
        <v>190</v>
      </c>
      <c r="E303" s="150" t="s">
        <v>3</v>
      </c>
      <c r="F303" s="151" t="s">
        <v>202</v>
      </c>
      <c r="H303" s="152">
        <v>140</v>
      </c>
      <c r="I303" s="153"/>
      <c r="L303" s="149"/>
      <c r="M303" s="154"/>
      <c r="T303" s="155"/>
      <c r="AT303" s="150" t="s">
        <v>190</v>
      </c>
      <c r="AU303" s="150" t="s">
        <v>88</v>
      </c>
      <c r="AV303" s="13" t="s">
        <v>203</v>
      </c>
      <c r="AW303" s="13" t="s">
        <v>41</v>
      </c>
      <c r="AX303" s="13" t="s">
        <v>88</v>
      </c>
      <c r="AY303" s="150" t="s">
        <v>184</v>
      </c>
    </row>
    <row r="304" spans="2:65" s="1" customFormat="1" ht="16.5" customHeight="1">
      <c r="B304" s="121"/>
      <c r="C304" s="122" t="s">
        <v>336</v>
      </c>
      <c r="D304" s="122" t="s">
        <v>185</v>
      </c>
      <c r="E304" s="123" t="s">
        <v>1271</v>
      </c>
      <c r="F304" s="124" t="s">
        <v>1272</v>
      </c>
      <c r="G304" s="125" t="s">
        <v>348</v>
      </c>
      <c r="H304" s="126">
        <v>3</v>
      </c>
      <c r="I304" s="127"/>
      <c r="J304" s="128">
        <f>ROUND(I304*H304,2)</f>
        <v>0</v>
      </c>
      <c r="K304" s="124" t="s">
        <v>189</v>
      </c>
      <c r="L304" s="32"/>
      <c r="M304" s="129" t="s">
        <v>3</v>
      </c>
      <c r="N304" s="130" t="s">
        <v>51</v>
      </c>
      <c r="P304" s="131">
        <f>O304*H304</f>
        <v>0</v>
      </c>
      <c r="Q304" s="131">
        <v>0</v>
      </c>
      <c r="R304" s="131">
        <f>Q304*H304</f>
        <v>0</v>
      </c>
      <c r="S304" s="131">
        <v>0</v>
      </c>
      <c r="T304" s="132">
        <f>S304*H304</f>
        <v>0</v>
      </c>
      <c r="AR304" s="133" t="s">
        <v>88</v>
      </c>
      <c r="AT304" s="133" t="s">
        <v>185</v>
      </c>
      <c r="AU304" s="133" t="s">
        <v>88</v>
      </c>
      <c r="AY304" s="16" t="s">
        <v>184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6" t="s">
        <v>88</v>
      </c>
      <c r="BK304" s="134">
        <f>ROUND(I304*H304,2)</f>
        <v>0</v>
      </c>
      <c r="BL304" s="16" t="s">
        <v>88</v>
      </c>
      <c r="BM304" s="133" t="s">
        <v>3834</v>
      </c>
    </row>
    <row r="305" spans="2:65" s="11" customFormat="1" ht="22.5">
      <c r="B305" s="135"/>
      <c r="D305" s="136" t="s">
        <v>190</v>
      </c>
      <c r="E305" s="137" t="s">
        <v>3</v>
      </c>
      <c r="F305" s="138" t="s">
        <v>3830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88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2" customFormat="1" ht="11.25">
      <c r="B306" s="142"/>
      <c r="D306" s="136" t="s">
        <v>190</v>
      </c>
      <c r="E306" s="143" t="s">
        <v>3</v>
      </c>
      <c r="F306" s="144" t="s">
        <v>210</v>
      </c>
      <c r="H306" s="145">
        <v>3</v>
      </c>
      <c r="I306" s="146"/>
      <c r="L306" s="142"/>
      <c r="M306" s="147"/>
      <c r="T306" s="148"/>
      <c r="AT306" s="143" t="s">
        <v>190</v>
      </c>
      <c r="AU306" s="143" t="s">
        <v>88</v>
      </c>
      <c r="AV306" s="12" t="s">
        <v>90</v>
      </c>
      <c r="AW306" s="12" t="s">
        <v>41</v>
      </c>
      <c r="AX306" s="12" t="s">
        <v>80</v>
      </c>
      <c r="AY306" s="143" t="s">
        <v>184</v>
      </c>
    </row>
    <row r="307" spans="2:65" s="13" customFormat="1" ht="11.25">
      <c r="B307" s="149"/>
      <c r="D307" s="136" t="s">
        <v>190</v>
      </c>
      <c r="E307" s="150" t="s">
        <v>3</v>
      </c>
      <c r="F307" s="151" t="s">
        <v>202</v>
      </c>
      <c r="H307" s="152">
        <v>3</v>
      </c>
      <c r="I307" s="153"/>
      <c r="L307" s="149"/>
      <c r="M307" s="154"/>
      <c r="T307" s="155"/>
      <c r="AT307" s="150" t="s">
        <v>190</v>
      </c>
      <c r="AU307" s="150" t="s">
        <v>88</v>
      </c>
      <c r="AV307" s="13" t="s">
        <v>203</v>
      </c>
      <c r="AW307" s="13" t="s">
        <v>41</v>
      </c>
      <c r="AX307" s="13" t="s">
        <v>88</v>
      </c>
      <c r="AY307" s="150" t="s">
        <v>184</v>
      </c>
    </row>
    <row r="308" spans="2:65" s="1" customFormat="1" ht="16.5" customHeight="1">
      <c r="B308" s="121"/>
      <c r="C308" s="122" t="s">
        <v>441</v>
      </c>
      <c r="D308" s="122" t="s">
        <v>185</v>
      </c>
      <c r="E308" s="123" t="s">
        <v>1275</v>
      </c>
      <c r="F308" s="124" t="s">
        <v>1276</v>
      </c>
      <c r="G308" s="125" t="s">
        <v>348</v>
      </c>
      <c r="H308" s="126">
        <v>3</v>
      </c>
      <c r="I308" s="127"/>
      <c r="J308" s="128">
        <f>ROUND(I308*H308,2)</f>
        <v>0</v>
      </c>
      <c r="K308" s="124" t="s">
        <v>189</v>
      </c>
      <c r="L308" s="32"/>
      <c r="M308" s="129" t="s">
        <v>3</v>
      </c>
      <c r="N308" s="130" t="s">
        <v>51</v>
      </c>
      <c r="P308" s="131">
        <f>O308*H308</f>
        <v>0</v>
      </c>
      <c r="Q308" s="131">
        <v>0</v>
      </c>
      <c r="R308" s="131">
        <f>Q308*H308</f>
        <v>0</v>
      </c>
      <c r="S308" s="131">
        <v>0</v>
      </c>
      <c r="T308" s="132">
        <f>S308*H308</f>
        <v>0</v>
      </c>
      <c r="AR308" s="133" t="s">
        <v>88</v>
      </c>
      <c r="AT308" s="133" t="s">
        <v>185</v>
      </c>
      <c r="AU308" s="133" t="s">
        <v>88</v>
      </c>
      <c r="AY308" s="16" t="s">
        <v>184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6" t="s">
        <v>88</v>
      </c>
      <c r="BK308" s="134">
        <f>ROUND(I308*H308,2)</f>
        <v>0</v>
      </c>
      <c r="BL308" s="16" t="s">
        <v>88</v>
      </c>
      <c r="BM308" s="133" t="s">
        <v>3835</v>
      </c>
    </row>
    <row r="309" spans="2:65" s="11" customFormat="1" ht="22.5">
      <c r="B309" s="135"/>
      <c r="D309" s="136" t="s">
        <v>190</v>
      </c>
      <c r="E309" s="137" t="s">
        <v>3</v>
      </c>
      <c r="F309" s="138" t="s">
        <v>3830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88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2" customFormat="1" ht="11.25">
      <c r="B310" s="142"/>
      <c r="D310" s="136" t="s">
        <v>190</v>
      </c>
      <c r="E310" s="143" t="s">
        <v>3</v>
      </c>
      <c r="F310" s="144" t="s">
        <v>210</v>
      </c>
      <c r="H310" s="145">
        <v>3</v>
      </c>
      <c r="I310" s="146"/>
      <c r="L310" s="142"/>
      <c r="M310" s="147"/>
      <c r="T310" s="148"/>
      <c r="AT310" s="143" t="s">
        <v>190</v>
      </c>
      <c r="AU310" s="143" t="s">
        <v>88</v>
      </c>
      <c r="AV310" s="12" t="s">
        <v>90</v>
      </c>
      <c r="AW310" s="12" t="s">
        <v>41</v>
      </c>
      <c r="AX310" s="12" t="s">
        <v>80</v>
      </c>
      <c r="AY310" s="143" t="s">
        <v>184</v>
      </c>
    </row>
    <row r="311" spans="2:65" s="13" customFormat="1" ht="11.25">
      <c r="B311" s="149"/>
      <c r="D311" s="136" t="s">
        <v>190</v>
      </c>
      <c r="E311" s="150" t="s">
        <v>3</v>
      </c>
      <c r="F311" s="151" t="s">
        <v>202</v>
      </c>
      <c r="H311" s="152">
        <v>3</v>
      </c>
      <c r="I311" s="153"/>
      <c r="L311" s="149"/>
      <c r="M311" s="154"/>
      <c r="T311" s="155"/>
      <c r="AT311" s="150" t="s">
        <v>190</v>
      </c>
      <c r="AU311" s="150" t="s">
        <v>88</v>
      </c>
      <c r="AV311" s="13" t="s">
        <v>203</v>
      </c>
      <c r="AW311" s="13" t="s">
        <v>41</v>
      </c>
      <c r="AX311" s="13" t="s">
        <v>88</v>
      </c>
      <c r="AY311" s="150" t="s">
        <v>184</v>
      </c>
    </row>
    <row r="312" spans="2:65" s="1" customFormat="1" ht="24.2" customHeight="1">
      <c r="B312" s="121"/>
      <c r="C312" s="122" t="s">
        <v>342</v>
      </c>
      <c r="D312" s="122" t="s">
        <v>185</v>
      </c>
      <c r="E312" s="123" t="s">
        <v>1279</v>
      </c>
      <c r="F312" s="124" t="s">
        <v>1280</v>
      </c>
      <c r="G312" s="125" t="s">
        <v>348</v>
      </c>
      <c r="H312" s="126">
        <v>3</v>
      </c>
      <c r="I312" s="127"/>
      <c r="J312" s="128">
        <f>ROUND(I312*H312,2)</f>
        <v>0</v>
      </c>
      <c r="K312" s="124" t="s">
        <v>189</v>
      </c>
      <c r="L312" s="32"/>
      <c r="M312" s="129" t="s">
        <v>3</v>
      </c>
      <c r="N312" s="130" t="s">
        <v>51</v>
      </c>
      <c r="P312" s="131">
        <f>O312*H312</f>
        <v>0</v>
      </c>
      <c r="Q312" s="131">
        <v>0</v>
      </c>
      <c r="R312" s="131">
        <f>Q312*H312</f>
        <v>0</v>
      </c>
      <c r="S312" s="131">
        <v>0</v>
      </c>
      <c r="T312" s="132">
        <f>S312*H312</f>
        <v>0</v>
      </c>
      <c r="AR312" s="133" t="s">
        <v>88</v>
      </c>
      <c r="AT312" s="133" t="s">
        <v>185</v>
      </c>
      <c r="AU312" s="133" t="s">
        <v>88</v>
      </c>
      <c r="AY312" s="16" t="s">
        <v>184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6" t="s">
        <v>88</v>
      </c>
      <c r="BK312" s="134">
        <f>ROUND(I312*H312,2)</f>
        <v>0</v>
      </c>
      <c r="BL312" s="16" t="s">
        <v>88</v>
      </c>
      <c r="BM312" s="133" t="s">
        <v>3836</v>
      </c>
    </row>
    <row r="313" spans="2:65" s="11" customFormat="1" ht="22.5">
      <c r="B313" s="135"/>
      <c r="D313" s="136" t="s">
        <v>190</v>
      </c>
      <c r="E313" s="137" t="s">
        <v>3</v>
      </c>
      <c r="F313" s="138" t="s">
        <v>3830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88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2" customFormat="1" ht="11.25">
      <c r="B314" s="142"/>
      <c r="D314" s="136" t="s">
        <v>190</v>
      </c>
      <c r="E314" s="143" t="s">
        <v>3</v>
      </c>
      <c r="F314" s="144" t="s">
        <v>210</v>
      </c>
      <c r="H314" s="145">
        <v>3</v>
      </c>
      <c r="I314" s="146"/>
      <c r="L314" s="142"/>
      <c r="M314" s="147"/>
      <c r="T314" s="148"/>
      <c r="AT314" s="143" t="s">
        <v>190</v>
      </c>
      <c r="AU314" s="143" t="s">
        <v>88</v>
      </c>
      <c r="AV314" s="12" t="s">
        <v>90</v>
      </c>
      <c r="AW314" s="12" t="s">
        <v>41</v>
      </c>
      <c r="AX314" s="12" t="s">
        <v>80</v>
      </c>
      <c r="AY314" s="143" t="s">
        <v>184</v>
      </c>
    </row>
    <row r="315" spans="2:65" s="13" customFormat="1" ht="11.25">
      <c r="B315" s="149"/>
      <c r="D315" s="136" t="s">
        <v>190</v>
      </c>
      <c r="E315" s="150" t="s">
        <v>3</v>
      </c>
      <c r="F315" s="151" t="s">
        <v>202</v>
      </c>
      <c r="H315" s="152">
        <v>3</v>
      </c>
      <c r="I315" s="153"/>
      <c r="L315" s="149"/>
      <c r="M315" s="154"/>
      <c r="T315" s="155"/>
      <c r="AT315" s="150" t="s">
        <v>190</v>
      </c>
      <c r="AU315" s="150" t="s">
        <v>88</v>
      </c>
      <c r="AV315" s="13" t="s">
        <v>203</v>
      </c>
      <c r="AW315" s="13" t="s">
        <v>41</v>
      </c>
      <c r="AX315" s="13" t="s">
        <v>88</v>
      </c>
      <c r="AY315" s="150" t="s">
        <v>184</v>
      </c>
    </row>
    <row r="316" spans="2:65" s="1" customFormat="1" ht="24.2" customHeight="1">
      <c r="B316" s="121"/>
      <c r="C316" s="122" t="s">
        <v>456</v>
      </c>
      <c r="D316" s="122" t="s">
        <v>185</v>
      </c>
      <c r="E316" s="123" t="s">
        <v>2249</v>
      </c>
      <c r="F316" s="124" t="s">
        <v>2250</v>
      </c>
      <c r="G316" s="125" t="s">
        <v>324</v>
      </c>
      <c r="H316" s="126">
        <v>95</v>
      </c>
      <c r="I316" s="127"/>
      <c r="J316" s="128">
        <f>ROUND(I316*H316,2)</f>
        <v>0</v>
      </c>
      <c r="K316" s="124" t="s">
        <v>189</v>
      </c>
      <c r="L316" s="32"/>
      <c r="M316" s="129" t="s">
        <v>3</v>
      </c>
      <c r="N316" s="130" t="s">
        <v>51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88</v>
      </c>
      <c r="AT316" s="133" t="s">
        <v>185</v>
      </c>
      <c r="AU316" s="133" t="s">
        <v>88</v>
      </c>
      <c r="AY316" s="16" t="s">
        <v>184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88</v>
      </c>
      <c r="BK316" s="134">
        <f>ROUND(I316*H316,2)</f>
        <v>0</v>
      </c>
      <c r="BL316" s="16" t="s">
        <v>88</v>
      </c>
      <c r="BM316" s="133" t="s">
        <v>3837</v>
      </c>
    </row>
    <row r="317" spans="2:65" s="11" customFormat="1" ht="11.25">
      <c r="B317" s="135"/>
      <c r="D317" s="136" t="s">
        <v>190</v>
      </c>
      <c r="E317" s="137" t="s">
        <v>3</v>
      </c>
      <c r="F317" s="138" t="s">
        <v>3743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88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1" customFormat="1" ht="33.75">
      <c r="B318" s="135"/>
      <c r="D318" s="136" t="s">
        <v>190</v>
      </c>
      <c r="E318" s="137" t="s">
        <v>3</v>
      </c>
      <c r="F318" s="138" t="s">
        <v>2252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88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2" customFormat="1" ht="11.25">
      <c r="B319" s="142"/>
      <c r="D319" s="136" t="s">
        <v>190</v>
      </c>
      <c r="E319" s="143" t="s">
        <v>3</v>
      </c>
      <c r="F319" s="144" t="s">
        <v>3838</v>
      </c>
      <c r="H319" s="145">
        <v>95</v>
      </c>
      <c r="I319" s="146"/>
      <c r="L319" s="142"/>
      <c r="M319" s="147"/>
      <c r="T319" s="148"/>
      <c r="AT319" s="143" t="s">
        <v>190</v>
      </c>
      <c r="AU319" s="143" t="s">
        <v>88</v>
      </c>
      <c r="AV319" s="12" t="s">
        <v>90</v>
      </c>
      <c r="AW319" s="12" t="s">
        <v>41</v>
      </c>
      <c r="AX319" s="12" t="s">
        <v>80</v>
      </c>
      <c r="AY319" s="143" t="s">
        <v>184</v>
      </c>
    </row>
    <row r="320" spans="2:65" s="13" customFormat="1" ht="11.25">
      <c r="B320" s="149"/>
      <c r="D320" s="136" t="s">
        <v>190</v>
      </c>
      <c r="E320" s="150" t="s">
        <v>3</v>
      </c>
      <c r="F320" s="151" t="s">
        <v>202</v>
      </c>
      <c r="H320" s="152">
        <v>95</v>
      </c>
      <c r="I320" s="153"/>
      <c r="L320" s="149"/>
      <c r="M320" s="154"/>
      <c r="T320" s="155"/>
      <c r="AT320" s="150" t="s">
        <v>190</v>
      </c>
      <c r="AU320" s="150" t="s">
        <v>88</v>
      </c>
      <c r="AV320" s="13" t="s">
        <v>203</v>
      </c>
      <c r="AW320" s="13" t="s">
        <v>41</v>
      </c>
      <c r="AX320" s="13" t="s">
        <v>88</v>
      </c>
      <c r="AY320" s="150" t="s">
        <v>184</v>
      </c>
    </row>
    <row r="321" spans="2:65" s="1" customFormat="1" ht="33" customHeight="1">
      <c r="B321" s="121"/>
      <c r="C321" s="122" t="s">
        <v>353</v>
      </c>
      <c r="D321" s="122" t="s">
        <v>185</v>
      </c>
      <c r="E321" s="123" t="s">
        <v>1282</v>
      </c>
      <c r="F321" s="124" t="s">
        <v>1283</v>
      </c>
      <c r="G321" s="125" t="s">
        <v>324</v>
      </c>
      <c r="H321" s="126">
        <v>150</v>
      </c>
      <c r="I321" s="127"/>
      <c r="J321" s="128">
        <f>ROUND(I321*H321,2)</f>
        <v>0</v>
      </c>
      <c r="K321" s="124" t="s">
        <v>189</v>
      </c>
      <c r="L321" s="32"/>
      <c r="M321" s="129" t="s">
        <v>3</v>
      </c>
      <c r="N321" s="130" t="s">
        <v>51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88</v>
      </c>
      <c r="AT321" s="133" t="s">
        <v>185</v>
      </c>
      <c r="AU321" s="133" t="s">
        <v>88</v>
      </c>
      <c r="AY321" s="16" t="s">
        <v>184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6" t="s">
        <v>88</v>
      </c>
      <c r="BK321" s="134">
        <f>ROUND(I321*H321,2)</f>
        <v>0</v>
      </c>
      <c r="BL321" s="16" t="s">
        <v>88</v>
      </c>
      <c r="BM321" s="133" t="s">
        <v>3839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3840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88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1" customFormat="1" ht="22.5">
      <c r="B323" s="135"/>
      <c r="D323" s="136" t="s">
        <v>190</v>
      </c>
      <c r="E323" s="137" t="s">
        <v>3</v>
      </c>
      <c r="F323" s="138" t="s">
        <v>3841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88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2" customFormat="1" ht="11.25">
      <c r="B324" s="142"/>
      <c r="D324" s="136" t="s">
        <v>190</v>
      </c>
      <c r="E324" s="143" t="s">
        <v>3</v>
      </c>
      <c r="F324" s="144" t="s">
        <v>665</v>
      </c>
      <c r="H324" s="145">
        <v>150</v>
      </c>
      <c r="I324" s="146"/>
      <c r="L324" s="142"/>
      <c r="M324" s="147"/>
      <c r="T324" s="148"/>
      <c r="AT324" s="143" t="s">
        <v>190</v>
      </c>
      <c r="AU324" s="143" t="s">
        <v>88</v>
      </c>
      <c r="AV324" s="12" t="s">
        <v>90</v>
      </c>
      <c r="AW324" s="12" t="s">
        <v>41</v>
      </c>
      <c r="AX324" s="12" t="s">
        <v>80</v>
      </c>
      <c r="AY324" s="143" t="s">
        <v>184</v>
      </c>
    </row>
    <row r="325" spans="2:65" s="13" customFormat="1" ht="11.25">
      <c r="B325" s="149"/>
      <c r="D325" s="136" t="s">
        <v>190</v>
      </c>
      <c r="E325" s="150" t="s">
        <v>3</v>
      </c>
      <c r="F325" s="151" t="s">
        <v>202</v>
      </c>
      <c r="H325" s="152">
        <v>150</v>
      </c>
      <c r="I325" s="153"/>
      <c r="L325" s="149"/>
      <c r="M325" s="154"/>
      <c r="T325" s="155"/>
      <c r="AT325" s="150" t="s">
        <v>190</v>
      </c>
      <c r="AU325" s="150" t="s">
        <v>88</v>
      </c>
      <c r="AV325" s="13" t="s">
        <v>203</v>
      </c>
      <c r="AW325" s="13" t="s">
        <v>41</v>
      </c>
      <c r="AX325" s="13" t="s">
        <v>88</v>
      </c>
      <c r="AY325" s="150" t="s">
        <v>184</v>
      </c>
    </row>
    <row r="326" spans="2:65" s="1" customFormat="1" ht="33" customHeight="1">
      <c r="B326" s="121"/>
      <c r="C326" s="122" t="s">
        <v>465</v>
      </c>
      <c r="D326" s="122" t="s">
        <v>185</v>
      </c>
      <c r="E326" s="123" t="s">
        <v>1631</v>
      </c>
      <c r="F326" s="124" t="s">
        <v>1632</v>
      </c>
      <c r="G326" s="125" t="s">
        <v>324</v>
      </c>
      <c r="H326" s="126">
        <v>110</v>
      </c>
      <c r="I326" s="127"/>
      <c r="J326" s="128">
        <f>ROUND(I326*H326,2)</f>
        <v>0</v>
      </c>
      <c r="K326" s="124" t="s">
        <v>189</v>
      </c>
      <c r="L326" s="32"/>
      <c r="M326" s="129" t="s">
        <v>3</v>
      </c>
      <c r="N326" s="130" t="s">
        <v>51</v>
      </c>
      <c r="P326" s="131">
        <f>O326*H326</f>
        <v>0</v>
      </c>
      <c r="Q326" s="131">
        <v>0</v>
      </c>
      <c r="R326" s="131">
        <f>Q326*H326</f>
        <v>0</v>
      </c>
      <c r="S326" s="131">
        <v>0</v>
      </c>
      <c r="T326" s="132">
        <f>S326*H326</f>
        <v>0</v>
      </c>
      <c r="AR326" s="133" t="s">
        <v>88</v>
      </c>
      <c r="AT326" s="133" t="s">
        <v>185</v>
      </c>
      <c r="AU326" s="133" t="s">
        <v>88</v>
      </c>
      <c r="AY326" s="16" t="s">
        <v>184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6" t="s">
        <v>88</v>
      </c>
      <c r="BK326" s="134">
        <f>ROUND(I326*H326,2)</f>
        <v>0</v>
      </c>
      <c r="BL326" s="16" t="s">
        <v>88</v>
      </c>
      <c r="BM326" s="133" t="s">
        <v>3842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3840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88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3843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88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1" customFormat="1" ht="22.5">
      <c r="B329" s="135"/>
      <c r="D329" s="136" t="s">
        <v>190</v>
      </c>
      <c r="E329" s="137" t="s">
        <v>3</v>
      </c>
      <c r="F329" s="138" t="s">
        <v>2258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88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2" customFormat="1" ht="11.25">
      <c r="B330" s="142"/>
      <c r="D330" s="136" t="s">
        <v>190</v>
      </c>
      <c r="E330" s="143" t="s">
        <v>3</v>
      </c>
      <c r="F330" s="144" t="s">
        <v>571</v>
      </c>
      <c r="H330" s="145">
        <v>110</v>
      </c>
      <c r="I330" s="146"/>
      <c r="L330" s="142"/>
      <c r="M330" s="147"/>
      <c r="T330" s="148"/>
      <c r="AT330" s="143" t="s">
        <v>190</v>
      </c>
      <c r="AU330" s="143" t="s">
        <v>88</v>
      </c>
      <c r="AV330" s="12" t="s">
        <v>90</v>
      </c>
      <c r="AW330" s="12" t="s">
        <v>41</v>
      </c>
      <c r="AX330" s="12" t="s">
        <v>80</v>
      </c>
      <c r="AY330" s="143" t="s">
        <v>184</v>
      </c>
    </row>
    <row r="331" spans="2:65" s="13" customFormat="1" ht="11.25">
      <c r="B331" s="149"/>
      <c r="D331" s="136" t="s">
        <v>190</v>
      </c>
      <c r="E331" s="150" t="s">
        <v>3</v>
      </c>
      <c r="F331" s="151" t="s">
        <v>202</v>
      </c>
      <c r="H331" s="152">
        <v>110</v>
      </c>
      <c r="I331" s="153"/>
      <c r="L331" s="149"/>
      <c r="M331" s="154"/>
      <c r="T331" s="155"/>
      <c r="AT331" s="150" t="s">
        <v>190</v>
      </c>
      <c r="AU331" s="150" t="s">
        <v>88</v>
      </c>
      <c r="AV331" s="13" t="s">
        <v>203</v>
      </c>
      <c r="AW331" s="13" t="s">
        <v>41</v>
      </c>
      <c r="AX331" s="13" t="s">
        <v>88</v>
      </c>
      <c r="AY331" s="150" t="s">
        <v>184</v>
      </c>
    </row>
    <row r="332" spans="2:65" s="1" customFormat="1" ht="24.2" customHeight="1">
      <c r="B332" s="121"/>
      <c r="C332" s="122" t="s">
        <v>361</v>
      </c>
      <c r="D332" s="122" t="s">
        <v>185</v>
      </c>
      <c r="E332" s="123" t="s">
        <v>1291</v>
      </c>
      <c r="F332" s="124" t="s">
        <v>1292</v>
      </c>
      <c r="G332" s="125" t="s">
        <v>324</v>
      </c>
      <c r="H332" s="126">
        <v>30</v>
      </c>
      <c r="I332" s="127"/>
      <c r="J332" s="128">
        <f>ROUND(I332*H332,2)</f>
        <v>0</v>
      </c>
      <c r="K332" s="124" t="s">
        <v>189</v>
      </c>
      <c r="L332" s="32"/>
      <c r="M332" s="129" t="s">
        <v>3</v>
      </c>
      <c r="N332" s="130" t="s">
        <v>51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88</v>
      </c>
      <c r="AT332" s="133" t="s">
        <v>185</v>
      </c>
      <c r="AU332" s="133" t="s">
        <v>88</v>
      </c>
      <c r="AY332" s="16" t="s">
        <v>184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6" t="s">
        <v>88</v>
      </c>
      <c r="BK332" s="134">
        <f>ROUND(I332*H332,2)</f>
        <v>0</v>
      </c>
      <c r="BL332" s="16" t="s">
        <v>88</v>
      </c>
      <c r="BM332" s="133" t="s">
        <v>3844</v>
      </c>
    </row>
    <row r="333" spans="2:65" s="11" customFormat="1" ht="11.25">
      <c r="B333" s="135"/>
      <c r="D333" s="136" t="s">
        <v>190</v>
      </c>
      <c r="E333" s="137" t="s">
        <v>3</v>
      </c>
      <c r="F333" s="138" t="s">
        <v>3783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88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65" s="11" customFormat="1" ht="22.5">
      <c r="B334" s="135"/>
      <c r="D334" s="136" t="s">
        <v>190</v>
      </c>
      <c r="E334" s="137" t="s">
        <v>3</v>
      </c>
      <c r="F334" s="138" t="s">
        <v>1294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88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1" customFormat="1" ht="11.25">
      <c r="B335" s="135"/>
      <c r="D335" s="136" t="s">
        <v>190</v>
      </c>
      <c r="E335" s="137" t="s">
        <v>3</v>
      </c>
      <c r="F335" s="138" t="s">
        <v>1295</v>
      </c>
      <c r="H335" s="137" t="s">
        <v>3</v>
      </c>
      <c r="I335" s="139"/>
      <c r="L335" s="135"/>
      <c r="M335" s="140"/>
      <c r="T335" s="141"/>
      <c r="AT335" s="137" t="s">
        <v>190</v>
      </c>
      <c r="AU335" s="137" t="s">
        <v>88</v>
      </c>
      <c r="AV335" s="11" t="s">
        <v>88</v>
      </c>
      <c r="AW335" s="11" t="s">
        <v>41</v>
      </c>
      <c r="AX335" s="11" t="s">
        <v>80</v>
      </c>
      <c r="AY335" s="137" t="s">
        <v>184</v>
      </c>
    </row>
    <row r="336" spans="2:65" s="12" customFormat="1" ht="11.25">
      <c r="B336" s="142"/>
      <c r="D336" s="136" t="s">
        <v>190</v>
      </c>
      <c r="E336" s="143" t="s">
        <v>3</v>
      </c>
      <c r="F336" s="144" t="s">
        <v>3845</v>
      </c>
      <c r="H336" s="145">
        <v>15</v>
      </c>
      <c r="I336" s="146"/>
      <c r="L336" s="142"/>
      <c r="M336" s="147"/>
      <c r="T336" s="148"/>
      <c r="AT336" s="143" t="s">
        <v>190</v>
      </c>
      <c r="AU336" s="143" t="s">
        <v>88</v>
      </c>
      <c r="AV336" s="12" t="s">
        <v>90</v>
      </c>
      <c r="AW336" s="12" t="s">
        <v>41</v>
      </c>
      <c r="AX336" s="12" t="s">
        <v>80</v>
      </c>
      <c r="AY336" s="143" t="s">
        <v>184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1297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88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2" customFormat="1" ht="11.25">
      <c r="B338" s="142"/>
      <c r="D338" s="136" t="s">
        <v>190</v>
      </c>
      <c r="E338" s="143" t="s">
        <v>3</v>
      </c>
      <c r="F338" s="144" t="s">
        <v>3845</v>
      </c>
      <c r="H338" s="145">
        <v>15</v>
      </c>
      <c r="I338" s="146"/>
      <c r="L338" s="142"/>
      <c r="M338" s="147"/>
      <c r="T338" s="148"/>
      <c r="AT338" s="143" t="s">
        <v>190</v>
      </c>
      <c r="AU338" s="143" t="s">
        <v>88</v>
      </c>
      <c r="AV338" s="12" t="s">
        <v>90</v>
      </c>
      <c r="AW338" s="12" t="s">
        <v>41</v>
      </c>
      <c r="AX338" s="12" t="s">
        <v>80</v>
      </c>
      <c r="AY338" s="143" t="s">
        <v>184</v>
      </c>
    </row>
    <row r="339" spans="2:65" s="13" customFormat="1" ht="11.25">
      <c r="B339" s="149"/>
      <c r="D339" s="136" t="s">
        <v>190</v>
      </c>
      <c r="E339" s="150" t="s">
        <v>3</v>
      </c>
      <c r="F339" s="151" t="s">
        <v>202</v>
      </c>
      <c r="H339" s="152">
        <v>30</v>
      </c>
      <c r="I339" s="153"/>
      <c r="L339" s="149"/>
      <c r="M339" s="154"/>
      <c r="T339" s="155"/>
      <c r="AT339" s="150" t="s">
        <v>190</v>
      </c>
      <c r="AU339" s="150" t="s">
        <v>88</v>
      </c>
      <c r="AV339" s="13" t="s">
        <v>203</v>
      </c>
      <c r="AW339" s="13" t="s">
        <v>41</v>
      </c>
      <c r="AX339" s="13" t="s">
        <v>88</v>
      </c>
      <c r="AY339" s="150" t="s">
        <v>184</v>
      </c>
    </row>
    <row r="340" spans="2:65" s="1" customFormat="1" ht="24.2" customHeight="1">
      <c r="B340" s="121"/>
      <c r="C340" s="122" t="s">
        <v>482</v>
      </c>
      <c r="D340" s="122" t="s">
        <v>185</v>
      </c>
      <c r="E340" s="123" t="s">
        <v>1303</v>
      </c>
      <c r="F340" s="124" t="s">
        <v>1304</v>
      </c>
      <c r="G340" s="125" t="s">
        <v>324</v>
      </c>
      <c r="H340" s="126">
        <v>10</v>
      </c>
      <c r="I340" s="127"/>
      <c r="J340" s="128">
        <f>ROUND(I340*H340,2)</f>
        <v>0</v>
      </c>
      <c r="K340" s="124" t="s">
        <v>189</v>
      </c>
      <c r="L340" s="32"/>
      <c r="M340" s="129" t="s">
        <v>3</v>
      </c>
      <c r="N340" s="130" t="s">
        <v>51</v>
      </c>
      <c r="P340" s="131">
        <f>O340*H340</f>
        <v>0</v>
      </c>
      <c r="Q340" s="131">
        <v>0</v>
      </c>
      <c r="R340" s="131">
        <f>Q340*H340</f>
        <v>0</v>
      </c>
      <c r="S340" s="131">
        <v>0</v>
      </c>
      <c r="T340" s="132">
        <f>S340*H340</f>
        <v>0</v>
      </c>
      <c r="AR340" s="133" t="s">
        <v>88</v>
      </c>
      <c r="AT340" s="133" t="s">
        <v>185</v>
      </c>
      <c r="AU340" s="133" t="s">
        <v>88</v>
      </c>
      <c r="AY340" s="16" t="s">
        <v>184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6" t="s">
        <v>88</v>
      </c>
      <c r="BK340" s="134">
        <f>ROUND(I340*H340,2)</f>
        <v>0</v>
      </c>
      <c r="BL340" s="16" t="s">
        <v>88</v>
      </c>
      <c r="BM340" s="133" t="s">
        <v>3846</v>
      </c>
    </row>
    <row r="341" spans="2:65" s="11" customFormat="1" ht="11.25">
      <c r="B341" s="135"/>
      <c r="D341" s="136" t="s">
        <v>190</v>
      </c>
      <c r="E341" s="137" t="s">
        <v>3</v>
      </c>
      <c r="F341" s="138" t="s">
        <v>3783</v>
      </c>
      <c r="H341" s="137" t="s">
        <v>3</v>
      </c>
      <c r="I341" s="139"/>
      <c r="L341" s="135"/>
      <c r="M341" s="140"/>
      <c r="T341" s="141"/>
      <c r="AT341" s="137" t="s">
        <v>190</v>
      </c>
      <c r="AU341" s="137" t="s">
        <v>88</v>
      </c>
      <c r="AV341" s="11" t="s">
        <v>88</v>
      </c>
      <c r="AW341" s="11" t="s">
        <v>41</v>
      </c>
      <c r="AX341" s="11" t="s">
        <v>80</v>
      </c>
      <c r="AY341" s="137" t="s">
        <v>184</v>
      </c>
    </row>
    <row r="342" spans="2:65" s="11" customFormat="1" ht="22.5">
      <c r="B342" s="135"/>
      <c r="D342" s="136" t="s">
        <v>190</v>
      </c>
      <c r="E342" s="137" t="s">
        <v>3</v>
      </c>
      <c r="F342" s="138" t="s">
        <v>1306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88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1295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88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2" customFormat="1" ht="11.25">
      <c r="B344" s="142"/>
      <c r="D344" s="136" t="s">
        <v>190</v>
      </c>
      <c r="E344" s="143" t="s">
        <v>3</v>
      </c>
      <c r="F344" s="144" t="s">
        <v>3847</v>
      </c>
      <c r="H344" s="145">
        <v>10</v>
      </c>
      <c r="I344" s="146"/>
      <c r="L344" s="142"/>
      <c r="M344" s="147"/>
      <c r="T344" s="148"/>
      <c r="AT344" s="143" t="s">
        <v>190</v>
      </c>
      <c r="AU344" s="143" t="s">
        <v>88</v>
      </c>
      <c r="AV344" s="12" t="s">
        <v>90</v>
      </c>
      <c r="AW344" s="12" t="s">
        <v>41</v>
      </c>
      <c r="AX344" s="12" t="s">
        <v>80</v>
      </c>
      <c r="AY344" s="143" t="s">
        <v>184</v>
      </c>
    </row>
    <row r="345" spans="2:65" s="13" customFormat="1" ht="11.25">
      <c r="B345" s="149"/>
      <c r="D345" s="136" t="s">
        <v>190</v>
      </c>
      <c r="E345" s="150" t="s">
        <v>3</v>
      </c>
      <c r="F345" s="151" t="s">
        <v>202</v>
      </c>
      <c r="H345" s="152">
        <v>10</v>
      </c>
      <c r="I345" s="153"/>
      <c r="L345" s="149"/>
      <c r="M345" s="154"/>
      <c r="T345" s="155"/>
      <c r="AT345" s="150" t="s">
        <v>190</v>
      </c>
      <c r="AU345" s="150" t="s">
        <v>88</v>
      </c>
      <c r="AV345" s="13" t="s">
        <v>203</v>
      </c>
      <c r="AW345" s="13" t="s">
        <v>41</v>
      </c>
      <c r="AX345" s="13" t="s">
        <v>88</v>
      </c>
      <c r="AY345" s="150" t="s">
        <v>184</v>
      </c>
    </row>
    <row r="346" spans="2:65" s="1" customFormat="1" ht="24.2" customHeight="1">
      <c r="B346" s="121"/>
      <c r="C346" s="122" t="s">
        <v>368</v>
      </c>
      <c r="D346" s="122" t="s">
        <v>185</v>
      </c>
      <c r="E346" s="123" t="s">
        <v>1648</v>
      </c>
      <c r="F346" s="124" t="s">
        <v>1649</v>
      </c>
      <c r="G346" s="125" t="s">
        <v>324</v>
      </c>
      <c r="H346" s="126">
        <v>240</v>
      </c>
      <c r="I346" s="127"/>
      <c r="J346" s="128">
        <f>ROUND(I346*H346,2)</f>
        <v>0</v>
      </c>
      <c r="K346" s="124" t="s">
        <v>189</v>
      </c>
      <c r="L346" s="32"/>
      <c r="M346" s="129" t="s">
        <v>3</v>
      </c>
      <c r="N346" s="130" t="s">
        <v>51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88</v>
      </c>
      <c r="AT346" s="133" t="s">
        <v>185</v>
      </c>
      <c r="AU346" s="133" t="s">
        <v>88</v>
      </c>
      <c r="AY346" s="16" t="s">
        <v>184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6" t="s">
        <v>88</v>
      </c>
      <c r="BK346" s="134">
        <f>ROUND(I346*H346,2)</f>
        <v>0</v>
      </c>
      <c r="BL346" s="16" t="s">
        <v>88</v>
      </c>
      <c r="BM346" s="133" t="s">
        <v>3848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3840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88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1" customFormat="1" ht="22.5">
      <c r="B348" s="135"/>
      <c r="D348" s="136" t="s">
        <v>190</v>
      </c>
      <c r="E348" s="137" t="s">
        <v>3</v>
      </c>
      <c r="F348" s="138" t="s">
        <v>1651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88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65" s="12" customFormat="1" ht="11.25">
      <c r="B349" s="142"/>
      <c r="D349" s="136" t="s">
        <v>190</v>
      </c>
      <c r="E349" s="143" t="s">
        <v>3</v>
      </c>
      <c r="F349" s="144" t="s">
        <v>3849</v>
      </c>
      <c r="H349" s="145">
        <v>240</v>
      </c>
      <c r="I349" s="146"/>
      <c r="L349" s="142"/>
      <c r="M349" s="147"/>
      <c r="T349" s="148"/>
      <c r="AT349" s="143" t="s">
        <v>190</v>
      </c>
      <c r="AU349" s="143" t="s">
        <v>88</v>
      </c>
      <c r="AV349" s="12" t="s">
        <v>90</v>
      </c>
      <c r="AW349" s="12" t="s">
        <v>41</v>
      </c>
      <c r="AX349" s="12" t="s">
        <v>80</v>
      </c>
      <c r="AY349" s="143" t="s">
        <v>184</v>
      </c>
    </row>
    <row r="350" spans="2:65" s="13" customFormat="1" ht="11.25">
      <c r="B350" s="149"/>
      <c r="D350" s="136" t="s">
        <v>190</v>
      </c>
      <c r="E350" s="150" t="s">
        <v>3</v>
      </c>
      <c r="F350" s="151" t="s">
        <v>202</v>
      </c>
      <c r="H350" s="152">
        <v>240</v>
      </c>
      <c r="I350" s="153"/>
      <c r="L350" s="149"/>
      <c r="M350" s="154"/>
      <c r="T350" s="155"/>
      <c r="AT350" s="150" t="s">
        <v>190</v>
      </c>
      <c r="AU350" s="150" t="s">
        <v>88</v>
      </c>
      <c r="AV350" s="13" t="s">
        <v>203</v>
      </c>
      <c r="AW350" s="13" t="s">
        <v>41</v>
      </c>
      <c r="AX350" s="13" t="s">
        <v>88</v>
      </c>
      <c r="AY350" s="150" t="s">
        <v>184</v>
      </c>
    </row>
    <row r="351" spans="2:65" s="1" customFormat="1" ht="44.25" customHeight="1">
      <c r="B351" s="121"/>
      <c r="C351" s="122" t="s">
        <v>493</v>
      </c>
      <c r="D351" s="122" t="s">
        <v>185</v>
      </c>
      <c r="E351" s="123" t="s">
        <v>366</v>
      </c>
      <c r="F351" s="124" t="s">
        <v>367</v>
      </c>
      <c r="G351" s="125" t="s">
        <v>324</v>
      </c>
      <c r="H351" s="126">
        <v>2</v>
      </c>
      <c r="I351" s="127"/>
      <c r="J351" s="128">
        <f>ROUND(I351*H351,2)</f>
        <v>0</v>
      </c>
      <c r="K351" s="124" t="s">
        <v>189</v>
      </c>
      <c r="L351" s="32"/>
      <c r="M351" s="129" t="s">
        <v>3</v>
      </c>
      <c r="N351" s="130" t="s">
        <v>51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88</v>
      </c>
      <c r="AT351" s="133" t="s">
        <v>185</v>
      </c>
      <c r="AU351" s="133" t="s">
        <v>88</v>
      </c>
      <c r="AY351" s="16" t="s">
        <v>184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6" t="s">
        <v>88</v>
      </c>
      <c r="BK351" s="134">
        <f>ROUND(I351*H351,2)</f>
        <v>0</v>
      </c>
      <c r="BL351" s="16" t="s">
        <v>88</v>
      </c>
      <c r="BM351" s="133" t="s">
        <v>3850</v>
      </c>
    </row>
    <row r="352" spans="2:65" s="11" customFormat="1" ht="11.25">
      <c r="B352" s="135"/>
      <c r="D352" s="136" t="s">
        <v>190</v>
      </c>
      <c r="E352" s="137" t="s">
        <v>3</v>
      </c>
      <c r="F352" s="138" t="s">
        <v>3840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88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3851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88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2" customFormat="1" ht="11.25">
      <c r="B354" s="142"/>
      <c r="D354" s="136" t="s">
        <v>190</v>
      </c>
      <c r="E354" s="143" t="s">
        <v>3</v>
      </c>
      <c r="F354" s="144" t="s">
        <v>90</v>
      </c>
      <c r="H354" s="145">
        <v>2</v>
      </c>
      <c r="I354" s="146"/>
      <c r="L354" s="142"/>
      <c r="M354" s="147"/>
      <c r="T354" s="148"/>
      <c r="AT354" s="143" t="s">
        <v>190</v>
      </c>
      <c r="AU354" s="143" t="s">
        <v>88</v>
      </c>
      <c r="AV354" s="12" t="s">
        <v>90</v>
      </c>
      <c r="AW354" s="12" t="s">
        <v>41</v>
      </c>
      <c r="AX354" s="12" t="s">
        <v>80</v>
      </c>
      <c r="AY354" s="143" t="s">
        <v>184</v>
      </c>
    </row>
    <row r="355" spans="2:65" s="13" customFormat="1" ht="11.25">
      <c r="B355" s="149"/>
      <c r="D355" s="136" t="s">
        <v>190</v>
      </c>
      <c r="E355" s="150" t="s">
        <v>3</v>
      </c>
      <c r="F355" s="151" t="s">
        <v>202</v>
      </c>
      <c r="H355" s="152">
        <v>2</v>
      </c>
      <c r="I355" s="153"/>
      <c r="L355" s="149"/>
      <c r="M355" s="154"/>
      <c r="T355" s="155"/>
      <c r="AT355" s="150" t="s">
        <v>190</v>
      </c>
      <c r="AU355" s="150" t="s">
        <v>88</v>
      </c>
      <c r="AV355" s="13" t="s">
        <v>203</v>
      </c>
      <c r="AW355" s="13" t="s">
        <v>41</v>
      </c>
      <c r="AX355" s="13" t="s">
        <v>88</v>
      </c>
      <c r="AY355" s="150" t="s">
        <v>184</v>
      </c>
    </row>
    <row r="356" spans="2:65" s="1" customFormat="1" ht="44.25" customHeight="1">
      <c r="B356" s="121"/>
      <c r="C356" s="122" t="s">
        <v>373</v>
      </c>
      <c r="D356" s="122" t="s">
        <v>185</v>
      </c>
      <c r="E356" s="123" t="s">
        <v>1660</v>
      </c>
      <c r="F356" s="124" t="s">
        <v>1661</v>
      </c>
      <c r="G356" s="125" t="s">
        <v>324</v>
      </c>
      <c r="H356" s="126">
        <v>2</v>
      </c>
      <c r="I356" s="127"/>
      <c r="J356" s="128">
        <f>ROUND(I356*H356,2)</f>
        <v>0</v>
      </c>
      <c r="K356" s="124" t="s">
        <v>189</v>
      </c>
      <c r="L356" s="32"/>
      <c r="M356" s="129" t="s">
        <v>3</v>
      </c>
      <c r="N356" s="130" t="s">
        <v>51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88</v>
      </c>
      <c r="AT356" s="133" t="s">
        <v>185</v>
      </c>
      <c r="AU356" s="133" t="s">
        <v>88</v>
      </c>
      <c r="AY356" s="16" t="s">
        <v>184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6" t="s">
        <v>88</v>
      </c>
      <c r="BK356" s="134">
        <f>ROUND(I356*H356,2)</f>
        <v>0</v>
      </c>
      <c r="BL356" s="16" t="s">
        <v>88</v>
      </c>
      <c r="BM356" s="133" t="s">
        <v>3852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3840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88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1" customFormat="1" ht="11.25">
      <c r="B358" s="135"/>
      <c r="D358" s="136" t="s">
        <v>190</v>
      </c>
      <c r="E358" s="137" t="s">
        <v>3</v>
      </c>
      <c r="F358" s="138" t="s">
        <v>3843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88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1663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88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2" customFormat="1" ht="11.25">
      <c r="B360" s="142"/>
      <c r="D360" s="136" t="s">
        <v>190</v>
      </c>
      <c r="E360" s="143" t="s">
        <v>3</v>
      </c>
      <c r="F360" s="144" t="s">
        <v>90</v>
      </c>
      <c r="H360" s="145">
        <v>2</v>
      </c>
      <c r="I360" s="146"/>
      <c r="L360" s="142"/>
      <c r="M360" s="147"/>
      <c r="T360" s="148"/>
      <c r="AT360" s="143" t="s">
        <v>190</v>
      </c>
      <c r="AU360" s="143" t="s">
        <v>88</v>
      </c>
      <c r="AV360" s="12" t="s">
        <v>90</v>
      </c>
      <c r="AW360" s="12" t="s">
        <v>41</v>
      </c>
      <c r="AX360" s="12" t="s">
        <v>80</v>
      </c>
      <c r="AY360" s="143" t="s">
        <v>184</v>
      </c>
    </row>
    <row r="361" spans="2:65" s="13" customFormat="1" ht="11.25">
      <c r="B361" s="149"/>
      <c r="D361" s="136" t="s">
        <v>190</v>
      </c>
      <c r="E361" s="150" t="s">
        <v>3</v>
      </c>
      <c r="F361" s="151" t="s">
        <v>202</v>
      </c>
      <c r="H361" s="152">
        <v>2</v>
      </c>
      <c r="I361" s="153"/>
      <c r="L361" s="149"/>
      <c r="M361" s="154"/>
      <c r="T361" s="155"/>
      <c r="AT361" s="150" t="s">
        <v>190</v>
      </c>
      <c r="AU361" s="150" t="s">
        <v>88</v>
      </c>
      <c r="AV361" s="13" t="s">
        <v>203</v>
      </c>
      <c r="AW361" s="13" t="s">
        <v>41</v>
      </c>
      <c r="AX361" s="13" t="s">
        <v>88</v>
      </c>
      <c r="AY361" s="150" t="s">
        <v>184</v>
      </c>
    </row>
    <row r="362" spans="2:65" s="1" customFormat="1" ht="37.9" customHeight="1">
      <c r="B362" s="121"/>
      <c r="C362" s="122" t="s">
        <v>509</v>
      </c>
      <c r="D362" s="122" t="s">
        <v>185</v>
      </c>
      <c r="E362" s="123" t="s">
        <v>1671</v>
      </c>
      <c r="F362" s="124" t="s">
        <v>1672</v>
      </c>
      <c r="G362" s="125" t="s">
        <v>324</v>
      </c>
      <c r="H362" s="126">
        <v>4</v>
      </c>
      <c r="I362" s="127"/>
      <c r="J362" s="128">
        <f>ROUND(I362*H362,2)</f>
        <v>0</v>
      </c>
      <c r="K362" s="124" t="s">
        <v>189</v>
      </c>
      <c r="L362" s="32"/>
      <c r="M362" s="129" t="s">
        <v>3</v>
      </c>
      <c r="N362" s="130" t="s">
        <v>51</v>
      </c>
      <c r="P362" s="131">
        <f>O362*H362</f>
        <v>0</v>
      </c>
      <c r="Q362" s="131">
        <v>0</v>
      </c>
      <c r="R362" s="131">
        <f>Q362*H362</f>
        <v>0</v>
      </c>
      <c r="S362" s="131">
        <v>0</v>
      </c>
      <c r="T362" s="132">
        <f>S362*H362</f>
        <v>0</v>
      </c>
      <c r="AR362" s="133" t="s">
        <v>88</v>
      </c>
      <c r="AT362" s="133" t="s">
        <v>185</v>
      </c>
      <c r="AU362" s="133" t="s">
        <v>88</v>
      </c>
      <c r="AY362" s="16" t="s">
        <v>184</v>
      </c>
      <c r="BE362" s="134">
        <f>IF(N362="základní",J362,0)</f>
        <v>0</v>
      </c>
      <c r="BF362" s="134">
        <f>IF(N362="snížená",J362,0)</f>
        <v>0</v>
      </c>
      <c r="BG362" s="134">
        <f>IF(N362="zákl. přenesená",J362,0)</f>
        <v>0</v>
      </c>
      <c r="BH362" s="134">
        <f>IF(N362="sníž. přenesená",J362,0)</f>
        <v>0</v>
      </c>
      <c r="BI362" s="134">
        <f>IF(N362="nulová",J362,0)</f>
        <v>0</v>
      </c>
      <c r="BJ362" s="16" t="s">
        <v>88</v>
      </c>
      <c r="BK362" s="134">
        <f>ROUND(I362*H362,2)</f>
        <v>0</v>
      </c>
      <c r="BL362" s="16" t="s">
        <v>88</v>
      </c>
      <c r="BM362" s="133" t="s">
        <v>3853</v>
      </c>
    </row>
    <row r="363" spans="2:65" s="11" customFormat="1" ht="11.25">
      <c r="B363" s="135"/>
      <c r="D363" s="136" t="s">
        <v>190</v>
      </c>
      <c r="E363" s="137" t="s">
        <v>3</v>
      </c>
      <c r="F363" s="138" t="s">
        <v>3840</v>
      </c>
      <c r="H363" s="137" t="s">
        <v>3</v>
      </c>
      <c r="I363" s="139"/>
      <c r="L363" s="135"/>
      <c r="M363" s="140"/>
      <c r="T363" s="141"/>
      <c r="AT363" s="137" t="s">
        <v>190</v>
      </c>
      <c r="AU363" s="137" t="s">
        <v>88</v>
      </c>
      <c r="AV363" s="11" t="s">
        <v>88</v>
      </c>
      <c r="AW363" s="11" t="s">
        <v>41</v>
      </c>
      <c r="AX363" s="11" t="s">
        <v>80</v>
      </c>
      <c r="AY363" s="137" t="s">
        <v>184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1674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88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2" customFormat="1" ht="11.25">
      <c r="B365" s="142"/>
      <c r="D365" s="136" t="s">
        <v>190</v>
      </c>
      <c r="E365" s="143" t="s">
        <v>3</v>
      </c>
      <c r="F365" s="144" t="s">
        <v>1125</v>
      </c>
      <c r="H365" s="145">
        <v>4</v>
      </c>
      <c r="I365" s="146"/>
      <c r="L365" s="142"/>
      <c r="M365" s="147"/>
      <c r="T365" s="148"/>
      <c r="AT365" s="143" t="s">
        <v>190</v>
      </c>
      <c r="AU365" s="143" t="s">
        <v>88</v>
      </c>
      <c r="AV365" s="12" t="s">
        <v>90</v>
      </c>
      <c r="AW365" s="12" t="s">
        <v>41</v>
      </c>
      <c r="AX365" s="12" t="s">
        <v>80</v>
      </c>
      <c r="AY365" s="143" t="s">
        <v>184</v>
      </c>
    </row>
    <row r="366" spans="2:65" s="13" customFormat="1" ht="11.25">
      <c r="B366" s="149"/>
      <c r="D366" s="136" t="s">
        <v>190</v>
      </c>
      <c r="E366" s="150" t="s">
        <v>3</v>
      </c>
      <c r="F366" s="151" t="s">
        <v>202</v>
      </c>
      <c r="H366" s="152">
        <v>4</v>
      </c>
      <c r="I366" s="153"/>
      <c r="L366" s="149"/>
      <c r="M366" s="154"/>
      <c r="T366" s="155"/>
      <c r="AT366" s="150" t="s">
        <v>190</v>
      </c>
      <c r="AU366" s="150" t="s">
        <v>88</v>
      </c>
      <c r="AV366" s="13" t="s">
        <v>203</v>
      </c>
      <c r="AW366" s="13" t="s">
        <v>41</v>
      </c>
      <c r="AX366" s="13" t="s">
        <v>88</v>
      </c>
      <c r="AY366" s="150" t="s">
        <v>184</v>
      </c>
    </row>
    <row r="367" spans="2:65" s="1" customFormat="1" ht="21.75" customHeight="1">
      <c r="B367" s="121"/>
      <c r="C367" s="122" t="s">
        <v>379</v>
      </c>
      <c r="D367" s="122" t="s">
        <v>185</v>
      </c>
      <c r="E367" s="123" t="s">
        <v>371</v>
      </c>
      <c r="F367" s="124" t="s">
        <v>372</v>
      </c>
      <c r="G367" s="125" t="s">
        <v>324</v>
      </c>
      <c r="H367" s="126">
        <v>225</v>
      </c>
      <c r="I367" s="127"/>
      <c r="J367" s="128">
        <f>ROUND(I367*H367,2)</f>
        <v>0</v>
      </c>
      <c r="K367" s="124" t="s">
        <v>189</v>
      </c>
      <c r="L367" s="32"/>
      <c r="M367" s="129" t="s">
        <v>3</v>
      </c>
      <c r="N367" s="130" t="s">
        <v>51</v>
      </c>
      <c r="P367" s="131">
        <f>O367*H367</f>
        <v>0</v>
      </c>
      <c r="Q367" s="131">
        <v>0</v>
      </c>
      <c r="R367" s="131">
        <f>Q367*H367</f>
        <v>0</v>
      </c>
      <c r="S367" s="131">
        <v>0</v>
      </c>
      <c r="T367" s="132">
        <f>S367*H367</f>
        <v>0</v>
      </c>
      <c r="AR367" s="133" t="s">
        <v>88</v>
      </c>
      <c r="AT367" s="133" t="s">
        <v>185</v>
      </c>
      <c r="AU367" s="133" t="s">
        <v>88</v>
      </c>
      <c r="AY367" s="16" t="s">
        <v>184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6" t="s">
        <v>88</v>
      </c>
      <c r="BK367" s="134">
        <f>ROUND(I367*H367,2)</f>
        <v>0</v>
      </c>
      <c r="BL367" s="16" t="s">
        <v>88</v>
      </c>
      <c r="BM367" s="133" t="s">
        <v>3854</v>
      </c>
    </row>
    <row r="368" spans="2:65" s="11" customFormat="1" ht="11.25">
      <c r="B368" s="135"/>
      <c r="D368" s="136" t="s">
        <v>190</v>
      </c>
      <c r="E368" s="137" t="s">
        <v>3</v>
      </c>
      <c r="F368" s="138" t="s">
        <v>3743</v>
      </c>
      <c r="H368" s="137" t="s">
        <v>3</v>
      </c>
      <c r="I368" s="139"/>
      <c r="L368" s="135"/>
      <c r="M368" s="140"/>
      <c r="T368" s="141"/>
      <c r="AT368" s="137" t="s">
        <v>190</v>
      </c>
      <c r="AU368" s="137" t="s">
        <v>88</v>
      </c>
      <c r="AV368" s="11" t="s">
        <v>88</v>
      </c>
      <c r="AW368" s="11" t="s">
        <v>41</v>
      </c>
      <c r="AX368" s="11" t="s">
        <v>80</v>
      </c>
      <c r="AY368" s="137" t="s">
        <v>184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337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88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2" customFormat="1" ht="11.25">
      <c r="B370" s="142"/>
      <c r="D370" s="136" t="s">
        <v>190</v>
      </c>
      <c r="E370" s="143" t="s">
        <v>3</v>
      </c>
      <c r="F370" s="144" t="s">
        <v>3855</v>
      </c>
      <c r="H370" s="145">
        <v>225</v>
      </c>
      <c r="I370" s="146"/>
      <c r="L370" s="142"/>
      <c r="M370" s="147"/>
      <c r="T370" s="148"/>
      <c r="AT370" s="143" t="s">
        <v>190</v>
      </c>
      <c r="AU370" s="143" t="s">
        <v>88</v>
      </c>
      <c r="AV370" s="12" t="s">
        <v>90</v>
      </c>
      <c r="AW370" s="12" t="s">
        <v>41</v>
      </c>
      <c r="AX370" s="12" t="s">
        <v>80</v>
      </c>
      <c r="AY370" s="143" t="s">
        <v>184</v>
      </c>
    </row>
    <row r="371" spans="2:65" s="13" customFormat="1" ht="11.25">
      <c r="B371" s="149"/>
      <c r="D371" s="136" t="s">
        <v>190</v>
      </c>
      <c r="E371" s="150" t="s">
        <v>3</v>
      </c>
      <c r="F371" s="151" t="s">
        <v>202</v>
      </c>
      <c r="H371" s="152">
        <v>225</v>
      </c>
      <c r="I371" s="153"/>
      <c r="L371" s="149"/>
      <c r="M371" s="154"/>
      <c r="T371" s="155"/>
      <c r="AT371" s="150" t="s">
        <v>190</v>
      </c>
      <c r="AU371" s="150" t="s">
        <v>88</v>
      </c>
      <c r="AV371" s="13" t="s">
        <v>203</v>
      </c>
      <c r="AW371" s="13" t="s">
        <v>41</v>
      </c>
      <c r="AX371" s="13" t="s">
        <v>88</v>
      </c>
      <c r="AY371" s="150" t="s">
        <v>184</v>
      </c>
    </row>
    <row r="372" spans="2:65" s="1" customFormat="1" ht="16.5" customHeight="1">
      <c r="B372" s="121"/>
      <c r="C372" s="122" t="s">
        <v>521</v>
      </c>
      <c r="D372" s="122" t="s">
        <v>185</v>
      </c>
      <c r="E372" s="123" t="s">
        <v>377</v>
      </c>
      <c r="F372" s="124" t="s">
        <v>378</v>
      </c>
      <c r="G372" s="125" t="s">
        <v>348</v>
      </c>
      <c r="H372" s="126">
        <v>38</v>
      </c>
      <c r="I372" s="127"/>
      <c r="J372" s="128">
        <f>ROUND(I372*H372,2)</f>
        <v>0</v>
      </c>
      <c r="K372" s="124" t="s">
        <v>189</v>
      </c>
      <c r="L372" s="32"/>
      <c r="M372" s="129" t="s">
        <v>3</v>
      </c>
      <c r="N372" s="130" t="s">
        <v>51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88</v>
      </c>
      <c r="AT372" s="133" t="s">
        <v>185</v>
      </c>
      <c r="AU372" s="133" t="s">
        <v>88</v>
      </c>
      <c r="AY372" s="16" t="s">
        <v>184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6" t="s">
        <v>88</v>
      </c>
      <c r="BK372" s="134">
        <f>ROUND(I372*H372,2)</f>
        <v>0</v>
      </c>
      <c r="BL372" s="16" t="s">
        <v>88</v>
      </c>
      <c r="BM372" s="133" t="s">
        <v>3856</v>
      </c>
    </row>
    <row r="373" spans="2:65" s="11" customFormat="1" ht="11.25">
      <c r="B373" s="135"/>
      <c r="D373" s="136" t="s">
        <v>190</v>
      </c>
      <c r="E373" s="137" t="s">
        <v>3</v>
      </c>
      <c r="F373" s="138" t="s">
        <v>3840</v>
      </c>
      <c r="H373" s="137" t="s">
        <v>3</v>
      </c>
      <c r="I373" s="139"/>
      <c r="L373" s="135"/>
      <c r="M373" s="140"/>
      <c r="T373" s="141"/>
      <c r="AT373" s="137" t="s">
        <v>190</v>
      </c>
      <c r="AU373" s="137" t="s">
        <v>88</v>
      </c>
      <c r="AV373" s="11" t="s">
        <v>88</v>
      </c>
      <c r="AW373" s="11" t="s">
        <v>41</v>
      </c>
      <c r="AX373" s="11" t="s">
        <v>80</v>
      </c>
      <c r="AY373" s="137" t="s">
        <v>184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380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88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2" customFormat="1" ht="11.25">
      <c r="B375" s="142"/>
      <c r="D375" s="136" t="s">
        <v>190</v>
      </c>
      <c r="E375" s="143" t="s">
        <v>3</v>
      </c>
      <c r="F375" s="144" t="s">
        <v>3857</v>
      </c>
      <c r="H375" s="145">
        <v>38</v>
      </c>
      <c r="I375" s="146"/>
      <c r="L375" s="142"/>
      <c r="M375" s="147"/>
      <c r="T375" s="148"/>
      <c r="AT375" s="143" t="s">
        <v>190</v>
      </c>
      <c r="AU375" s="143" t="s">
        <v>88</v>
      </c>
      <c r="AV375" s="12" t="s">
        <v>90</v>
      </c>
      <c r="AW375" s="12" t="s">
        <v>41</v>
      </c>
      <c r="AX375" s="12" t="s">
        <v>80</v>
      </c>
      <c r="AY375" s="143" t="s">
        <v>184</v>
      </c>
    </row>
    <row r="376" spans="2:65" s="13" customFormat="1" ht="11.25">
      <c r="B376" s="149"/>
      <c r="D376" s="136" t="s">
        <v>190</v>
      </c>
      <c r="E376" s="150" t="s">
        <v>3</v>
      </c>
      <c r="F376" s="151" t="s">
        <v>202</v>
      </c>
      <c r="H376" s="152">
        <v>38</v>
      </c>
      <c r="I376" s="153"/>
      <c r="L376" s="149"/>
      <c r="M376" s="154"/>
      <c r="T376" s="155"/>
      <c r="AT376" s="150" t="s">
        <v>190</v>
      </c>
      <c r="AU376" s="150" t="s">
        <v>88</v>
      </c>
      <c r="AV376" s="13" t="s">
        <v>203</v>
      </c>
      <c r="AW376" s="13" t="s">
        <v>41</v>
      </c>
      <c r="AX376" s="13" t="s">
        <v>88</v>
      </c>
      <c r="AY376" s="150" t="s">
        <v>184</v>
      </c>
    </row>
    <row r="377" spans="2:65" s="1" customFormat="1" ht="24.2" customHeight="1">
      <c r="B377" s="121"/>
      <c r="C377" s="122" t="s">
        <v>386</v>
      </c>
      <c r="D377" s="122" t="s">
        <v>185</v>
      </c>
      <c r="E377" s="123" t="s">
        <v>2309</v>
      </c>
      <c r="F377" s="124" t="s">
        <v>2310</v>
      </c>
      <c r="G377" s="125" t="s">
        <v>1343</v>
      </c>
      <c r="H377" s="126">
        <v>0.4</v>
      </c>
      <c r="I377" s="127"/>
      <c r="J377" s="128">
        <f>ROUND(I377*H377,2)</f>
        <v>0</v>
      </c>
      <c r="K377" s="124" t="s">
        <v>189</v>
      </c>
      <c r="L377" s="32"/>
      <c r="M377" s="129" t="s">
        <v>3</v>
      </c>
      <c r="N377" s="130" t="s">
        <v>51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88</v>
      </c>
      <c r="AT377" s="133" t="s">
        <v>185</v>
      </c>
      <c r="AU377" s="133" t="s">
        <v>88</v>
      </c>
      <c r="AY377" s="16" t="s">
        <v>184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6" t="s">
        <v>88</v>
      </c>
      <c r="BK377" s="134">
        <f>ROUND(I377*H377,2)</f>
        <v>0</v>
      </c>
      <c r="BL377" s="16" t="s">
        <v>88</v>
      </c>
      <c r="BM377" s="133" t="s">
        <v>3858</v>
      </c>
    </row>
    <row r="378" spans="2:65" s="11" customFormat="1" ht="11.25">
      <c r="B378" s="135"/>
      <c r="D378" s="136" t="s">
        <v>190</v>
      </c>
      <c r="E378" s="137" t="s">
        <v>3</v>
      </c>
      <c r="F378" s="138" t="s">
        <v>3840</v>
      </c>
      <c r="H378" s="137" t="s">
        <v>3</v>
      </c>
      <c r="I378" s="139"/>
      <c r="L378" s="135"/>
      <c r="M378" s="140"/>
      <c r="T378" s="141"/>
      <c r="AT378" s="137" t="s">
        <v>190</v>
      </c>
      <c r="AU378" s="137" t="s">
        <v>88</v>
      </c>
      <c r="AV378" s="11" t="s">
        <v>88</v>
      </c>
      <c r="AW378" s="11" t="s">
        <v>41</v>
      </c>
      <c r="AX378" s="11" t="s">
        <v>80</v>
      </c>
      <c r="AY378" s="137" t="s">
        <v>184</v>
      </c>
    </row>
    <row r="379" spans="2:65" s="11" customFormat="1" ht="11.25">
      <c r="B379" s="135"/>
      <c r="D379" s="136" t="s">
        <v>190</v>
      </c>
      <c r="E379" s="137" t="s">
        <v>3</v>
      </c>
      <c r="F379" s="138" t="s">
        <v>2312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88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2" customFormat="1" ht="11.25">
      <c r="B380" s="142"/>
      <c r="D380" s="136" t="s">
        <v>190</v>
      </c>
      <c r="E380" s="143" t="s">
        <v>3</v>
      </c>
      <c r="F380" s="144" t="s">
        <v>3859</v>
      </c>
      <c r="H380" s="145">
        <v>0.4</v>
      </c>
      <c r="I380" s="146"/>
      <c r="L380" s="142"/>
      <c r="M380" s="147"/>
      <c r="T380" s="148"/>
      <c r="AT380" s="143" t="s">
        <v>190</v>
      </c>
      <c r="AU380" s="143" t="s">
        <v>88</v>
      </c>
      <c r="AV380" s="12" t="s">
        <v>90</v>
      </c>
      <c r="AW380" s="12" t="s">
        <v>41</v>
      </c>
      <c r="AX380" s="12" t="s">
        <v>80</v>
      </c>
      <c r="AY380" s="143" t="s">
        <v>184</v>
      </c>
    </row>
    <row r="381" spans="2:65" s="13" customFormat="1" ht="11.25">
      <c r="B381" s="149"/>
      <c r="D381" s="136" t="s">
        <v>190</v>
      </c>
      <c r="E381" s="150" t="s">
        <v>3</v>
      </c>
      <c r="F381" s="151" t="s">
        <v>202</v>
      </c>
      <c r="H381" s="152">
        <v>0.4</v>
      </c>
      <c r="I381" s="153"/>
      <c r="L381" s="149"/>
      <c r="M381" s="154"/>
      <c r="T381" s="155"/>
      <c r="AT381" s="150" t="s">
        <v>190</v>
      </c>
      <c r="AU381" s="150" t="s">
        <v>88</v>
      </c>
      <c r="AV381" s="13" t="s">
        <v>203</v>
      </c>
      <c r="AW381" s="13" t="s">
        <v>41</v>
      </c>
      <c r="AX381" s="13" t="s">
        <v>88</v>
      </c>
      <c r="AY381" s="150" t="s">
        <v>184</v>
      </c>
    </row>
    <row r="382" spans="2:65" s="1" customFormat="1" ht="21.75" customHeight="1">
      <c r="B382" s="121"/>
      <c r="C382" s="122" t="s">
        <v>531</v>
      </c>
      <c r="D382" s="122" t="s">
        <v>185</v>
      </c>
      <c r="E382" s="123" t="s">
        <v>2314</v>
      </c>
      <c r="F382" s="124" t="s">
        <v>2315</v>
      </c>
      <c r="G382" s="125" t="s">
        <v>1343</v>
      </c>
      <c r="H382" s="126">
        <v>0.4</v>
      </c>
      <c r="I382" s="127"/>
      <c r="J382" s="128">
        <f>ROUND(I382*H382,2)</f>
        <v>0</v>
      </c>
      <c r="K382" s="124" t="s">
        <v>189</v>
      </c>
      <c r="L382" s="32"/>
      <c r="M382" s="129" t="s">
        <v>3</v>
      </c>
      <c r="N382" s="130" t="s">
        <v>51</v>
      </c>
      <c r="P382" s="131">
        <f>O382*H382</f>
        <v>0</v>
      </c>
      <c r="Q382" s="131">
        <v>0</v>
      </c>
      <c r="R382" s="131">
        <f>Q382*H382</f>
        <v>0</v>
      </c>
      <c r="S382" s="131">
        <v>0</v>
      </c>
      <c r="T382" s="132">
        <f>S382*H382</f>
        <v>0</v>
      </c>
      <c r="AR382" s="133" t="s">
        <v>88</v>
      </c>
      <c r="AT382" s="133" t="s">
        <v>185</v>
      </c>
      <c r="AU382" s="133" t="s">
        <v>88</v>
      </c>
      <c r="AY382" s="16" t="s">
        <v>184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6" t="s">
        <v>88</v>
      </c>
      <c r="BK382" s="134">
        <f>ROUND(I382*H382,2)</f>
        <v>0</v>
      </c>
      <c r="BL382" s="16" t="s">
        <v>88</v>
      </c>
      <c r="BM382" s="133" t="s">
        <v>3860</v>
      </c>
    </row>
    <row r="383" spans="2:65" s="11" customFormat="1" ht="11.25">
      <c r="B383" s="135"/>
      <c r="D383" s="136" t="s">
        <v>190</v>
      </c>
      <c r="E383" s="137" t="s">
        <v>3</v>
      </c>
      <c r="F383" s="138" t="s">
        <v>3840</v>
      </c>
      <c r="H383" s="137" t="s">
        <v>3</v>
      </c>
      <c r="I383" s="139"/>
      <c r="L383" s="135"/>
      <c r="M383" s="140"/>
      <c r="T383" s="141"/>
      <c r="AT383" s="137" t="s">
        <v>190</v>
      </c>
      <c r="AU383" s="137" t="s">
        <v>88</v>
      </c>
      <c r="AV383" s="11" t="s">
        <v>88</v>
      </c>
      <c r="AW383" s="11" t="s">
        <v>41</v>
      </c>
      <c r="AX383" s="11" t="s">
        <v>80</v>
      </c>
      <c r="AY383" s="137" t="s">
        <v>184</v>
      </c>
    </row>
    <row r="384" spans="2:65" s="11" customFormat="1" ht="11.25">
      <c r="B384" s="135"/>
      <c r="D384" s="136" t="s">
        <v>190</v>
      </c>
      <c r="E384" s="137" t="s">
        <v>3</v>
      </c>
      <c r="F384" s="138" t="s">
        <v>3302</v>
      </c>
      <c r="H384" s="137" t="s">
        <v>3</v>
      </c>
      <c r="I384" s="139"/>
      <c r="L384" s="135"/>
      <c r="M384" s="140"/>
      <c r="T384" s="141"/>
      <c r="AT384" s="137" t="s">
        <v>190</v>
      </c>
      <c r="AU384" s="137" t="s">
        <v>88</v>
      </c>
      <c r="AV384" s="11" t="s">
        <v>88</v>
      </c>
      <c r="AW384" s="11" t="s">
        <v>41</v>
      </c>
      <c r="AX384" s="11" t="s">
        <v>80</v>
      </c>
      <c r="AY384" s="137" t="s">
        <v>184</v>
      </c>
    </row>
    <row r="385" spans="2:65" s="12" customFormat="1" ht="11.25">
      <c r="B385" s="142"/>
      <c r="D385" s="136" t="s">
        <v>190</v>
      </c>
      <c r="E385" s="143" t="s">
        <v>3</v>
      </c>
      <c r="F385" s="144" t="s">
        <v>3859</v>
      </c>
      <c r="H385" s="145">
        <v>0.4</v>
      </c>
      <c r="I385" s="146"/>
      <c r="L385" s="142"/>
      <c r="M385" s="147"/>
      <c r="T385" s="148"/>
      <c r="AT385" s="143" t="s">
        <v>190</v>
      </c>
      <c r="AU385" s="143" t="s">
        <v>88</v>
      </c>
      <c r="AV385" s="12" t="s">
        <v>90</v>
      </c>
      <c r="AW385" s="12" t="s">
        <v>41</v>
      </c>
      <c r="AX385" s="12" t="s">
        <v>80</v>
      </c>
      <c r="AY385" s="143" t="s">
        <v>184</v>
      </c>
    </row>
    <row r="386" spans="2:65" s="13" customFormat="1" ht="11.25">
      <c r="B386" s="149"/>
      <c r="D386" s="136" t="s">
        <v>190</v>
      </c>
      <c r="E386" s="150" t="s">
        <v>3</v>
      </c>
      <c r="F386" s="151" t="s">
        <v>202</v>
      </c>
      <c r="H386" s="152">
        <v>0.4</v>
      </c>
      <c r="I386" s="153"/>
      <c r="L386" s="149"/>
      <c r="M386" s="154"/>
      <c r="T386" s="155"/>
      <c r="AT386" s="150" t="s">
        <v>190</v>
      </c>
      <c r="AU386" s="150" t="s">
        <v>88</v>
      </c>
      <c r="AV386" s="13" t="s">
        <v>203</v>
      </c>
      <c r="AW386" s="13" t="s">
        <v>41</v>
      </c>
      <c r="AX386" s="13" t="s">
        <v>88</v>
      </c>
      <c r="AY386" s="150" t="s">
        <v>184</v>
      </c>
    </row>
    <row r="387" spans="2:65" s="1" customFormat="1" ht="37.9" customHeight="1">
      <c r="B387" s="121"/>
      <c r="C387" s="122" t="s">
        <v>391</v>
      </c>
      <c r="D387" s="122" t="s">
        <v>185</v>
      </c>
      <c r="E387" s="123" t="s">
        <v>2317</v>
      </c>
      <c r="F387" s="124" t="s">
        <v>2318</v>
      </c>
      <c r="G387" s="125" t="s">
        <v>348</v>
      </c>
      <c r="H387" s="126">
        <v>10</v>
      </c>
      <c r="I387" s="127"/>
      <c r="J387" s="128">
        <f>ROUND(I387*H387,2)</f>
        <v>0</v>
      </c>
      <c r="K387" s="124" t="s">
        <v>189</v>
      </c>
      <c r="L387" s="32"/>
      <c r="M387" s="129" t="s">
        <v>3</v>
      </c>
      <c r="N387" s="130" t="s">
        <v>51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88</v>
      </c>
      <c r="AT387" s="133" t="s">
        <v>185</v>
      </c>
      <c r="AU387" s="133" t="s">
        <v>88</v>
      </c>
      <c r="AY387" s="16" t="s">
        <v>184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88</v>
      </c>
      <c r="BK387" s="134">
        <f>ROUND(I387*H387,2)</f>
        <v>0</v>
      </c>
      <c r="BL387" s="16" t="s">
        <v>88</v>
      </c>
      <c r="BM387" s="133" t="s">
        <v>3861</v>
      </c>
    </row>
    <row r="388" spans="2:65" s="11" customFormat="1" ht="11.25">
      <c r="B388" s="135"/>
      <c r="D388" s="136" t="s">
        <v>190</v>
      </c>
      <c r="E388" s="137" t="s">
        <v>3</v>
      </c>
      <c r="F388" s="138" t="s">
        <v>3840</v>
      </c>
      <c r="H388" s="137" t="s">
        <v>3</v>
      </c>
      <c r="I388" s="139"/>
      <c r="L388" s="135"/>
      <c r="M388" s="140"/>
      <c r="T388" s="141"/>
      <c r="AT388" s="137" t="s">
        <v>190</v>
      </c>
      <c r="AU388" s="137" t="s">
        <v>88</v>
      </c>
      <c r="AV388" s="11" t="s">
        <v>88</v>
      </c>
      <c r="AW388" s="11" t="s">
        <v>41</v>
      </c>
      <c r="AX388" s="11" t="s">
        <v>80</v>
      </c>
      <c r="AY388" s="137" t="s">
        <v>184</v>
      </c>
    </row>
    <row r="389" spans="2:65" s="11" customFormat="1" ht="22.5">
      <c r="B389" s="135"/>
      <c r="D389" s="136" t="s">
        <v>190</v>
      </c>
      <c r="E389" s="137" t="s">
        <v>3</v>
      </c>
      <c r="F389" s="138" t="s">
        <v>2320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88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2" customFormat="1" ht="11.25">
      <c r="B390" s="142"/>
      <c r="D390" s="136" t="s">
        <v>190</v>
      </c>
      <c r="E390" s="143" t="s">
        <v>3</v>
      </c>
      <c r="F390" s="144" t="s">
        <v>1278</v>
      </c>
      <c r="H390" s="145">
        <v>10</v>
      </c>
      <c r="I390" s="146"/>
      <c r="L390" s="142"/>
      <c r="M390" s="147"/>
      <c r="T390" s="148"/>
      <c r="AT390" s="143" t="s">
        <v>190</v>
      </c>
      <c r="AU390" s="143" t="s">
        <v>88</v>
      </c>
      <c r="AV390" s="12" t="s">
        <v>90</v>
      </c>
      <c r="AW390" s="12" t="s">
        <v>41</v>
      </c>
      <c r="AX390" s="12" t="s">
        <v>80</v>
      </c>
      <c r="AY390" s="143" t="s">
        <v>184</v>
      </c>
    </row>
    <row r="391" spans="2:65" s="13" customFormat="1" ht="11.25">
      <c r="B391" s="149"/>
      <c r="D391" s="136" t="s">
        <v>190</v>
      </c>
      <c r="E391" s="150" t="s">
        <v>3</v>
      </c>
      <c r="F391" s="151" t="s">
        <v>202</v>
      </c>
      <c r="H391" s="152">
        <v>10</v>
      </c>
      <c r="I391" s="153"/>
      <c r="L391" s="149"/>
      <c r="M391" s="154"/>
      <c r="T391" s="155"/>
      <c r="AT391" s="150" t="s">
        <v>190</v>
      </c>
      <c r="AU391" s="150" t="s">
        <v>88</v>
      </c>
      <c r="AV391" s="13" t="s">
        <v>203</v>
      </c>
      <c r="AW391" s="13" t="s">
        <v>41</v>
      </c>
      <c r="AX391" s="13" t="s">
        <v>88</v>
      </c>
      <c r="AY391" s="150" t="s">
        <v>184</v>
      </c>
    </row>
    <row r="392" spans="2:65" s="1" customFormat="1" ht="33" customHeight="1">
      <c r="B392" s="121"/>
      <c r="C392" s="122" t="s">
        <v>540</v>
      </c>
      <c r="D392" s="122" t="s">
        <v>185</v>
      </c>
      <c r="E392" s="123" t="s">
        <v>2069</v>
      </c>
      <c r="F392" s="124" t="s">
        <v>2070</v>
      </c>
      <c r="G392" s="125" t="s">
        <v>348</v>
      </c>
      <c r="H392" s="126">
        <v>5</v>
      </c>
      <c r="I392" s="127"/>
      <c r="J392" s="128">
        <f>ROUND(I392*H392,2)</f>
        <v>0</v>
      </c>
      <c r="K392" s="124" t="s">
        <v>189</v>
      </c>
      <c r="L392" s="32"/>
      <c r="M392" s="129" t="s">
        <v>3</v>
      </c>
      <c r="N392" s="130" t="s">
        <v>51</v>
      </c>
      <c r="P392" s="131">
        <f>O392*H392</f>
        <v>0</v>
      </c>
      <c r="Q392" s="131">
        <v>0</v>
      </c>
      <c r="R392" s="131">
        <f>Q392*H392</f>
        <v>0</v>
      </c>
      <c r="S392" s="131">
        <v>0</v>
      </c>
      <c r="T392" s="132">
        <f>S392*H392</f>
        <v>0</v>
      </c>
      <c r="AR392" s="133" t="s">
        <v>88</v>
      </c>
      <c r="AT392" s="133" t="s">
        <v>185</v>
      </c>
      <c r="AU392" s="133" t="s">
        <v>88</v>
      </c>
      <c r="AY392" s="16" t="s">
        <v>184</v>
      </c>
      <c r="BE392" s="134">
        <f>IF(N392="základní",J392,0)</f>
        <v>0</v>
      </c>
      <c r="BF392" s="134">
        <f>IF(N392="snížená",J392,0)</f>
        <v>0</v>
      </c>
      <c r="BG392" s="134">
        <f>IF(N392="zákl. přenesená",J392,0)</f>
        <v>0</v>
      </c>
      <c r="BH392" s="134">
        <f>IF(N392="sníž. přenesená",J392,0)</f>
        <v>0</v>
      </c>
      <c r="BI392" s="134">
        <f>IF(N392="nulová",J392,0)</f>
        <v>0</v>
      </c>
      <c r="BJ392" s="16" t="s">
        <v>88</v>
      </c>
      <c r="BK392" s="134">
        <f>ROUND(I392*H392,2)</f>
        <v>0</v>
      </c>
      <c r="BL392" s="16" t="s">
        <v>88</v>
      </c>
      <c r="BM392" s="133" t="s">
        <v>3862</v>
      </c>
    </row>
    <row r="393" spans="2:65" s="11" customFormat="1" ht="11.25">
      <c r="B393" s="135"/>
      <c r="D393" s="136" t="s">
        <v>190</v>
      </c>
      <c r="E393" s="137" t="s">
        <v>3</v>
      </c>
      <c r="F393" s="138" t="s">
        <v>3840</v>
      </c>
      <c r="H393" s="137" t="s">
        <v>3</v>
      </c>
      <c r="I393" s="139"/>
      <c r="L393" s="135"/>
      <c r="M393" s="140"/>
      <c r="T393" s="141"/>
      <c r="AT393" s="137" t="s">
        <v>190</v>
      </c>
      <c r="AU393" s="137" t="s">
        <v>88</v>
      </c>
      <c r="AV393" s="11" t="s">
        <v>88</v>
      </c>
      <c r="AW393" s="11" t="s">
        <v>41</v>
      </c>
      <c r="AX393" s="11" t="s">
        <v>80</v>
      </c>
      <c r="AY393" s="137" t="s">
        <v>184</v>
      </c>
    </row>
    <row r="394" spans="2:65" s="11" customFormat="1" ht="11.25">
      <c r="B394" s="135"/>
      <c r="D394" s="136" t="s">
        <v>190</v>
      </c>
      <c r="E394" s="137" t="s">
        <v>3</v>
      </c>
      <c r="F394" s="138" t="s">
        <v>2323</v>
      </c>
      <c r="H394" s="137" t="s">
        <v>3</v>
      </c>
      <c r="I394" s="139"/>
      <c r="L394" s="135"/>
      <c r="M394" s="140"/>
      <c r="T394" s="141"/>
      <c r="AT394" s="137" t="s">
        <v>190</v>
      </c>
      <c r="AU394" s="137" t="s">
        <v>88</v>
      </c>
      <c r="AV394" s="11" t="s">
        <v>88</v>
      </c>
      <c r="AW394" s="11" t="s">
        <v>41</v>
      </c>
      <c r="AX394" s="11" t="s">
        <v>80</v>
      </c>
      <c r="AY394" s="137" t="s">
        <v>184</v>
      </c>
    </row>
    <row r="395" spans="2:65" s="12" customFormat="1" ht="11.25">
      <c r="B395" s="142"/>
      <c r="D395" s="136" t="s">
        <v>190</v>
      </c>
      <c r="E395" s="143" t="s">
        <v>3</v>
      </c>
      <c r="F395" s="144" t="s">
        <v>221</v>
      </c>
      <c r="H395" s="145">
        <v>5</v>
      </c>
      <c r="I395" s="146"/>
      <c r="L395" s="142"/>
      <c r="M395" s="147"/>
      <c r="T395" s="148"/>
      <c r="AT395" s="143" t="s">
        <v>190</v>
      </c>
      <c r="AU395" s="143" t="s">
        <v>88</v>
      </c>
      <c r="AV395" s="12" t="s">
        <v>90</v>
      </c>
      <c r="AW395" s="12" t="s">
        <v>41</v>
      </c>
      <c r="AX395" s="12" t="s">
        <v>80</v>
      </c>
      <c r="AY395" s="143" t="s">
        <v>184</v>
      </c>
    </row>
    <row r="396" spans="2:65" s="13" customFormat="1" ht="11.25">
      <c r="B396" s="149"/>
      <c r="D396" s="136" t="s">
        <v>190</v>
      </c>
      <c r="E396" s="150" t="s">
        <v>3</v>
      </c>
      <c r="F396" s="151" t="s">
        <v>202</v>
      </c>
      <c r="H396" s="152">
        <v>5</v>
      </c>
      <c r="I396" s="153"/>
      <c r="L396" s="149"/>
      <c r="M396" s="154"/>
      <c r="T396" s="155"/>
      <c r="AT396" s="150" t="s">
        <v>190</v>
      </c>
      <c r="AU396" s="150" t="s">
        <v>88</v>
      </c>
      <c r="AV396" s="13" t="s">
        <v>203</v>
      </c>
      <c r="AW396" s="13" t="s">
        <v>41</v>
      </c>
      <c r="AX396" s="13" t="s">
        <v>88</v>
      </c>
      <c r="AY396" s="150" t="s">
        <v>184</v>
      </c>
    </row>
    <row r="397" spans="2:65" s="1" customFormat="1" ht="16.5" customHeight="1">
      <c r="B397" s="121"/>
      <c r="C397" s="122" t="s">
        <v>397</v>
      </c>
      <c r="D397" s="122" t="s">
        <v>185</v>
      </c>
      <c r="E397" s="123" t="s">
        <v>384</v>
      </c>
      <c r="F397" s="124" t="s">
        <v>385</v>
      </c>
      <c r="G397" s="125" t="s">
        <v>348</v>
      </c>
      <c r="H397" s="126">
        <v>38</v>
      </c>
      <c r="I397" s="127"/>
      <c r="J397" s="128">
        <f>ROUND(I397*H397,2)</f>
        <v>0</v>
      </c>
      <c r="K397" s="124" t="s">
        <v>189</v>
      </c>
      <c r="L397" s="32"/>
      <c r="M397" s="129" t="s">
        <v>3</v>
      </c>
      <c r="N397" s="130" t="s">
        <v>51</v>
      </c>
      <c r="P397" s="131">
        <f>O397*H397</f>
        <v>0</v>
      </c>
      <c r="Q397" s="131">
        <v>0</v>
      </c>
      <c r="R397" s="131">
        <f>Q397*H397</f>
        <v>0</v>
      </c>
      <c r="S397" s="131">
        <v>0</v>
      </c>
      <c r="T397" s="132">
        <f>S397*H397</f>
        <v>0</v>
      </c>
      <c r="AR397" s="133" t="s">
        <v>88</v>
      </c>
      <c r="AT397" s="133" t="s">
        <v>185</v>
      </c>
      <c r="AU397" s="133" t="s">
        <v>88</v>
      </c>
      <c r="AY397" s="16" t="s">
        <v>184</v>
      </c>
      <c r="BE397" s="134">
        <f>IF(N397="základní",J397,0)</f>
        <v>0</v>
      </c>
      <c r="BF397" s="134">
        <f>IF(N397="snížená",J397,0)</f>
        <v>0</v>
      </c>
      <c r="BG397" s="134">
        <f>IF(N397="zákl. přenesená",J397,0)</f>
        <v>0</v>
      </c>
      <c r="BH397" s="134">
        <f>IF(N397="sníž. přenesená",J397,0)</f>
        <v>0</v>
      </c>
      <c r="BI397" s="134">
        <f>IF(N397="nulová",J397,0)</f>
        <v>0</v>
      </c>
      <c r="BJ397" s="16" t="s">
        <v>88</v>
      </c>
      <c r="BK397" s="134">
        <f>ROUND(I397*H397,2)</f>
        <v>0</v>
      </c>
      <c r="BL397" s="16" t="s">
        <v>88</v>
      </c>
      <c r="BM397" s="133" t="s">
        <v>3863</v>
      </c>
    </row>
    <row r="398" spans="2:65" s="11" customFormat="1" ht="11.25">
      <c r="B398" s="135"/>
      <c r="D398" s="136" t="s">
        <v>190</v>
      </c>
      <c r="E398" s="137" t="s">
        <v>3</v>
      </c>
      <c r="F398" s="138" t="s">
        <v>3840</v>
      </c>
      <c r="H398" s="137" t="s">
        <v>3</v>
      </c>
      <c r="I398" s="139"/>
      <c r="L398" s="135"/>
      <c r="M398" s="140"/>
      <c r="T398" s="141"/>
      <c r="AT398" s="137" t="s">
        <v>190</v>
      </c>
      <c r="AU398" s="137" t="s">
        <v>88</v>
      </c>
      <c r="AV398" s="11" t="s">
        <v>88</v>
      </c>
      <c r="AW398" s="11" t="s">
        <v>41</v>
      </c>
      <c r="AX398" s="11" t="s">
        <v>80</v>
      </c>
      <c r="AY398" s="137" t="s">
        <v>184</v>
      </c>
    </row>
    <row r="399" spans="2:65" s="11" customFormat="1" ht="11.25">
      <c r="B399" s="135"/>
      <c r="D399" s="136" t="s">
        <v>190</v>
      </c>
      <c r="E399" s="137" t="s">
        <v>3</v>
      </c>
      <c r="F399" s="138" t="s">
        <v>380</v>
      </c>
      <c r="H399" s="137" t="s">
        <v>3</v>
      </c>
      <c r="I399" s="139"/>
      <c r="L399" s="135"/>
      <c r="M399" s="140"/>
      <c r="T399" s="141"/>
      <c r="AT399" s="137" t="s">
        <v>190</v>
      </c>
      <c r="AU399" s="137" t="s">
        <v>88</v>
      </c>
      <c r="AV399" s="11" t="s">
        <v>88</v>
      </c>
      <c r="AW399" s="11" t="s">
        <v>41</v>
      </c>
      <c r="AX399" s="11" t="s">
        <v>80</v>
      </c>
      <c r="AY399" s="137" t="s">
        <v>184</v>
      </c>
    </row>
    <row r="400" spans="2:65" s="12" customFormat="1" ht="11.25">
      <c r="B400" s="142"/>
      <c r="D400" s="136" t="s">
        <v>190</v>
      </c>
      <c r="E400" s="143" t="s">
        <v>3</v>
      </c>
      <c r="F400" s="144" t="s">
        <v>3857</v>
      </c>
      <c r="H400" s="145">
        <v>38</v>
      </c>
      <c r="I400" s="146"/>
      <c r="L400" s="142"/>
      <c r="M400" s="147"/>
      <c r="T400" s="148"/>
      <c r="AT400" s="143" t="s">
        <v>190</v>
      </c>
      <c r="AU400" s="143" t="s">
        <v>88</v>
      </c>
      <c r="AV400" s="12" t="s">
        <v>90</v>
      </c>
      <c r="AW400" s="12" t="s">
        <v>41</v>
      </c>
      <c r="AX400" s="12" t="s">
        <v>80</v>
      </c>
      <c r="AY400" s="143" t="s">
        <v>184</v>
      </c>
    </row>
    <row r="401" spans="2:65" s="13" customFormat="1" ht="11.25">
      <c r="B401" s="149"/>
      <c r="D401" s="136" t="s">
        <v>190</v>
      </c>
      <c r="E401" s="150" t="s">
        <v>3</v>
      </c>
      <c r="F401" s="151" t="s">
        <v>202</v>
      </c>
      <c r="H401" s="152">
        <v>38</v>
      </c>
      <c r="I401" s="153"/>
      <c r="L401" s="149"/>
      <c r="M401" s="154"/>
      <c r="T401" s="155"/>
      <c r="AT401" s="150" t="s">
        <v>190</v>
      </c>
      <c r="AU401" s="150" t="s">
        <v>88</v>
      </c>
      <c r="AV401" s="13" t="s">
        <v>203</v>
      </c>
      <c r="AW401" s="13" t="s">
        <v>41</v>
      </c>
      <c r="AX401" s="13" t="s">
        <v>88</v>
      </c>
      <c r="AY401" s="150" t="s">
        <v>184</v>
      </c>
    </row>
    <row r="402" spans="2:65" s="1" customFormat="1" ht="37.9" customHeight="1">
      <c r="B402" s="121"/>
      <c r="C402" s="122" t="s">
        <v>550</v>
      </c>
      <c r="D402" s="122" t="s">
        <v>185</v>
      </c>
      <c r="E402" s="123" t="s">
        <v>2325</v>
      </c>
      <c r="F402" s="124" t="s">
        <v>2326</v>
      </c>
      <c r="G402" s="125" t="s">
        <v>390</v>
      </c>
      <c r="H402" s="126">
        <v>1.1000000000000001</v>
      </c>
      <c r="I402" s="127"/>
      <c r="J402" s="128">
        <f>ROUND(I402*H402,2)</f>
        <v>0</v>
      </c>
      <c r="K402" s="124" t="s">
        <v>189</v>
      </c>
      <c r="L402" s="32"/>
      <c r="M402" s="129" t="s">
        <v>3</v>
      </c>
      <c r="N402" s="130" t="s">
        <v>51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88</v>
      </c>
      <c r="AT402" s="133" t="s">
        <v>185</v>
      </c>
      <c r="AU402" s="133" t="s">
        <v>88</v>
      </c>
      <c r="AY402" s="16" t="s">
        <v>184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6" t="s">
        <v>88</v>
      </c>
      <c r="BK402" s="134">
        <f>ROUND(I402*H402,2)</f>
        <v>0</v>
      </c>
      <c r="BL402" s="16" t="s">
        <v>88</v>
      </c>
      <c r="BM402" s="133" t="s">
        <v>3864</v>
      </c>
    </row>
    <row r="403" spans="2:65" s="11" customFormat="1" ht="11.25">
      <c r="B403" s="135"/>
      <c r="D403" s="136" t="s">
        <v>190</v>
      </c>
      <c r="E403" s="137" t="s">
        <v>3</v>
      </c>
      <c r="F403" s="138" t="s">
        <v>3840</v>
      </c>
      <c r="H403" s="137" t="s">
        <v>3</v>
      </c>
      <c r="I403" s="139"/>
      <c r="L403" s="135"/>
      <c r="M403" s="140"/>
      <c r="T403" s="141"/>
      <c r="AT403" s="137" t="s">
        <v>190</v>
      </c>
      <c r="AU403" s="137" t="s">
        <v>88</v>
      </c>
      <c r="AV403" s="11" t="s">
        <v>88</v>
      </c>
      <c r="AW403" s="11" t="s">
        <v>41</v>
      </c>
      <c r="AX403" s="11" t="s">
        <v>80</v>
      </c>
      <c r="AY403" s="137" t="s">
        <v>184</v>
      </c>
    </row>
    <row r="404" spans="2:65" s="11" customFormat="1" ht="11.25">
      <c r="B404" s="135"/>
      <c r="D404" s="136" t="s">
        <v>190</v>
      </c>
      <c r="E404" s="137" t="s">
        <v>3</v>
      </c>
      <c r="F404" s="138" t="s">
        <v>2328</v>
      </c>
      <c r="H404" s="137" t="s">
        <v>3</v>
      </c>
      <c r="I404" s="139"/>
      <c r="L404" s="135"/>
      <c r="M404" s="140"/>
      <c r="T404" s="141"/>
      <c r="AT404" s="137" t="s">
        <v>190</v>
      </c>
      <c r="AU404" s="137" t="s">
        <v>88</v>
      </c>
      <c r="AV404" s="11" t="s">
        <v>88</v>
      </c>
      <c r="AW404" s="11" t="s">
        <v>41</v>
      </c>
      <c r="AX404" s="11" t="s">
        <v>80</v>
      </c>
      <c r="AY404" s="137" t="s">
        <v>184</v>
      </c>
    </row>
    <row r="405" spans="2:65" s="12" customFormat="1" ht="11.25">
      <c r="B405" s="142"/>
      <c r="D405" s="136" t="s">
        <v>190</v>
      </c>
      <c r="E405" s="143" t="s">
        <v>3</v>
      </c>
      <c r="F405" s="144" t="s">
        <v>3865</v>
      </c>
      <c r="H405" s="145">
        <v>1.1000000000000001</v>
      </c>
      <c r="I405" s="146"/>
      <c r="L405" s="142"/>
      <c r="M405" s="147"/>
      <c r="T405" s="148"/>
      <c r="AT405" s="143" t="s">
        <v>190</v>
      </c>
      <c r="AU405" s="143" t="s">
        <v>88</v>
      </c>
      <c r="AV405" s="12" t="s">
        <v>90</v>
      </c>
      <c r="AW405" s="12" t="s">
        <v>41</v>
      </c>
      <c r="AX405" s="12" t="s">
        <v>80</v>
      </c>
      <c r="AY405" s="143" t="s">
        <v>184</v>
      </c>
    </row>
    <row r="406" spans="2:65" s="13" customFormat="1" ht="11.25">
      <c r="B406" s="149"/>
      <c r="D406" s="136" t="s">
        <v>190</v>
      </c>
      <c r="E406" s="150" t="s">
        <v>3</v>
      </c>
      <c r="F406" s="151" t="s">
        <v>202</v>
      </c>
      <c r="H406" s="152">
        <v>1.1000000000000001</v>
      </c>
      <c r="I406" s="153"/>
      <c r="L406" s="149"/>
      <c r="M406" s="154"/>
      <c r="T406" s="155"/>
      <c r="AT406" s="150" t="s">
        <v>190</v>
      </c>
      <c r="AU406" s="150" t="s">
        <v>88</v>
      </c>
      <c r="AV406" s="13" t="s">
        <v>203</v>
      </c>
      <c r="AW406" s="13" t="s">
        <v>41</v>
      </c>
      <c r="AX406" s="13" t="s">
        <v>88</v>
      </c>
      <c r="AY406" s="150" t="s">
        <v>184</v>
      </c>
    </row>
    <row r="407" spans="2:65" s="1" customFormat="1" ht="24.2" customHeight="1">
      <c r="B407" s="121"/>
      <c r="C407" s="122" t="s">
        <v>402</v>
      </c>
      <c r="D407" s="122" t="s">
        <v>185</v>
      </c>
      <c r="E407" s="123" t="s">
        <v>406</v>
      </c>
      <c r="F407" s="124" t="s">
        <v>407</v>
      </c>
      <c r="G407" s="125" t="s">
        <v>324</v>
      </c>
      <c r="H407" s="126">
        <v>110</v>
      </c>
      <c r="I407" s="127"/>
      <c r="J407" s="128">
        <f>ROUND(I407*H407,2)</f>
        <v>0</v>
      </c>
      <c r="K407" s="124" t="s">
        <v>189</v>
      </c>
      <c r="L407" s="32"/>
      <c r="M407" s="129" t="s">
        <v>3</v>
      </c>
      <c r="N407" s="130" t="s">
        <v>51</v>
      </c>
      <c r="P407" s="131">
        <f>O407*H407</f>
        <v>0</v>
      </c>
      <c r="Q407" s="131">
        <v>0</v>
      </c>
      <c r="R407" s="131">
        <f>Q407*H407</f>
        <v>0</v>
      </c>
      <c r="S407" s="131">
        <v>0</v>
      </c>
      <c r="T407" s="132">
        <f>S407*H407</f>
        <v>0</v>
      </c>
      <c r="AR407" s="133" t="s">
        <v>88</v>
      </c>
      <c r="AT407" s="133" t="s">
        <v>185</v>
      </c>
      <c r="AU407" s="133" t="s">
        <v>88</v>
      </c>
      <c r="AY407" s="16" t="s">
        <v>184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6" t="s">
        <v>88</v>
      </c>
      <c r="BK407" s="134">
        <f>ROUND(I407*H407,2)</f>
        <v>0</v>
      </c>
      <c r="BL407" s="16" t="s">
        <v>88</v>
      </c>
      <c r="BM407" s="133" t="s">
        <v>3866</v>
      </c>
    </row>
    <row r="408" spans="2:65" s="11" customFormat="1" ht="11.25">
      <c r="B408" s="135"/>
      <c r="D408" s="136" t="s">
        <v>190</v>
      </c>
      <c r="E408" s="137" t="s">
        <v>3</v>
      </c>
      <c r="F408" s="138" t="s">
        <v>3840</v>
      </c>
      <c r="H408" s="137" t="s">
        <v>3</v>
      </c>
      <c r="I408" s="139"/>
      <c r="L408" s="135"/>
      <c r="M408" s="140"/>
      <c r="T408" s="141"/>
      <c r="AT408" s="137" t="s">
        <v>190</v>
      </c>
      <c r="AU408" s="137" t="s">
        <v>88</v>
      </c>
      <c r="AV408" s="11" t="s">
        <v>88</v>
      </c>
      <c r="AW408" s="11" t="s">
        <v>41</v>
      </c>
      <c r="AX408" s="11" t="s">
        <v>80</v>
      </c>
      <c r="AY408" s="137" t="s">
        <v>184</v>
      </c>
    </row>
    <row r="409" spans="2:65" s="11" customFormat="1" ht="11.25">
      <c r="B409" s="135"/>
      <c r="D409" s="136" t="s">
        <v>190</v>
      </c>
      <c r="E409" s="137" t="s">
        <v>3</v>
      </c>
      <c r="F409" s="138" t="s">
        <v>2328</v>
      </c>
      <c r="H409" s="137" t="s">
        <v>3</v>
      </c>
      <c r="I409" s="139"/>
      <c r="L409" s="135"/>
      <c r="M409" s="140"/>
      <c r="T409" s="141"/>
      <c r="AT409" s="137" t="s">
        <v>190</v>
      </c>
      <c r="AU409" s="137" t="s">
        <v>88</v>
      </c>
      <c r="AV409" s="11" t="s">
        <v>88</v>
      </c>
      <c r="AW409" s="11" t="s">
        <v>41</v>
      </c>
      <c r="AX409" s="11" t="s">
        <v>80</v>
      </c>
      <c r="AY409" s="137" t="s">
        <v>184</v>
      </c>
    </row>
    <row r="410" spans="2:65" s="12" customFormat="1" ht="11.25">
      <c r="B410" s="142"/>
      <c r="D410" s="136" t="s">
        <v>190</v>
      </c>
      <c r="E410" s="143" t="s">
        <v>3</v>
      </c>
      <c r="F410" s="144" t="s">
        <v>571</v>
      </c>
      <c r="H410" s="145">
        <v>110</v>
      </c>
      <c r="I410" s="146"/>
      <c r="L410" s="142"/>
      <c r="M410" s="147"/>
      <c r="T410" s="148"/>
      <c r="AT410" s="143" t="s">
        <v>190</v>
      </c>
      <c r="AU410" s="143" t="s">
        <v>88</v>
      </c>
      <c r="AV410" s="12" t="s">
        <v>90</v>
      </c>
      <c r="AW410" s="12" t="s">
        <v>41</v>
      </c>
      <c r="AX410" s="12" t="s">
        <v>80</v>
      </c>
      <c r="AY410" s="143" t="s">
        <v>184</v>
      </c>
    </row>
    <row r="411" spans="2:65" s="13" customFormat="1" ht="11.25">
      <c r="B411" s="149"/>
      <c r="D411" s="136" t="s">
        <v>190</v>
      </c>
      <c r="E411" s="150" t="s">
        <v>3</v>
      </c>
      <c r="F411" s="151" t="s">
        <v>202</v>
      </c>
      <c r="H411" s="152">
        <v>110</v>
      </c>
      <c r="I411" s="153"/>
      <c r="L411" s="149"/>
      <c r="M411" s="154"/>
      <c r="T411" s="155"/>
      <c r="AT411" s="150" t="s">
        <v>190</v>
      </c>
      <c r="AU411" s="150" t="s">
        <v>88</v>
      </c>
      <c r="AV411" s="13" t="s">
        <v>203</v>
      </c>
      <c r="AW411" s="13" t="s">
        <v>41</v>
      </c>
      <c r="AX411" s="13" t="s">
        <v>88</v>
      </c>
      <c r="AY411" s="150" t="s">
        <v>184</v>
      </c>
    </row>
    <row r="412" spans="2:65" s="1" customFormat="1" ht="33" customHeight="1">
      <c r="B412" s="121"/>
      <c r="C412" s="122" t="s">
        <v>559</v>
      </c>
      <c r="D412" s="122" t="s">
        <v>185</v>
      </c>
      <c r="E412" s="123" t="s">
        <v>3867</v>
      </c>
      <c r="F412" s="124" t="s">
        <v>3868</v>
      </c>
      <c r="G412" s="125" t="s">
        <v>422</v>
      </c>
      <c r="H412" s="126">
        <v>1.32</v>
      </c>
      <c r="I412" s="127"/>
      <c r="J412" s="128">
        <f>ROUND(I412*H412,2)</f>
        <v>0</v>
      </c>
      <c r="K412" s="124" t="s">
        <v>189</v>
      </c>
      <c r="L412" s="32"/>
      <c r="M412" s="129" t="s">
        <v>3</v>
      </c>
      <c r="N412" s="130" t="s">
        <v>51</v>
      </c>
      <c r="P412" s="131">
        <f>O412*H412</f>
        <v>0</v>
      </c>
      <c r="Q412" s="131">
        <v>0</v>
      </c>
      <c r="R412" s="131">
        <f>Q412*H412</f>
        <v>0</v>
      </c>
      <c r="S412" s="131">
        <v>0</v>
      </c>
      <c r="T412" s="132">
        <f>S412*H412</f>
        <v>0</v>
      </c>
      <c r="AR412" s="133" t="s">
        <v>88</v>
      </c>
      <c r="AT412" s="133" t="s">
        <v>185</v>
      </c>
      <c r="AU412" s="133" t="s">
        <v>88</v>
      </c>
      <c r="AY412" s="16" t="s">
        <v>184</v>
      </c>
      <c r="BE412" s="134">
        <f>IF(N412="základní",J412,0)</f>
        <v>0</v>
      </c>
      <c r="BF412" s="134">
        <f>IF(N412="snížená",J412,0)</f>
        <v>0</v>
      </c>
      <c r="BG412" s="134">
        <f>IF(N412="zákl. přenesená",J412,0)</f>
        <v>0</v>
      </c>
      <c r="BH412" s="134">
        <f>IF(N412="sníž. přenesená",J412,0)</f>
        <v>0</v>
      </c>
      <c r="BI412" s="134">
        <f>IF(N412="nulová",J412,0)</f>
        <v>0</v>
      </c>
      <c r="BJ412" s="16" t="s">
        <v>88</v>
      </c>
      <c r="BK412" s="134">
        <f>ROUND(I412*H412,2)</f>
        <v>0</v>
      </c>
      <c r="BL412" s="16" t="s">
        <v>88</v>
      </c>
      <c r="BM412" s="133" t="s">
        <v>3869</v>
      </c>
    </row>
    <row r="413" spans="2:65" s="11" customFormat="1" ht="11.25">
      <c r="B413" s="135"/>
      <c r="D413" s="136" t="s">
        <v>190</v>
      </c>
      <c r="E413" s="137" t="s">
        <v>3</v>
      </c>
      <c r="F413" s="138" t="s">
        <v>3840</v>
      </c>
      <c r="H413" s="137" t="s">
        <v>3</v>
      </c>
      <c r="I413" s="139"/>
      <c r="L413" s="135"/>
      <c r="M413" s="140"/>
      <c r="T413" s="141"/>
      <c r="AT413" s="137" t="s">
        <v>190</v>
      </c>
      <c r="AU413" s="137" t="s">
        <v>88</v>
      </c>
      <c r="AV413" s="11" t="s">
        <v>88</v>
      </c>
      <c r="AW413" s="11" t="s">
        <v>41</v>
      </c>
      <c r="AX413" s="11" t="s">
        <v>80</v>
      </c>
      <c r="AY413" s="137" t="s">
        <v>184</v>
      </c>
    </row>
    <row r="414" spans="2:65" s="11" customFormat="1" ht="22.5">
      <c r="B414" s="135"/>
      <c r="D414" s="136" t="s">
        <v>190</v>
      </c>
      <c r="E414" s="137" t="s">
        <v>3</v>
      </c>
      <c r="F414" s="138" t="s">
        <v>3870</v>
      </c>
      <c r="H414" s="137" t="s">
        <v>3</v>
      </c>
      <c r="I414" s="139"/>
      <c r="L414" s="135"/>
      <c r="M414" s="140"/>
      <c r="T414" s="141"/>
      <c r="AT414" s="137" t="s">
        <v>190</v>
      </c>
      <c r="AU414" s="137" t="s">
        <v>88</v>
      </c>
      <c r="AV414" s="11" t="s">
        <v>88</v>
      </c>
      <c r="AW414" s="11" t="s">
        <v>41</v>
      </c>
      <c r="AX414" s="11" t="s">
        <v>80</v>
      </c>
      <c r="AY414" s="137" t="s">
        <v>184</v>
      </c>
    </row>
    <row r="415" spans="2:65" s="12" customFormat="1" ht="11.25">
      <c r="B415" s="142"/>
      <c r="D415" s="136" t="s">
        <v>190</v>
      </c>
      <c r="E415" s="143" t="s">
        <v>3</v>
      </c>
      <c r="F415" s="144" t="s">
        <v>3871</v>
      </c>
      <c r="H415" s="145">
        <v>1.32</v>
      </c>
      <c r="I415" s="146"/>
      <c r="L415" s="142"/>
      <c r="M415" s="147"/>
      <c r="T415" s="148"/>
      <c r="AT415" s="143" t="s">
        <v>190</v>
      </c>
      <c r="AU415" s="143" t="s">
        <v>88</v>
      </c>
      <c r="AV415" s="12" t="s">
        <v>90</v>
      </c>
      <c r="AW415" s="12" t="s">
        <v>41</v>
      </c>
      <c r="AX415" s="12" t="s">
        <v>80</v>
      </c>
      <c r="AY415" s="143" t="s">
        <v>184</v>
      </c>
    </row>
    <row r="416" spans="2:65" s="13" customFormat="1" ht="11.25">
      <c r="B416" s="149"/>
      <c r="D416" s="136" t="s">
        <v>190</v>
      </c>
      <c r="E416" s="150" t="s">
        <v>3</v>
      </c>
      <c r="F416" s="151" t="s">
        <v>202</v>
      </c>
      <c r="H416" s="152">
        <v>1.32</v>
      </c>
      <c r="I416" s="153"/>
      <c r="L416" s="149"/>
      <c r="M416" s="154"/>
      <c r="T416" s="155"/>
      <c r="AT416" s="150" t="s">
        <v>190</v>
      </c>
      <c r="AU416" s="150" t="s">
        <v>88</v>
      </c>
      <c r="AV416" s="13" t="s">
        <v>203</v>
      </c>
      <c r="AW416" s="13" t="s">
        <v>41</v>
      </c>
      <c r="AX416" s="13" t="s">
        <v>88</v>
      </c>
      <c r="AY416" s="150" t="s">
        <v>184</v>
      </c>
    </row>
    <row r="417" spans="2:65" s="1" customFormat="1" ht="21.75" customHeight="1">
      <c r="B417" s="121"/>
      <c r="C417" s="122" t="s">
        <v>408</v>
      </c>
      <c r="D417" s="122" t="s">
        <v>185</v>
      </c>
      <c r="E417" s="123" t="s">
        <v>428</v>
      </c>
      <c r="F417" s="124" t="s">
        <v>429</v>
      </c>
      <c r="G417" s="125" t="s">
        <v>324</v>
      </c>
      <c r="H417" s="126">
        <v>110</v>
      </c>
      <c r="I417" s="127"/>
      <c r="J417" s="128">
        <f>ROUND(I417*H417,2)</f>
        <v>0</v>
      </c>
      <c r="K417" s="124" t="s">
        <v>189</v>
      </c>
      <c r="L417" s="32"/>
      <c r="M417" s="129" t="s">
        <v>3</v>
      </c>
      <c r="N417" s="130" t="s">
        <v>51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88</v>
      </c>
      <c r="AT417" s="133" t="s">
        <v>185</v>
      </c>
      <c r="AU417" s="133" t="s">
        <v>88</v>
      </c>
      <c r="AY417" s="16" t="s">
        <v>184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6" t="s">
        <v>88</v>
      </c>
      <c r="BK417" s="134">
        <f>ROUND(I417*H417,2)</f>
        <v>0</v>
      </c>
      <c r="BL417" s="16" t="s">
        <v>88</v>
      </c>
      <c r="BM417" s="133" t="s">
        <v>3872</v>
      </c>
    </row>
    <row r="418" spans="2:65" s="11" customFormat="1" ht="11.25">
      <c r="B418" s="135"/>
      <c r="D418" s="136" t="s">
        <v>190</v>
      </c>
      <c r="E418" s="137" t="s">
        <v>3</v>
      </c>
      <c r="F418" s="138" t="s">
        <v>3840</v>
      </c>
      <c r="H418" s="137" t="s">
        <v>3</v>
      </c>
      <c r="I418" s="139"/>
      <c r="L418" s="135"/>
      <c r="M418" s="140"/>
      <c r="T418" s="141"/>
      <c r="AT418" s="137" t="s">
        <v>190</v>
      </c>
      <c r="AU418" s="137" t="s">
        <v>88</v>
      </c>
      <c r="AV418" s="11" t="s">
        <v>88</v>
      </c>
      <c r="AW418" s="11" t="s">
        <v>41</v>
      </c>
      <c r="AX418" s="11" t="s">
        <v>80</v>
      </c>
      <c r="AY418" s="137" t="s">
        <v>184</v>
      </c>
    </row>
    <row r="419" spans="2:65" s="11" customFormat="1" ht="22.5">
      <c r="B419" s="135"/>
      <c r="D419" s="136" t="s">
        <v>190</v>
      </c>
      <c r="E419" s="137" t="s">
        <v>3</v>
      </c>
      <c r="F419" s="138" t="s">
        <v>3870</v>
      </c>
      <c r="H419" s="137" t="s">
        <v>3</v>
      </c>
      <c r="I419" s="139"/>
      <c r="L419" s="135"/>
      <c r="M419" s="140"/>
      <c r="T419" s="141"/>
      <c r="AT419" s="137" t="s">
        <v>190</v>
      </c>
      <c r="AU419" s="137" t="s">
        <v>88</v>
      </c>
      <c r="AV419" s="11" t="s">
        <v>88</v>
      </c>
      <c r="AW419" s="11" t="s">
        <v>41</v>
      </c>
      <c r="AX419" s="11" t="s">
        <v>80</v>
      </c>
      <c r="AY419" s="137" t="s">
        <v>184</v>
      </c>
    </row>
    <row r="420" spans="2:65" s="12" customFormat="1" ht="11.25">
      <c r="B420" s="142"/>
      <c r="D420" s="136" t="s">
        <v>190</v>
      </c>
      <c r="E420" s="143" t="s">
        <v>3</v>
      </c>
      <c r="F420" s="144" t="s">
        <v>571</v>
      </c>
      <c r="H420" s="145">
        <v>110</v>
      </c>
      <c r="I420" s="146"/>
      <c r="L420" s="142"/>
      <c r="M420" s="147"/>
      <c r="T420" s="148"/>
      <c r="AT420" s="143" t="s">
        <v>190</v>
      </c>
      <c r="AU420" s="143" t="s">
        <v>88</v>
      </c>
      <c r="AV420" s="12" t="s">
        <v>90</v>
      </c>
      <c r="AW420" s="12" t="s">
        <v>41</v>
      </c>
      <c r="AX420" s="12" t="s">
        <v>80</v>
      </c>
      <c r="AY420" s="143" t="s">
        <v>184</v>
      </c>
    </row>
    <row r="421" spans="2:65" s="13" customFormat="1" ht="11.25">
      <c r="B421" s="149"/>
      <c r="D421" s="136" t="s">
        <v>190</v>
      </c>
      <c r="E421" s="150" t="s">
        <v>3</v>
      </c>
      <c r="F421" s="151" t="s">
        <v>202</v>
      </c>
      <c r="H421" s="152">
        <v>110</v>
      </c>
      <c r="I421" s="153"/>
      <c r="L421" s="149"/>
      <c r="M421" s="154"/>
      <c r="T421" s="155"/>
      <c r="AT421" s="150" t="s">
        <v>190</v>
      </c>
      <c r="AU421" s="150" t="s">
        <v>88</v>
      </c>
      <c r="AV421" s="13" t="s">
        <v>203</v>
      </c>
      <c r="AW421" s="13" t="s">
        <v>41</v>
      </c>
      <c r="AX421" s="13" t="s">
        <v>88</v>
      </c>
      <c r="AY421" s="150" t="s">
        <v>184</v>
      </c>
    </row>
    <row r="422" spans="2:65" s="1" customFormat="1" ht="24.2" customHeight="1">
      <c r="B422" s="121"/>
      <c r="C422" s="122" t="s">
        <v>568</v>
      </c>
      <c r="D422" s="122" t="s">
        <v>185</v>
      </c>
      <c r="E422" s="123" t="s">
        <v>451</v>
      </c>
      <c r="F422" s="124" t="s">
        <v>452</v>
      </c>
      <c r="G422" s="125" t="s">
        <v>324</v>
      </c>
      <c r="H422" s="126">
        <v>755</v>
      </c>
      <c r="I422" s="127"/>
      <c r="J422" s="128">
        <f>ROUND(I422*H422,2)</f>
        <v>0</v>
      </c>
      <c r="K422" s="124" t="s">
        <v>189</v>
      </c>
      <c r="L422" s="32"/>
      <c r="M422" s="129" t="s">
        <v>3</v>
      </c>
      <c r="N422" s="130" t="s">
        <v>51</v>
      </c>
      <c r="P422" s="131">
        <f>O422*H422</f>
        <v>0</v>
      </c>
      <c r="Q422" s="131">
        <v>0</v>
      </c>
      <c r="R422" s="131">
        <f>Q422*H422</f>
        <v>0</v>
      </c>
      <c r="S422" s="131">
        <v>0</v>
      </c>
      <c r="T422" s="132">
        <f>S422*H422</f>
        <v>0</v>
      </c>
      <c r="AR422" s="133" t="s">
        <v>88</v>
      </c>
      <c r="AT422" s="133" t="s">
        <v>185</v>
      </c>
      <c r="AU422" s="133" t="s">
        <v>88</v>
      </c>
      <c r="AY422" s="16" t="s">
        <v>184</v>
      </c>
      <c r="BE422" s="134">
        <f>IF(N422="základní",J422,0)</f>
        <v>0</v>
      </c>
      <c r="BF422" s="134">
        <f>IF(N422="snížená",J422,0)</f>
        <v>0</v>
      </c>
      <c r="BG422" s="134">
        <f>IF(N422="zákl. přenesená",J422,0)</f>
        <v>0</v>
      </c>
      <c r="BH422" s="134">
        <f>IF(N422="sníž. přenesená",J422,0)</f>
        <v>0</v>
      </c>
      <c r="BI422" s="134">
        <f>IF(N422="nulová",J422,0)</f>
        <v>0</v>
      </c>
      <c r="BJ422" s="16" t="s">
        <v>88</v>
      </c>
      <c r="BK422" s="134">
        <f>ROUND(I422*H422,2)</f>
        <v>0</v>
      </c>
      <c r="BL422" s="16" t="s">
        <v>88</v>
      </c>
      <c r="BM422" s="133" t="s">
        <v>3873</v>
      </c>
    </row>
    <row r="423" spans="2:65" s="11" customFormat="1" ht="11.25">
      <c r="B423" s="135"/>
      <c r="D423" s="136" t="s">
        <v>190</v>
      </c>
      <c r="E423" s="137" t="s">
        <v>3</v>
      </c>
      <c r="F423" s="138" t="s">
        <v>3840</v>
      </c>
      <c r="H423" s="137" t="s">
        <v>3</v>
      </c>
      <c r="I423" s="139"/>
      <c r="L423" s="135"/>
      <c r="M423" s="140"/>
      <c r="T423" s="141"/>
      <c r="AT423" s="137" t="s">
        <v>190</v>
      </c>
      <c r="AU423" s="137" t="s">
        <v>88</v>
      </c>
      <c r="AV423" s="11" t="s">
        <v>88</v>
      </c>
      <c r="AW423" s="11" t="s">
        <v>41</v>
      </c>
      <c r="AX423" s="11" t="s">
        <v>80</v>
      </c>
      <c r="AY423" s="137" t="s">
        <v>184</v>
      </c>
    </row>
    <row r="424" spans="2:65" s="11" customFormat="1" ht="11.25">
      <c r="B424" s="135"/>
      <c r="D424" s="136" t="s">
        <v>190</v>
      </c>
      <c r="E424" s="137" t="s">
        <v>3</v>
      </c>
      <c r="F424" s="138" t="s">
        <v>2332</v>
      </c>
      <c r="H424" s="137" t="s">
        <v>3</v>
      </c>
      <c r="I424" s="139"/>
      <c r="L424" s="135"/>
      <c r="M424" s="140"/>
      <c r="T424" s="141"/>
      <c r="AT424" s="137" t="s">
        <v>190</v>
      </c>
      <c r="AU424" s="137" t="s">
        <v>88</v>
      </c>
      <c r="AV424" s="11" t="s">
        <v>88</v>
      </c>
      <c r="AW424" s="11" t="s">
        <v>41</v>
      </c>
      <c r="AX424" s="11" t="s">
        <v>80</v>
      </c>
      <c r="AY424" s="137" t="s">
        <v>184</v>
      </c>
    </row>
    <row r="425" spans="2:65" s="12" customFormat="1" ht="11.25">
      <c r="B425" s="142"/>
      <c r="D425" s="136" t="s">
        <v>190</v>
      </c>
      <c r="E425" s="143" t="s">
        <v>3</v>
      </c>
      <c r="F425" s="144" t="s">
        <v>3874</v>
      </c>
      <c r="H425" s="145">
        <v>535</v>
      </c>
      <c r="I425" s="146"/>
      <c r="L425" s="142"/>
      <c r="M425" s="147"/>
      <c r="T425" s="148"/>
      <c r="AT425" s="143" t="s">
        <v>190</v>
      </c>
      <c r="AU425" s="143" t="s">
        <v>88</v>
      </c>
      <c r="AV425" s="12" t="s">
        <v>90</v>
      </c>
      <c r="AW425" s="12" t="s">
        <v>41</v>
      </c>
      <c r="AX425" s="12" t="s">
        <v>80</v>
      </c>
      <c r="AY425" s="143" t="s">
        <v>184</v>
      </c>
    </row>
    <row r="426" spans="2:65" s="11" customFormat="1" ht="11.25">
      <c r="B426" s="135"/>
      <c r="D426" s="136" t="s">
        <v>190</v>
      </c>
      <c r="E426" s="137" t="s">
        <v>3</v>
      </c>
      <c r="F426" s="138" t="s">
        <v>454</v>
      </c>
      <c r="H426" s="137" t="s">
        <v>3</v>
      </c>
      <c r="I426" s="139"/>
      <c r="L426" s="135"/>
      <c r="M426" s="140"/>
      <c r="T426" s="141"/>
      <c r="AT426" s="137" t="s">
        <v>190</v>
      </c>
      <c r="AU426" s="137" t="s">
        <v>88</v>
      </c>
      <c r="AV426" s="11" t="s">
        <v>88</v>
      </c>
      <c r="AW426" s="11" t="s">
        <v>41</v>
      </c>
      <c r="AX426" s="11" t="s">
        <v>80</v>
      </c>
      <c r="AY426" s="137" t="s">
        <v>184</v>
      </c>
    </row>
    <row r="427" spans="2:65" s="12" customFormat="1" ht="11.25">
      <c r="B427" s="142"/>
      <c r="D427" s="136" t="s">
        <v>190</v>
      </c>
      <c r="E427" s="143" t="s">
        <v>3</v>
      </c>
      <c r="F427" s="144" t="s">
        <v>3875</v>
      </c>
      <c r="H427" s="145">
        <v>220</v>
      </c>
      <c r="I427" s="146"/>
      <c r="L427" s="142"/>
      <c r="M427" s="147"/>
      <c r="T427" s="148"/>
      <c r="AT427" s="143" t="s">
        <v>190</v>
      </c>
      <c r="AU427" s="143" t="s">
        <v>88</v>
      </c>
      <c r="AV427" s="12" t="s">
        <v>90</v>
      </c>
      <c r="AW427" s="12" t="s">
        <v>41</v>
      </c>
      <c r="AX427" s="12" t="s">
        <v>80</v>
      </c>
      <c r="AY427" s="143" t="s">
        <v>184</v>
      </c>
    </row>
    <row r="428" spans="2:65" s="13" customFormat="1" ht="11.25">
      <c r="B428" s="149"/>
      <c r="D428" s="136" t="s">
        <v>190</v>
      </c>
      <c r="E428" s="150" t="s">
        <v>3</v>
      </c>
      <c r="F428" s="151" t="s">
        <v>202</v>
      </c>
      <c r="H428" s="152">
        <v>755</v>
      </c>
      <c r="I428" s="153"/>
      <c r="L428" s="149"/>
      <c r="M428" s="154"/>
      <c r="T428" s="155"/>
      <c r="AT428" s="150" t="s">
        <v>190</v>
      </c>
      <c r="AU428" s="150" t="s">
        <v>88</v>
      </c>
      <c r="AV428" s="13" t="s">
        <v>203</v>
      </c>
      <c r="AW428" s="13" t="s">
        <v>41</v>
      </c>
      <c r="AX428" s="13" t="s">
        <v>88</v>
      </c>
      <c r="AY428" s="150" t="s">
        <v>184</v>
      </c>
    </row>
    <row r="429" spans="2:65" s="1" customFormat="1" ht="37.9" customHeight="1">
      <c r="B429" s="121"/>
      <c r="C429" s="122" t="s">
        <v>413</v>
      </c>
      <c r="D429" s="122" t="s">
        <v>185</v>
      </c>
      <c r="E429" s="123" t="s">
        <v>460</v>
      </c>
      <c r="F429" s="124" t="s">
        <v>461</v>
      </c>
      <c r="G429" s="125" t="s">
        <v>324</v>
      </c>
      <c r="H429" s="126">
        <v>340</v>
      </c>
      <c r="I429" s="127"/>
      <c r="J429" s="128">
        <f>ROUND(I429*H429,2)</f>
        <v>0</v>
      </c>
      <c r="K429" s="124" t="s">
        <v>189</v>
      </c>
      <c r="L429" s="32"/>
      <c r="M429" s="129" t="s">
        <v>3</v>
      </c>
      <c r="N429" s="130" t="s">
        <v>51</v>
      </c>
      <c r="P429" s="131">
        <f>O429*H429</f>
        <v>0</v>
      </c>
      <c r="Q429" s="131">
        <v>0</v>
      </c>
      <c r="R429" s="131">
        <f>Q429*H429</f>
        <v>0</v>
      </c>
      <c r="S429" s="131">
        <v>0</v>
      </c>
      <c r="T429" s="132">
        <f>S429*H429</f>
        <v>0</v>
      </c>
      <c r="AR429" s="133" t="s">
        <v>88</v>
      </c>
      <c r="AT429" s="133" t="s">
        <v>185</v>
      </c>
      <c r="AU429" s="133" t="s">
        <v>88</v>
      </c>
      <c r="AY429" s="16" t="s">
        <v>184</v>
      </c>
      <c r="BE429" s="134">
        <f>IF(N429="základní",J429,0)</f>
        <v>0</v>
      </c>
      <c r="BF429" s="134">
        <f>IF(N429="snížená",J429,0)</f>
        <v>0</v>
      </c>
      <c r="BG429" s="134">
        <f>IF(N429="zákl. přenesená",J429,0)</f>
        <v>0</v>
      </c>
      <c r="BH429" s="134">
        <f>IF(N429="sníž. přenesená",J429,0)</f>
        <v>0</v>
      </c>
      <c r="BI429" s="134">
        <f>IF(N429="nulová",J429,0)</f>
        <v>0</v>
      </c>
      <c r="BJ429" s="16" t="s">
        <v>88</v>
      </c>
      <c r="BK429" s="134">
        <f>ROUND(I429*H429,2)</f>
        <v>0</v>
      </c>
      <c r="BL429" s="16" t="s">
        <v>88</v>
      </c>
      <c r="BM429" s="133" t="s">
        <v>3876</v>
      </c>
    </row>
    <row r="430" spans="2:65" s="11" customFormat="1" ht="11.25">
      <c r="B430" s="135"/>
      <c r="D430" s="136" t="s">
        <v>190</v>
      </c>
      <c r="E430" s="137" t="s">
        <v>3</v>
      </c>
      <c r="F430" s="138" t="s">
        <v>3840</v>
      </c>
      <c r="H430" s="137" t="s">
        <v>3</v>
      </c>
      <c r="I430" s="139"/>
      <c r="L430" s="135"/>
      <c r="M430" s="140"/>
      <c r="T430" s="141"/>
      <c r="AT430" s="137" t="s">
        <v>190</v>
      </c>
      <c r="AU430" s="137" t="s">
        <v>88</v>
      </c>
      <c r="AV430" s="11" t="s">
        <v>88</v>
      </c>
      <c r="AW430" s="11" t="s">
        <v>41</v>
      </c>
      <c r="AX430" s="11" t="s">
        <v>80</v>
      </c>
      <c r="AY430" s="137" t="s">
        <v>184</v>
      </c>
    </row>
    <row r="431" spans="2:65" s="11" customFormat="1" ht="11.25">
      <c r="B431" s="135"/>
      <c r="D431" s="136" t="s">
        <v>190</v>
      </c>
      <c r="E431" s="137" t="s">
        <v>3</v>
      </c>
      <c r="F431" s="138" t="s">
        <v>3877</v>
      </c>
      <c r="H431" s="137" t="s">
        <v>3</v>
      </c>
      <c r="I431" s="139"/>
      <c r="L431" s="135"/>
      <c r="M431" s="140"/>
      <c r="T431" s="141"/>
      <c r="AT431" s="137" t="s">
        <v>190</v>
      </c>
      <c r="AU431" s="137" t="s">
        <v>88</v>
      </c>
      <c r="AV431" s="11" t="s">
        <v>88</v>
      </c>
      <c r="AW431" s="11" t="s">
        <v>41</v>
      </c>
      <c r="AX431" s="11" t="s">
        <v>80</v>
      </c>
      <c r="AY431" s="137" t="s">
        <v>184</v>
      </c>
    </row>
    <row r="432" spans="2:65" s="12" customFormat="1" ht="11.25">
      <c r="B432" s="142"/>
      <c r="D432" s="136" t="s">
        <v>190</v>
      </c>
      <c r="E432" s="143" t="s">
        <v>3</v>
      </c>
      <c r="F432" s="144" t="s">
        <v>3878</v>
      </c>
      <c r="H432" s="145">
        <v>340</v>
      </c>
      <c r="I432" s="146"/>
      <c r="L432" s="142"/>
      <c r="M432" s="147"/>
      <c r="T432" s="148"/>
      <c r="AT432" s="143" t="s">
        <v>190</v>
      </c>
      <c r="AU432" s="143" t="s">
        <v>88</v>
      </c>
      <c r="AV432" s="12" t="s">
        <v>90</v>
      </c>
      <c r="AW432" s="12" t="s">
        <v>41</v>
      </c>
      <c r="AX432" s="12" t="s">
        <v>80</v>
      </c>
      <c r="AY432" s="143" t="s">
        <v>184</v>
      </c>
    </row>
    <row r="433" spans="2:65" s="13" customFormat="1" ht="11.25">
      <c r="B433" s="149"/>
      <c r="D433" s="136" t="s">
        <v>190</v>
      </c>
      <c r="E433" s="150" t="s">
        <v>3</v>
      </c>
      <c r="F433" s="151" t="s">
        <v>202</v>
      </c>
      <c r="H433" s="152">
        <v>340</v>
      </c>
      <c r="I433" s="153"/>
      <c r="L433" s="149"/>
      <c r="M433" s="154"/>
      <c r="T433" s="155"/>
      <c r="AT433" s="150" t="s">
        <v>190</v>
      </c>
      <c r="AU433" s="150" t="s">
        <v>88</v>
      </c>
      <c r="AV433" s="13" t="s">
        <v>203</v>
      </c>
      <c r="AW433" s="13" t="s">
        <v>41</v>
      </c>
      <c r="AX433" s="13" t="s">
        <v>88</v>
      </c>
      <c r="AY433" s="150" t="s">
        <v>184</v>
      </c>
    </row>
    <row r="434" spans="2:65" s="1" customFormat="1" ht="16.5" customHeight="1">
      <c r="B434" s="121"/>
      <c r="C434" s="122" t="s">
        <v>577</v>
      </c>
      <c r="D434" s="122" t="s">
        <v>185</v>
      </c>
      <c r="E434" s="123" t="s">
        <v>494</v>
      </c>
      <c r="F434" s="124" t="s">
        <v>495</v>
      </c>
      <c r="G434" s="125" t="s">
        <v>496</v>
      </c>
      <c r="H434" s="126">
        <v>21</v>
      </c>
      <c r="I434" s="127"/>
      <c r="J434" s="128">
        <f>ROUND(I434*H434,2)</f>
        <v>0</v>
      </c>
      <c r="K434" s="124" t="s">
        <v>189</v>
      </c>
      <c r="L434" s="32"/>
      <c r="M434" s="129" t="s">
        <v>3</v>
      </c>
      <c r="N434" s="130" t="s">
        <v>51</v>
      </c>
      <c r="P434" s="131">
        <f>O434*H434</f>
        <v>0</v>
      </c>
      <c r="Q434" s="131">
        <v>0</v>
      </c>
      <c r="R434" s="131">
        <f>Q434*H434</f>
        <v>0</v>
      </c>
      <c r="S434" s="131">
        <v>0</v>
      </c>
      <c r="T434" s="132">
        <f>S434*H434</f>
        <v>0</v>
      </c>
      <c r="AR434" s="133" t="s">
        <v>88</v>
      </c>
      <c r="AT434" s="133" t="s">
        <v>185</v>
      </c>
      <c r="AU434" s="133" t="s">
        <v>88</v>
      </c>
      <c r="AY434" s="16" t="s">
        <v>184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6" t="s">
        <v>88</v>
      </c>
      <c r="BK434" s="134">
        <f>ROUND(I434*H434,2)</f>
        <v>0</v>
      </c>
      <c r="BL434" s="16" t="s">
        <v>88</v>
      </c>
      <c r="BM434" s="133" t="s">
        <v>3879</v>
      </c>
    </row>
    <row r="435" spans="2:65" s="11" customFormat="1" ht="11.25">
      <c r="B435" s="135"/>
      <c r="D435" s="136" t="s">
        <v>190</v>
      </c>
      <c r="E435" s="137" t="s">
        <v>3</v>
      </c>
      <c r="F435" s="138" t="s">
        <v>3840</v>
      </c>
      <c r="H435" s="137" t="s">
        <v>3</v>
      </c>
      <c r="I435" s="139"/>
      <c r="L435" s="135"/>
      <c r="M435" s="140"/>
      <c r="T435" s="141"/>
      <c r="AT435" s="137" t="s">
        <v>190</v>
      </c>
      <c r="AU435" s="137" t="s">
        <v>88</v>
      </c>
      <c r="AV435" s="11" t="s">
        <v>88</v>
      </c>
      <c r="AW435" s="11" t="s">
        <v>41</v>
      </c>
      <c r="AX435" s="11" t="s">
        <v>80</v>
      </c>
      <c r="AY435" s="137" t="s">
        <v>184</v>
      </c>
    </row>
    <row r="436" spans="2:65" s="11" customFormat="1" ht="11.25">
      <c r="B436" s="135"/>
      <c r="D436" s="136" t="s">
        <v>190</v>
      </c>
      <c r="E436" s="137" t="s">
        <v>3</v>
      </c>
      <c r="F436" s="138" t="s">
        <v>3880</v>
      </c>
      <c r="H436" s="137" t="s">
        <v>3</v>
      </c>
      <c r="I436" s="139"/>
      <c r="L436" s="135"/>
      <c r="M436" s="140"/>
      <c r="T436" s="141"/>
      <c r="AT436" s="137" t="s">
        <v>190</v>
      </c>
      <c r="AU436" s="137" t="s">
        <v>88</v>
      </c>
      <c r="AV436" s="11" t="s">
        <v>88</v>
      </c>
      <c r="AW436" s="11" t="s">
        <v>41</v>
      </c>
      <c r="AX436" s="11" t="s">
        <v>80</v>
      </c>
      <c r="AY436" s="137" t="s">
        <v>184</v>
      </c>
    </row>
    <row r="437" spans="2:65" s="11" customFormat="1" ht="11.25">
      <c r="B437" s="135"/>
      <c r="D437" s="136" t="s">
        <v>190</v>
      </c>
      <c r="E437" s="137" t="s">
        <v>3</v>
      </c>
      <c r="F437" s="138" t="s">
        <v>3881</v>
      </c>
      <c r="H437" s="137" t="s">
        <v>3</v>
      </c>
      <c r="I437" s="139"/>
      <c r="L437" s="135"/>
      <c r="M437" s="140"/>
      <c r="T437" s="141"/>
      <c r="AT437" s="137" t="s">
        <v>190</v>
      </c>
      <c r="AU437" s="137" t="s">
        <v>88</v>
      </c>
      <c r="AV437" s="11" t="s">
        <v>88</v>
      </c>
      <c r="AW437" s="11" t="s">
        <v>41</v>
      </c>
      <c r="AX437" s="11" t="s">
        <v>80</v>
      </c>
      <c r="AY437" s="137" t="s">
        <v>184</v>
      </c>
    </row>
    <row r="438" spans="2:65" s="12" customFormat="1" ht="11.25">
      <c r="B438" s="142"/>
      <c r="D438" s="136" t="s">
        <v>190</v>
      </c>
      <c r="E438" s="143" t="s">
        <v>3</v>
      </c>
      <c r="F438" s="144" t="s">
        <v>221</v>
      </c>
      <c r="H438" s="145">
        <v>5</v>
      </c>
      <c r="I438" s="146"/>
      <c r="L438" s="142"/>
      <c r="M438" s="147"/>
      <c r="T438" s="148"/>
      <c r="AT438" s="143" t="s">
        <v>190</v>
      </c>
      <c r="AU438" s="143" t="s">
        <v>88</v>
      </c>
      <c r="AV438" s="12" t="s">
        <v>90</v>
      </c>
      <c r="AW438" s="12" t="s">
        <v>41</v>
      </c>
      <c r="AX438" s="12" t="s">
        <v>80</v>
      </c>
      <c r="AY438" s="143" t="s">
        <v>184</v>
      </c>
    </row>
    <row r="439" spans="2:65" s="11" customFormat="1" ht="11.25">
      <c r="B439" s="135"/>
      <c r="D439" s="136" t="s">
        <v>190</v>
      </c>
      <c r="E439" s="137" t="s">
        <v>3</v>
      </c>
      <c r="F439" s="138" t="s">
        <v>3882</v>
      </c>
      <c r="H439" s="137" t="s">
        <v>3</v>
      </c>
      <c r="I439" s="139"/>
      <c r="L439" s="135"/>
      <c r="M439" s="140"/>
      <c r="T439" s="141"/>
      <c r="AT439" s="137" t="s">
        <v>190</v>
      </c>
      <c r="AU439" s="137" t="s">
        <v>88</v>
      </c>
      <c r="AV439" s="11" t="s">
        <v>88</v>
      </c>
      <c r="AW439" s="11" t="s">
        <v>41</v>
      </c>
      <c r="AX439" s="11" t="s">
        <v>80</v>
      </c>
      <c r="AY439" s="137" t="s">
        <v>184</v>
      </c>
    </row>
    <row r="440" spans="2:65" s="12" customFormat="1" ht="11.25">
      <c r="B440" s="142"/>
      <c r="D440" s="136" t="s">
        <v>190</v>
      </c>
      <c r="E440" s="143" t="s">
        <v>3</v>
      </c>
      <c r="F440" s="144" t="s">
        <v>90</v>
      </c>
      <c r="H440" s="145">
        <v>2</v>
      </c>
      <c r="I440" s="146"/>
      <c r="L440" s="142"/>
      <c r="M440" s="147"/>
      <c r="T440" s="148"/>
      <c r="AT440" s="143" t="s">
        <v>190</v>
      </c>
      <c r="AU440" s="143" t="s">
        <v>88</v>
      </c>
      <c r="AV440" s="12" t="s">
        <v>90</v>
      </c>
      <c r="AW440" s="12" t="s">
        <v>41</v>
      </c>
      <c r="AX440" s="12" t="s">
        <v>80</v>
      </c>
      <c r="AY440" s="143" t="s">
        <v>184</v>
      </c>
    </row>
    <row r="441" spans="2:65" s="11" customFormat="1" ht="11.25">
      <c r="B441" s="135"/>
      <c r="D441" s="136" t="s">
        <v>190</v>
      </c>
      <c r="E441" s="137" t="s">
        <v>3</v>
      </c>
      <c r="F441" s="138" t="s">
        <v>3883</v>
      </c>
      <c r="H441" s="137" t="s">
        <v>3</v>
      </c>
      <c r="I441" s="139"/>
      <c r="L441" s="135"/>
      <c r="M441" s="140"/>
      <c r="T441" s="141"/>
      <c r="AT441" s="137" t="s">
        <v>190</v>
      </c>
      <c r="AU441" s="137" t="s">
        <v>88</v>
      </c>
      <c r="AV441" s="11" t="s">
        <v>88</v>
      </c>
      <c r="AW441" s="11" t="s">
        <v>41</v>
      </c>
      <c r="AX441" s="11" t="s">
        <v>80</v>
      </c>
      <c r="AY441" s="137" t="s">
        <v>184</v>
      </c>
    </row>
    <row r="442" spans="2:65" s="12" customFormat="1" ht="11.25">
      <c r="B442" s="142"/>
      <c r="D442" s="136" t="s">
        <v>190</v>
      </c>
      <c r="E442" s="143" t="s">
        <v>3</v>
      </c>
      <c r="F442" s="144" t="s">
        <v>3696</v>
      </c>
      <c r="H442" s="145">
        <v>14</v>
      </c>
      <c r="I442" s="146"/>
      <c r="L442" s="142"/>
      <c r="M442" s="147"/>
      <c r="T442" s="148"/>
      <c r="AT442" s="143" t="s">
        <v>190</v>
      </c>
      <c r="AU442" s="143" t="s">
        <v>88</v>
      </c>
      <c r="AV442" s="12" t="s">
        <v>90</v>
      </c>
      <c r="AW442" s="12" t="s">
        <v>41</v>
      </c>
      <c r="AX442" s="12" t="s">
        <v>80</v>
      </c>
      <c r="AY442" s="143" t="s">
        <v>184</v>
      </c>
    </row>
    <row r="443" spans="2:65" s="13" customFormat="1" ht="11.25">
      <c r="B443" s="149"/>
      <c r="D443" s="136" t="s">
        <v>190</v>
      </c>
      <c r="E443" s="150" t="s">
        <v>3</v>
      </c>
      <c r="F443" s="151" t="s">
        <v>202</v>
      </c>
      <c r="H443" s="152">
        <v>21</v>
      </c>
      <c r="I443" s="153"/>
      <c r="L443" s="149"/>
      <c r="M443" s="154"/>
      <c r="T443" s="155"/>
      <c r="AT443" s="150" t="s">
        <v>190</v>
      </c>
      <c r="AU443" s="150" t="s">
        <v>88</v>
      </c>
      <c r="AV443" s="13" t="s">
        <v>203</v>
      </c>
      <c r="AW443" s="13" t="s">
        <v>41</v>
      </c>
      <c r="AX443" s="13" t="s">
        <v>88</v>
      </c>
      <c r="AY443" s="150" t="s">
        <v>184</v>
      </c>
    </row>
    <row r="444" spans="2:65" s="1" customFormat="1" ht="16.5" customHeight="1">
      <c r="B444" s="121"/>
      <c r="C444" s="122" t="s">
        <v>423</v>
      </c>
      <c r="D444" s="122" t="s">
        <v>185</v>
      </c>
      <c r="E444" s="123" t="s">
        <v>501</v>
      </c>
      <c r="F444" s="124" t="s">
        <v>502</v>
      </c>
      <c r="G444" s="125" t="s">
        <v>324</v>
      </c>
      <c r="H444" s="126">
        <v>1370</v>
      </c>
      <c r="I444" s="127"/>
      <c r="J444" s="128">
        <f>ROUND(I444*H444,2)</f>
        <v>0</v>
      </c>
      <c r="K444" s="124" t="s">
        <v>189</v>
      </c>
      <c r="L444" s="32"/>
      <c r="M444" s="129" t="s">
        <v>3</v>
      </c>
      <c r="N444" s="130" t="s">
        <v>51</v>
      </c>
      <c r="P444" s="131">
        <f>O444*H444</f>
        <v>0</v>
      </c>
      <c r="Q444" s="131">
        <v>0</v>
      </c>
      <c r="R444" s="131">
        <f>Q444*H444</f>
        <v>0</v>
      </c>
      <c r="S444" s="131">
        <v>0</v>
      </c>
      <c r="T444" s="132">
        <f>S444*H444</f>
        <v>0</v>
      </c>
      <c r="AR444" s="133" t="s">
        <v>88</v>
      </c>
      <c r="AT444" s="133" t="s">
        <v>185</v>
      </c>
      <c r="AU444" s="133" t="s">
        <v>88</v>
      </c>
      <c r="AY444" s="16" t="s">
        <v>184</v>
      </c>
      <c r="BE444" s="134">
        <f>IF(N444="základní",J444,0)</f>
        <v>0</v>
      </c>
      <c r="BF444" s="134">
        <f>IF(N444="snížená",J444,0)</f>
        <v>0</v>
      </c>
      <c r="BG444" s="134">
        <f>IF(N444="zákl. přenesená",J444,0)</f>
        <v>0</v>
      </c>
      <c r="BH444" s="134">
        <f>IF(N444="sníž. přenesená",J444,0)</f>
        <v>0</v>
      </c>
      <c r="BI444" s="134">
        <f>IF(N444="nulová",J444,0)</f>
        <v>0</v>
      </c>
      <c r="BJ444" s="16" t="s">
        <v>88</v>
      </c>
      <c r="BK444" s="134">
        <f>ROUND(I444*H444,2)</f>
        <v>0</v>
      </c>
      <c r="BL444" s="16" t="s">
        <v>88</v>
      </c>
      <c r="BM444" s="133" t="s">
        <v>3884</v>
      </c>
    </row>
    <row r="445" spans="2:65" s="11" customFormat="1" ht="11.25">
      <c r="B445" s="135"/>
      <c r="D445" s="136" t="s">
        <v>190</v>
      </c>
      <c r="E445" s="137" t="s">
        <v>3</v>
      </c>
      <c r="F445" s="138" t="s">
        <v>3840</v>
      </c>
      <c r="H445" s="137" t="s">
        <v>3</v>
      </c>
      <c r="I445" s="139"/>
      <c r="L445" s="135"/>
      <c r="M445" s="140"/>
      <c r="T445" s="141"/>
      <c r="AT445" s="137" t="s">
        <v>190</v>
      </c>
      <c r="AU445" s="137" t="s">
        <v>88</v>
      </c>
      <c r="AV445" s="11" t="s">
        <v>88</v>
      </c>
      <c r="AW445" s="11" t="s">
        <v>41</v>
      </c>
      <c r="AX445" s="11" t="s">
        <v>80</v>
      </c>
      <c r="AY445" s="137" t="s">
        <v>184</v>
      </c>
    </row>
    <row r="446" spans="2:65" s="11" customFormat="1" ht="22.5">
      <c r="B446" s="135"/>
      <c r="D446" s="136" t="s">
        <v>190</v>
      </c>
      <c r="E446" s="137" t="s">
        <v>3</v>
      </c>
      <c r="F446" s="138" t="s">
        <v>3885</v>
      </c>
      <c r="H446" s="137" t="s">
        <v>3</v>
      </c>
      <c r="I446" s="139"/>
      <c r="L446" s="135"/>
      <c r="M446" s="140"/>
      <c r="T446" s="141"/>
      <c r="AT446" s="137" t="s">
        <v>190</v>
      </c>
      <c r="AU446" s="137" t="s">
        <v>88</v>
      </c>
      <c r="AV446" s="11" t="s">
        <v>88</v>
      </c>
      <c r="AW446" s="11" t="s">
        <v>41</v>
      </c>
      <c r="AX446" s="11" t="s">
        <v>80</v>
      </c>
      <c r="AY446" s="137" t="s">
        <v>184</v>
      </c>
    </row>
    <row r="447" spans="2:65" s="12" customFormat="1" ht="11.25">
      <c r="B447" s="142"/>
      <c r="D447" s="136" t="s">
        <v>190</v>
      </c>
      <c r="E447" s="143" t="s">
        <v>3</v>
      </c>
      <c r="F447" s="144" t="s">
        <v>3886</v>
      </c>
      <c r="H447" s="145">
        <v>495</v>
      </c>
      <c r="I447" s="146"/>
      <c r="L447" s="142"/>
      <c r="M447" s="147"/>
      <c r="T447" s="148"/>
      <c r="AT447" s="143" t="s">
        <v>190</v>
      </c>
      <c r="AU447" s="143" t="s">
        <v>88</v>
      </c>
      <c r="AV447" s="12" t="s">
        <v>90</v>
      </c>
      <c r="AW447" s="12" t="s">
        <v>41</v>
      </c>
      <c r="AX447" s="12" t="s">
        <v>80</v>
      </c>
      <c r="AY447" s="143" t="s">
        <v>184</v>
      </c>
    </row>
    <row r="448" spans="2:65" s="11" customFormat="1" ht="11.25">
      <c r="B448" s="135"/>
      <c r="D448" s="136" t="s">
        <v>190</v>
      </c>
      <c r="E448" s="137" t="s">
        <v>3</v>
      </c>
      <c r="F448" s="138" t="s">
        <v>3887</v>
      </c>
      <c r="H448" s="137" t="s">
        <v>3</v>
      </c>
      <c r="I448" s="139"/>
      <c r="L448" s="135"/>
      <c r="M448" s="140"/>
      <c r="T448" s="141"/>
      <c r="AT448" s="137" t="s">
        <v>190</v>
      </c>
      <c r="AU448" s="137" t="s">
        <v>88</v>
      </c>
      <c r="AV448" s="11" t="s">
        <v>88</v>
      </c>
      <c r="AW448" s="11" t="s">
        <v>41</v>
      </c>
      <c r="AX448" s="11" t="s">
        <v>80</v>
      </c>
      <c r="AY448" s="137" t="s">
        <v>184</v>
      </c>
    </row>
    <row r="449" spans="2:65" s="12" customFormat="1" ht="11.25">
      <c r="B449" s="142"/>
      <c r="D449" s="136" t="s">
        <v>190</v>
      </c>
      <c r="E449" s="143" t="s">
        <v>3</v>
      </c>
      <c r="F449" s="144" t="s">
        <v>3874</v>
      </c>
      <c r="H449" s="145">
        <v>535</v>
      </c>
      <c r="I449" s="146"/>
      <c r="L449" s="142"/>
      <c r="M449" s="147"/>
      <c r="T449" s="148"/>
      <c r="AT449" s="143" t="s">
        <v>190</v>
      </c>
      <c r="AU449" s="143" t="s">
        <v>88</v>
      </c>
      <c r="AV449" s="12" t="s">
        <v>90</v>
      </c>
      <c r="AW449" s="12" t="s">
        <v>41</v>
      </c>
      <c r="AX449" s="12" t="s">
        <v>80</v>
      </c>
      <c r="AY449" s="143" t="s">
        <v>184</v>
      </c>
    </row>
    <row r="450" spans="2:65" s="11" customFormat="1" ht="11.25">
      <c r="B450" s="135"/>
      <c r="D450" s="136" t="s">
        <v>190</v>
      </c>
      <c r="E450" s="137" t="s">
        <v>3</v>
      </c>
      <c r="F450" s="138" t="s">
        <v>3888</v>
      </c>
      <c r="H450" s="137" t="s">
        <v>3</v>
      </c>
      <c r="I450" s="139"/>
      <c r="L450" s="135"/>
      <c r="M450" s="140"/>
      <c r="T450" s="141"/>
      <c r="AT450" s="137" t="s">
        <v>190</v>
      </c>
      <c r="AU450" s="137" t="s">
        <v>88</v>
      </c>
      <c r="AV450" s="11" t="s">
        <v>88</v>
      </c>
      <c r="AW450" s="11" t="s">
        <v>41</v>
      </c>
      <c r="AX450" s="11" t="s">
        <v>80</v>
      </c>
      <c r="AY450" s="137" t="s">
        <v>184</v>
      </c>
    </row>
    <row r="451" spans="2:65" s="12" customFormat="1" ht="11.25">
      <c r="B451" s="142"/>
      <c r="D451" s="136" t="s">
        <v>190</v>
      </c>
      <c r="E451" s="143" t="s">
        <v>3</v>
      </c>
      <c r="F451" s="144" t="s">
        <v>3878</v>
      </c>
      <c r="H451" s="145">
        <v>340</v>
      </c>
      <c r="I451" s="146"/>
      <c r="L451" s="142"/>
      <c r="M451" s="147"/>
      <c r="T451" s="148"/>
      <c r="AT451" s="143" t="s">
        <v>190</v>
      </c>
      <c r="AU451" s="143" t="s">
        <v>88</v>
      </c>
      <c r="AV451" s="12" t="s">
        <v>90</v>
      </c>
      <c r="AW451" s="12" t="s">
        <v>41</v>
      </c>
      <c r="AX451" s="12" t="s">
        <v>80</v>
      </c>
      <c r="AY451" s="143" t="s">
        <v>184</v>
      </c>
    </row>
    <row r="452" spans="2:65" s="13" customFormat="1" ht="11.25">
      <c r="B452" s="149"/>
      <c r="D452" s="136" t="s">
        <v>190</v>
      </c>
      <c r="E452" s="150" t="s">
        <v>3</v>
      </c>
      <c r="F452" s="151" t="s">
        <v>202</v>
      </c>
      <c r="H452" s="152">
        <v>1370</v>
      </c>
      <c r="I452" s="153"/>
      <c r="L452" s="149"/>
      <c r="M452" s="154"/>
      <c r="T452" s="155"/>
      <c r="AT452" s="150" t="s">
        <v>190</v>
      </c>
      <c r="AU452" s="150" t="s">
        <v>88</v>
      </c>
      <c r="AV452" s="13" t="s">
        <v>203</v>
      </c>
      <c r="AW452" s="13" t="s">
        <v>41</v>
      </c>
      <c r="AX452" s="13" t="s">
        <v>88</v>
      </c>
      <c r="AY452" s="150" t="s">
        <v>184</v>
      </c>
    </row>
    <row r="453" spans="2:65" s="1" customFormat="1" ht="24.2" customHeight="1">
      <c r="B453" s="121"/>
      <c r="C453" s="122" t="s">
        <v>584</v>
      </c>
      <c r="D453" s="122" t="s">
        <v>185</v>
      </c>
      <c r="E453" s="123" t="s">
        <v>510</v>
      </c>
      <c r="F453" s="124" t="s">
        <v>511</v>
      </c>
      <c r="G453" s="125" t="s">
        <v>348</v>
      </c>
      <c r="H453" s="126">
        <v>2</v>
      </c>
      <c r="I453" s="127"/>
      <c r="J453" s="128">
        <f>ROUND(I453*H453,2)</f>
        <v>0</v>
      </c>
      <c r="K453" s="124" t="s">
        <v>189</v>
      </c>
      <c r="L453" s="32"/>
      <c r="M453" s="129" t="s">
        <v>3</v>
      </c>
      <c r="N453" s="130" t="s">
        <v>51</v>
      </c>
      <c r="P453" s="131">
        <f>O453*H453</f>
        <v>0</v>
      </c>
      <c r="Q453" s="131">
        <v>0</v>
      </c>
      <c r="R453" s="131">
        <f>Q453*H453</f>
        <v>0</v>
      </c>
      <c r="S453" s="131">
        <v>0</v>
      </c>
      <c r="T453" s="132">
        <f>S453*H453</f>
        <v>0</v>
      </c>
      <c r="AR453" s="133" t="s">
        <v>88</v>
      </c>
      <c r="AT453" s="133" t="s">
        <v>185</v>
      </c>
      <c r="AU453" s="133" t="s">
        <v>88</v>
      </c>
      <c r="AY453" s="16" t="s">
        <v>184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6" t="s">
        <v>88</v>
      </c>
      <c r="BK453" s="134">
        <f>ROUND(I453*H453,2)</f>
        <v>0</v>
      </c>
      <c r="BL453" s="16" t="s">
        <v>88</v>
      </c>
      <c r="BM453" s="133" t="s">
        <v>3889</v>
      </c>
    </row>
    <row r="454" spans="2:65" s="11" customFormat="1" ht="11.25">
      <c r="B454" s="135"/>
      <c r="D454" s="136" t="s">
        <v>190</v>
      </c>
      <c r="E454" s="137" t="s">
        <v>3</v>
      </c>
      <c r="F454" s="138" t="s">
        <v>3840</v>
      </c>
      <c r="H454" s="137" t="s">
        <v>3</v>
      </c>
      <c r="I454" s="139"/>
      <c r="L454" s="135"/>
      <c r="M454" s="140"/>
      <c r="T454" s="141"/>
      <c r="AT454" s="137" t="s">
        <v>190</v>
      </c>
      <c r="AU454" s="137" t="s">
        <v>88</v>
      </c>
      <c r="AV454" s="11" t="s">
        <v>88</v>
      </c>
      <c r="AW454" s="11" t="s">
        <v>41</v>
      </c>
      <c r="AX454" s="11" t="s">
        <v>80</v>
      </c>
      <c r="AY454" s="137" t="s">
        <v>184</v>
      </c>
    </row>
    <row r="455" spans="2:65" s="11" customFormat="1" ht="22.5">
      <c r="B455" s="135"/>
      <c r="D455" s="136" t="s">
        <v>190</v>
      </c>
      <c r="E455" s="137" t="s">
        <v>3</v>
      </c>
      <c r="F455" s="138" t="s">
        <v>3890</v>
      </c>
      <c r="H455" s="137" t="s">
        <v>3</v>
      </c>
      <c r="I455" s="139"/>
      <c r="L455" s="135"/>
      <c r="M455" s="140"/>
      <c r="T455" s="141"/>
      <c r="AT455" s="137" t="s">
        <v>190</v>
      </c>
      <c r="AU455" s="137" t="s">
        <v>88</v>
      </c>
      <c r="AV455" s="11" t="s">
        <v>88</v>
      </c>
      <c r="AW455" s="11" t="s">
        <v>41</v>
      </c>
      <c r="AX455" s="11" t="s">
        <v>80</v>
      </c>
      <c r="AY455" s="137" t="s">
        <v>184</v>
      </c>
    </row>
    <row r="456" spans="2:65" s="12" customFormat="1" ht="11.25">
      <c r="B456" s="142"/>
      <c r="D456" s="136" t="s">
        <v>190</v>
      </c>
      <c r="E456" s="143" t="s">
        <v>3</v>
      </c>
      <c r="F456" s="144" t="s">
        <v>90</v>
      </c>
      <c r="H456" s="145">
        <v>2</v>
      </c>
      <c r="I456" s="146"/>
      <c r="L456" s="142"/>
      <c r="M456" s="147"/>
      <c r="T456" s="148"/>
      <c r="AT456" s="143" t="s">
        <v>190</v>
      </c>
      <c r="AU456" s="143" t="s">
        <v>88</v>
      </c>
      <c r="AV456" s="12" t="s">
        <v>90</v>
      </c>
      <c r="AW456" s="12" t="s">
        <v>41</v>
      </c>
      <c r="AX456" s="12" t="s">
        <v>80</v>
      </c>
      <c r="AY456" s="143" t="s">
        <v>184</v>
      </c>
    </row>
    <row r="457" spans="2:65" s="13" customFormat="1" ht="11.25">
      <c r="B457" s="149"/>
      <c r="D457" s="136" t="s">
        <v>190</v>
      </c>
      <c r="E457" s="150" t="s">
        <v>3</v>
      </c>
      <c r="F457" s="151" t="s">
        <v>202</v>
      </c>
      <c r="H457" s="152">
        <v>2</v>
      </c>
      <c r="I457" s="153"/>
      <c r="L457" s="149"/>
      <c r="M457" s="154"/>
      <c r="T457" s="155"/>
      <c r="AT457" s="150" t="s">
        <v>190</v>
      </c>
      <c r="AU457" s="150" t="s">
        <v>88</v>
      </c>
      <c r="AV457" s="13" t="s">
        <v>203</v>
      </c>
      <c r="AW457" s="13" t="s">
        <v>41</v>
      </c>
      <c r="AX457" s="13" t="s">
        <v>88</v>
      </c>
      <c r="AY457" s="150" t="s">
        <v>184</v>
      </c>
    </row>
    <row r="458" spans="2:65" s="1" customFormat="1" ht="24.2" customHeight="1">
      <c r="B458" s="121"/>
      <c r="C458" s="122" t="s">
        <v>430</v>
      </c>
      <c r="D458" s="122" t="s">
        <v>185</v>
      </c>
      <c r="E458" s="123" t="s">
        <v>880</v>
      </c>
      <c r="F458" s="124" t="s">
        <v>881</v>
      </c>
      <c r="G458" s="125" t="s">
        <v>348</v>
      </c>
      <c r="H458" s="126">
        <v>15</v>
      </c>
      <c r="I458" s="127"/>
      <c r="J458" s="128">
        <f>ROUND(I458*H458,2)</f>
        <v>0</v>
      </c>
      <c r="K458" s="124" t="s">
        <v>189</v>
      </c>
      <c r="L458" s="32"/>
      <c r="M458" s="129" t="s">
        <v>3</v>
      </c>
      <c r="N458" s="130" t="s">
        <v>51</v>
      </c>
      <c r="P458" s="131">
        <f>O458*H458</f>
        <v>0</v>
      </c>
      <c r="Q458" s="131">
        <v>0</v>
      </c>
      <c r="R458" s="131">
        <f>Q458*H458</f>
        <v>0</v>
      </c>
      <c r="S458" s="131">
        <v>0</v>
      </c>
      <c r="T458" s="132">
        <f>S458*H458</f>
        <v>0</v>
      </c>
      <c r="AR458" s="133" t="s">
        <v>88</v>
      </c>
      <c r="AT458" s="133" t="s">
        <v>185</v>
      </c>
      <c r="AU458" s="133" t="s">
        <v>88</v>
      </c>
      <c r="AY458" s="16" t="s">
        <v>184</v>
      </c>
      <c r="BE458" s="134">
        <f>IF(N458="základní",J458,0)</f>
        <v>0</v>
      </c>
      <c r="BF458" s="134">
        <f>IF(N458="snížená",J458,0)</f>
        <v>0</v>
      </c>
      <c r="BG458" s="134">
        <f>IF(N458="zákl. přenesená",J458,0)</f>
        <v>0</v>
      </c>
      <c r="BH458" s="134">
        <f>IF(N458="sníž. přenesená",J458,0)</f>
        <v>0</v>
      </c>
      <c r="BI458" s="134">
        <f>IF(N458="nulová",J458,0)</f>
        <v>0</v>
      </c>
      <c r="BJ458" s="16" t="s">
        <v>88</v>
      </c>
      <c r="BK458" s="134">
        <f>ROUND(I458*H458,2)</f>
        <v>0</v>
      </c>
      <c r="BL458" s="16" t="s">
        <v>88</v>
      </c>
      <c r="BM458" s="133" t="s">
        <v>3891</v>
      </c>
    </row>
    <row r="459" spans="2:65" s="11" customFormat="1" ht="11.25">
      <c r="B459" s="135"/>
      <c r="D459" s="136" t="s">
        <v>190</v>
      </c>
      <c r="E459" s="137" t="s">
        <v>3</v>
      </c>
      <c r="F459" s="138" t="s">
        <v>3840</v>
      </c>
      <c r="H459" s="137" t="s">
        <v>3</v>
      </c>
      <c r="I459" s="139"/>
      <c r="L459" s="135"/>
      <c r="M459" s="140"/>
      <c r="T459" s="141"/>
      <c r="AT459" s="137" t="s">
        <v>190</v>
      </c>
      <c r="AU459" s="137" t="s">
        <v>88</v>
      </c>
      <c r="AV459" s="11" t="s">
        <v>88</v>
      </c>
      <c r="AW459" s="11" t="s">
        <v>41</v>
      </c>
      <c r="AX459" s="11" t="s">
        <v>80</v>
      </c>
      <c r="AY459" s="137" t="s">
        <v>184</v>
      </c>
    </row>
    <row r="460" spans="2:65" s="11" customFormat="1" ht="11.25">
      <c r="B460" s="135"/>
      <c r="D460" s="136" t="s">
        <v>190</v>
      </c>
      <c r="E460" s="137" t="s">
        <v>3</v>
      </c>
      <c r="F460" s="138" t="s">
        <v>2338</v>
      </c>
      <c r="H460" s="137" t="s">
        <v>3</v>
      </c>
      <c r="I460" s="139"/>
      <c r="L460" s="135"/>
      <c r="M460" s="140"/>
      <c r="T460" s="141"/>
      <c r="AT460" s="137" t="s">
        <v>190</v>
      </c>
      <c r="AU460" s="137" t="s">
        <v>88</v>
      </c>
      <c r="AV460" s="11" t="s">
        <v>88</v>
      </c>
      <c r="AW460" s="11" t="s">
        <v>41</v>
      </c>
      <c r="AX460" s="11" t="s">
        <v>80</v>
      </c>
      <c r="AY460" s="137" t="s">
        <v>184</v>
      </c>
    </row>
    <row r="461" spans="2:65" s="12" customFormat="1" ht="11.25">
      <c r="B461" s="142"/>
      <c r="D461" s="136" t="s">
        <v>190</v>
      </c>
      <c r="E461" s="143" t="s">
        <v>3</v>
      </c>
      <c r="F461" s="144" t="s">
        <v>3892</v>
      </c>
      <c r="H461" s="145">
        <v>9</v>
      </c>
      <c r="I461" s="146"/>
      <c r="L461" s="142"/>
      <c r="M461" s="147"/>
      <c r="T461" s="148"/>
      <c r="AT461" s="143" t="s">
        <v>190</v>
      </c>
      <c r="AU461" s="143" t="s">
        <v>88</v>
      </c>
      <c r="AV461" s="12" t="s">
        <v>90</v>
      </c>
      <c r="AW461" s="12" t="s">
        <v>41</v>
      </c>
      <c r="AX461" s="12" t="s">
        <v>80</v>
      </c>
      <c r="AY461" s="143" t="s">
        <v>184</v>
      </c>
    </row>
    <row r="462" spans="2:65" s="11" customFormat="1" ht="11.25">
      <c r="B462" s="135"/>
      <c r="D462" s="136" t="s">
        <v>190</v>
      </c>
      <c r="E462" s="137" t="s">
        <v>3</v>
      </c>
      <c r="F462" s="138" t="s">
        <v>882</v>
      </c>
      <c r="H462" s="137" t="s">
        <v>3</v>
      </c>
      <c r="I462" s="139"/>
      <c r="L462" s="135"/>
      <c r="M462" s="140"/>
      <c r="T462" s="141"/>
      <c r="AT462" s="137" t="s">
        <v>190</v>
      </c>
      <c r="AU462" s="137" t="s">
        <v>88</v>
      </c>
      <c r="AV462" s="11" t="s">
        <v>88</v>
      </c>
      <c r="AW462" s="11" t="s">
        <v>41</v>
      </c>
      <c r="AX462" s="11" t="s">
        <v>80</v>
      </c>
      <c r="AY462" s="137" t="s">
        <v>184</v>
      </c>
    </row>
    <row r="463" spans="2:65" s="12" customFormat="1" ht="11.25">
      <c r="B463" s="142"/>
      <c r="D463" s="136" t="s">
        <v>190</v>
      </c>
      <c r="E463" s="143" t="s">
        <v>3</v>
      </c>
      <c r="F463" s="144" t="s">
        <v>2346</v>
      </c>
      <c r="H463" s="145">
        <v>6</v>
      </c>
      <c r="I463" s="146"/>
      <c r="L463" s="142"/>
      <c r="M463" s="147"/>
      <c r="T463" s="148"/>
      <c r="AT463" s="143" t="s">
        <v>190</v>
      </c>
      <c r="AU463" s="143" t="s">
        <v>88</v>
      </c>
      <c r="AV463" s="12" t="s">
        <v>90</v>
      </c>
      <c r="AW463" s="12" t="s">
        <v>41</v>
      </c>
      <c r="AX463" s="12" t="s">
        <v>80</v>
      </c>
      <c r="AY463" s="143" t="s">
        <v>184</v>
      </c>
    </row>
    <row r="464" spans="2:65" s="13" customFormat="1" ht="11.25">
      <c r="B464" s="149"/>
      <c r="D464" s="136" t="s">
        <v>190</v>
      </c>
      <c r="E464" s="150" t="s">
        <v>3</v>
      </c>
      <c r="F464" s="151" t="s">
        <v>202</v>
      </c>
      <c r="H464" s="152">
        <v>15</v>
      </c>
      <c r="I464" s="153"/>
      <c r="L464" s="149"/>
      <c r="M464" s="154"/>
      <c r="T464" s="155"/>
      <c r="AT464" s="150" t="s">
        <v>190</v>
      </c>
      <c r="AU464" s="150" t="s">
        <v>88</v>
      </c>
      <c r="AV464" s="13" t="s">
        <v>203</v>
      </c>
      <c r="AW464" s="13" t="s">
        <v>41</v>
      </c>
      <c r="AX464" s="13" t="s">
        <v>88</v>
      </c>
      <c r="AY464" s="150" t="s">
        <v>184</v>
      </c>
    </row>
    <row r="465" spans="2:65" s="1" customFormat="1" ht="24.2" customHeight="1">
      <c r="B465" s="121"/>
      <c r="C465" s="122" t="s">
        <v>591</v>
      </c>
      <c r="D465" s="122" t="s">
        <v>185</v>
      </c>
      <c r="E465" s="123" t="s">
        <v>3893</v>
      </c>
      <c r="F465" s="124" t="s">
        <v>3894</v>
      </c>
      <c r="G465" s="125" t="s">
        <v>348</v>
      </c>
      <c r="H465" s="126">
        <v>2</v>
      </c>
      <c r="I465" s="127"/>
      <c r="J465" s="128">
        <f>ROUND(I465*H465,2)</f>
        <v>0</v>
      </c>
      <c r="K465" s="124" t="s">
        <v>189</v>
      </c>
      <c r="L465" s="32"/>
      <c r="M465" s="129" t="s">
        <v>3</v>
      </c>
      <c r="N465" s="130" t="s">
        <v>51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88</v>
      </c>
      <c r="AT465" s="133" t="s">
        <v>185</v>
      </c>
      <c r="AU465" s="133" t="s">
        <v>88</v>
      </c>
      <c r="AY465" s="16" t="s">
        <v>184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6" t="s">
        <v>88</v>
      </c>
      <c r="BK465" s="134">
        <f>ROUND(I465*H465,2)</f>
        <v>0</v>
      </c>
      <c r="BL465" s="16" t="s">
        <v>88</v>
      </c>
      <c r="BM465" s="133" t="s">
        <v>3895</v>
      </c>
    </row>
    <row r="466" spans="2:65" s="11" customFormat="1" ht="11.25">
      <c r="B466" s="135"/>
      <c r="D466" s="136" t="s">
        <v>190</v>
      </c>
      <c r="E466" s="137" t="s">
        <v>3</v>
      </c>
      <c r="F466" s="138" t="s">
        <v>3840</v>
      </c>
      <c r="H466" s="137" t="s">
        <v>3</v>
      </c>
      <c r="I466" s="139"/>
      <c r="L466" s="135"/>
      <c r="M466" s="140"/>
      <c r="T466" s="141"/>
      <c r="AT466" s="137" t="s">
        <v>190</v>
      </c>
      <c r="AU466" s="137" t="s">
        <v>88</v>
      </c>
      <c r="AV466" s="11" t="s">
        <v>88</v>
      </c>
      <c r="AW466" s="11" t="s">
        <v>41</v>
      </c>
      <c r="AX466" s="11" t="s">
        <v>80</v>
      </c>
      <c r="AY466" s="137" t="s">
        <v>184</v>
      </c>
    </row>
    <row r="467" spans="2:65" s="11" customFormat="1" ht="22.5">
      <c r="B467" s="135"/>
      <c r="D467" s="136" t="s">
        <v>190</v>
      </c>
      <c r="E467" s="137" t="s">
        <v>3</v>
      </c>
      <c r="F467" s="138" t="s">
        <v>3896</v>
      </c>
      <c r="H467" s="137" t="s">
        <v>3</v>
      </c>
      <c r="I467" s="139"/>
      <c r="L467" s="135"/>
      <c r="M467" s="140"/>
      <c r="T467" s="141"/>
      <c r="AT467" s="137" t="s">
        <v>190</v>
      </c>
      <c r="AU467" s="137" t="s">
        <v>88</v>
      </c>
      <c r="AV467" s="11" t="s">
        <v>88</v>
      </c>
      <c r="AW467" s="11" t="s">
        <v>41</v>
      </c>
      <c r="AX467" s="11" t="s">
        <v>80</v>
      </c>
      <c r="AY467" s="137" t="s">
        <v>184</v>
      </c>
    </row>
    <row r="468" spans="2:65" s="12" customFormat="1" ht="11.25">
      <c r="B468" s="142"/>
      <c r="D468" s="136" t="s">
        <v>190</v>
      </c>
      <c r="E468" s="143" t="s">
        <v>3</v>
      </c>
      <c r="F468" s="144" t="s">
        <v>90</v>
      </c>
      <c r="H468" s="145">
        <v>2</v>
      </c>
      <c r="I468" s="146"/>
      <c r="L468" s="142"/>
      <c r="M468" s="147"/>
      <c r="T468" s="148"/>
      <c r="AT468" s="143" t="s">
        <v>190</v>
      </c>
      <c r="AU468" s="143" t="s">
        <v>88</v>
      </c>
      <c r="AV468" s="12" t="s">
        <v>90</v>
      </c>
      <c r="AW468" s="12" t="s">
        <v>41</v>
      </c>
      <c r="AX468" s="12" t="s">
        <v>80</v>
      </c>
      <c r="AY468" s="143" t="s">
        <v>184</v>
      </c>
    </row>
    <row r="469" spans="2:65" s="13" customFormat="1" ht="11.25">
      <c r="B469" s="149"/>
      <c r="D469" s="136" t="s">
        <v>190</v>
      </c>
      <c r="E469" s="150" t="s">
        <v>3</v>
      </c>
      <c r="F469" s="151" t="s">
        <v>202</v>
      </c>
      <c r="H469" s="152">
        <v>2</v>
      </c>
      <c r="I469" s="153"/>
      <c r="L469" s="149"/>
      <c r="M469" s="154"/>
      <c r="T469" s="155"/>
      <c r="AT469" s="150" t="s">
        <v>190</v>
      </c>
      <c r="AU469" s="150" t="s">
        <v>88</v>
      </c>
      <c r="AV469" s="13" t="s">
        <v>203</v>
      </c>
      <c r="AW469" s="13" t="s">
        <v>41</v>
      </c>
      <c r="AX469" s="13" t="s">
        <v>88</v>
      </c>
      <c r="AY469" s="150" t="s">
        <v>184</v>
      </c>
    </row>
    <row r="470" spans="2:65" s="1" customFormat="1" ht="21.75" customHeight="1">
      <c r="B470" s="121"/>
      <c r="C470" s="122" t="s">
        <v>444</v>
      </c>
      <c r="D470" s="122" t="s">
        <v>185</v>
      </c>
      <c r="E470" s="123" t="s">
        <v>1095</v>
      </c>
      <c r="F470" s="124" t="s">
        <v>1096</v>
      </c>
      <c r="G470" s="125" t="s">
        <v>348</v>
      </c>
      <c r="H470" s="126">
        <v>2</v>
      </c>
      <c r="I470" s="127"/>
      <c r="J470" s="128">
        <f>ROUND(I470*H470,2)</f>
        <v>0</v>
      </c>
      <c r="K470" s="124" t="s">
        <v>189</v>
      </c>
      <c r="L470" s="32"/>
      <c r="M470" s="129" t="s">
        <v>3</v>
      </c>
      <c r="N470" s="130" t="s">
        <v>51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88</v>
      </c>
      <c r="AT470" s="133" t="s">
        <v>185</v>
      </c>
      <c r="AU470" s="133" t="s">
        <v>88</v>
      </c>
      <c r="AY470" s="16" t="s">
        <v>184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6" t="s">
        <v>88</v>
      </c>
      <c r="BK470" s="134">
        <f>ROUND(I470*H470,2)</f>
        <v>0</v>
      </c>
      <c r="BL470" s="16" t="s">
        <v>88</v>
      </c>
      <c r="BM470" s="133" t="s">
        <v>3897</v>
      </c>
    </row>
    <row r="471" spans="2:65" s="11" customFormat="1" ht="11.25">
      <c r="B471" s="135"/>
      <c r="D471" s="136" t="s">
        <v>190</v>
      </c>
      <c r="E471" s="137" t="s">
        <v>3</v>
      </c>
      <c r="F471" s="138" t="s">
        <v>3840</v>
      </c>
      <c r="H471" s="137" t="s">
        <v>3</v>
      </c>
      <c r="I471" s="139"/>
      <c r="L471" s="135"/>
      <c r="M471" s="140"/>
      <c r="T471" s="141"/>
      <c r="AT471" s="137" t="s">
        <v>190</v>
      </c>
      <c r="AU471" s="137" t="s">
        <v>88</v>
      </c>
      <c r="AV471" s="11" t="s">
        <v>88</v>
      </c>
      <c r="AW471" s="11" t="s">
        <v>41</v>
      </c>
      <c r="AX471" s="11" t="s">
        <v>80</v>
      </c>
      <c r="AY471" s="137" t="s">
        <v>184</v>
      </c>
    </row>
    <row r="472" spans="2:65" s="11" customFormat="1" ht="11.25">
      <c r="B472" s="135"/>
      <c r="D472" s="136" t="s">
        <v>190</v>
      </c>
      <c r="E472" s="137" t="s">
        <v>3</v>
      </c>
      <c r="F472" s="138" t="s">
        <v>3898</v>
      </c>
      <c r="H472" s="137" t="s">
        <v>3</v>
      </c>
      <c r="I472" s="139"/>
      <c r="L472" s="135"/>
      <c r="M472" s="140"/>
      <c r="T472" s="141"/>
      <c r="AT472" s="137" t="s">
        <v>190</v>
      </c>
      <c r="AU472" s="137" t="s">
        <v>88</v>
      </c>
      <c r="AV472" s="11" t="s">
        <v>88</v>
      </c>
      <c r="AW472" s="11" t="s">
        <v>41</v>
      </c>
      <c r="AX472" s="11" t="s">
        <v>80</v>
      </c>
      <c r="AY472" s="137" t="s">
        <v>184</v>
      </c>
    </row>
    <row r="473" spans="2:65" s="12" customFormat="1" ht="11.25">
      <c r="B473" s="142"/>
      <c r="D473" s="136" t="s">
        <v>190</v>
      </c>
      <c r="E473" s="143" t="s">
        <v>3</v>
      </c>
      <c r="F473" s="144" t="s">
        <v>90</v>
      </c>
      <c r="H473" s="145">
        <v>2</v>
      </c>
      <c r="I473" s="146"/>
      <c r="L473" s="142"/>
      <c r="M473" s="147"/>
      <c r="T473" s="148"/>
      <c r="AT473" s="143" t="s">
        <v>190</v>
      </c>
      <c r="AU473" s="143" t="s">
        <v>88</v>
      </c>
      <c r="AV473" s="12" t="s">
        <v>90</v>
      </c>
      <c r="AW473" s="12" t="s">
        <v>41</v>
      </c>
      <c r="AX473" s="12" t="s">
        <v>80</v>
      </c>
      <c r="AY473" s="143" t="s">
        <v>184</v>
      </c>
    </row>
    <row r="474" spans="2:65" s="13" customFormat="1" ht="11.25">
      <c r="B474" s="149"/>
      <c r="D474" s="136" t="s">
        <v>190</v>
      </c>
      <c r="E474" s="150" t="s">
        <v>3</v>
      </c>
      <c r="F474" s="151" t="s">
        <v>202</v>
      </c>
      <c r="H474" s="152">
        <v>2</v>
      </c>
      <c r="I474" s="153"/>
      <c r="L474" s="149"/>
      <c r="M474" s="154"/>
      <c r="T474" s="155"/>
      <c r="AT474" s="150" t="s">
        <v>190</v>
      </c>
      <c r="AU474" s="150" t="s">
        <v>88</v>
      </c>
      <c r="AV474" s="13" t="s">
        <v>203</v>
      </c>
      <c r="AW474" s="13" t="s">
        <v>41</v>
      </c>
      <c r="AX474" s="13" t="s">
        <v>88</v>
      </c>
      <c r="AY474" s="150" t="s">
        <v>184</v>
      </c>
    </row>
    <row r="475" spans="2:65" s="1" customFormat="1" ht="24.2" customHeight="1">
      <c r="B475" s="121"/>
      <c r="C475" s="122" t="s">
        <v>602</v>
      </c>
      <c r="D475" s="122" t="s">
        <v>185</v>
      </c>
      <c r="E475" s="123" t="s">
        <v>517</v>
      </c>
      <c r="F475" s="124" t="s">
        <v>518</v>
      </c>
      <c r="G475" s="125" t="s">
        <v>348</v>
      </c>
      <c r="H475" s="126">
        <v>2</v>
      </c>
      <c r="I475" s="127"/>
      <c r="J475" s="128">
        <f>ROUND(I475*H475,2)</f>
        <v>0</v>
      </c>
      <c r="K475" s="124" t="s">
        <v>189</v>
      </c>
      <c r="L475" s="32"/>
      <c r="M475" s="129" t="s">
        <v>3</v>
      </c>
      <c r="N475" s="130" t="s">
        <v>51</v>
      </c>
      <c r="P475" s="131">
        <f>O475*H475</f>
        <v>0</v>
      </c>
      <c r="Q475" s="131">
        <v>0</v>
      </c>
      <c r="R475" s="131">
        <f>Q475*H475</f>
        <v>0</v>
      </c>
      <c r="S475" s="131">
        <v>0</v>
      </c>
      <c r="T475" s="132">
        <f>S475*H475</f>
        <v>0</v>
      </c>
      <c r="AR475" s="133" t="s">
        <v>88</v>
      </c>
      <c r="AT475" s="133" t="s">
        <v>185</v>
      </c>
      <c r="AU475" s="133" t="s">
        <v>88</v>
      </c>
      <c r="AY475" s="16" t="s">
        <v>184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6" t="s">
        <v>88</v>
      </c>
      <c r="BK475" s="134">
        <f>ROUND(I475*H475,2)</f>
        <v>0</v>
      </c>
      <c r="BL475" s="16" t="s">
        <v>88</v>
      </c>
      <c r="BM475" s="133" t="s">
        <v>3899</v>
      </c>
    </row>
    <row r="476" spans="2:65" s="11" customFormat="1" ht="11.25">
      <c r="B476" s="135"/>
      <c r="D476" s="136" t="s">
        <v>190</v>
      </c>
      <c r="E476" s="137" t="s">
        <v>3</v>
      </c>
      <c r="F476" s="138" t="s">
        <v>3840</v>
      </c>
      <c r="H476" s="137" t="s">
        <v>3</v>
      </c>
      <c r="I476" s="139"/>
      <c r="L476" s="135"/>
      <c r="M476" s="140"/>
      <c r="T476" s="141"/>
      <c r="AT476" s="137" t="s">
        <v>190</v>
      </c>
      <c r="AU476" s="137" t="s">
        <v>88</v>
      </c>
      <c r="AV476" s="11" t="s">
        <v>88</v>
      </c>
      <c r="AW476" s="11" t="s">
        <v>41</v>
      </c>
      <c r="AX476" s="11" t="s">
        <v>80</v>
      </c>
      <c r="AY476" s="137" t="s">
        <v>184</v>
      </c>
    </row>
    <row r="477" spans="2:65" s="11" customFormat="1" ht="11.25">
      <c r="B477" s="135"/>
      <c r="D477" s="136" t="s">
        <v>190</v>
      </c>
      <c r="E477" s="137" t="s">
        <v>3</v>
      </c>
      <c r="F477" s="138" t="s">
        <v>882</v>
      </c>
      <c r="H477" s="137" t="s">
        <v>3</v>
      </c>
      <c r="I477" s="139"/>
      <c r="L477" s="135"/>
      <c r="M477" s="140"/>
      <c r="T477" s="141"/>
      <c r="AT477" s="137" t="s">
        <v>190</v>
      </c>
      <c r="AU477" s="137" t="s">
        <v>88</v>
      </c>
      <c r="AV477" s="11" t="s">
        <v>88</v>
      </c>
      <c r="AW477" s="11" t="s">
        <v>41</v>
      </c>
      <c r="AX477" s="11" t="s">
        <v>80</v>
      </c>
      <c r="AY477" s="137" t="s">
        <v>184</v>
      </c>
    </row>
    <row r="478" spans="2:65" s="12" customFormat="1" ht="11.25">
      <c r="B478" s="142"/>
      <c r="D478" s="136" t="s">
        <v>190</v>
      </c>
      <c r="E478" s="143" t="s">
        <v>3</v>
      </c>
      <c r="F478" s="144" t="s">
        <v>90</v>
      </c>
      <c r="H478" s="145">
        <v>2</v>
      </c>
      <c r="I478" s="146"/>
      <c r="L478" s="142"/>
      <c r="M478" s="147"/>
      <c r="T478" s="148"/>
      <c r="AT478" s="143" t="s">
        <v>190</v>
      </c>
      <c r="AU478" s="143" t="s">
        <v>88</v>
      </c>
      <c r="AV478" s="12" t="s">
        <v>90</v>
      </c>
      <c r="AW478" s="12" t="s">
        <v>41</v>
      </c>
      <c r="AX478" s="12" t="s">
        <v>80</v>
      </c>
      <c r="AY478" s="143" t="s">
        <v>184</v>
      </c>
    </row>
    <row r="479" spans="2:65" s="13" customFormat="1" ht="11.25">
      <c r="B479" s="149"/>
      <c r="D479" s="136" t="s">
        <v>190</v>
      </c>
      <c r="E479" s="150" t="s">
        <v>3</v>
      </c>
      <c r="F479" s="151" t="s">
        <v>202</v>
      </c>
      <c r="H479" s="152">
        <v>2</v>
      </c>
      <c r="I479" s="153"/>
      <c r="L479" s="149"/>
      <c r="M479" s="154"/>
      <c r="T479" s="155"/>
      <c r="AT479" s="150" t="s">
        <v>190</v>
      </c>
      <c r="AU479" s="150" t="s">
        <v>88</v>
      </c>
      <c r="AV479" s="13" t="s">
        <v>203</v>
      </c>
      <c r="AW479" s="13" t="s">
        <v>41</v>
      </c>
      <c r="AX479" s="13" t="s">
        <v>88</v>
      </c>
      <c r="AY479" s="150" t="s">
        <v>184</v>
      </c>
    </row>
    <row r="480" spans="2:65" s="1" customFormat="1" ht="24.2" customHeight="1">
      <c r="B480" s="121"/>
      <c r="C480" s="122" t="s">
        <v>453</v>
      </c>
      <c r="D480" s="122" t="s">
        <v>185</v>
      </c>
      <c r="E480" s="123" t="s">
        <v>522</v>
      </c>
      <c r="F480" s="124" t="s">
        <v>523</v>
      </c>
      <c r="G480" s="125" t="s">
        <v>348</v>
      </c>
      <c r="H480" s="126">
        <v>10</v>
      </c>
      <c r="I480" s="127"/>
      <c r="J480" s="128">
        <f>ROUND(I480*H480,2)</f>
        <v>0</v>
      </c>
      <c r="K480" s="124" t="s">
        <v>189</v>
      </c>
      <c r="L480" s="32"/>
      <c r="M480" s="129" t="s">
        <v>3</v>
      </c>
      <c r="N480" s="130" t="s">
        <v>51</v>
      </c>
      <c r="P480" s="131">
        <f>O480*H480</f>
        <v>0</v>
      </c>
      <c r="Q480" s="131">
        <v>0</v>
      </c>
      <c r="R480" s="131">
        <f>Q480*H480</f>
        <v>0</v>
      </c>
      <c r="S480" s="131">
        <v>0</v>
      </c>
      <c r="T480" s="132">
        <f>S480*H480</f>
        <v>0</v>
      </c>
      <c r="AR480" s="133" t="s">
        <v>88</v>
      </c>
      <c r="AT480" s="133" t="s">
        <v>185</v>
      </c>
      <c r="AU480" s="133" t="s">
        <v>88</v>
      </c>
      <c r="AY480" s="16" t="s">
        <v>184</v>
      </c>
      <c r="BE480" s="134">
        <f>IF(N480="základní",J480,0)</f>
        <v>0</v>
      </c>
      <c r="BF480" s="134">
        <f>IF(N480="snížená",J480,0)</f>
        <v>0</v>
      </c>
      <c r="BG480" s="134">
        <f>IF(N480="zákl. přenesená",J480,0)</f>
        <v>0</v>
      </c>
      <c r="BH480" s="134">
        <f>IF(N480="sníž. přenesená",J480,0)</f>
        <v>0</v>
      </c>
      <c r="BI480" s="134">
        <f>IF(N480="nulová",J480,0)</f>
        <v>0</v>
      </c>
      <c r="BJ480" s="16" t="s">
        <v>88</v>
      </c>
      <c r="BK480" s="134">
        <f>ROUND(I480*H480,2)</f>
        <v>0</v>
      </c>
      <c r="BL480" s="16" t="s">
        <v>88</v>
      </c>
      <c r="BM480" s="133" t="s">
        <v>3900</v>
      </c>
    </row>
    <row r="481" spans="2:65" s="11" customFormat="1" ht="11.25">
      <c r="B481" s="135"/>
      <c r="D481" s="136" t="s">
        <v>190</v>
      </c>
      <c r="E481" s="137" t="s">
        <v>3</v>
      </c>
      <c r="F481" s="138" t="s">
        <v>3840</v>
      </c>
      <c r="H481" s="137" t="s">
        <v>3</v>
      </c>
      <c r="I481" s="139"/>
      <c r="L481" s="135"/>
      <c r="M481" s="140"/>
      <c r="T481" s="141"/>
      <c r="AT481" s="137" t="s">
        <v>190</v>
      </c>
      <c r="AU481" s="137" t="s">
        <v>88</v>
      </c>
      <c r="AV481" s="11" t="s">
        <v>88</v>
      </c>
      <c r="AW481" s="11" t="s">
        <v>41</v>
      </c>
      <c r="AX481" s="11" t="s">
        <v>80</v>
      </c>
      <c r="AY481" s="137" t="s">
        <v>184</v>
      </c>
    </row>
    <row r="482" spans="2:65" s="11" customFormat="1" ht="11.25">
      <c r="B482" s="135"/>
      <c r="D482" s="136" t="s">
        <v>190</v>
      </c>
      <c r="E482" s="137" t="s">
        <v>3</v>
      </c>
      <c r="F482" s="138" t="s">
        <v>2338</v>
      </c>
      <c r="H482" s="137" t="s">
        <v>3</v>
      </c>
      <c r="I482" s="139"/>
      <c r="L482" s="135"/>
      <c r="M482" s="140"/>
      <c r="T482" s="141"/>
      <c r="AT482" s="137" t="s">
        <v>190</v>
      </c>
      <c r="AU482" s="137" t="s">
        <v>88</v>
      </c>
      <c r="AV482" s="11" t="s">
        <v>88</v>
      </c>
      <c r="AW482" s="11" t="s">
        <v>41</v>
      </c>
      <c r="AX482" s="11" t="s">
        <v>80</v>
      </c>
      <c r="AY482" s="137" t="s">
        <v>184</v>
      </c>
    </row>
    <row r="483" spans="2:65" s="12" customFormat="1" ht="11.25">
      <c r="B483" s="142"/>
      <c r="D483" s="136" t="s">
        <v>190</v>
      </c>
      <c r="E483" s="143" t="s">
        <v>3</v>
      </c>
      <c r="F483" s="144" t="s">
        <v>1278</v>
      </c>
      <c r="H483" s="145">
        <v>10</v>
      </c>
      <c r="I483" s="146"/>
      <c r="L483" s="142"/>
      <c r="M483" s="147"/>
      <c r="T483" s="148"/>
      <c r="AT483" s="143" t="s">
        <v>190</v>
      </c>
      <c r="AU483" s="143" t="s">
        <v>88</v>
      </c>
      <c r="AV483" s="12" t="s">
        <v>90</v>
      </c>
      <c r="AW483" s="12" t="s">
        <v>41</v>
      </c>
      <c r="AX483" s="12" t="s">
        <v>80</v>
      </c>
      <c r="AY483" s="143" t="s">
        <v>184</v>
      </c>
    </row>
    <row r="484" spans="2:65" s="13" customFormat="1" ht="11.25">
      <c r="B484" s="149"/>
      <c r="D484" s="136" t="s">
        <v>190</v>
      </c>
      <c r="E484" s="150" t="s">
        <v>3</v>
      </c>
      <c r="F484" s="151" t="s">
        <v>202</v>
      </c>
      <c r="H484" s="152">
        <v>10</v>
      </c>
      <c r="I484" s="153"/>
      <c r="L484" s="149"/>
      <c r="M484" s="154"/>
      <c r="T484" s="155"/>
      <c r="AT484" s="150" t="s">
        <v>190</v>
      </c>
      <c r="AU484" s="150" t="s">
        <v>88</v>
      </c>
      <c r="AV484" s="13" t="s">
        <v>203</v>
      </c>
      <c r="AW484" s="13" t="s">
        <v>41</v>
      </c>
      <c r="AX484" s="13" t="s">
        <v>88</v>
      </c>
      <c r="AY484" s="150" t="s">
        <v>184</v>
      </c>
    </row>
    <row r="485" spans="2:65" s="1" customFormat="1" ht="16.5" customHeight="1">
      <c r="B485" s="121"/>
      <c r="C485" s="122" t="s">
        <v>613</v>
      </c>
      <c r="D485" s="122" t="s">
        <v>185</v>
      </c>
      <c r="E485" s="123" t="s">
        <v>541</v>
      </c>
      <c r="F485" s="124" t="s">
        <v>542</v>
      </c>
      <c r="G485" s="125" t="s">
        <v>348</v>
      </c>
      <c r="H485" s="126">
        <v>28</v>
      </c>
      <c r="I485" s="127"/>
      <c r="J485" s="128">
        <f>ROUND(I485*H485,2)</f>
        <v>0</v>
      </c>
      <c r="K485" s="124" t="s">
        <v>189</v>
      </c>
      <c r="L485" s="32"/>
      <c r="M485" s="129" t="s">
        <v>3</v>
      </c>
      <c r="N485" s="130" t="s">
        <v>51</v>
      </c>
      <c r="P485" s="131">
        <f>O485*H485</f>
        <v>0</v>
      </c>
      <c r="Q485" s="131">
        <v>0</v>
      </c>
      <c r="R485" s="131">
        <f>Q485*H485</f>
        <v>0</v>
      </c>
      <c r="S485" s="131">
        <v>0</v>
      </c>
      <c r="T485" s="132">
        <f>S485*H485</f>
        <v>0</v>
      </c>
      <c r="AR485" s="133" t="s">
        <v>88</v>
      </c>
      <c r="AT485" s="133" t="s">
        <v>185</v>
      </c>
      <c r="AU485" s="133" t="s">
        <v>88</v>
      </c>
      <c r="AY485" s="16" t="s">
        <v>184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6" t="s">
        <v>88</v>
      </c>
      <c r="BK485" s="134">
        <f>ROUND(I485*H485,2)</f>
        <v>0</v>
      </c>
      <c r="BL485" s="16" t="s">
        <v>88</v>
      </c>
      <c r="BM485" s="133" t="s">
        <v>3901</v>
      </c>
    </row>
    <row r="486" spans="2:65" s="11" customFormat="1" ht="11.25">
      <c r="B486" s="135"/>
      <c r="D486" s="136" t="s">
        <v>190</v>
      </c>
      <c r="E486" s="137" t="s">
        <v>3</v>
      </c>
      <c r="F486" s="138" t="s">
        <v>3840</v>
      </c>
      <c r="H486" s="137" t="s">
        <v>3</v>
      </c>
      <c r="I486" s="139"/>
      <c r="L486" s="135"/>
      <c r="M486" s="140"/>
      <c r="T486" s="141"/>
      <c r="AT486" s="137" t="s">
        <v>190</v>
      </c>
      <c r="AU486" s="137" t="s">
        <v>88</v>
      </c>
      <c r="AV486" s="11" t="s">
        <v>88</v>
      </c>
      <c r="AW486" s="11" t="s">
        <v>41</v>
      </c>
      <c r="AX486" s="11" t="s">
        <v>80</v>
      </c>
      <c r="AY486" s="137" t="s">
        <v>184</v>
      </c>
    </row>
    <row r="487" spans="2:65" s="11" customFormat="1" ht="22.5">
      <c r="B487" s="135"/>
      <c r="D487" s="136" t="s">
        <v>190</v>
      </c>
      <c r="E487" s="137" t="s">
        <v>3</v>
      </c>
      <c r="F487" s="138" t="s">
        <v>1105</v>
      </c>
      <c r="H487" s="137" t="s">
        <v>3</v>
      </c>
      <c r="I487" s="139"/>
      <c r="L487" s="135"/>
      <c r="M487" s="140"/>
      <c r="T487" s="141"/>
      <c r="AT487" s="137" t="s">
        <v>190</v>
      </c>
      <c r="AU487" s="137" t="s">
        <v>88</v>
      </c>
      <c r="AV487" s="11" t="s">
        <v>88</v>
      </c>
      <c r="AW487" s="11" t="s">
        <v>41</v>
      </c>
      <c r="AX487" s="11" t="s">
        <v>80</v>
      </c>
      <c r="AY487" s="137" t="s">
        <v>184</v>
      </c>
    </row>
    <row r="488" spans="2:65" s="12" customFormat="1" ht="11.25">
      <c r="B488" s="142"/>
      <c r="D488" s="136" t="s">
        <v>190</v>
      </c>
      <c r="E488" s="143" t="s">
        <v>3</v>
      </c>
      <c r="F488" s="144" t="s">
        <v>545</v>
      </c>
      <c r="H488" s="145">
        <v>28</v>
      </c>
      <c r="I488" s="146"/>
      <c r="L488" s="142"/>
      <c r="M488" s="147"/>
      <c r="T488" s="148"/>
      <c r="AT488" s="143" t="s">
        <v>190</v>
      </c>
      <c r="AU488" s="143" t="s">
        <v>88</v>
      </c>
      <c r="AV488" s="12" t="s">
        <v>90</v>
      </c>
      <c r="AW488" s="12" t="s">
        <v>41</v>
      </c>
      <c r="AX488" s="12" t="s">
        <v>80</v>
      </c>
      <c r="AY488" s="143" t="s">
        <v>184</v>
      </c>
    </row>
    <row r="489" spans="2:65" s="13" customFormat="1" ht="11.25">
      <c r="B489" s="149"/>
      <c r="D489" s="136" t="s">
        <v>190</v>
      </c>
      <c r="E489" s="150" t="s">
        <v>3</v>
      </c>
      <c r="F489" s="151" t="s">
        <v>202</v>
      </c>
      <c r="H489" s="152">
        <v>28</v>
      </c>
      <c r="I489" s="153"/>
      <c r="L489" s="149"/>
      <c r="M489" s="154"/>
      <c r="T489" s="155"/>
      <c r="AT489" s="150" t="s">
        <v>190</v>
      </c>
      <c r="AU489" s="150" t="s">
        <v>88</v>
      </c>
      <c r="AV489" s="13" t="s">
        <v>203</v>
      </c>
      <c r="AW489" s="13" t="s">
        <v>41</v>
      </c>
      <c r="AX489" s="13" t="s">
        <v>88</v>
      </c>
      <c r="AY489" s="150" t="s">
        <v>184</v>
      </c>
    </row>
    <row r="490" spans="2:65" s="1" customFormat="1" ht="16.5" customHeight="1">
      <c r="B490" s="121"/>
      <c r="C490" s="122" t="s">
        <v>459</v>
      </c>
      <c r="D490" s="122" t="s">
        <v>185</v>
      </c>
      <c r="E490" s="123" t="s">
        <v>546</v>
      </c>
      <c r="F490" s="124" t="s">
        <v>547</v>
      </c>
      <c r="G490" s="125" t="s">
        <v>348</v>
      </c>
      <c r="H490" s="126">
        <v>28</v>
      </c>
      <c r="I490" s="127"/>
      <c r="J490" s="128">
        <f>ROUND(I490*H490,2)</f>
        <v>0</v>
      </c>
      <c r="K490" s="124" t="s">
        <v>189</v>
      </c>
      <c r="L490" s="32"/>
      <c r="M490" s="129" t="s">
        <v>3</v>
      </c>
      <c r="N490" s="130" t="s">
        <v>51</v>
      </c>
      <c r="P490" s="131">
        <f>O490*H490</f>
        <v>0</v>
      </c>
      <c r="Q490" s="131">
        <v>0</v>
      </c>
      <c r="R490" s="131">
        <f>Q490*H490</f>
        <v>0</v>
      </c>
      <c r="S490" s="131">
        <v>0</v>
      </c>
      <c r="T490" s="132">
        <f>S490*H490</f>
        <v>0</v>
      </c>
      <c r="AR490" s="133" t="s">
        <v>88</v>
      </c>
      <c r="AT490" s="133" t="s">
        <v>185</v>
      </c>
      <c r="AU490" s="133" t="s">
        <v>88</v>
      </c>
      <c r="AY490" s="16" t="s">
        <v>184</v>
      </c>
      <c r="BE490" s="134">
        <f>IF(N490="základní",J490,0)</f>
        <v>0</v>
      </c>
      <c r="BF490" s="134">
        <f>IF(N490="snížená",J490,0)</f>
        <v>0</v>
      </c>
      <c r="BG490" s="134">
        <f>IF(N490="zákl. přenesená",J490,0)</f>
        <v>0</v>
      </c>
      <c r="BH490" s="134">
        <f>IF(N490="sníž. přenesená",J490,0)</f>
        <v>0</v>
      </c>
      <c r="BI490" s="134">
        <f>IF(N490="nulová",J490,0)</f>
        <v>0</v>
      </c>
      <c r="BJ490" s="16" t="s">
        <v>88</v>
      </c>
      <c r="BK490" s="134">
        <f>ROUND(I490*H490,2)</f>
        <v>0</v>
      </c>
      <c r="BL490" s="16" t="s">
        <v>88</v>
      </c>
      <c r="BM490" s="133" t="s">
        <v>3902</v>
      </c>
    </row>
    <row r="491" spans="2:65" s="11" customFormat="1" ht="11.25">
      <c r="B491" s="135"/>
      <c r="D491" s="136" t="s">
        <v>190</v>
      </c>
      <c r="E491" s="137" t="s">
        <v>3</v>
      </c>
      <c r="F491" s="138" t="s">
        <v>3840</v>
      </c>
      <c r="H491" s="137" t="s">
        <v>3</v>
      </c>
      <c r="I491" s="139"/>
      <c r="L491" s="135"/>
      <c r="M491" s="140"/>
      <c r="T491" s="141"/>
      <c r="AT491" s="137" t="s">
        <v>190</v>
      </c>
      <c r="AU491" s="137" t="s">
        <v>88</v>
      </c>
      <c r="AV491" s="11" t="s">
        <v>88</v>
      </c>
      <c r="AW491" s="11" t="s">
        <v>41</v>
      </c>
      <c r="AX491" s="11" t="s">
        <v>80</v>
      </c>
      <c r="AY491" s="137" t="s">
        <v>184</v>
      </c>
    </row>
    <row r="492" spans="2:65" s="11" customFormat="1" ht="22.5">
      <c r="B492" s="135"/>
      <c r="D492" s="136" t="s">
        <v>190</v>
      </c>
      <c r="E492" s="137" t="s">
        <v>3</v>
      </c>
      <c r="F492" s="138" t="s">
        <v>1105</v>
      </c>
      <c r="H492" s="137" t="s">
        <v>3</v>
      </c>
      <c r="I492" s="139"/>
      <c r="L492" s="135"/>
      <c r="M492" s="140"/>
      <c r="T492" s="141"/>
      <c r="AT492" s="137" t="s">
        <v>190</v>
      </c>
      <c r="AU492" s="137" t="s">
        <v>88</v>
      </c>
      <c r="AV492" s="11" t="s">
        <v>88</v>
      </c>
      <c r="AW492" s="11" t="s">
        <v>41</v>
      </c>
      <c r="AX492" s="11" t="s">
        <v>80</v>
      </c>
      <c r="AY492" s="137" t="s">
        <v>184</v>
      </c>
    </row>
    <row r="493" spans="2:65" s="12" customFormat="1" ht="11.25">
      <c r="B493" s="142"/>
      <c r="D493" s="136" t="s">
        <v>190</v>
      </c>
      <c r="E493" s="143" t="s">
        <v>3</v>
      </c>
      <c r="F493" s="144" t="s">
        <v>545</v>
      </c>
      <c r="H493" s="145">
        <v>28</v>
      </c>
      <c r="I493" s="146"/>
      <c r="L493" s="142"/>
      <c r="M493" s="147"/>
      <c r="T493" s="148"/>
      <c r="AT493" s="143" t="s">
        <v>190</v>
      </c>
      <c r="AU493" s="143" t="s">
        <v>88</v>
      </c>
      <c r="AV493" s="12" t="s">
        <v>90</v>
      </c>
      <c r="AW493" s="12" t="s">
        <v>41</v>
      </c>
      <c r="AX493" s="12" t="s">
        <v>80</v>
      </c>
      <c r="AY493" s="143" t="s">
        <v>184</v>
      </c>
    </row>
    <row r="494" spans="2:65" s="13" customFormat="1" ht="11.25">
      <c r="B494" s="149"/>
      <c r="D494" s="136" t="s">
        <v>190</v>
      </c>
      <c r="E494" s="150" t="s">
        <v>3</v>
      </c>
      <c r="F494" s="151" t="s">
        <v>202</v>
      </c>
      <c r="H494" s="152">
        <v>28</v>
      </c>
      <c r="I494" s="153"/>
      <c r="L494" s="149"/>
      <c r="M494" s="154"/>
      <c r="T494" s="155"/>
      <c r="AT494" s="150" t="s">
        <v>190</v>
      </c>
      <c r="AU494" s="150" t="s">
        <v>88</v>
      </c>
      <c r="AV494" s="13" t="s">
        <v>203</v>
      </c>
      <c r="AW494" s="13" t="s">
        <v>41</v>
      </c>
      <c r="AX494" s="13" t="s">
        <v>88</v>
      </c>
      <c r="AY494" s="150" t="s">
        <v>184</v>
      </c>
    </row>
    <row r="495" spans="2:65" s="1" customFormat="1" ht="24.2" customHeight="1">
      <c r="B495" s="121"/>
      <c r="C495" s="122" t="s">
        <v>621</v>
      </c>
      <c r="D495" s="122" t="s">
        <v>185</v>
      </c>
      <c r="E495" s="123" t="s">
        <v>2340</v>
      </c>
      <c r="F495" s="124" t="s">
        <v>2341</v>
      </c>
      <c r="G495" s="125" t="s">
        <v>348</v>
      </c>
      <c r="H495" s="126">
        <v>2</v>
      </c>
      <c r="I495" s="127"/>
      <c r="J495" s="128">
        <f>ROUND(I495*H495,2)</f>
        <v>0</v>
      </c>
      <c r="K495" s="124" t="s">
        <v>189</v>
      </c>
      <c r="L495" s="32"/>
      <c r="M495" s="129" t="s">
        <v>3</v>
      </c>
      <c r="N495" s="130" t="s">
        <v>51</v>
      </c>
      <c r="P495" s="131">
        <f>O495*H495</f>
        <v>0</v>
      </c>
      <c r="Q495" s="131">
        <v>0</v>
      </c>
      <c r="R495" s="131">
        <f>Q495*H495</f>
        <v>0</v>
      </c>
      <c r="S495" s="131">
        <v>0</v>
      </c>
      <c r="T495" s="132">
        <f>S495*H495</f>
        <v>0</v>
      </c>
      <c r="AR495" s="133" t="s">
        <v>88</v>
      </c>
      <c r="AT495" s="133" t="s">
        <v>185</v>
      </c>
      <c r="AU495" s="133" t="s">
        <v>88</v>
      </c>
      <c r="AY495" s="16" t="s">
        <v>184</v>
      </c>
      <c r="BE495" s="134">
        <f>IF(N495="základní",J495,0)</f>
        <v>0</v>
      </c>
      <c r="BF495" s="134">
        <f>IF(N495="snížená",J495,0)</f>
        <v>0</v>
      </c>
      <c r="BG495" s="134">
        <f>IF(N495="zákl. přenesená",J495,0)</f>
        <v>0</v>
      </c>
      <c r="BH495" s="134">
        <f>IF(N495="sníž. přenesená",J495,0)</f>
        <v>0</v>
      </c>
      <c r="BI495" s="134">
        <f>IF(N495="nulová",J495,0)</f>
        <v>0</v>
      </c>
      <c r="BJ495" s="16" t="s">
        <v>88</v>
      </c>
      <c r="BK495" s="134">
        <f>ROUND(I495*H495,2)</f>
        <v>0</v>
      </c>
      <c r="BL495" s="16" t="s">
        <v>88</v>
      </c>
      <c r="BM495" s="133" t="s">
        <v>3903</v>
      </c>
    </row>
    <row r="496" spans="2:65" s="11" customFormat="1" ht="11.25">
      <c r="B496" s="135"/>
      <c r="D496" s="136" t="s">
        <v>190</v>
      </c>
      <c r="E496" s="137" t="s">
        <v>3</v>
      </c>
      <c r="F496" s="138" t="s">
        <v>3840</v>
      </c>
      <c r="H496" s="137" t="s">
        <v>3</v>
      </c>
      <c r="I496" s="139"/>
      <c r="L496" s="135"/>
      <c r="M496" s="140"/>
      <c r="T496" s="141"/>
      <c r="AT496" s="137" t="s">
        <v>190</v>
      </c>
      <c r="AU496" s="137" t="s">
        <v>88</v>
      </c>
      <c r="AV496" s="11" t="s">
        <v>88</v>
      </c>
      <c r="AW496" s="11" t="s">
        <v>41</v>
      </c>
      <c r="AX496" s="11" t="s">
        <v>80</v>
      </c>
      <c r="AY496" s="137" t="s">
        <v>184</v>
      </c>
    </row>
    <row r="497" spans="2:65" s="11" customFormat="1" ht="11.25">
      <c r="B497" s="135"/>
      <c r="D497" s="136" t="s">
        <v>190</v>
      </c>
      <c r="E497" s="137" t="s">
        <v>3</v>
      </c>
      <c r="F497" s="138" t="s">
        <v>2343</v>
      </c>
      <c r="H497" s="137" t="s">
        <v>3</v>
      </c>
      <c r="I497" s="139"/>
      <c r="L497" s="135"/>
      <c r="M497" s="140"/>
      <c r="T497" s="141"/>
      <c r="AT497" s="137" t="s">
        <v>190</v>
      </c>
      <c r="AU497" s="137" t="s">
        <v>88</v>
      </c>
      <c r="AV497" s="11" t="s">
        <v>88</v>
      </c>
      <c r="AW497" s="11" t="s">
        <v>41</v>
      </c>
      <c r="AX497" s="11" t="s">
        <v>80</v>
      </c>
      <c r="AY497" s="137" t="s">
        <v>184</v>
      </c>
    </row>
    <row r="498" spans="2:65" s="12" customFormat="1" ht="11.25">
      <c r="B498" s="142"/>
      <c r="D498" s="136" t="s">
        <v>190</v>
      </c>
      <c r="E498" s="143" t="s">
        <v>3</v>
      </c>
      <c r="F498" s="144" t="s">
        <v>90</v>
      </c>
      <c r="H498" s="145">
        <v>2</v>
      </c>
      <c r="I498" s="146"/>
      <c r="L498" s="142"/>
      <c r="M498" s="147"/>
      <c r="T498" s="148"/>
      <c r="AT498" s="143" t="s">
        <v>190</v>
      </c>
      <c r="AU498" s="143" t="s">
        <v>88</v>
      </c>
      <c r="AV498" s="12" t="s">
        <v>90</v>
      </c>
      <c r="AW498" s="12" t="s">
        <v>41</v>
      </c>
      <c r="AX498" s="12" t="s">
        <v>80</v>
      </c>
      <c r="AY498" s="143" t="s">
        <v>184</v>
      </c>
    </row>
    <row r="499" spans="2:65" s="13" customFormat="1" ht="11.25">
      <c r="B499" s="149"/>
      <c r="D499" s="136" t="s">
        <v>190</v>
      </c>
      <c r="E499" s="150" t="s">
        <v>3</v>
      </c>
      <c r="F499" s="151" t="s">
        <v>202</v>
      </c>
      <c r="H499" s="152">
        <v>2</v>
      </c>
      <c r="I499" s="153"/>
      <c r="L499" s="149"/>
      <c r="M499" s="154"/>
      <c r="T499" s="155"/>
      <c r="AT499" s="150" t="s">
        <v>190</v>
      </c>
      <c r="AU499" s="150" t="s">
        <v>88</v>
      </c>
      <c r="AV499" s="13" t="s">
        <v>203</v>
      </c>
      <c r="AW499" s="13" t="s">
        <v>41</v>
      </c>
      <c r="AX499" s="13" t="s">
        <v>88</v>
      </c>
      <c r="AY499" s="150" t="s">
        <v>184</v>
      </c>
    </row>
    <row r="500" spans="2:65" s="1" customFormat="1" ht="16.5" customHeight="1">
      <c r="B500" s="121"/>
      <c r="C500" s="122" t="s">
        <v>462</v>
      </c>
      <c r="D500" s="122" t="s">
        <v>185</v>
      </c>
      <c r="E500" s="123" t="s">
        <v>1122</v>
      </c>
      <c r="F500" s="124" t="s">
        <v>1123</v>
      </c>
      <c r="G500" s="125" t="s">
        <v>348</v>
      </c>
      <c r="H500" s="126">
        <v>2</v>
      </c>
      <c r="I500" s="127"/>
      <c r="J500" s="128">
        <f>ROUND(I500*H500,2)</f>
        <v>0</v>
      </c>
      <c r="K500" s="124" t="s">
        <v>189</v>
      </c>
      <c r="L500" s="32"/>
      <c r="M500" s="129" t="s">
        <v>3</v>
      </c>
      <c r="N500" s="130" t="s">
        <v>51</v>
      </c>
      <c r="P500" s="131">
        <f>O500*H500</f>
        <v>0</v>
      </c>
      <c r="Q500" s="131">
        <v>0</v>
      </c>
      <c r="R500" s="131">
        <f>Q500*H500</f>
        <v>0</v>
      </c>
      <c r="S500" s="131">
        <v>0</v>
      </c>
      <c r="T500" s="132">
        <f>S500*H500</f>
        <v>0</v>
      </c>
      <c r="AR500" s="133" t="s">
        <v>88</v>
      </c>
      <c r="AT500" s="133" t="s">
        <v>185</v>
      </c>
      <c r="AU500" s="133" t="s">
        <v>88</v>
      </c>
      <c r="AY500" s="16" t="s">
        <v>184</v>
      </c>
      <c r="BE500" s="134">
        <f>IF(N500="základní",J500,0)</f>
        <v>0</v>
      </c>
      <c r="BF500" s="134">
        <f>IF(N500="snížená",J500,0)</f>
        <v>0</v>
      </c>
      <c r="BG500" s="134">
        <f>IF(N500="zákl. přenesená",J500,0)</f>
        <v>0</v>
      </c>
      <c r="BH500" s="134">
        <f>IF(N500="sníž. přenesená",J500,0)</f>
        <v>0</v>
      </c>
      <c r="BI500" s="134">
        <f>IF(N500="nulová",J500,0)</f>
        <v>0</v>
      </c>
      <c r="BJ500" s="16" t="s">
        <v>88</v>
      </c>
      <c r="BK500" s="134">
        <f>ROUND(I500*H500,2)</f>
        <v>0</v>
      </c>
      <c r="BL500" s="16" t="s">
        <v>88</v>
      </c>
      <c r="BM500" s="133" t="s">
        <v>3904</v>
      </c>
    </row>
    <row r="501" spans="2:65" s="11" customFormat="1" ht="11.25">
      <c r="B501" s="135"/>
      <c r="D501" s="136" t="s">
        <v>190</v>
      </c>
      <c r="E501" s="137" t="s">
        <v>3</v>
      </c>
      <c r="F501" s="138" t="s">
        <v>3840</v>
      </c>
      <c r="H501" s="137" t="s">
        <v>3</v>
      </c>
      <c r="I501" s="139"/>
      <c r="L501" s="135"/>
      <c r="M501" s="140"/>
      <c r="T501" s="141"/>
      <c r="AT501" s="137" t="s">
        <v>190</v>
      </c>
      <c r="AU501" s="137" t="s">
        <v>88</v>
      </c>
      <c r="AV501" s="11" t="s">
        <v>88</v>
      </c>
      <c r="AW501" s="11" t="s">
        <v>41</v>
      </c>
      <c r="AX501" s="11" t="s">
        <v>80</v>
      </c>
      <c r="AY501" s="137" t="s">
        <v>184</v>
      </c>
    </row>
    <row r="502" spans="2:65" s="11" customFormat="1" ht="22.5">
      <c r="B502" s="135"/>
      <c r="D502" s="136" t="s">
        <v>190</v>
      </c>
      <c r="E502" s="137" t="s">
        <v>3</v>
      </c>
      <c r="F502" s="138" t="s">
        <v>3905</v>
      </c>
      <c r="H502" s="137" t="s">
        <v>3</v>
      </c>
      <c r="I502" s="139"/>
      <c r="L502" s="135"/>
      <c r="M502" s="140"/>
      <c r="T502" s="141"/>
      <c r="AT502" s="137" t="s">
        <v>190</v>
      </c>
      <c r="AU502" s="137" t="s">
        <v>88</v>
      </c>
      <c r="AV502" s="11" t="s">
        <v>88</v>
      </c>
      <c r="AW502" s="11" t="s">
        <v>41</v>
      </c>
      <c r="AX502" s="11" t="s">
        <v>80</v>
      </c>
      <c r="AY502" s="137" t="s">
        <v>184</v>
      </c>
    </row>
    <row r="503" spans="2:65" s="12" customFormat="1" ht="11.25">
      <c r="B503" s="142"/>
      <c r="D503" s="136" t="s">
        <v>190</v>
      </c>
      <c r="E503" s="143" t="s">
        <v>3</v>
      </c>
      <c r="F503" s="144" t="s">
        <v>90</v>
      </c>
      <c r="H503" s="145">
        <v>2</v>
      </c>
      <c r="I503" s="146"/>
      <c r="L503" s="142"/>
      <c r="M503" s="147"/>
      <c r="T503" s="148"/>
      <c r="AT503" s="143" t="s">
        <v>190</v>
      </c>
      <c r="AU503" s="143" t="s">
        <v>88</v>
      </c>
      <c r="AV503" s="12" t="s">
        <v>90</v>
      </c>
      <c r="AW503" s="12" t="s">
        <v>41</v>
      </c>
      <c r="AX503" s="12" t="s">
        <v>80</v>
      </c>
      <c r="AY503" s="143" t="s">
        <v>184</v>
      </c>
    </row>
    <row r="504" spans="2:65" s="13" customFormat="1" ht="11.25">
      <c r="B504" s="149"/>
      <c r="D504" s="136" t="s">
        <v>190</v>
      </c>
      <c r="E504" s="150" t="s">
        <v>3</v>
      </c>
      <c r="F504" s="151" t="s">
        <v>202</v>
      </c>
      <c r="H504" s="152">
        <v>2</v>
      </c>
      <c r="I504" s="153"/>
      <c r="L504" s="149"/>
      <c r="M504" s="154"/>
      <c r="T504" s="155"/>
      <c r="AT504" s="150" t="s">
        <v>190</v>
      </c>
      <c r="AU504" s="150" t="s">
        <v>88</v>
      </c>
      <c r="AV504" s="13" t="s">
        <v>203</v>
      </c>
      <c r="AW504" s="13" t="s">
        <v>41</v>
      </c>
      <c r="AX504" s="13" t="s">
        <v>88</v>
      </c>
      <c r="AY504" s="150" t="s">
        <v>184</v>
      </c>
    </row>
    <row r="505" spans="2:65" s="1" customFormat="1" ht="24.2" customHeight="1">
      <c r="B505" s="121"/>
      <c r="C505" s="122" t="s">
        <v>630</v>
      </c>
      <c r="D505" s="122" t="s">
        <v>185</v>
      </c>
      <c r="E505" s="123" t="s">
        <v>1359</v>
      </c>
      <c r="F505" s="124" t="s">
        <v>1360</v>
      </c>
      <c r="G505" s="125" t="s">
        <v>348</v>
      </c>
      <c r="H505" s="126">
        <v>8</v>
      </c>
      <c r="I505" s="127"/>
      <c r="J505" s="128">
        <f>ROUND(I505*H505,2)</f>
        <v>0</v>
      </c>
      <c r="K505" s="124" t="s">
        <v>189</v>
      </c>
      <c r="L505" s="32"/>
      <c r="M505" s="129" t="s">
        <v>3</v>
      </c>
      <c r="N505" s="130" t="s">
        <v>51</v>
      </c>
      <c r="P505" s="131">
        <f>O505*H505</f>
        <v>0</v>
      </c>
      <c r="Q505" s="131">
        <v>0</v>
      </c>
      <c r="R505" s="131">
        <f>Q505*H505</f>
        <v>0</v>
      </c>
      <c r="S505" s="131">
        <v>0</v>
      </c>
      <c r="T505" s="132">
        <f>S505*H505</f>
        <v>0</v>
      </c>
      <c r="AR505" s="133" t="s">
        <v>88</v>
      </c>
      <c r="AT505" s="133" t="s">
        <v>185</v>
      </c>
      <c r="AU505" s="133" t="s">
        <v>88</v>
      </c>
      <c r="AY505" s="16" t="s">
        <v>184</v>
      </c>
      <c r="BE505" s="134">
        <f>IF(N505="základní",J505,0)</f>
        <v>0</v>
      </c>
      <c r="BF505" s="134">
        <f>IF(N505="snížená",J505,0)</f>
        <v>0</v>
      </c>
      <c r="BG505" s="134">
        <f>IF(N505="zákl. přenesená",J505,0)</f>
        <v>0</v>
      </c>
      <c r="BH505" s="134">
        <f>IF(N505="sníž. přenesená",J505,0)</f>
        <v>0</v>
      </c>
      <c r="BI505" s="134">
        <f>IF(N505="nulová",J505,0)</f>
        <v>0</v>
      </c>
      <c r="BJ505" s="16" t="s">
        <v>88</v>
      </c>
      <c r="BK505" s="134">
        <f>ROUND(I505*H505,2)</f>
        <v>0</v>
      </c>
      <c r="BL505" s="16" t="s">
        <v>88</v>
      </c>
      <c r="BM505" s="133" t="s">
        <v>3906</v>
      </c>
    </row>
    <row r="506" spans="2:65" s="11" customFormat="1" ht="11.25">
      <c r="B506" s="135"/>
      <c r="D506" s="136" t="s">
        <v>190</v>
      </c>
      <c r="E506" s="137" t="s">
        <v>3</v>
      </c>
      <c r="F506" s="138" t="s">
        <v>3783</v>
      </c>
      <c r="H506" s="137" t="s">
        <v>3</v>
      </c>
      <c r="I506" s="139"/>
      <c r="L506" s="135"/>
      <c r="M506" s="140"/>
      <c r="T506" s="141"/>
      <c r="AT506" s="137" t="s">
        <v>190</v>
      </c>
      <c r="AU506" s="137" t="s">
        <v>88</v>
      </c>
      <c r="AV506" s="11" t="s">
        <v>88</v>
      </c>
      <c r="AW506" s="11" t="s">
        <v>41</v>
      </c>
      <c r="AX506" s="11" t="s">
        <v>80</v>
      </c>
      <c r="AY506" s="137" t="s">
        <v>184</v>
      </c>
    </row>
    <row r="507" spans="2:65" s="11" customFormat="1" ht="11.25">
      <c r="B507" s="135"/>
      <c r="D507" s="136" t="s">
        <v>190</v>
      </c>
      <c r="E507" s="137" t="s">
        <v>3</v>
      </c>
      <c r="F507" s="138" t="s">
        <v>1295</v>
      </c>
      <c r="H507" s="137" t="s">
        <v>3</v>
      </c>
      <c r="I507" s="139"/>
      <c r="L507" s="135"/>
      <c r="M507" s="140"/>
      <c r="T507" s="141"/>
      <c r="AT507" s="137" t="s">
        <v>190</v>
      </c>
      <c r="AU507" s="137" t="s">
        <v>88</v>
      </c>
      <c r="AV507" s="11" t="s">
        <v>88</v>
      </c>
      <c r="AW507" s="11" t="s">
        <v>41</v>
      </c>
      <c r="AX507" s="11" t="s">
        <v>80</v>
      </c>
      <c r="AY507" s="137" t="s">
        <v>184</v>
      </c>
    </row>
    <row r="508" spans="2:65" s="12" customFormat="1" ht="11.25">
      <c r="B508" s="142"/>
      <c r="D508" s="136" t="s">
        <v>190</v>
      </c>
      <c r="E508" s="143" t="s">
        <v>3</v>
      </c>
      <c r="F508" s="144" t="s">
        <v>895</v>
      </c>
      <c r="H508" s="145">
        <v>4</v>
      </c>
      <c r="I508" s="146"/>
      <c r="L508" s="142"/>
      <c r="M508" s="147"/>
      <c r="T508" s="148"/>
      <c r="AT508" s="143" t="s">
        <v>190</v>
      </c>
      <c r="AU508" s="143" t="s">
        <v>88</v>
      </c>
      <c r="AV508" s="12" t="s">
        <v>90</v>
      </c>
      <c r="AW508" s="12" t="s">
        <v>41</v>
      </c>
      <c r="AX508" s="12" t="s">
        <v>80</v>
      </c>
      <c r="AY508" s="143" t="s">
        <v>184</v>
      </c>
    </row>
    <row r="509" spans="2:65" s="11" customFormat="1" ht="11.25">
      <c r="B509" s="135"/>
      <c r="D509" s="136" t="s">
        <v>190</v>
      </c>
      <c r="E509" s="137" t="s">
        <v>3</v>
      </c>
      <c r="F509" s="138" t="s">
        <v>1297</v>
      </c>
      <c r="H509" s="137" t="s">
        <v>3</v>
      </c>
      <c r="I509" s="139"/>
      <c r="L509" s="135"/>
      <c r="M509" s="140"/>
      <c r="T509" s="141"/>
      <c r="AT509" s="137" t="s">
        <v>190</v>
      </c>
      <c r="AU509" s="137" t="s">
        <v>88</v>
      </c>
      <c r="AV509" s="11" t="s">
        <v>88</v>
      </c>
      <c r="AW509" s="11" t="s">
        <v>41</v>
      </c>
      <c r="AX509" s="11" t="s">
        <v>80</v>
      </c>
      <c r="AY509" s="137" t="s">
        <v>184</v>
      </c>
    </row>
    <row r="510" spans="2:65" s="12" customFormat="1" ht="11.25">
      <c r="B510" s="142"/>
      <c r="D510" s="136" t="s">
        <v>190</v>
      </c>
      <c r="E510" s="143" t="s">
        <v>3</v>
      </c>
      <c r="F510" s="144" t="s">
        <v>895</v>
      </c>
      <c r="H510" s="145">
        <v>4</v>
      </c>
      <c r="I510" s="146"/>
      <c r="L510" s="142"/>
      <c r="M510" s="147"/>
      <c r="T510" s="148"/>
      <c r="AT510" s="143" t="s">
        <v>190</v>
      </c>
      <c r="AU510" s="143" t="s">
        <v>88</v>
      </c>
      <c r="AV510" s="12" t="s">
        <v>90</v>
      </c>
      <c r="AW510" s="12" t="s">
        <v>41</v>
      </c>
      <c r="AX510" s="12" t="s">
        <v>80</v>
      </c>
      <c r="AY510" s="143" t="s">
        <v>184</v>
      </c>
    </row>
    <row r="511" spans="2:65" s="13" customFormat="1" ht="11.25">
      <c r="B511" s="149"/>
      <c r="D511" s="136" t="s">
        <v>190</v>
      </c>
      <c r="E511" s="150" t="s">
        <v>3</v>
      </c>
      <c r="F511" s="151" t="s">
        <v>202</v>
      </c>
      <c r="H511" s="152">
        <v>8</v>
      </c>
      <c r="I511" s="153"/>
      <c r="L511" s="149"/>
      <c r="M511" s="154"/>
      <c r="T511" s="155"/>
      <c r="AT511" s="150" t="s">
        <v>190</v>
      </c>
      <c r="AU511" s="150" t="s">
        <v>88</v>
      </c>
      <c r="AV511" s="13" t="s">
        <v>203</v>
      </c>
      <c r="AW511" s="13" t="s">
        <v>41</v>
      </c>
      <c r="AX511" s="13" t="s">
        <v>88</v>
      </c>
      <c r="AY511" s="150" t="s">
        <v>184</v>
      </c>
    </row>
    <row r="512" spans="2:65" s="1" customFormat="1" ht="24.2" customHeight="1">
      <c r="B512" s="121"/>
      <c r="C512" s="122" t="s">
        <v>468</v>
      </c>
      <c r="D512" s="122" t="s">
        <v>185</v>
      </c>
      <c r="E512" s="123" t="s">
        <v>1364</v>
      </c>
      <c r="F512" s="124" t="s">
        <v>1365</v>
      </c>
      <c r="G512" s="125" t="s">
        <v>348</v>
      </c>
      <c r="H512" s="126">
        <v>2</v>
      </c>
      <c r="I512" s="127"/>
      <c r="J512" s="128">
        <f>ROUND(I512*H512,2)</f>
        <v>0</v>
      </c>
      <c r="K512" s="124" t="s">
        <v>189</v>
      </c>
      <c r="L512" s="32"/>
      <c r="M512" s="129" t="s">
        <v>3</v>
      </c>
      <c r="N512" s="130" t="s">
        <v>51</v>
      </c>
      <c r="P512" s="131">
        <f>O512*H512</f>
        <v>0</v>
      </c>
      <c r="Q512" s="131">
        <v>0</v>
      </c>
      <c r="R512" s="131">
        <f>Q512*H512</f>
        <v>0</v>
      </c>
      <c r="S512" s="131">
        <v>0</v>
      </c>
      <c r="T512" s="132">
        <f>S512*H512</f>
        <v>0</v>
      </c>
      <c r="AR512" s="133" t="s">
        <v>88</v>
      </c>
      <c r="AT512" s="133" t="s">
        <v>185</v>
      </c>
      <c r="AU512" s="133" t="s">
        <v>88</v>
      </c>
      <c r="AY512" s="16" t="s">
        <v>184</v>
      </c>
      <c r="BE512" s="134">
        <f>IF(N512="základní",J512,0)</f>
        <v>0</v>
      </c>
      <c r="BF512" s="134">
        <f>IF(N512="snížená",J512,0)</f>
        <v>0</v>
      </c>
      <c r="BG512" s="134">
        <f>IF(N512="zákl. přenesená",J512,0)</f>
        <v>0</v>
      </c>
      <c r="BH512" s="134">
        <f>IF(N512="sníž. přenesená",J512,0)</f>
        <v>0</v>
      </c>
      <c r="BI512" s="134">
        <f>IF(N512="nulová",J512,0)</f>
        <v>0</v>
      </c>
      <c r="BJ512" s="16" t="s">
        <v>88</v>
      </c>
      <c r="BK512" s="134">
        <f>ROUND(I512*H512,2)</f>
        <v>0</v>
      </c>
      <c r="BL512" s="16" t="s">
        <v>88</v>
      </c>
      <c r="BM512" s="133" t="s">
        <v>3907</v>
      </c>
    </row>
    <row r="513" spans="2:65" s="11" customFormat="1" ht="11.25">
      <c r="B513" s="135"/>
      <c r="D513" s="136" t="s">
        <v>190</v>
      </c>
      <c r="E513" s="137" t="s">
        <v>3</v>
      </c>
      <c r="F513" s="138" t="s">
        <v>3783</v>
      </c>
      <c r="H513" s="137" t="s">
        <v>3</v>
      </c>
      <c r="I513" s="139"/>
      <c r="L513" s="135"/>
      <c r="M513" s="140"/>
      <c r="T513" s="141"/>
      <c r="AT513" s="137" t="s">
        <v>190</v>
      </c>
      <c r="AU513" s="137" t="s">
        <v>88</v>
      </c>
      <c r="AV513" s="11" t="s">
        <v>88</v>
      </c>
      <c r="AW513" s="11" t="s">
        <v>41</v>
      </c>
      <c r="AX513" s="11" t="s">
        <v>80</v>
      </c>
      <c r="AY513" s="137" t="s">
        <v>184</v>
      </c>
    </row>
    <row r="514" spans="2:65" s="11" customFormat="1" ht="11.25">
      <c r="B514" s="135"/>
      <c r="D514" s="136" t="s">
        <v>190</v>
      </c>
      <c r="E514" s="137" t="s">
        <v>3</v>
      </c>
      <c r="F514" s="138" t="s">
        <v>1295</v>
      </c>
      <c r="H514" s="137" t="s">
        <v>3</v>
      </c>
      <c r="I514" s="139"/>
      <c r="L514" s="135"/>
      <c r="M514" s="140"/>
      <c r="T514" s="141"/>
      <c r="AT514" s="137" t="s">
        <v>190</v>
      </c>
      <c r="AU514" s="137" t="s">
        <v>88</v>
      </c>
      <c r="AV514" s="11" t="s">
        <v>88</v>
      </c>
      <c r="AW514" s="11" t="s">
        <v>41</v>
      </c>
      <c r="AX514" s="11" t="s">
        <v>80</v>
      </c>
      <c r="AY514" s="137" t="s">
        <v>184</v>
      </c>
    </row>
    <row r="515" spans="2:65" s="12" customFormat="1" ht="11.25">
      <c r="B515" s="142"/>
      <c r="D515" s="136" t="s">
        <v>190</v>
      </c>
      <c r="E515" s="143" t="s">
        <v>3</v>
      </c>
      <c r="F515" s="144" t="s">
        <v>1112</v>
      </c>
      <c r="H515" s="145">
        <v>2</v>
      </c>
      <c r="I515" s="146"/>
      <c r="L515" s="142"/>
      <c r="M515" s="147"/>
      <c r="T515" s="148"/>
      <c r="AT515" s="143" t="s">
        <v>190</v>
      </c>
      <c r="AU515" s="143" t="s">
        <v>88</v>
      </c>
      <c r="AV515" s="12" t="s">
        <v>90</v>
      </c>
      <c r="AW515" s="12" t="s">
        <v>41</v>
      </c>
      <c r="AX515" s="12" t="s">
        <v>80</v>
      </c>
      <c r="AY515" s="143" t="s">
        <v>184</v>
      </c>
    </row>
    <row r="516" spans="2:65" s="13" customFormat="1" ht="11.25">
      <c r="B516" s="149"/>
      <c r="D516" s="136" t="s">
        <v>190</v>
      </c>
      <c r="E516" s="150" t="s">
        <v>3</v>
      </c>
      <c r="F516" s="151" t="s">
        <v>202</v>
      </c>
      <c r="H516" s="152">
        <v>2</v>
      </c>
      <c r="I516" s="153"/>
      <c r="L516" s="149"/>
      <c r="M516" s="154"/>
      <c r="T516" s="155"/>
      <c r="AT516" s="150" t="s">
        <v>190</v>
      </c>
      <c r="AU516" s="150" t="s">
        <v>88</v>
      </c>
      <c r="AV516" s="13" t="s">
        <v>203</v>
      </c>
      <c r="AW516" s="13" t="s">
        <v>41</v>
      </c>
      <c r="AX516" s="13" t="s">
        <v>88</v>
      </c>
      <c r="AY516" s="150" t="s">
        <v>184</v>
      </c>
    </row>
    <row r="517" spans="2:65" s="1" customFormat="1" ht="24.2" customHeight="1">
      <c r="B517" s="121"/>
      <c r="C517" s="122" t="s">
        <v>643</v>
      </c>
      <c r="D517" s="122" t="s">
        <v>185</v>
      </c>
      <c r="E517" s="123" t="s">
        <v>1730</v>
      </c>
      <c r="F517" s="124" t="s">
        <v>1731</v>
      </c>
      <c r="G517" s="125" t="s">
        <v>348</v>
      </c>
      <c r="H517" s="126">
        <v>4</v>
      </c>
      <c r="I517" s="127"/>
      <c r="J517" s="128">
        <f>ROUND(I517*H517,2)</f>
        <v>0</v>
      </c>
      <c r="K517" s="124" t="s">
        <v>189</v>
      </c>
      <c r="L517" s="32"/>
      <c r="M517" s="129" t="s">
        <v>3</v>
      </c>
      <c r="N517" s="130" t="s">
        <v>51</v>
      </c>
      <c r="P517" s="131">
        <f>O517*H517</f>
        <v>0</v>
      </c>
      <c r="Q517" s="131">
        <v>0</v>
      </c>
      <c r="R517" s="131">
        <f>Q517*H517</f>
        <v>0</v>
      </c>
      <c r="S517" s="131">
        <v>0</v>
      </c>
      <c r="T517" s="132">
        <f>S517*H517</f>
        <v>0</v>
      </c>
      <c r="AR517" s="133" t="s">
        <v>88</v>
      </c>
      <c r="AT517" s="133" t="s">
        <v>185</v>
      </c>
      <c r="AU517" s="133" t="s">
        <v>88</v>
      </c>
      <c r="AY517" s="16" t="s">
        <v>184</v>
      </c>
      <c r="BE517" s="134">
        <f>IF(N517="základní",J517,0)</f>
        <v>0</v>
      </c>
      <c r="BF517" s="134">
        <f>IF(N517="snížená",J517,0)</f>
        <v>0</v>
      </c>
      <c r="BG517" s="134">
        <f>IF(N517="zákl. přenesená",J517,0)</f>
        <v>0</v>
      </c>
      <c r="BH517" s="134">
        <f>IF(N517="sníž. přenesená",J517,0)</f>
        <v>0</v>
      </c>
      <c r="BI517" s="134">
        <f>IF(N517="nulová",J517,0)</f>
        <v>0</v>
      </c>
      <c r="BJ517" s="16" t="s">
        <v>88</v>
      </c>
      <c r="BK517" s="134">
        <f>ROUND(I517*H517,2)</f>
        <v>0</v>
      </c>
      <c r="BL517" s="16" t="s">
        <v>88</v>
      </c>
      <c r="BM517" s="133" t="s">
        <v>3908</v>
      </c>
    </row>
    <row r="518" spans="2:65" s="11" customFormat="1" ht="11.25">
      <c r="B518" s="135"/>
      <c r="D518" s="136" t="s">
        <v>190</v>
      </c>
      <c r="E518" s="137" t="s">
        <v>3</v>
      </c>
      <c r="F518" s="138" t="s">
        <v>3840</v>
      </c>
      <c r="H518" s="137" t="s">
        <v>3</v>
      </c>
      <c r="I518" s="139"/>
      <c r="L518" s="135"/>
      <c r="M518" s="140"/>
      <c r="T518" s="141"/>
      <c r="AT518" s="137" t="s">
        <v>190</v>
      </c>
      <c r="AU518" s="137" t="s">
        <v>88</v>
      </c>
      <c r="AV518" s="11" t="s">
        <v>88</v>
      </c>
      <c r="AW518" s="11" t="s">
        <v>41</v>
      </c>
      <c r="AX518" s="11" t="s">
        <v>80</v>
      </c>
      <c r="AY518" s="137" t="s">
        <v>184</v>
      </c>
    </row>
    <row r="519" spans="2:65" s="11" customFormat="1" ht="11.25">
      <c r="B519" s="135"/>
      <c r="D519" s="136" t="s">
        <v>190</v>
      </c>
      <c r="E519" s="137" t="s">
        <v>3</v>
      </c>
      <c r="F519" s="138" t="s">
        <v>1733</v>
      </c>
      <c r="H519" s="137" t="s">
        <v>3</v>
      </c>
      <c r="I519" s="139"/>
      <c r="L519" s="135"/>
      <c r="M519" s="140"/>
      <c r="T519" s="141"/>
      <c r="AT519" s="137" t="s">
        <v>190</v>
      </c>
      <c r="AU519" s="137" t="s">
        <v>88</v>
      </c>
      <c r="AV519" s="11" t="s">
        <v>88</v>
      </c>
      <c r="AW519" s="11" t="s">
        <v>41</v>
      </c>
      <c r="AX519" s="11" t="s">
        <v>80</v>
      </c>
      <c r="AY519" s="137" t="s">
        <v>184</v>
      </c>
    </row>
    <row r="520" spans="2:65" s="12" customFormat="1" ht="11.25">
      <c r="B520" s="142"/>
      <c r="D520" s="136" t="s">
        <v>190</v>
      </c>
      <c r="E520" s="143" t="s">
        <v>3</v>
      </c>
      <c r="F520" s="144" t="s">
        <v>1125</v>
      </c>
      <c r="H520" s="145">
        <v>4</v>
      </c>
      <c r="I520" s="146"/>
      <c r="L520" s="142"/>
      <c r="M520" s="147"/>
      <c r="T520" s="148"/>
      <c r="AT520" s="143" t="s">
        <v>190</v>
      </c>
      <c r="AU520" s="143" t="s">
        <v>88</v>
      </c>
      <c r="AV520" s="12" t="s">
        <v>90</v>
      </c>
      <c r="AW520" s="12" t="s">
        <v>41</v>
      </c>
      <c r="AX520" s="12" t="s">
        <v>80</v>
      </c>
      <c r="AY520" s="143" t="s">
        <v>184</v>
      </c>
    </row>
    <row r="521" spans="2:65" s="13" customFormat="1" ht="11.25">
      <c r="B521" s="149"/>
      <c r="D521" s="136" t="s">
        <v>190</v>
      </c>
      <c r="E521" s="150" t="s">
        <v>3</v>
      </c>
      <c r="F521" s="151" t="s">
        <v>202</v>
      </c>
      <c r="H521" s="152">
        <v>4</v>
      </c>
      <c r="I521" s="153"/>
      <c r="L521" s="149"/>
      <c r="M521" s="154"/>
      <c r="T521" s="155"/>
      <c r="AT521" s="150" t="s">
        <v>190</v>
      </c>
      <c r="AU521" s="150" t="s">
        <v>88</v>
      </c>
      <c r="AV521" s="13" t="s">
        <v>203</v>
      </c>
      <c r="AW521" s="13" t="s">
        <v>41</v>
      </c>
      <c r="AX521" s="13" t="s">
        <v>88</v>
      </c>
      <c r="AY521" s="150" t="s">
        <v>184</v>
      </c>
    </row>
    <row r="522" spans="2:65" s="1" customFormat="1" ht="24.2" customHeight="1">
      <c r="B522" s="121"/>
      <c r="C522" s="122" t="s">
        <v>481</v>
      </c>
      <c r="D522" s="122" t="s">
        <v>185</v>
      </c>
      <c r="E522" s="123" t="s">
        <v>692</v>
      </c>
      <c r="F522" s="124" t="s">
        <v>693</v>
      </c>
      <c r="G522" s="125" t="s">
        <v>348</v>
      </c>
      <c r="H522" s="126">
        <v>40</v>
      </c>
      <c r="I522" s="127"/>
      <c r="J522" s="128">
        <f>ROUND(I522*H522,2)</f>
        <v>0</v>
      </c>
      <c r="K522" s="124" t="s">
        <v>189</v>
      </c>
      <c r="L522" s="32"/>
      <c r="M522" s="129" t="s">
        <v>3</v>
      </c>
      <c r="N522" s="130" t="s">
        <v>51</v>
      </c>
      <c r="P522" s="131">
        <f>O522*H522</f>
        <v>0</v>
      </c>
      <c r="Q522" s="131">
        <v>0</v>
      </c>
      <c r="R522" s="131">
        <f>Q522*H522</f>
        <v>0</v>
      </c>
      <c r="S522" s="131">
        <v>0</v>
      </c>
      <c r="T522" s="132">
        <f>S522*H522</f>
        <v>0</v>
      </c>
      <c r="AR522" s="133" t="s">
        <v>88</v>
      </c>
      <c r="AT522" s="133" t="s">
        <v>185</v>
      </c>
      <c r="AU522" s="133" t="s">
        <v>88</v>
      </c>
      <c r="AY522" s="16" t="s">
        <v>184</v>
      </c>
      <c r="BE522" s="134">
        <f>IF(N522="základní",J522,0)</f>
        <v>0</v>
      </c>
      <c r="BF522" s="134">
        <f>IF(N522="snížená",J522,0)</f>
        <v>0</v>
      </c>
      <c r="BG522" s="134">
        <f>IF(N522="zákl. přenesená",J522,0)</f>
        <v>0</v>
      </c>
      <c r="BH522" s="134">
        <f>IF(N522="sníž. přenesená",J522,0)</f>
        <v>0</v>
      </c>
      <c r="BI522" s="134">
        <f>IF(N522="nulová",J522,0)</f>
        <v>0</v>
      </c>
      <c r="BJ522" s="16" t="s">
        <v>88</v>
      </c>
      <c r="BK522" s="134">
        <f>ROUND(I522*H522,2)</f>
        <v>0</v>
      </c>
      <c r="BL522" s="16" t="s">
        <v>88</v>
      </c>
      <c r="BM522" s="133" t="s">
        <v>3909</v>
      </c>
    </row>
    <row r="523" spans="2:65" s="11" customFormat="1" ht="11.25">
      <c r="B523" s="135"/>
      <c r="D523" s="136" t="s">
        <v>190</v>
      </c>
      <c r="E523" s="137" t="s">
        <v>3</v>
      </c>
      <c r="F523" s="138" t="s">
        <v>3840</v>
      </c>
      <c r="H523" s="137" t="s">
        <v>3</v>
      </c>
      <c r="I523" s="139"/>
      <c r="L523" s="135"/>
      <c r="M523" s="140"/>
      <c r="T523" s="141"/>
      <c r="AT523" s="137" t="s">
        <v>190</v>
      </c>
      <c r="AU523" s="137" t="s">
        <v>88</v>
      </c>
      <c r="AV523" s="11" t="s">
        <v>88</v>
      </c>
      <c r="AW523" s="11" t="s">
        <v>41</v>
      </c>
      <c r="AX523" s="11" t="s">
        <v>80</v>
      </c>
      <c r="AY523" s="137" t="s">
        <v>184</v>
      </c>
    </row>
    <row r="524" spans="2:65" s="11" customFormat="1" ht="11.25">
      <c r="B524" s="135"/>
      <c r="D524" s="136" t="s">
        <v>190</v>
      </c>
      <c r="E524" s="137" t="s">
        <v>3</v>
      </c>
      <c r="F524" s="138" t="s">
        <v>2353</v>
      </c>
      <c r="H524" s="137" t="s">
        <v>3</v>
      </c>
      <c r="I524" s="139"/>
      <c r="L524" s="135"/>
      <c r="M524" s="140"/>
      <c r="T524" s="141"/>
      <c r="AT524" s="137" t="s">
        <v>190</v>
      </c>
      <c r="AU524" s="137" t="s">
        <v>88</v>
      </c>
      <c r="AV524" s="11" t="s">
        <v>88</v>
      </c>
      <c r="AW524" s="11" t="s">
        <v>41</v>
      </c>
      <c r="AX524" s="11" t="s">
        <v>80</v>
      </c>
      <c r="AY524" s="137" t="s">
        <v>184</v>
      </c>
    </row>
    <row r="525" spans="2:65" s="12" customFormat="1" ht="11.25">
      <c r="B525" s="142"/>
      <c r="D525" s="136" t="s">
        <v>190</v>
      </c>
      <c r="E525" s="143" t="s">
        <v>3</v>
      </c>
      <c r="F525" s="144" t="s">
        <v>353</v>
      </c>
      <c r="H525" s="145">
        <v>40</v>
      </c>
      <c r="I525" s="146"/>
      <c r="L525" s="142"/>
      <c r="M525" s="147"/>
      <c r="T525" s="148"/>
      <c r="AT525" s="143" t="s">
        <v>190</v>
      </c>
      <c r="AU525" s="143" t="s">
        <v>88</v>
      </c>
      <c r="AV525" s="12" t="s">
        <v>90</v>
      </c>
      <c r="AW525" s="12" t="s">
        <v>41</v>
      </c>
      <c r="AX525" s="12" t="s">
        <v>80</v>
      </c>
      <c r="AY525" s="143" t="s">
        <v>184</v>
      </c>
    </row>
    <row r="526" spans="2:65" s="13" customFormat="1" ht="11.25">
      <c r="B526" s="149"/>
      <c r="D526" s="136" t="s">
        <v>190</v>
      </c>
      <c r="E526" s="150" t="s">
        <v>3</v>
      </c>
      <c r="F526" s="151" t="s">
        <v>202</v>
      </c>
      <c r="H526" s="152">
        <v>40</v>
      </c>
      <c r="I526" s="153"/>
      <c r="L526" s="149"/>
      <c r="M526" s="154"/>
      <c r="T526" s="155"/>
      <c r="AT526" s="150" t="s">
        <v>190</v>
      </c>
      <c r="AU526" s="150" t="s">
        <v>88</v>
      </c>
      <c r="AV526" s="13" t="s">
        <v>203</v>
      </c>
      <c r="AW526" s="13" t="s">
        <v>41</v>
      </c>
      <c r="AX526" s="13" t="s">
        <v>88</v>
      </c>
      <c r="AY526" s="150" t="s">
        <v>184</v>
      </c>
    </row>
    <row r="527" spans="2:65" s="1" customFormat="1" ht="33" customHeight="1">
      <c r="B527" s="121"/>
      <c r="C527" s="122" t="s">
        <v>650</v>
      </c>
      <c r="D527" s="122" t="s">
        <v>185</v>
      </c>
      <c r="E527" s="123" t="s">
        <v>700</v>
      </c>
      <c r="F527" s="124" t="s">
        <v>701</v>
      </c>
      <c r="G527" s="125" t="s">
        <v>348</v>
      </c>
      <c r="H527" s="126">
        <v>10</v>
      </c>
      <c r="I527" s="127"/>
      <c r="J527" s="128">
        <f>ROUND(I527*H527,2)</f>
        <v>0</v>
      </c>
      <c r="K527" s="124" t="s">
        <v>189</v>
      </c>
      <c r="L527" s="32"/>
      <c r="M527" s="129" t="s">
        <v>3</v>
      </c>
      <c r="N527" s="130" t="s">
        <v>51</v>
      </c>
      <c r="P527" s="131">
        <f>O527*H527</f>
        <v>0</v>
      </c>
      <c r="Q527" s="131">
        <v>0</v>
      </c>
      <c r="R527" s="131">
        <f>Q527*H527</f>
        <v>0</v>
      </c>
      <c r="S527" s="131">
        <v>0</v>
      </c>
      <c r="T527" s="132">
        <f>S527*H527</f>
        <v>0</v>
      </c>
      <c r="AR527" s="133" t="s">
        <v>88</v>
      </c>
      <c r="AT527" s="133" t="s">
        <v>185</v>
      </c>
      <c r="AU527" s="133" t="s">
        <v>88</v>
      </c>
      <c r="AY527" s="16" t="s">
        <v>184</v>
      </c>
      <c r="BE527" s="134">
        <f>IF(N527="základní",J527,0)</f>
        <v>0</v>
      </c>
      <c r="BF527" s="134">
        <f>IF(N527="snížená",J527,0)</f>
        <v>0</v>
      </c>
      <c r="BG527" s="134">
        <f>IF(N527="zákl. přenesená",J527,0)</f>
        <v>0</v>
      </c>
      <c r="BH527" s="134">
        <f>IF(N527="sníž. přenesená",J527,0)</f>
        <v>0</v>
      </c>
      <c r="BI527" s="134">
        <f>IF(N527="nulová",J527,0)</f>
        <v>0</v>
      </c>
      <c r="BJ527" s="16" t="s">
        <v>88</v>
      </c>
      <c r="BK527" s="134">
        <f>ROUND(I527*H527,2)</f>
        <v>0</v>
      </c>
      <c r="BL527" s="16" t="s">
        <v>88</v>
      </c>
      <c r="BM527" s="133" t="s">
        <v>3910</v>
      </c>
    </row>
    <row r="528" spans="2:65" s="11" customFormat="1" ht="11.25">
      <c r="B528" s="135"/>
      <c r="D528" s="136" t="s">
        <v>190</v>
      </c>
      <c r="E528" s="137" t="s">
        <v>3</v>
      </c>
      <c r="F528" s="138" t="s">
        <v>3840</v>
      </c>
      <c r="H528" s="137" t="s">
        <v>3</v>
      </c>
      <c r="I528" s="139"/>
      <c r="L528" s="135"/>
      <c r="M528" s="140"/>
      <c r="T528" s="141"/>
      <c r="AT528" s="137" t="s">
        <v>190</v>
      </c>
      <c r="AU528" s="137" t="s">
        <v>88</v>
      </c>
      <c r="AV528" s="11" t="s">
        <v>88</v>
      </c>
      <c r="AW528" s="11" t="s">
        <v>41</v>
      </c>
      <c r="AX528" s="11" t="s">
        <v>80</v>
      </c>
      <c r="AY528" s="137" t="s">
        <v>184</v>
      </c>
    </row>
    <row r="529" spans="2:65" s="11" customFormat="1" ht="11.25">
      <c r="B529" s="135"/>
      <c r="D529" s="136" t="s">
        <v>190</v>
      </c>
      <c r="E529" s="137" t="s">
        <v>3</v>
      </c>
      <c r="F529" s="138" t="s">
        <v>2353</v>
      </c>
      <c r="H529" s="137" t="s">
        <v>3</v>
      </c>
      <c r="I529" s="139"/>
      <c r="L529" s="135"/>
      <c r="M529" s="140"/>
      <c r="T529" s="141"/>
      <c r="AT529" s="137" t="s">
        <v>190</v>
      </c>
      <c r="AU529" s="137" t="s">
        <v>88</v>
      </c>
      <c r="AV529" s="11" t="s">
        <v>88</v>
      </c>
      <c r="AW529" s="11" t="s">
        <v>41</v>
      </c>
      <c r="AX529" s="11" t="s">
        <v>80</v>
      </c>
      <c r="AY529" s="137" t="s">
        <v>184</v>
      </c>
    </row>
    <row r="530" spans="2:65" s="12" customFormat="1" ht="11.25">
      <c r="B530" s="142"/>
      <c r="D530" s="136" t="s">
        <v>190</v>
      </c>
      <c r="E530" s="143" t="s">
        <v>3</v>
      </c>
      <c r="F530" s="144" t="s">
        <v>247</v>
      </c>
      <c r="H530" s="145">
        <v>10</v>
      </c>
      <c r="I530" s="146"/>
      <c r="L530" s="142"/>
      <c r="M530" s="147"/>
      <c r="T530" s="148"/>
      <c r="AT530" s="143" t="s">
        <v>190</v>
      </c>
      <c r="AU530" s="143" t="s">
        <v>88</v>
      </c>
      <c r="AV530" s="12" t="s">
        <v>90</v>
      </c>
      <c r="AW530" s="12" t="s">
        <v>41</v>
      </c>
      <c r="AX530" s="12" t="s">
        <v>80</v>
      </c>
      <c r="AY530" s="143" t="s">
        <v>184</v>
      </c>
    </row>
    <row r="531" spans="2:65" s="13" customFormat="1" ht="11.25">
      <c r="B531" s="149"/>
      <c r="D531" s="136" t="s">
        <v>190</v>
      </c>
      <c r="E531" s="150" t="s">
        <v>3</v>
      </c>
      <c r="F531" s="151" t="s">
        <v>202</v>
      </c>
      <c r="H531" s="152">
        <v>10</v>
      </c>
      <c r="I531" s="153"/>
      <c r="L531" s="149"/>
      <c r="M531" s="154"/>
      <c r="T531" s="155"/>
      <c r="AT531" s="150" t="s">
        <v>190</v>
      </c>
      <c r="AU531" s="150" t="s">
        <v>88</v>
      </c>
      <c r="AV531" s="13" t="s">
        <v>203</v>
      </c>
      <c r="AW531" s="13" t="s">
        <v>41</v>
      </c>
      <c r="AX531" s="13" t="s">
        <v>88</v>
      </c>
      <c r="AY531" s="150" t="s">
        <v>184</v>
      </c>
    </row>
    <row r="532" spans="2:65" s="1" customFormat="1" ht="16.5" customHeight="1">
      <c r="B532" s="121"/>
      <c r="C532" s="122" t="s">
        <v>485</v>
      </c>
      <c r="D532" s="122" t="s">
        <v>185</v>
      </c>
      <c r="E532" s="123" t="s">
        <v>1138</v>
      </c>
      <c r="F532" s="124" t="s">
        <v>1139</v>
      </c>
      <c r="G532" s="125" t="s">
        <v>706</v>
      </c>
      <c r="H532" s="126">
        <v>8</v>
      </c>
      <c r="I532" s="127"/>
      <c r="J532" s="128">
        <f>ROUND(I532*H532,2)</f>
        <v>0</v>
      </c>
      <c r="K532" s="124" t="s">
        <v>189</v>
      </c>
      <c r="L532" s="32"/>
      <c r="M532" s="129" t="s">
        <v>3</v>
      </c>
      <c r="N532" s="130" t="s">
        <v>51</v>
      </c>
      <c r="P532" s="131">
        <f>O532*H532</f>
        <v>0</v>
      </c>
      <c r="Q532" s="131">
        <v>0</v>
      </c>
      <c r="R532" s="131">
        <f>Q532*H532</f>
        <v>0</v>
      </c>
      <c r="S532" s="131">
        <v>0</v>
      </c>
      <c r="T532" s="132">
        <f>S532*H532</f>
        <v>0</v>
      </c>
      <c r="AR532" s="133" t="s">
        <v>88</v>
      </c>
      <c r="AT532" s="133" t="s">
        <v>185</v>
      </c>
      <c r="AU532" s="133" t="s">
        <v>88</v>
      </c>
      <c r="AY532" s="16" t="s">
        <v>184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6" t="s">
        <v>88</v>
      </c>
      <c r="BK532" s="134">
        <f>ROUND(I532*H532,2)</f>
        <v>0</v>
      </c>
      <c r="BL532" s="16" t="s">
        <v>88</v>
      </c>
      <c r="BM532" s="133" t="s">
        <v>3911</v>
      </c>
    </row>
    <row r="533" spans="2:65" s="11" customFormat="1" ht="11.25">
      <c r="B533" s="135"/>
      <c r="D533" s="136" t="s">
        <v>190</v>
      </c>
      <c r="E533" s="137" t="s">
        <v>3</v>
      </c>
      <c r="F533" s="138" t="s">
        <v>3912</v>
      </c>
      <c r="H533" s="137" t="s">
        <v>3</v>
      </c>
      <c r="I533" s="139"/>
      <c r="L533" s="135"/>
      <c r="M533" s="140"/>
      <c r="T533" s="141"/>
      <c r="AT533" s="137" t="s">
        <v>190</v>
      </c>
      <c r="AU533" s="137" t="s">
        <v>88</v>
      </c>
      <c r="AV533" s="11" t="s">
        <v>88</v>
      </c>
      <c r="AW533" s="11" t="s">
        <v>41</v>
      </c>
      <c r="AX533" s="11" t="s">
        <v>80</v>
      </c>
      <c r="AY533" s="137" t="s">
        <v>184</v>
      </c>
    </row>
    <row r="534" spans="2:65" s="11" customFormat="1" ht="22.5">
      <c r="B534" s="135"/>
      <c r="D534" s="136" t="s">
        <v>190</v>
      </c>
      <c r="E534" s="137" t="s">
        <v>3</v>
      </c>
      <c r="F534" s="138" t="s">
        <v>3913</v>
      </c>
      <c r="H534" s="137" t="s">
        <v>3</v>
      </c>
      <c r="I534" s="139"/>
      <c r="L534" s="135"/>
      <c r="M534" s="140"/>
      <c r="T534" s="141"/>
      <c r="AT534" s="137" t="s">
        <v>190</v>
      </c>
      <c r="AU534" s="137" t="s">
        <v>88</v>
      </c>
      <c r="AV534" s="11" t="s">
        <v>88</v>
      </c>
      <c r="AW534" s="11" t="s">
        <v>41</v>
      </c>
      <c r="AX534" s="11" t="s">
        <v>80</v>
      </c>
      <c r="AY534" s="137" t="s">
        <v>184</v>
      </c>
    </row>
    <row r="535" spans="2:65" s="12" customFormat="1" ht="11.25">
      <c r="B535" s="142"/>
      <c r="D535" s="136" t="s">
        <v>190</v>
      </c>
      <c r="E535" s="143" t="s">
        <v>3</v>
      </c>
      <c r="F535" s="144" t="s">
        <v>1362</v>
      </c>
      <c r="H535" s="145">
        <v>8</v>
      </c>
      <c r="I535" s="146"/>
      <c r="L535" s="142"/>
      <c r="M535" s="147"/>
      <c r="T535" s="148"/>
      <c r="AT535" s="143" t="s">
        <v>190</v>
      </c>
      <c r="AU535" s="143" t="s">
        <v>88</v>
      </c>
      <c r="AV535" s="12" t="s">
        <v>90</v>
      </c>
      <c r="AW535" s="12" t="s">
        <v>41</v>
      </c>
      <c r="AX535" s="12" t="s">
        <v>80</v>
      </c>
      <c r="AY535" s="143" t="s">
        <v>184</v>
      </c>
    </row>
    <row r="536" spans="2:65" s="13" customFormat="1" ht="11.25">
      <c r="B536" s="149"/>
      <c r="D536" s="136" t="s">
        <v>190</v>
      </c>
      <c r="E536" s="150" t="s">
        <v>3</v>
      </c>
      <c r="F536" s="151" t="s">
        <v>202</v>
      </c>
      <c r="H536" s="152">
        <v>8</v>
      </c>
      <c r="I536" s="153"/>
      <c r="L536" s="149"/>
      <c r="M536" s="154"/>
      <c r="T536" s="155"/>
      <c r="AT536" s="150" t="s">
        <v>190</v>
      </c>
      <c r="AU536" s="150" t="s">
        <v>88</v>
      </c>
      <c r="AV536" s="13" t="s">
        <v>203</v>
      </c>
      <c r="AW536" s="13" t="s">
        <v>41</v>
      </c>
      <c r="AX536" s="13" t="s">
        <v>88</v>
      </c>
      <c r="AY536" s="150" t="s">
        <v>184</v>
      </c>
    </row>
    <row r="537" spans="2:65" s="1" customFormat="1" ht="37.9" customHeight="1">
      <c r="B537" s="121"/>
      <c r="C537" s="122" t="s">
        <v>662</v>
      </c>
      <c r="D537" s="122" t="s">
        <v>185</v>
      </c>
      <c r="E537" s="123" t="s">
        <v>1936</v>
      </c>
      <c r="F537" s="124" t="s">
        <v>1383</v>
      </c>
      <c r="G537" s="125" t="s">
        <v>213</v>
      </c>
      <c r="H537" s="126">
        <v>54</v>
      </c>
      <c r="I537" s="127"/>
      <c r="J537" s="128">
        <f>ROUND(I537*H537,2)</f>
        <v>0</v>
      </c>
      <c r="K537" s="124" t="s">
        <v>189</v>
      </c>
      <c r="L537" s="32"/>
      <c r="M537" s="129" t="s">
        <v>3</v>
      </c>
      <c r="N537" s="130" t="s">
        <v>51</v>
      </c>
      <c r="P537" s="131">
        <f>O537*H537</f>
        <v>0</v>
      </c>
      <c r="Q537" s="131">
        <v>0</v>
      </c>
      <c r="R537" s="131">
        <f>Q537*H537</f>
        <v>0</v>
      </c>
      <c r="S537" s="131">
        <v>0</v>
      </c>
      <c r="T537" s="132">
        <f>S537*H537</f>
        <v>0</v>
      </c>
      <c r="AR537" s="133" t="s">
        <v>88</v>
      </c>
      <c r="AT537" s="133" t="s">
        <v>185</v>
      </c>
      <c r="AU537" s="133" t="s">
        <v>88</v>
      </c>
      <c r="AY537" s="16" t="s">
        <v>184</v>
      </c>
      <c r="BE537" s="134">
        <f>IF(N537="základní",J537,0)</f>
        <v>0</v>
      </c>
      <c r="BF537" s="134">
        <f>IF(N537="snížená",J537,0)</f>
        <v>0</v>
      </c>
      <c r="BG537" s="134">
        <f>IF(N537="zákl. přenesená",J537,0)</f>
        <v>0</v>
      </c>
      <c r="BH537" s="134">
        <f>IF(N537="sníž. přenesená",J537,0)</f>
        <v>0</v>
      </c>
      <c r="BI537" s="134">
        <f>IF(N537="nulová",J537,0)</f>
        <v>0</v>
      </c>
      <c r="BJ537" s="16" t="s">
        <v>88</v>
      </c>
      <c r="BK537" s="134">
        <f>ROUND(I537*H537,2)</f>
        <v>0</v>
      </c>
      <c r="BL537" s="16" t="s">
        <v>88</v>
      </c>
      <c r="BM537" s="133" t="s">
        <v>3914</v>
      </c>
    </row>
    <row r="538" spans="2:65" s="11" customFormat="1" ht="11.25">
      <c r="B538" s="135"/>
      <c r="D538" s="136" t="s">
        <v>190</v>
      </c>
      <c r="E538" s="137" t="s">
        <v>3</v>
      </c>
      <c r="F538" s="138" t="s">
        <v>3783</v>
      </c>
      <c r="H538" s="137" t="s">
        <v>3</v>
      </c>
      <c r="I538" s="139"/>
      <c r="L538" s="135"/>
      <c r="M538" s="140"/>
      <c r="T538" s="141"/>
      <c r="AT538" s="137" t="s">
        <v>190</v>
      </c>
      <c r="AU538" s="137" t="s">
        <v>88</v>
      </c>
      <c r="AV538" s="11" t="s">
        <v>88</v>
      </c>
      <c r="AW538" s="11" t="s">
        <v>41</v>
      </c>
      <c r="AX538" s="11" t="s">
        <v>80</v>
      </c>
      <c r="AY538" s="137" t="s">
        <v>184</v>
      </c>
    </row>
    <row r="539" spans="2:65" s="11" customFormat="1" ht="11.25">
      <c r="B539" s="135"/>
      <c r="D539" s="136" t="s">
        <v>190</v>
      </c>
      <c r="E539" s="137" t="s">
        <v>3</v>
      </c>
      <c r="F539" s="138" t="s">
        <v>1295</v>
      </c>
      <c r="H539" s="137" t="s">
        <v>3</v>
      </c>
      <c r="I539" s="139"/>
      <c r="L539" s="135"/>
      <c r="M539" s="140"/>
      <c r="T539" s="141"/>
      <c r="AT539" s="137" t="s">
        <v>190</v>
      </c>
      <c r="AU539" s="137" t="s">
        <v>88</v>
      </c>
      <c r="AV539" s="11" t="s">
        <v>88</v>
      </c>
      <c r="AW539" s="11" t="s">
        <v>41</v>
      </c>
      <c r="AX539" s="11" t="s">
        <v>80</v>
      </c>
      <c r="AY539" s="137" t="s">
        <v>184</v>
      </c>
    </row>
    <row r="540" spans="2:65" s="12" customFormat="1" ht="11.25">
      <c r="B540" s="142"/>
      <c r="D540" s="136" t="s">
        <v>190</v>
      </c>
      <c r="E540" s="143" t="s">
        <v>3</v>
      </c>
      <c r="F540" s="144" t="s">
        <v>3915</v>
      </c>
      <c r="H540" s="145">
        <v>34</v>
      </c>
      <c r="I540" s="146"/>
      <c r="L540" s="142"/>
      <c r="M540" s="147"/>
      <c r="T540" s="148"/>
      <c r="AT540" s="143" t="s">
        <v>190</v>
      </c>
      <c r="AU540" s="143" t="s">
        <v>88</v>
      </c>
      <c r="AV540" s="12" t="s">
        <v>90</v>
      </c>
      <c r="AW540" s="12" t="s">
        <v>41</v>
      </c>
      <c r="AX540" s="12" t="s">
        <v>80</v>
      </c>
      <c r="AY540" s="143" t="s">
        <v>184</v>
      </c>
    </row>
    <row r="541" spans="2:65" s="11" customFormat="1" ht="11.25">
      <c r="B541" s="135"/>
      <c r="D541" s="136" t="s">
        <v>190</v>
      </c>
      <c r="E541" s="137" t="s">
        <v>3</v>
      </c>
      <c r="F541" s="138" t="s">
        <v>1297</v>
      </c>
      <c r="H541" s="137" t="s">
        <v>3</v>
      </c>
      <c r="I541" s="139"/>
      <c r="L541" s="135"/>
      <c r="M541" s="140"/>
      <c r="T541" s="141"/>
      <c r="AT541" s="137" t="s">
        <v>190</v>
      </c>
      <c r="AU541" s="137" t="s">
        <v>88</v>
      </c>
      <c r="AV541" s="11" t="s">
        <v>88</v>
      </c>
      <c r="AW541" s="11" t="s">
        <v>41</v>
      </c>
      <c r="AX541" s="11" t="s">
        <v>80</v>
      </c>
      <c r="AY541" s="137" t="s">
        <v>184</v>
      </c>
    </row>
    <row r="542" spans="2:65" s="12" customFormat="1" ht="11.25">
      <c r="B542" s="142"/>
      <c r="D542" s="136" t="s">
        <v>190</v>
      </c>
      <c r="E542" s="143" t="s">
        <v>3</v>
      </c>
      <c r="F542" s="144" t="s">
        <v>2262</v>
      </c>
      <c r="H542" s="145">
        <v>20</v>
      </c>
      <c r="I542" s="146"/>
      <c r="L542" s="142"/>
      <c r="M542" s="147"/>
      <c r="T542" s="148"/>
      <c r="AT542" s="143" t="s">
        <v>190</v>
      </c>
      <c r="AU542" s="143" t="s">
        <v>88</v>
      </c>
      <c r="AV542" s="12" t="s">
        <v>90</v>
      </c>
      <c r="AW542" s="12" t="s">
        <v>41</v>
      </c>
      <c r="AX542" s="12" t="s">
        <v>80</v>
      </c>
      <c r="AY542" s="143" t="s">
        <v>184</v>
      </c>
    </row>
    <row r="543" spans="2:65" s="13" customFormat="1" ht="11.25">
      <c r="B543" s="149"/>
      <c r="D543" s="136" t="s">
        <v>190</v>
      </c>
      <c r="E543" s="150" t="s">
        <v>3</v>
      </c>
      <c r="F543" s="151" t="s">
        <v>202</v>
      </c>
      <c r="H543" s="152">
        <v>54</v>
      </c>
      <c r="I543" s="153"/>
      <c r="L543" s="149"/>
      <c r="M543" s="154"/>
      <c r="T543" s="155"/>
      <c r="AT543" s="150" t="s">
        <v>190</v>
      </c>
      <c r="AU543" s="150" t="s">
        <v>88</v>
      </c>
      <c r="AV543" s="13" t="s">
        <v>203</v>
      </c>
      <c r="AW543" s="13" t="s">
        <v>41</v>
      </c>
      <c r="AX543" s="13" t="s">
        <v>88</v>
      </c>
      <c r="AY543" s="150" t="s">
        <v>184</v>
      </c>
    </row>
    <row r="544" spans="2:65" s="1" customFormat="1" ht="37.9" customHeight="1">
      <c r="B544" s="121"/>
      <c r="C544" s="122" t="s">
        <v>488</v>
      </c>
      <c r="D544" s="122" t="s">
        <v>185</v>
      </c>
      <c r="E544" s="123" t="s">
        <v>3916</v>
      </c>
      <c r="F544" s="124" t="s">
        <v>3917</v>
      </c>
      <c r="G544" s="125" t="s">
        <v>213</v>
      </c>
      <c r="H544" s="126">
        <v>1</v>
      </c>
      <c r="I544" s="127"/>
      <c r="J544" s="128">
        <f>ROUND(I544*H544,2)</f>
        <v>0</v>
      </c>
      <c r="K544" s="124" t="s">
        <v>189</v>
      </c>
      <c r="L544" s="32"/>
      <c r="M544" s="129" t="s">
        <v>3</v>
      </c>
      <c r="N544" s="130" t="s">
        <v>51</v>
      </c>
      <c r="P544" s="131">
        <f>O544*H544</f>
        <v>0</v>
      </c>
      <c r="Q544" s="131">
        <v>0</v>
      </c>
      <c r="R544" s="131">
        <f>Q544*H544</f>
        <v>0</v>
      </c>
      <c r="S544" s="131">
        <v>0</v>
      </c>
      <c r="T544" s="132">
        <f>S544*H544</f>
        <v>0</v>
      </c>
      <c r="AR544" s="133" t="s">
        <v>88</v>
      </c>
      <c r="AT544" s="133" t="s">
        <v>185</v>
      </c>
      <c r="AU544" s="133" t="s">
        <v>88</v>
      </c>
      <c r="AY544" s="16" t="s">
        <v>184</v>
      </c>
      <c r="BE544" s="134">
        <f>IF(N544="základní",J544,0)</f>
        <v>0</v>
      </c>
      <c r="BF544" s="134">
        <f>IF(N544="snížená",J544,0)</f>
        <v>0</v>
      </c>
      <c r="BG544" s="134">
        <f>IF(N544="zákl. přenesená",J544,0)</f>
        <v>0</v>
      </c>
      <c r="BH544" s="134">
        <f>IF(N544="sníž. přenesená",J544,0)</f>
        <v>0</v>
      </c>
      <c r="BI544" s="134">
        <f>IF(N544="nulová",J544,0)</f>
        <v>0</v>
      </c>
      <c r="BJ544" s="16" t="s">
        <v>88</v>
      </c>
      <c r="BK544" s="134">
        <f>ROUND(I544*H544,2)</f>
        <v>0</v>
      </c>
      <c r="BL544" s="16" t="s">
        <v>88</v>
      </c>
      <c r="BM544" s="133" t="s">
        <v>3918</v>
      </c>
    </row>
    <row r="545" spans="2:65" s="11" customFormat="1" ht="11.25">
      <c r="B545" s="135"/>
      <c r="D545" s="136" t="s">
        <v>190</v>
      </c>
      <c r="E545" s="137" t="s">
        <v>3</v>
      </c>
      <c r="F545" s="138" t="s">
        <v>3783</v>
      </c>
      <c r="H545" s="137" t="s">
        <v>3</v>
      </c>
      <c r="I545" s="139"/>
      <c r="L545" s="135"/>
      <c r="M545" s="140"/>
      <c r="T545" s="141"/>
      <c r="AT545" s="137" t="s">
        <v>190</v>
      </c>
      <c r="AU545" s="137" t="s">
        <v>88</v>
      </c>
      <c r="AV545" s="11" t="s">
        <v>88</v>
      </c>
      <c r="AW545" s="11" t="s">
        <v>41</v>
      </c>
      <c r="AX545" s="11" t="s">
        <v>80</v>
      </c>
      <c r="AY545" s="137" t="s">
        <v>184</v>
      </c>
    </row>
    <row r="546" spans="2:65" s="11" customFormat="1" ht="22.5">
      <c r="B546" s="135"/>
      <c r="D546" s="136" t="s">
        <v>190</v>
      </c>
      <c r="E546" s="137" t="s">
        <v>3</v>
      </c>
      <c r="F546" s="138" t="s">
        <v>1763</v>
      </c>
      <c r="H546" s="137" t="s">
        <v>3</v>
      </c>
      <c r="I546" s="139"/>
      <c r="L546" s="135"/>
      <c r="M546" s="140"/>
      <c r="T546" s="141"/>
      <c r="AT546" s="137" t="s">
        <v>190</v>
      </c>
      <c r="AU546" s="137" t="s">
        <v>88</v>
      </c>
      <c r="AV546" s="11" t="s">
        <v>88</v>
      </c>
      <c r="AW546" s="11" t="s">
        <v>41</v>
      </c>
      <c r="AX546" s="11" t="s">
        <v>80</v>
      </c>
      <c r="AY546" s="137" t="s">
        <v>184</v>
      </c>
    </row>
    <row r="547" spans="2:65" s="11" customFormat="1" ht="11.25">
      <c r="B547" s="135"/>
      <c r="D547" s="136" t="s">
        <v>190</v>
      </c>
      <c r="E547" s="137" t="s">
        <v>3</v>
      </c>
      <c r="F547" s="138" t="s">
        <v>1764</v>
      </c>
      <c r="H547" s="137" t="s">
        <v>3</v>
      </c>
      <c r="I547" s="139"/>
      <c r="L547" s="135"/>
      <c r="M547" s="140"/>
      <c r="T547" s="141"/>
      <c r="AT547" s="137" t="s">
        <v>190</v>
      </c>
      <c r="AU547" s="137" t="s">
        <v>88</v>
      </c>
      <c r="AV547" s="11" t="s">
        <v>88</v>
      </c>
      <c r="AW547" s="11" t="s">
        <v>41</v>
      </c>
      <c r="AX547" s="11" t="s">
        <v>80</v>
      </c>
      <c r="AY547" s="137" t="s">
        <v>184</v>
      </c>
    </row>
    <row r="548" spans="2:65" s="11" customFormat="1" ht="11.25">
      <c r="B548" s="135"/>
      <c r="D548" s="136" t="s">
        <v>190</v>
      </c>
      <c r="E548" s="137" t="s">
        <v>3</v>
      </c>
      <c r="F548" s="138" t="s">
        <v>1295</v>
      </c>
      <c r="H548" s="137" t="s">
        <v>3</v>
      </c>
      <c r="I548" s="139"/>
      <c r="L548" s="135"/>
      <c r="M548" s="140"/>
      <c r="T548" s="141"/>
      <c r="AT548" s="137" t="s">
        <v>190</v>
      </c>
      <c r="AU548" s="137" t="s">
        <v>88</v>
      </c>
      <c r="AV548" s="11" t="s">
        <v>88</v>
      </c>
      <c r="AW548" s="11" t="s">
        <v>41</v>
      </c>
      <c r="AX548" s="11" t="s">
        <v>80</v>
      </c>
      <c r="AY548" s="137" t="s">
        <v>184</v>
      </c>
    </row>
    <row r="549" spans="2:65" s="12" customFormat="1" ht="11.25">
      <c r="B549" s="142"/>
      <c r="D549" s="136" t="s">
        <v>190</v>
      </c>
      <c r="E549" s="143" t="s">
        <v>3</v>
      </c>
      <c r="F549" s="144" t="s">
        <v>88</v>
      </c>
      <c r="H549" s="145">
        <v>1</v>
      </c>
      <c r="I549" s="146"/>
      <c r="L549" s="142"/>
      <c r="M549" s="147"/>
      <c r="T549" s="148"/>
      <c r="AT549" s="143" t="s">
        <v>190</v>
      </c>
      <c r="AU549" s="143" t="s">
        <v>88</v>
      </c>
      <c r="AV549" s="12" t="s">
        <v>90</v>
      </c>
      <c r="AW549" s="12" t="s">
        <v>41</v>
      </c>
      <c r="AX549" s="12" t="s">
        <v>80</v>
      </c>
      <c r="AY549" s="143" t="s">
        <v>184</v>
      </c>
    </row>
    <row r="550" spans="2:65" s="13" customFormat="1" ht="11.25">
      <c r="B550" s="149"/>
      <c r="D550" s="136" t="s">
        <v>190</v>
      </c>
      <c r="E550" s="150" t="s">
        <v>3</v>
      </c>
      <c r="F550" s="151" t="s">
        <v>202</v>
      </c>
      <c r="H550" s="152">
        <v>1</v>
      </c>
      <c r="I550" s="153"/>
      <c r="L550" s="149"/>
      <c r="M550" s="154"/>
      <c r="T550" s="155"/>
      <c r="AT550" s="150" t="s">
        <v>190</v>
      </c>
      <c r="AU550" s="150" t="s">
        <v>88</v>
      </c>
      <c r="AV550" s="13" t="s">
        <v>203</v>
      </c>
      <c r="AW550" s="13" t="s">
        <v>41</v>
      </c>
      <c r="AX550" s="13" t="s">
        <v>88</v>
      </c>
      <c r="AY550" s="150" t="s">
        <v>184</v>
      </c>
    </row>
    <row r="551" spans="2:65" s="1" customFormat="1" ht="37.9" customHeight="1">
      <c r="B551" s="121"/>
      <c r="C551" s="122" t="s">
        <v>669</v>
      </c>
      <c r="D551" s="122" t="s">
        <v>185</v>
      </c>
      <c r="E551" s="123" t="s">
        <v>3919</v>
      </c>
      <c r="F551" s="124" t="s">
        <v>3920</v>
      </c>
      <c r="G551" s="125" t="s">
        <v>213</v>
      </c>
      <c r="H551" s="126">
        <v>1</v>
      </c>
      <c r="I551" s="127"/>
      <c r="J551" s="128">
        <f>ROUND(I551*H551,2)</f>
        <v>0</v>
      </c>
      <c r="K551" s="124" t="s">
        <v>189</v>
      </c>
      <c r="L551" s="32"/>
      <c r="M551" s="129" t="s">
        <v>3</v>
      </c>
      <c r="N551" s="130" t="s">
        <v>51</v>
      </c>
      <c r="P551" s="131">
        <f>O551*H551</f>
        <v>0</v>
      </c>
      <c r="Q551" s="131">
        <v>0</v>
      </c>
      <c r="R551" s="131">
        <f>Q551*H551</f>
        <v>0</v>
      </c>
      <c r="S551" s="131">
        <v>0</v>
      </c>
      <c r="T551" s="132">
        <f>S551*H551</f>
        <v>0</v>
      </c>
      <c r="AR551" s="133" t="s">
        <v>88</v>
      </c>
      <c r="AT551" s="133" t="s">
        <v>185</v>
      </c>
      <c r="AU551" s="133" t="s">
        <v>88</v>
      </c>
      <c r="AY551" s="16" t="s">
        <v>184</v>
      </c>
      <c r="BE551" s="134">
        <f>IF(N551="základní",J551,0)</f>
        <v>0</v>
      </c>
      <c r="BF551" s="134">
        <f>IF(N551="snížená",J551,0)</f>
        <v>0</v>
      </c>
      <c r="BG551" s="134">
        <f>IF(N551="zákl. přenesená",J551,0)</f>
        <v>0</v>
      </c>
      <c r="BH551" s="134">
        <f>IF(N551="sníž. přenesená",J551,0)</f>
        <v>0</v>
      </c>
      <c r="BI551" s="134">
        <f>IF(N551="nulová",J551,0)</f>
        <v>0</v>
      </c>
      <c r="BJ551" s="16" t="s">
        <v>88</v>
      </c>
      <c r="BK551" s="134">
        <f>ROUND(I551*H551,2)</f>
        <v>0</v>
      </c>
      <c r="BL551" s="16" t="s">
        <v>88</v>
      </c>
      <c r="BM551" s="133" t="s">
        <v>3921</v>
      </c>
    </row>
    <row r="552" spans="2:65" s="11" customFormat="1" ht="11.25">
      <c r="B552" s="135"/>
      <c r="D552" s="136" t="s">
        <v>190</v>
      </c>
      <c r="E552" s="137" t="s">
        <v>3</v>
      </c>
      <c r="F552" s="138" t="s">
        <v>3783</v>
      </c>
      <c r="H552" s="137" t="s">
        <v>3</v>
      </c>
      <c r="I552" s="139"/>
      <c r="L552" s="135"/>
      <c r="M552" s="140"/>
      <c r="T552" s="141"/>
      <c r="AT552" s="137" t="s">
        <v>190</v>
      </c>
      <c r="AU552" s="137" t="s">
        <v>88</v>
      </c>
      <c r="AV552" s="11" t="s">
        <v>88</v>
      </c>
      <c r="AW552" s="11" t="s">
        <v>41</v>
      </c>
      <c r="AX552" s="11" t="s">
        <v>80</v>
      </c>
      <c r="AY552" s="137" t="s">
        <v>184</v>
      </c>
    </row>
    <row r="553" spans="2:65" s="11" customFormat="1" ht="22.5">
      <c r="B553" s="135"/>
      <c r="D553" s="136" t="s">
        <v>190</v>
      </c>
      <c r="E553" s="137" t="s">
        <v>3</v>
      </c>
      <c r="F553" s="138" t="s">
        <v>1763</v>
      </c>
      <c r="H553" s="137" t="s">
        <v>3</v>
      </c>
      <c r="I553" s="139"/>
      <c r="L553" s="135"/>
      <c r="M553" s="140"/>
      <c r="T553" s="141"/>
      <c r="AT553" s="137" t="s">
        <v>190</v>
      </c>
      <c r="AU553" s="137" t="s">
        <v>88</v>
      </c>
      <c r="AV553" s="11" t="s">
        <v>88</v>
      </c>
      <c r="AW553" s="11" t="s">
        <v>41</v>
      </c>
      <c r="AX553" s="11" t="s">
        <v>80</v>
      </c>
      <c r="AY553" s="137" t="s">
        <v>184</v>
      </c>
    </row>
    <row r="554" spans="2:65" s="11" customFormat="1" ht="11.25">
      <c r="B554" s="135"/>
      <c r="D554" s="136" t="s">
        <v>190</v>
      </c>
      <c r="E554" s="137" t="s">
        <v>3</v>
      </c>
      <c r="F554" s="138" t="s">
        <v>1764</v>
      </c>
      <c r="H554" s="137" t="s">
        <v>3</v>
      </c>
      <c r="I554" s="139"/>
      <c r="L554" s="135"/>
      <c r="M554" s="140"/>
      <c r="T554" s="141"/>
      <c r="AT554" s="137" t="s">
        <v>190</v>
      </c>
      <c r="AU554" s="137" t="s">
        <v>88</v>
      </c>
      <c r="AV554" s="11" t="s">
        <v>88</v>
      </c>
      <c r="AW554" s="11" t="s">
        <v>41</v>
      </c>
      <c r="AX554" s="11" t="s">
        <v>80</v>
      </c>
      <c r="AY554" s="137" t="s">
        <v>184</v>
      </c>
    </row>
    <row r="555" spans="2:65" s="11" customFormat="1" ht="11.25">
      <c r="B555" s="135"/>
      <c r="D555" s="136" t="s">
        <v>190</v>
      </c>
      <c r="E555" s="137" t="s">
        <v>3</v>
      </c>
      <c r="F555" s="138" t="s">
        <v>1297</v>
      </c>
      <c r="H555" s="137" t="s">
        <v>3</v>
      </c>
      <c r="I555" s="139"/>
      <c r="L555" s="135"/>
      <c r="M555" s="140"/>
      <c r="T555" s="141"/>
      <c r="AT555" s="137" t="s">
        <v>190</v>
      </c>
      <c r="AU555" s="137" t="s">
        <v>88</v>
      </c>
      <c r="AV555" s="11" t="s">
        <v>88</v>
      </c>
      <c r="AW555" s="11" t="s">
        <v>41</v>
      </c>
      <c r="AX555" s="11" t="s">
        <v>80</v>
      </c>
      <c r="AY555" s="137" t="s">
        <v>184</v>
      </c>
    </row>
    <row r="556" spans="2:65" s="12" customFormat="1" ht="11.25">
      <c r="B556" s="142"/>
      <c r="D556" s="136" t="s">
        <v>190</v>
      </c>
      <c r="E556" s="143" t="s">
        <v>3</v>
      </c>
      <c r="F556" s="144" t="s">
        <v>88</v>
      </c>
      <c r="H556" s="145">
        <v>1</v>
      </c>
      <c r="I556" s="146"/>
      <c r="L556" s="142"/>
      <c r="M556" s="147"/>
      <c r="T556" s="148"/>
      <c r="AT556" s="143" t="s">
        <v>190</v>
      </c>
      <c r="AU556" s="143" t="s">
        <v>88</v>
      </c>
      <c r="AV556" s="12" t="s">
        <v>90</v>
      </c>
      <c r="AW556" s="12" t="s">
        <v>41</v>
      </c>
      <c r="AX556" s="12" t="s">
        <v>80</v>
      </c>
      <c r="AY556" s="143" t="s">
        <v>184</v>
      </c>
    </row>
    <row r="557" spans="2:65" s="13" customFormat="1" ht="11.25">
      <c r="B557" s="149"/>
      <c r="D557" s="136" t="s">
        <v>190</v>
      </c>
      <c r="E557" s="150" t="s">
        <v>3</v>
      </c>
      <c r="F557" s="151" t="s">
        <v>202</v>
      </c>
      <c r="H557" s="152">
        <v>1</v>
      </c>
      <c r="I557" s="153"/>
      <c r="L557" s="149"/>
      <c r="M557" s="154"/>
      <c r="T557" s="155"/>
      <c r="AT557" s="150" t="s">
        <v>190</v>
      </c>
      <c r="AU557" s="150" t="s">
        <v>88</v>
      </c>
      <c r="AV557" s="13" t="s">
        <v>203</v>
      </c>
      <c r="AW557" s="13" t="s">
        <v>41</v>
      </c>
      <c r="AX557" s="13" t="s">
        <v>88</v>
      </c>
      <c r="AY557" s="150" t="s">
        <v>184</v>
      </c>
    </row>
    <row r="558" spans="2:65" s="1" customFormat="1" ht="33" customHeight="1">
      <c r="B558" s="121"/>
      <c r="C558" s="122" t="s">
        <v>497</v>
      </c>
      <c r="D558" s="122" t="s">
        <v>185</v>
      </c>
      <c r="E558" s="123" t="s">
        <v>1768</v>
      </c>
      <c r="F558" s="124" t="s">
        <v>1769</v>
      </c>
      <c r="G558" s="125" t="s">
        <v>213</v>
      </c>
      <c r="H558" s="126">
        <v>2</v>
      </c>
      <c r="I558" s="127"/>
      <c r="J558" s="128">
        <f>ROUND(I558*H558,2)</f>
        <v>0</v>
      </c>
      <c r="K558" s="124" t="s">
        <v>189</v>
      </c>
      <c r="L558" s="32"/>
      <c r="M558" s="129" t="s">
        <v>3</v>
      </c>
      <c r="N558" s="130" t="s">
        <v>51</v>
      </c>
      <c r="P558" s="131">
        <f>O558*H558</f>
        <v>0</v>
      </c>
      <c r="Q558" s="131">
        <v>0</v>
      </c>
      <c r="R558" s="131">
        <f>Q558*H558</f>
        <v>0</v>
      </c>
      <c r="S558" s="131">
        <v>0</v>
      </c>
      <c r="T558" s="132">
        <f>S558*H558</f>
        <v>0</v>
      </c>
      <c r="AR558" s="133" t="s">
        <v>88</v>
      </c>
      <c r="AT558" s="133" t="s">
        <v>185</v>
      </c>
      <c r="AU558" s="133" t="s">
        <v>88</v>
      </c>
      <c r="AY558" s="16" t="s">
        <v>184</v>
      </c>
      <c r="BE558" s="134">
        <f>IF(N558="základní",J558,0)</f>
        <v>0</v>
      </c>
      <c r="BF558" s="134">
        <f>IF(N558="snížená",J558,0)</f>
        <v>0</v>
      </c>
      <c r="BG558" s="134">
        <f>IF(N558="zákl. přenesená",J558,0)</f>
        <v>0</v>
      </c>
      <c r="BH558" s="134">
        <f>IF(N558="sníž. přenesená",J558,0)</f>
        <v>0</v>
      </c>
      <c r="BI558" s="134">
        <f>IF(N558="nulová",J558,0)</f>
        <v>0</v>
      </c>
      <c r="BJ558" s="16" t="s">
        <v>88</v>
      </c>
      <c r="BK558" s="134">
        <f>ROUND(I558*H558,2)</f>
        <v>0</v>
      </c>
      <c r="BL558" s="16" t="s">
        <v>88</v>
      </c>
      <c r="BM558" s="133" t="s">
        <v>3922</v>
      </c>
    </row>
    <row r="559" spans="2:65" s="11" customFormat="1" ht="11.25">
      <c r="B559" s="135"/>
      <c r="D559" s="136" t="s">
        <v>190</v>
      </c>
      <c r="E559" s="137" t="s">
        <v>3</v>
      </c>
      <c r="F559" s="138" t="s">
        <v>3783</v>
      </c>
      <c r="H559" s="137" t="s">
        <v>3</v>
      </c>
      <c r="I559" s="139"/>
      <c r="L559" s="135"/>
      <c r="M559" s="140"/>
      <c r="T559" s="141"/>
      <c r="AT559" s="137" t="s">
        <v>190</v>
      </c>
      <c r="AU559" s="137" t="s">
        <v>88</v>
      </c>
      <c r="AV559" s="11" t="s">
        <v>88</v>
      </c>
      <c r="AW559" s="11" t="s">
        <v>41</v>
      </c>
      <c r="AX559" s="11" t="s">
        <v>80</v>
      </c>
      <c r="AY559" s="137" t="s">
        <v>184</v>
      </c>
    </row>
    <row r="560" spans="2:65" s="11" customFormat="1" ht="11.25">
      <c r="B560" s="135"/>
      <c r="D560" s="136" t="s">
        <v>190</v>
      </c>
      <c r="E560" s="137" t="s">
        <v>3</v>
      </c>
      <c r="F560" s="138" t="s">
        <v>1397</v>
      </c>
      <c r="H560" s="137" t="s">
        <v>3</v>
      </c>
      <c r="I560" s="139"/>
      <c r="L560" s="135"/>
      <c r="M560" s="140"/>
      <c r="T560" s="141"/>
      <c r="AT560" s="137" t="s">
        <v>190</v>
      </c>
      <c r="AU560" s="137" t="s">
        <v>88</v>
      </c>
      <c r="AV560" s="11" t="s">
        <v>88</v>
      </c>
      <c r="AW560" s="11" t="s">
        <v>41</v>
      </c>
      <c r="AX560" s="11" t="s">
        <v>80</v>
      </c>
      <c r="AY560" s="137" t="s">
        <v>184</v>
      </c>
    </row>
    <row r="561" spans="2:65" s="11" customFormat="1" ht="11.25">
      <c r="B561" s="135"/>
      <c r="D561" s="136" t="s">
        <v>190</v>
      </c>
      <c r="E561" s="137" t="s">
        <v>3</v>
      </c>
      <c r="F561" s="138" t="s">
        <v>1295</v>
      </c>
      <c r="H561" s="137" t="s">
        <v>3</v>
      </c>
      <c r="I561" s="139"/>
      <c r="L561" s="135"/>
      <c r="M561" s="140"/>
      <c r="T561" s="141"/>
      <c r="AT561" s="137" t="s">
        <v>190</v>
      </c>
      <c r="AU561" s="137" t="s">
        <v>88</v>
      </c>
      <c r="AV561" s="11" t="s">
        <v>88</v>
      </c>
      <c r="AW561" s="11" t="s">
        <v>41</v>
      </c>
      <c r="AX561" s="11" t="s">
        <v>80</v>
      </c>
      <c r="AY561" s="137" t="s">
        <v>184</v>
      </c>
    </row>
    <row r="562" spans="2:65" s="12" customFormat="1" ht="11.25">
      <c r="B562" s="142"/>
      <c r="D562" s="136" t="s">
        <v>190</v>
      </c>
      <c r="E562" s="143" t="s">
        <v>3</v>
      </c>
      <c r="F562" s="144" t="s">
        <v>88</v>
      </c>
      <c r="H562" s="145">
        <v>1</v>
      </c>
      <c r="I562" s="146"/>
      <c r="L562" s="142"/>
      <c r="M562" s="147"/>
      <c r="T562" s="148"/>
      <c r="AT562" s="143" t="s">
        <v>190</v>
      </c>
      <c r="AU562" s="143" t="s">
        <v>88</v>
      </c>
      <c r="AV562" s="12" t="s">
        <v>90</v>
      </c>
      <c r="AW562" s="12" t="s">
        <v>41</v>
      </c>
      <c r="AX562" s="12" t="s">
        <v>80</v>
      </c>
      <c r="AY562" s="143" t="s">
        <v>184</v>
      </c>
    </row>
    <row r="563" spans="2:65" s="11" customFormat="1" ht="11.25">
      <c r="B563" s="135"/>
      <c r="D563" s="136" t="s">
        <v>190</v>
      </c>
      <c r="E563" s="137" t="s">
        <v>3</v>
      </c>
      <c r="F563" s="138" t="s">
        <v>1297</v>
      </c>
      <c r="H563" s="137" t="s">
        <v>3</v>
      </c>
      <c r="I563" s="139"/>
      <c r="L563" s="135"/>
      <c r="M563" s="140"/>
      <c r="T563" s="141"/>
      <c r="AT563" s="137" t="s">
        <v>190</v>
      </c>
      <c r="AU563" s="137" t="s">
        <v>88</v>
      </c>
      <c r="AV563" s="11" t="s">
        <v>88</v>
      </c>
      <c r="AW563" s="11" t="s">
        <v>41</v>
      </c>
      <c r="AX563" s="11" t="s">
        <v>80</v>
      </c>
      <c r="AY563" s="137" t="s">
        <v>184</v>
      </c>
    </row>
    <row r="564" spans="2:65" s="12" customFormat="1" ht="11.25">
      <c r="B564" s="142"/>
      <c r="D564" s="136" t="s">
        <v>190</v>
      </c>
      <c r="E564" s="143" t="s">
        <v>3</v>
      </c>
      <c r="F564" s="144" t="s">
        <v>88</v>
      </c>
      <c r="H564" s="145">
        <v>1</v>
      </c>
      <c r="I564" s="146"/>
      <c r="L564" s="142"/>
      <c r="M564" s="147"/>
      <c r="T564" s="148"/>
      <c r="AT564" s="143" t="s">
        <v>190</v>
      </c>
      <c r="AU564" s="143" t="s">
        <v>88</v>
      </c>
      <c r="AV564" s="12" t="s">
        <v>90</v>
      </c>
      <c r="AW564" s="12" t="s">
        <v>41</v>
      </c>
      <c r="AX564" s="12" t="s">
        <v>80</v>
      </c>
      <c r="AY564" s="143" t="s">
        <v>184</v>
      </c>
    </row>
    <row r="565" spans="2:65" s="13" customFormat="1" ht="11.25">
      <c r="B565" s="149"/>
      <c r="D565" s="136" t="s">
        <v>190</v>
      </c>
      <c r="E565" s="150" t="s">
        <v>3</v>
      </c>
      <c r="F565" s="151" t="s">
        <v>202</v>
      </c>
      <c r="H565" s="152">
        <v>2</v>
      </c>
      <c r="I565" s="153"/>
      <c r="L565" s="149"/>
      <c r="M565" s="154"/>
      <c r="T565" s="155"/>
      <c r="AT565" s="150" t="s">
        <v>190</v>
      </c>
      <c r="AU565" s="150" t="s">
        <v>88</v>
      </c>
      <c r="AV565" s="13" t="s">
        <v>203</v>
      </c>
      <c r="AW565" s="13" t="s">
        <v>41</v>
      </c>
      <c r="AX565" s="13" t="s">
        <v>88</v>
      </c>
      <c r="AY565" s="150" t="s">
        <v>184</v>
      </c>
    </row>
    <row r="566" spans="2:65" s="1" customFormat="1" ht="55.5" customHeight="1">
      <c r="B566" s="121"/>
      <c r="C566" s="122" t="s">
        <v>677</v>
      </c>
      <c r="D566" s="122" t="s">
        <v>185</v>
      </c>
      <c r="E566" s="123" t="s">
        <v>1777</v>
      </c>
      <c r="F566" s="124" t="s">
        <v>3923</v>
      </c>
      <c r="G566" s="125" t="s">
        <v>213</v>
      </c>
      <c r="H566" s="126">
        <v>2</v>
      </c>
      <c r="I566" s="127"/>
      <c r="J566" s="128">
        <f>ROUND(I566*H566,2)</f>
        <v>0</v>
      </c>
      <c r="K566" s="124" t="s">
        <v>189</v>
      </c>
      <c r="L566" s="32"/>
      <c r="M566" s="129" t="s">
        <v>3</v>
      </c>
      <c r="N566" s="130" t="s">
        <v>51</v>
      </c>
      <c r="P566" s="131">
        <f>O566*H566</f>
        <v>0</v>
      </c>
      <c r="Q566" s="131">
        <v>0</v>
      </c>
      <c r="R566" s="131">
        <f>Q566*H566</f>
        <v>0</v>
      </c>
      <c r="S566" s="131">
        <v>0</v>
      </c>
      <c r="T566" s="132">
        <f>S566*H566</f>
        <v>0</v>
      </c>
      <c r="AR566" s="133" t="s">
        <v>88</v>
      </c>
      <c r="AT566" s="133" t="s">
        <v>185</v>
      </c>
      <c r="AU566" s="133" t="s">
        <v>88</v>
      </c>
      <c r="AY566" s="16" t="s">
        <v>184</v>
      </c>
      <c r="BE566" s="134">
        <f>IF(N566="základní",J566,0)</f>
        <v>0</v>
      </c>
      <c r="BF566" s="134">
        <f>IF(N566="snížená",J566,0)</f>
        <v>0</v>
      </c>
      <c r="BG566" s="134">
        <f>IF(N566="zákl. přenesená",J566,0)</f>
        <v>0</v>
      </c>
      <c r="BH566" s="134">
        <f>IF(N566="sníž. přenesená",J566,0)</f>
        <v>0</v>
      </c>
      <c r="BI566" s="134">
        <f>IF(N566="nulová",J566,0)</f>
        <v>0</v>
      </c>
      <c r="BJ566" s="16" t="s">
        <v>88</v>
      </c>
      <c r="BK566" s="134">
        <f>ROUND(I566*H566,2)</f>
        <v>0</v>
      </c>
      <c r="BL566" s="16" t="s">
        <v>88</v>
      </c>
      <c r="BM566" s="133" t="s">
        <v>3924</v>
      </c>
    </row>
    <row r="567" spans="2:65" s="11" customFormat="1" ht="11.25">
      <c r="B567" s="135"/>
      <c r="D567" s="136" t="s">
        <v>190</v>
      </c>
      <c r="E567" s="137" t="s">
        <v>3</v>
      </c>
      <c r="F567" s="138" t="s">
        <v>3783</v>
      </c>
      <c r="H567" s="137" t="s">
        <v>3</v>
      </c>
      <c r="I567" s="139"/>
      <c r="L567" s="135"/>
      <c r="M567" s="140"/>
      <c r="T567" s="141"/>
      <c r="AT567" s="137" t="s">
        <v>190</v>
      </c>
      <c r="AU567" s="137" t="s">
        <v>88</v>
      </c>
      <c r="AV567" s="11" t="s">
        <v>88</v>
      </c>
      <c r="AW567" s="11" t="s">
        <v>41</v>
      </c>
      <c r="AX567" s="11" t="s">
        <v>80</v>
      </c>
      <c r="AY567" s="137" t="s">
        <v>184</v>
      </c>
    </row>
    <row r="568" spans="2:65" s="11" customFormat="1" ht="22.5">
      <c r="B568" s="135"/>
      <c r="D568" s="136" t="s">
        <v>190</v>
      </c>
      <c r="E568" s="137" t="s">
        <v>3</v>
      </c>
      <c r="F568" s="138" t="s">
        <v>3342</v>
      </c>
      <c r="H568" s="137" t="s">
        <v>3</v>
      </c>
      <c r="I568" s="139"/>
      <c r="L568" s="135"/>
      <c r="M568" s="140"/>
      <c r="T568" s="141"/>
      <c r="AT568" s="137" t="s">
        <v>190</v>
      </c>
      <c r="AU568" s="137" t="s">
        <v>88</v>
      </c>
      <c r="AV568" s="11" t="s">
        <v>88</v>
      </c>
      <c r="AW568" s="11" t="s">
        <v>41</v>
      </c>
      <c r="AX568" s="11" t="s">
        <v>80</v>
      </c>
      <c r="AY568" s="137" t="s">
        <v>184</v>
      </c>
    </row>
    <row r="569" spans="2:65" s="11" customFormat="1" ht="11.25">
      <c r="B569" s="135"/>
      <c r="D569" s="136" t="s">
        <v>190</v>
      </c>
      <c r="E569" s="137" t="s">
        <v>3</v>
      </c>
      <c r="F569" s="138" t="s">
        <v>1295</v>
      </c>
      <c r="H569" s="137" t="s">
        <v>3</v>
      </c>
      <c r="I569" s="139"/>
      <c r="L569" s="135"/>
      <c r="M569" s="140"/>
      <c r="T569" s="141"/>
      <c r="AT569" s="137" t="s">
        <v>190</v>
      </c>
      <c r="AU569" s="137" t="s">
        <v>88</v>
      </c>
      <c r="AV569" s="11" t="s">
        <v>88</v>
      </c>
      <c r="AW569" s="11" t="s">
        <v>41</v>
      </c>
      <c r="AX569" s="11" t="s">
        <v>80</v>
      </c>
      <c r="AY569" s="137" t="s">
        <v>184</v>
      </c>
    </row>
    <row r="570" spans="2:65" s="12" customFormat="1" ht="11.25">
      <c r="B570" s="142"/>
      <c r="D570" s="136" t="s">
        <v>190</v>
      </c>
      <c r="E570" s="143" t="s">
        <v>3</v>
      </c>
      <c r="F570" s="144" t="s">
        <v>88</v>
      </c>
      <c r="H570" s="145">
        <v>1</v>
      </c>
      <c r="I570" s="146"/>
      <c r="L570" s="142"/>
      <c r="M570" s="147"/>
      <c r="T570" s="148"/>
      <c r="AT570" s="143" t="s">
        <v>190</v>
      </c>
      <c r="AU570" s="143" t="s">
        <v>88</v>
      </c>
      <c r="AV570" s="12" t="s">
        <v>90</v>
      </c>
      <c r="AW570" s="12" t="s">
        <v>41</v>
      </c>
      <c r="AX570" s="12" t="s">
        <v>80</v>
      </c>
      <c r="AY570" s="143" t="s">
        <v>184</v>
      </c>
    </row>
    <row r="571" spans="2:65" s="11" customFormat="1" ht="11.25">
      <c r="B571" s="135"/>
      <c r="D571" s="136" t="s">
        <v>190</v>
      </c>
      <c r="E571" s="137" t="s">
        <v>3</v>
      </c>
      <c r="F571" s="138" t="s">
        <v>1297</v>
      </c>
      <c r="H571" s="137" t="s">
        <v>3</v>
      </c>
      <c r="I571" s="139"/>
      <c r="L571" s="135"/>
      <c r="M571" s="140"/>
      <c r="T571" s="141"/>
      <c r="AT571" s="137" t="s">
        <v>190</v>
      </c>
      <c r="AU571" s="137" t="s">
        <v>88</v>
      </c>
      <c r="AV571" s="11" t="s">
        <v>88</v>
      </c>
      <c r="AW571" s="11" t="s">
        <v>41</v>
      </c>
      <c r="AX571" s="11" t="s">
        <v>80</v>
      </c>
      <c r="AY571" s="137" t="s">
        <v>184</v>
      </c>
    </row>
    <row r="572" spans="2:65" s="12" customFormat="1" ht="11.25">
      <c r="B572" s="142"/>
      <c r="D572" s="136" t="s">
        <v>190</v>
      </c>
      <c r="E572" s="143" t="s">
        <v>3</v>
      </c>
      <c r="F572" s="144" t="s">
        <v>88</v>
      </c>
      <c r="H572" s="145">
        <v>1</v>
      </c>
      <c r="I572" s="146"/>
      <c r="L572" s="142"/>
      <c r="M572" s="147"/>
      <c r="T572" s="148"/>
      <c r="AT572" s="143" t="s">
        <v>190</v>
      </c>
      <c r="AU572" s="143" t="s">
        <v>88</v>
      </c>
      <c r="AV572" s="12" t="s">
        <v>90</v>
      </c>
      <c r="AW572" s="12" t="s">
        <v>41</v>
      </c>
      <c r="AX572" s="12" t="s">
        <v>80</v>
      </c>
      <c r="AY572" s="143" t="s">
        <v>184</v>
      </c>
    </row>
    <row r="573" spans="2:65" s="13" customFormat="1" ht="11.25">
      <c r="B573" s="149"/>
      <c r="D573" s="136" t="s">
        <v>190</v>
      </c>
      <c r="E573" s="150" t="s">
        <v>3</v>
      </c>
      <c r="F573" s="151" t="s">
        <v>202</v>
      </c>
      <c r="H573" s="152">
        <v>2</v>
      </c>
      <c r="I573" s="153"/>
      <c r="L573" s="149"/>
      <c r="M573" s="154"/>
      <c r="T573" s="155"/>
      <c r="AT573" s="150" t="s">
        <v>190</v>
      </c>
      <c r="AU573" s="150" t="s">
        <v>88</v>
      </c>
      <c r="AV573" s="13" t="s">
        <v>203</v>
      </c>
      <c r="AW573" s="13" t="s">
        <v>41</v>
      </c>
      <c r="AX573" s="13" t="s">
        <v>88</v>
      </c>
      <c r="AY573" s="150" t="s">
        <v>184</v>
      </c>
    </row>
    <row r="574" spans="2:65" s="1" customFormat="1" ht="66.75" customHeight="1">
      <c r="B574" s="121"/>
      <c r="C574" s="122" t="s">
        <v>503</v>
      </c>
      <c r="D574" s="122" t="s">
        <v>185</v>
      </c>
      <c r="E574" s="123" t="s">
        <v>3343</v>
      </c>
      <c r="F574" s="124" t="s">
        <v>3925</v>
      </c>
      <c r="G574" s="125" t="s">
        <v>213</v>
      </c>
      <c r="H574" s="126">
        <v>2</v>
      </c>
      <c r="I574" s="127"/>
      <c r="J574" s="128">
        <f>ROUND(I574*H574,2)</f>
        <v>0</v>
      </c>
      <c r="K574" s="124" t="s">
        <v>189</v>
      </c>
      <c r="L574" s="32"/>
      <c r="M574" s="129" t="s">
        <v>3</v>
      </c>
      <c r="N574" s="130" t="s">
        <v>51</v>
      </c>
      <c r="P574" s="131">
        <f>O574*H574</f>
        <v>0</v>
      </c>
      <c r="Q574" s="131">
        <v>0</v>
      </c>
      <c r="R574" s="131">
        <f>Q574*H574</f>
        <v>0</v>
      </c>
      <c r="S574" s="131">
        <v>0</v>
      </c>
      <c r="T574" s="132">
        <f>S574*H574</f>
        <v>0</v>
      </c>
      <c r="AR574" s="133" t="s">
        <v>88</v>
      </c>
      <c r="AT574" s="133" t="s">
        <v>185</v>
      </c>
      <c r="AU574" s="133" t="s">
        <v>88</v>
      </c>
      <c r="AY574" s="16" t="s">
        <v>184</v>
      </c>
      <c r="BE574" s="134">
        <f>IF(N574="základní",J574,0)</f>
        <v>0</v>
      </c>
      <c r="BF574" s="134">
        <f>IF(N574="snížená",J574,0)</f>
        <v>0</v>
      </c>
      <c r="BG574" s="134">
        <f>IF(N574="zákl. přenesená",J574,0)</f>
        <v>0</v>
      </c>
      <c r="BH574" s="134">
        <f>IF(N574="sníž. přenesená",J574,0)</f>
        <v>0</v>
      </c>
      <c r="BI574" s="134">
        <f>IF(N574="nulová",J574,0)</f>
        <v>0</v>
      </c>
      <c r="BJ574" s="16" t="s">
        <v>88</v>
      </c>
      <c r="BK574" s="134">
        <f>ROUND(I574*H574,2)</f>
        <v>0</v>
      </c>
      <c r="BL574" s="16" t="s">
        <v>88</v>
      </c>
      <c r="BM574" s="133" t="s">
        <v>3926</v>
      </c>
    </row>
    <row r="575" spans="2:65" s="11" customFormat="1" ht="11.25">
      <c r="B575" s="135"/>
      <c r="D575" s="136" t="s">
        <v>190</v>
      </c>
      <c r="E575" s="137" t="s">
        <v>3</v>
      </c>
      <c r="F575" s="138" t="s">
        <v>3783</v>
      </c>
      <c r="H575" s="137" t="s">
        <v>3</v>
      </c>
      <c r="I575" s="139"/>
      <c r="L575" s="135"/>
      <c r="M575" s="140"/>
      <c r="T575" s="141"/>
      <c r="AT575" s="137" t="s">
        <v>190</v>
      </c>
      <c r="AU575" s="137" t="s">
        <v>88</v>
      </c>
      <c r="AV575" s="11" t="s">
        <v>88</v>
      </c>
      <c r="AW575" s="11" t="s">
        <v>41</v>
      </c>
      <c r="AX575" s="11" t="s">
        <v>80</v>
      </c>
      <c r="AY575" s="137" t="s">
        <v>184</v>
      </c>
    </row>
    <row r="576" spans="2:65" s="11" customFormat="1" ht="22.5">
      <c r="B576" s="135"/>
      <c r="D576" s="136" t="s">
        <v>190</v>
      </c>
      <c r="E576" s="137" t="s">
        <v>3</v>
      </c>
      <c r="F576" s="138" t="s">
        <v>3346</v>
      </c>
      <c r="H576" s="137" t="s">
        <v>3</v>
      </c>
      <c r="I576" s="139"/>
      <c r="L576" s="135"/>
      <c r="M576" s="140"/>
      <c r="T576" s="141"/>
      <c r="AT576" s="137" t="s">
        <v>190</v>
      </c>
      <c r="AU576" s="137" t="s">
        <v>88</v>
      </c>
      <c r="AV576" s="11" t="s">
        <v>88</v>
      </c>
      <c r="AW576" s="11" t="s">
        <v>41</v>
      </c>
      <c r="AX576" s="11" t="s">
        <v>80</v>
      </c>
      <c r="AY576" s="137" t="s">
        <v>184</v>
      </c>
    </row>
    <row r="577" spans="2:65" s="11" customFormat="1" ht="11.25">
      <c r="B577" s="135"/>
      <c r="D577" s="136" t="s">
        <v>190</v>
      </c>
      <c r="E577" s="137" t="s">
        <v>3</v>
      </c>
      <c r="F577" s="138" t="s">
        <v>3347</v>
      </c>
      <c r="H577" s="137" t="s">
        <v>3</v>
      </c>
      <c r="I577" s="139"/>
      <c r="L577" s="135"/>
      <c r="M577" s="140"/>
      <c r="T577" s="141"/>
      <c r="AT577" s="137" t="s">
        <v>190</v>
      </c>
      <c r="AU577" s="137" t="s">
        <v>88</v>
      </c>
      <c r="AV577" s="11" t="s">
        <v>88</v>
      </c>
      <c r="AW577" s="11" t="s">
        <v>41</v>
      </c>
      <c r="AX577" s="11" t="s">
        <v>80</v>
      </c>
      <c r="AY577" s="137" t="s">
        <v>184</v>
      </c>
    </row>
    <row r="578" spans="2:65" s="11" customFormat="1" ht="11.25">
      <c r="B578" s="135"/>
      <c r="D578" s="136" t="s">
        <v>190</v>
      </c>
      <c r="E578" s="137" t="s">
        <v>3</v>
      </c>
      <c r="F578" s="138" t="s">
        <v>1295</v>
      </c>
      <c r="H578" s="137" t="s">
        <v>3</v>
      </c>
      <c r="I578" s="139"/>
      <c r="L578" s="135"/>
      <c r="M578" s="140"/>
      <c r="T578" s="141"/>
      <c r="AT578" s="137" t="s">
        <v>190</v>
      </c>
      <c r="AU578" s="137" t="s">
        <v>88</v>
      </c>
      <c r="AV578" s="11" t="s">
        <v>88</v>
      </c>
      <c r="AW578" s="11" t="s">
        <v>41</v>
      </c>
      <c r="AX578" s="11" t="s">
        <v>80</v>
      </c>
      <c r="AY578" s="137" t="s">
        <v>184</v>
      </c>
    </row>
    <row r="579" spans="2:65" s="12" customFormat="1" ht="11.25">
      <c r="B579" s="142"/>
      <c r="D579" s="136" t="s">
        <v>190</v>
      </c>
      <c r="E579" s="143" t="s">
        <v>3</v>
      </c>
      <c r="F579" s="144" t="s">
        <v>88</v>
      </c>
      <c r="H579" s="145">
        <v>1</v>
      </c>
      <c r="I579" s="146"/>
      <c r="L579" s="142"/>
      <c r="M579" s="147"/>
      <c r="T579" s="148"/>
      <c r="AT579" s="143" t="s">
        <v>190</v>
      </c>
      <c r="AU579" s="143" t="s">
        <v>88</v>
      </c>
      <c r="AV579" s="12" t="s">
        <v>90</v>
      </c>
      <c r="AW579" s="12" t="s">
        <v>41</v>
      </c>
      <c r="AX579" s="12" t="s">
        <v>80</v>
      </c>
      <c r="AY579" s="143" t="s">
        <v>184</v>
      </c>
    </row>
    <row r="580" spans="2:65" s="11" customFormat="1" ht="11.25">
      <c r="B580" s="135"/>
      <c r="D580" s="136" t="s">
        <v>190</v>
      </c>
      <c r="E580" s="137" t="s">
        <v>3</v>
      </c>
      <c r="F580" s="138" t="s">
        <v>1297</v>
      </c>
      <c r="H580" s="137" t="s">
        <v>3</v>
      </c>
      <c r="I580" s="139"/>
      <c r="L580" s="135"/>
      <c r="M580" s="140"/>
      <c r="T580" s="141"/>
      <c r="AT580" s="137" t="s">
        <v>190</v>
      </c>
      <c r="AU580" s="137" t="s">
        <v>88</v>
      </c>
      <c r="AV580" s="11" t="s">
        <v>88</v>
      </c>
      <c r="AW580" s="11" t="s">
        <v>41</v>
      </c>
      <c r="AX580" s="11" t="s">
        <v>80</v>
      </c>
      <c r="AY580" s="137" t="s">
        <v>184</v>
      </c>
    </row>
    <row r="581" spans="2:65" s="12" customFormat="1" ht="11.25">
      <c r="B581" s="142"/>
      <c r="D581" s="136" t="s">
        <v>190</v>
      </c>
      <c r="E581" s="143" t="s">
        <v>3</v>
      </c>
      <c r="F581" s="144" t="s">
        <v>88</v>
      </c>
      <c r="H581" s="145">
        <v>1</v>
      </c>
      <c r="I581" s="146"/>
      <c r="L581" s="142"/>
      <c r="M581" s="147"/>
      <c r="T581" s="148"/>
      <c r="AT581" s="143" t="s">
        <v>190</v>
      </c>
      <c r="AU581" s="143" t="s">
        <v>88</v>
      </c>
      <c r="AV581" s="12" t="s">
        <v>90</v>
      </c>
      <c r="AW581" s="12" t="s">
        <v>41</v>
      </c>
      <c r="AX581" s="12" t="s">
        <v>80</v>
      </c>
      <c r="AY581" s="143" t="s">
        <v>184</v>
      </c>
    </row>
    <row r="582" spans="2:65" s="13" customFormat="1" ht="11.25">
      <c r="B582" s="149"/>
      <c r="D582" s="136" t="s">
        <v>190</v>
      </c>
      <c r="E582" s="150" t="s">
        <v>3</v>
      </c>
      <c r="F582" s="151" t="s">
        <v>202</v>
      </c>
      <c r="H582" s="152">
        <v>2</v>
      </c>
      <c r="I582" s="153"/>
      <c r="L582" s="149"/>
      <c r="M582" s="154"/>
      <c r="T582" s="155"/>
      <c r="AT582" s="150" t="s">
        <v>190</v>
      </c>
      <c r="AU582" s="150" t="s">
        <v>88</v>
      </c>
      <c r="AV582" s="13" t="s">
        <v>203</v>
      </c>
      <c r="AW582" s="13" t="s">
        <v>41</v>
      </c>
      <c r="AX582" s="13" t="s">
        <v>88</v>
      </c>
      <c r="AY582" s="150" t="s">
        <v>184</v>
      </c>
    </row>
    <row r="583" spans="2:65" s="1" customFormat="1" ht="49.15" customHeight="1">
      <c r="B583" s="121"/>
      <c r="C583" s="122" t="s">
        <v>686</v>
      </c>
      <c r="D583" s="122" t="s">
        <v>185</v>
      </c>
      <c r="E583" s="123" t="s">
        <v>2392</v>
      </c>
      <c r="F583" s="124" t="s">
        <v>2393</v>
      </c>
      <c r="G583" s="125" t="s">
        <v>213</v>
      </c>
      <c r="H583" s="126">
        <v>5</v>
      </c>
      <c r="I583" s="127"/>
      <c r="J583" s="128">
        <f>ROUND(I583*H583,2)</f>
        <v>0</v>
      </c>
      <c r="K583" s="124" t="s">
        <v>189</v>
      </c>
      <c r="L583" s="32"/>
      <c r="M583" s="129" t="s">
        <v>3</v>
      </c>
      <c r="N583" s="130" t="s">
        <v>51</v>
      </c>
      <c r="P583" s="131">
        <f>O583*H583</f>
        <v>0</v>
      </c>
      <c r="Q583" s="131">
        <v>0</v>
      </c>
      <c r="R583" s="131">
        <f>Q583*H583</f>
        <v>0</v>
      </c>
      <c r="S583" s="131">
        <v>0</v>
      </c>
      <c r="T583" s="132">
        <f>S583*H583</f>
        <v>0</v>
      </c>
      <c r="AR583" s="133" t="s">
        <v>88</v>
      </c>
      <c r="AT583" s="133" t="s">
        <v>185</v>
      </c>
      <c r="AU583" s="133" t="s">
        <v>88</v>
      </c>
      <c r="AY583" s="16" t="s">
        <v>184</v>
      </c>
      <c r="BE583" s="134">
        <f>IF(N583="základní",J583,0)</f>
        <v>0</v>
      </c>
      <c r="BF583" s="134">
        <f>IF(N583="snížená",J583,0)</f>
        <v>0</v>
      </c>
      <c r="BG583" s="134">
        <f>IF(N583="zákl. přenesená",J583,0)</f>
        <v>0</v>
      </c>
      <c r="BH583" s="134">
        <f>IF(N583="sníž. přenesená",J583,0)</f>
        <v>0</v>
      </c>
      <c r="BI583" s="134">
        <f>IF(N583="nulová",J583,0)</f>
        <v>0</v>
      </c>
      <c r="BJ583" s="16" t="s">
        <v>88</v>
      </c>
      <c r="BK583" s="134">
        <f>ROUND(I583*H583,2)</f>
        <v>0</v>
      </c>
      <c r="BL583" s="16" t="s">
        <v>88</v>
      </c>
      <c r="BM583" s="133" t="s">
        <v>3927</v>
      </c>
    </row>
    <row r="584" spans="2:65" s="11" customFormat="1" ht="11.25">
      <c r="B584" s="135"/>
      <c r="D584" s="136" t="s">
        <v>190</v>
      </c>
      <c r="E584" s="137" t="s">
        <v>3</v>
      </c>
      <c r="F584" s="138" t="s">
        <v>3840</v>
      </c>
      <c r="H584" s="137" t="s">
        <v>3</v>
      </c>
      <c r="I584" s="139"/>
      <c r="L584" s="135"/>
      <c r="M584" s="140"/>
      <c r="T584" s="141"/>
      <c r="AT584" s="137" t="s">
        <v>190</v>
      </c>
      <c r="AU584" s="137" t="s">
        <v>88</v>
      </c>
      <c r="AV584" s="11" t="s">
        <v>88</v>
      </c>
      <c r="AW584" s="11" t="s">
        <v>41</v>
      </c>
      <c r="AX584" s="11" t="s">
        <v>80</v>
      </c>
      <c r="AY584" s="137" t="s">
        <v>184</v>
      </c>
    </row>
    <row r="585" spans="2:65" s="11" customFormat="1" ht="22.5">
      <c r="B585" s="135"/>
      <c r="D585" s="136" t="s">
        <v>190</v>
      </c>
      <c r="E585" s="137" t="s">
        <v>3</v>
      </c>
      <c r="F585" s="138" t="s">
        <v>2396</v>
      </c>
      <c r="H585" s="137" t="s">
        <v>3</v>
      </c>
      <c r="I585" s="139"/>
      <c r="L585" s="135"/>
      <c r="M585" s="140"/>
      <c r="T585" s="141"/>
      <c r="AT585" s="137" t="s">
        <v>190</v>
      </c>
      <c r="AU585" s="137" t="s">
        <v>88</v>
      </c>
      <c r="AV585" s="11" t="s">
        <v>88</v>
      </c>
      <c r="AW585" s="11" t="s">
        <v>41</v>
      </c>
      <c r="AX585" s="11" t="s">
        <v>80</v>
      </c>
      <c r="AY585" s="137" t="s">
        <v>184</v>
      </c>
    </row>
    <row r="586" spans="2:65" s="12" customFormat="1" ht="11.25">
      <c r="B586" s="142"/>
      <c r="D586" s="136" t="s">
        <v>190</v>
      </c>
      <c r="E586" s="143" t="s">
        <v>3</v>
      </c>
      <c r="F586" s="144" t="s">
        <v>221</v>
      </c>
      <c r="H586" s="145">
        <v>5</v>
      </c>
      <c r="I586" s="146"/>
      <c r="L586" s="142"/>
      <c r="M586" s="147"/>
      <c r="T586" s="148"/>
      <c r="AT586" s="143" t="s">
        <v>190</v>
      </c>
      <c r="AU586" s="143" t="s">
        <v>88</v>
      </c>
      <c r="AV586" s="12" t="s">
        <v>90</v>
      </c>
      <c r="AW586" s="12" t="s">
        <v>41</v>
      </c>
      <c r="AX586" s="12" t="s">
        <v>80</v>
      </c>
      <c r="AY586" s="143" t="s">
        <v>184</v>
      </c>
    </row>
    <row r="587" spans="2:65" s="13" customFormat="1" ht="11.25">
      <c r="B587" s="149"/>
      <c r="D587" s="136" t="s">
        <v>190</v>
      </c>
      <c r="E587" s="150" t="s">
        <v>3</v>
      </c>
      <c r="F587" s="151" t="s">
        <v>202</v>
      </c>
      <c r="H587" s="152">
        <v>5</v>
      </c>
      <c r="I587" s="153"/>
      <c r="L587" s="149"/>
      <c r="M587" s="154"/>
      <c r="T587" s="155"/>
      <c r="AT587" s="150" t="s">
        <v>190</v>
      </c>
      <c r="AU587" s="150" t="s">
        <v>88</v>
      </c>
      <c r="AV587" s="13" t="s">
        <v>203</v>
      </c>
      <c r="AW587" s="13" t="s">
        <v>41</v>
      </c>
      <c r="AX587" s="13" t="s">
        <v>88</v>
      </c>
      <c r="AY587" s="150" t="s">
        <v>184</v>
      </c>
    </row>
    <row r="588" spans="2:65" s="1" customFormat="1" ht="37.9" customHeight="1">
      <c r="B588" s="121"/>
      <c r="C588" s="122" t="s">
        <v>512</v>
      </c>
      <c r="D588" s="122" t="s">
        <v>185</v>
      </c>
      <c r="E588" s="123" t="s">
        <v>1433</v>
      </c>
      <c r="F588" s="124" t="s">
        <v>1434</v>
      </c>
      <c r="G588" s="125" t="s">
        <v>213</v>
      </c>
      <c r="H588" s="126">
        <v>1</v>
      </c>
      <c r="I588" s="127"/>
      <c r="J588" s="128">
        <f>ROUND(I588*H588,2)</f>
        <v>0</v>
      </c>
      <c r="K588" s="124" t="s">
        <v>189</v>
      </c>
      <c r="L588" s="32"/>
      <c r="M588" s="129" t="s">
        <v>3</v>
      </c>
      <c r="N588" s="130" t="s">
        <v>51</v>
      </c>
      <c r="P588" s="131">
        <f>O588*H588</f>
        <v>0</v>
      </c>
      <c r="Q588" s="131">
        <v>0</v>
      </c>
      <c r="R588" s="131">
        <f>Q588*H588</f>
        <v>0</v>
      </c>
      <c r="S588" s="131">
        <v>0</v>
      </c>
      <c r="T588" s="132">
        <f>S588*H588</f>
        <v>0</v>
      </c>
      <c r="AR588" s="133" t="s">
        <v>88</v>
      </c>
      <c r="AT588" s="133" t="s">
        <v>185</v>
      </c>
      <c r="AU588" s="133" t="s">
        <v>88</v>
      </c>
      <c r="AY588" s="16" t="s">
        <v>184</v>
      </c>
      <c r="BE588" s="134">
        <f>IF(N588="základní",J588,0)</f>
        <v>0</v>
      </c>
      <c r="BF588" s="134">
        <f>IF(N588="snížená",J588,0)</f>
        <v>0</v>
      </c>
      <c r="BG588" s="134">
        <f>IF(N588="zákl. přenesená",J588,0)</f>
        <v>0</v>
      </c>
      <c r="BH588" s="134">
        <f>IF(N588="sníž. přenesená",J588,0)</f>
        <v>0</v>
      </c>
      <c r="BI588" s="134">
        <f>IF(N588="nulová",J588,0)</f>
        <v>0</v>
      </c>
      <c r="BJ588" s="16" t="s">
        <v>88</v>
      </c>
      <c r="BK588" s="134">
        <f>ROUND(I588*H588,2)</f>
        <v>0</v>
      </c>
      <c r="BL588" s="16" t="s">
        <v>88</v>
      </c>
      <c r="BM588" s="133" t="s">
        <v>3928</v>
      </c>
    </row>
    <row r="589" spans="2:65" s="11" customFormat="1" ht="11.25">
      <c r="B589" s="135"/>
      <c r="D589" s="136" t="s">
        <v>190</v>
      </c>
      <c r="E589" s="137" t="s">
        <v>3</v>
      </c>
      <c r="F589" s="138" t="s">
        <v>3758</v>
      </c>
      <c r="H589" s="137" t="s">
        <v>3</v>
      </c>
      <c r="I589" s="139"/>
      <c r="L589" s="135"/>
      <c r="M589" s="140"/>
      <c r="T589" s="141"/>
      <c r="AT589" s="137" t="s">
        <v>190</v>
      </c>
      <c r="AU589" s="137" t="s">
        <v>88</v>
      </c>
      <c r="AV589" s="11" t="s">
        <v>88</v>
      </c>
      <c r="AW589" s="11" t="s">
        <v>41</v>
      </c>
      <c r="AX589" s="11" t="s">
        <v>80</v>
      </c>
      <c r="AY589" s="137" t="s">
        <v>184</v>
      </c>
    </row>
    <row r="590" spans="2:65" s="11" customFormat="1" ht="11.25">
      <c r="B590" s="135"/>
      <c r="D590" s="136" t="s">
        <v>190</v>
      </c>
      <c r="E590" s="137" t="s">
        <v>3</v>
      </c>
      <c r="F590" s="138" t="s">
        <v>3929</v>
      </c>
      <c r="H590" s="137" t="s">
        <v>3</v>
      </c>
      <c r="I590" s="139"/>
      <c r="L590" s="135"/>
      <c r="M590" s="140"/>
      <c r="T590" s="141"/>
      <c r="AT590" s="137" t="s">
        <v>190</v>
      </c>
      <c r="AU590" s="137" t="s">
        <v>88</v>
      </c>
      <c r="AV590" s="11" t="s">
        <v>88</v>
      </c>
      <c r="AW590" s="11" t="s">
        <v>41</v>
      </c>
      <c r="AX590" s="11" t="s">
        <v>80</v>
      </c>
      <c r="AY590" s="137" t="s">
        <v>184</v>
      </c>
    </row>
    <row r="591" spans="2:65" s="12" customFormat="1" ht="11.25">
      <c r="B591" s="142"/>
      <c r="D591" s="136" t="s">
        <v>190</v>
      </c>
      <c r="E591" s="143" t="s">
        <v>3</v>
      </c>
      <c r="F591" s="144" t="s">
        <v>88</v>
      </c>
      <c r="H591" s="145">
        <v>1</v>
      </c>
      <c r="I591" s="146"/>
      <c r="L591" s="142"/>
      <c r="M591" s="147"/>
      <c r="T591" s="148"/>
      <c r="AT591" s="143" t="s">
        <v>190</v>
      </c>
      <c r="AU591" s="143" t="s">
        <v>88</v>
      </c>
      <c r="AV591" s="12" t="s">
        <v>90</v>
      </c>
      <c r="AW591" s="12" t="s">
        <v>41</v>
      </c>
      <c r="AX591" s="12" t="s">
        <v>80</v>
      </c>
      <c r="AY591" s="143" t="s">
        <v>184</v>
      </c>
    </row>
    <row r="592" spans="2:65" s="13" customFormat="1" ht="11.25">
      <c r="B592" s="149"/>
      <c r="D592" s="136" t="s">
        <v>190</v>
      </c>
      <c r="E592" s="150" t="s">
        <v>3</v>
      </c>
      <c r="F592" s="151" t="s">
        <v>202</v>
      </c>
      <c r="H592" s="152">
        <v>1</v>
      </c>
      <c r="I592" s="153"/>
      <c r="L592" s="149"/>
      <c r="M592" s="154"/>
      <c r="T592" s="155"/>
      <c r="AT592" s="150" t="s">
        <v>190</v>
      </c>
      <c r="AU592" s="150" t="s">
        <v>88</v>
      </c>
      <c r="AV592" s="13" t="s">
        <v>203</v>
      </c>
      <c r="AW592" s="13" t="s">
        <v>41</v>
      </c>
      <c r="AX592" s="13" t="s">
        <v>88</v>
      </c>
      <c r="AY592" s="150" t="s">
        <v>184</v>
      </c>
    </row>
    <row r="593" spans="2:65" s="1" customFormat="1" ht="37.9" customHeight="1">
      <c r="B593" s="121"/>
      <c r="C593" s="122" t="s">
        <v>699</v>
      </c>
      <c r="D593" s="122" t="s">
        <v>185</v>
      </c>
      <c r="E593" s="123" t="s">
        <v>3930</v>
      </c>
      <c r="F593" s="124" t="s">
        <v>3931</v>
      </c>
      <c r="G593" s="125" t="s">
        <v>213</v>
      </c>
      <c r="H593" s="126">
        <v>1</v>
      </c>
      <c r="I593" s="127"/>
      <c r="J593" s="128">
        <f>ROUND(I593*H593,2)</f>
        <v>0</v>
      </c>
      <c r="K593" s="124" t="s">
        <v>189</v>
      </c>
      <c r="L593" s="32"/>
      <c r="M593" s="129" t="s">
        <v>3</v>
      </c>
      <c r="N593" s="130" t="s">
        <v>51</v>
      </c>
      <c r="P593" s="131">
        <f>O593*H593</f>
        <v>0</v>
      </c>
      <c r="Q593" s="131">
        <v>0</v>
      </c>
      <c r="R593" s="131">
        <f>Q593*H593</f>
        <v>0</v>
      </c>
      <c r="S593" s="131">
        <v>0</v>
      </c>
      <c r="T593" s="132">
        <f>S593*H593</f>
        <v>0</v>
      </c>
      <c r="AR593" s="133" t="s">
        <v>88</v>
      </c>
      <c r="AT593" s="133" t="s">
        <v>185</v>
      </c>
      <c r="AU593" s="133" t="s">
        <v>88</v>
      </c>
      <c r="AY593" s="16" t="s">
        <v>184</v>
      </c>
      <c r="BE593" s="134">
        <f>IF(N593="základní",J593,0)</f>
        <v>0</v>
      </c>
      <c r="BF593" s="134">
        <f>IF(N593="snížená",J593,0)</f>
        <v>0</v>
      </c>
      <c r="BG593" s="134">
        <f>IF(N593="zákl. přenesená",J593,0)</f>
        <v>0</v>
      </c>
      <c r="BH593" s="134">
        <f>IF(N593="sníž. přenesená",J593,0)</f>
        <v>0</v>
      </c>
      <c r="BI593" s="134">
        <f>IF(N593="nulová",J593,0)</f>
        <v>0</v>
      </c>
      <c r="BJ593" s="16" t="s">
        <v>88</v>
      </c>
      <c r="BK593" s="134">
        <f>ROUND(I593*H593,2)</f>
        <v>0</v>
      </c>
      <c r="BL593" s="16" t="s">
        <v>88</v>
      </c>
      <c r="BM593" s="133" t="s">
        <v>3932</v>
      </c>
    </row>
    <row r="594" spans="2:65" s="11" customFormat="1" ht="11.25">
      <c r="B594" s="135"/>
      <c r="D594" s="136" t="s">
        <v>190</v>
      </c>
      <c r="E594" s="137" t="s">
        <v>3</v>
      </c>
      <c r="F594" s="138" t="s">
        <v>3758</v>
      </c>
      <c r="H594" s="137" t="s">
        <v>3</v>
      </c>
      <c r="I594" s="139"/>
      <c r="L594" s="135"/>
      <c r="M594" s="140"/>
      <c r="T594" s="141"/>
      <c r="AT594" s="137" t="s">
        <v>190</v>
      </c>
      <c r="AU594" s="137" t="s">
        <v>88</v>
      </c>
      <c r="AV594" s="11" t="s">
        <v>88</v>
      </c>
      <c r="AW594" s="11" t="s">
        <v>41</v>
      </c>
      <c r="AX594" s="11" t="s">
        <v>80</v>
      </c>
      <c r="AY594" s="137" t="s">
        <v>184</v>
      </c>
    </row>
    <row r="595" spans="2:65" s="11" customFormat="1" ht="11.25">
      <c r="B595" s="135"/>
      <c r="D595" s="136" t="s">
        <v>190</v>
      </c>
      <c r="E595" s="137" t="s">
        <v>3</v>
      </c>
      <c r="F595" s="138" t="s">
        <v>3929</v>
      </c>
      <c r="H595" s="137" t="s">
        <v>3</v>
      </c>
      <c r="I595" s="139"/>
      <c r="L595" s="135"/>
      <c r="M595" s="140"/>
      <c r="T595" s="141"/>
      <c r="AT595" s="137" t="s">
        <v>190</v>
      </c>
      <c r="AU595" s="137" t="s">
        <v>88</v>
      </c>
      <c r="AV595" s="11" t="s">
        <v>88</v>
      </c>
      <c r="AW595" s="11" t="s">
        <v>41</v>
      </c>
      <c r="AX595" s="11" t="s">
        <v>80</v>
      </c>
      <c r="AY595" s="137" t="s">
        <v>184</v>
      </c>
    </row>
    <row r="596" spans="2:65" s="12" customFormat="1" ht="11.25">
      <c r="B596" s="142"/>
      <c r="D596" s="136" t="s">
        <v>190</v>
      </c>
      <c r="E596" s="143" t="s">
        <v>3</v>
      </c>
      <c r="F596" s="144" t="s">
        <v>88</v>
      </c>
      <c r="H596" s="145">
        <v>1</v>
      </c>
      <c r="I596" s="146"/>
      <c r="L596" s="142"/>
      <c r="M596" s="147"/>
      <c r="T596" s="148"/>
      <c r="AT596" s="143" t="s">
        <v>190</v>
      </c>
      <c r="AU596" s="143" t="s">
        <v>88</v>
      </c>
      <c r="AV596" s="12" t="s">
        <v>90</v>
      </c>
      <c r="AW596" s="12" t="s">
        <v>41</v>
      </c>
      <c r="AX596" s="12" t="s">
        <v>80</v>
      </c>
      <c r="AY596" s="143" t="s">
        <v>184</v>
      </c>
    </row>
    <row r="597" spans="2:65" s="13" customFormat="1" ht="11.25">
      <c r="B597" s="149"/>
      <c r="D597" s="136" t="s">
        <v>190</v>
      </c>
      <c r="E597" s="150" t="s">
        <v>3</v>
      </c>
      <c r="F597" s="151" t="s">
        <v>202</v>
      </c>
      <c r="H597" s="152">
        <v>1</v>
      </c>
      <c r="I597" s="153"/>
      <c r="L597" s="149"/>
      <c r="M597" s="154"/>
      <c r="T597" s="155"/>
      <c r="AT597" s="150" t="s">
        <v>190</v>
      </c>
      <c r="AU597" s="150" t="s">
        <v>88</v>
      </c>
      <c r="AV597" s="13" t="s">
        <v>203</v>
      </c>
      <c r="AW597" s="13" t="s">
        <v>41</v>
      </c>
      <c r="AX597" s="13" t="s">
        <v>88</v>
      </c>
      <c r="AY597" s="150" t="s">
        <v>184</v>
      </c>
    </row>
    <row r="598" spans="2:65" s="1" customFormat="1" ht="37.9" customHeight="1">
      <c r="B598" s="121"/>
      <c r="C598" s="122" t="s">
        <v>519</v>
      </c>
      <c r="D598" s="122" t="s">
        <v>185</v>
      </c>
      <c r="E598" s="123" t="s">
        <v>1436</v>
      </c>
      <c r="F598" s="124" t="s">
        <v>1437</v>
      </c>
      <c r="G598" s="125" t="s">
        <v>213</v>
      </c>
      <c r="H598" s="126">
        <v>1</v>
      </c>
      <c r="I598" s="127"/>
      <c r="J598" s="128">
        <f>ROUND(I598*H598,2)</f>
        <v>0</v>
      </c>
      <c r="K598" s="124" t="s">
        <v>189</v>
      </c>
      <c r="L598" s="32"/>
      <c r="M598" s="129" t="s">
        <v>3</v>
      </c>
      <c r="N598" s="130" t="s">
        <v>51</v>
      </c>
      <c r="P598" s="131">
        <f>O598*H598</f>
        <v>0</v>
      </c>
      <c r="Q598" s="131">
        <v>0</v>
      </c>
      <c r="R598" s="131">
        <f>Q598*H598</f>
        <v>0</v>
      </c>
      <c r="S598" s="131">
        <v>0</v>
      </c>
      <c r="T598" s="132">
        <f>S598*H598</f>
        <v>0</v>
      </c>
      <c r="AR598" s="133" t="s">
        <v>88</v>
      </c>
      <c r="AT598" s="133" t="s">
        <v>185</v>
      </c>
      <c r="AU598" s="133" t="s">
        <v>88</v>
      </c>
      <c r="AY598" s="16" t="s">
        <v>184</v>
      </c>
      <c r="BE598" s="134">
        <f>IF(N598="základní",J598,0)</f>
        <v>0</v>
      </c>
      <c r="BF598" s="134">
        <f>IF(N598="snížená",J598,0)</f>
        <v>0</v>
      </c>
      <c r="BG598" s="134">
        <f>IF(N598="zákl. přenesená",J598,0)</f>
        <v>0</v>
      </c>
      <c r="BH598" s="134">
        <f>IF(N598="sníž. přenesená",J598,0)</f>
        <v>0</v>
      </c>
      <c r="BI598" s="134">
        <f>IF(N598="nulová",J598,0)</f>
        <v>0</v>
      </c>
      <c r="BJ598" s="16" t="s">
        <v>88</v>
      </c>
      <c r="BK598" s="134">
        <f>ROUND(I598*H598,2)</f>
        <v>0</v>
      </c>
      <c r="BL598" s="16" t="s">
        <v>88</v>
      </c>
      <c r="BM598" s="133" t="s">
        <v>3933</v>
      </c>
    </row>
    <row r="599" spans="2:65" s="11" customFormat="1" ht="11.25">
      <c r="B599" s="135"/>
      <c r="D599" s="136" t="s">
        <v>190</v>
      </c>
      <c r="E599" s="137" t="s">
        <v>3</v>
      </c>
      <c r="F599" s="138" t="s">
        <v>3934</v>
      </c>
      <c r="H599" s="137" t="s">
        <v>3</v>
      </c>
      <c r="I599" s="139"/>
      <c r="L599" s="135"/>
      <c r="M599" s="140"/>
      <c r="T599" s="141"/>
      <c r="AT599" s="137" t="s">
        <v>190</v>
      </c>
      <c r="AU599" s="137" t="s">
        <v>88</v>
      </c>
      <c r="AV599" s="11" t="s">
        <v>88</v>
      </c>
      <c r="AW599" s="11" t="s">
        <v>41</v>
      </c>
      <c r="AX599" s="11" t="s">
        <v>80</v>
      </c>
      <c r="AY599" s="137" t="s">
        <v>184</v>
      </c>
    </row>
    <row r="600" spans="2:65" s="11" customFormat="1" ht="11.25">
      <c r="B600" s="135"/>
      <c r="D600" s="136" t="s">
        <v>190</v>
      </c>
      <c r="E600" s="137" t="s">
        <v>3</v>
      </c>
      <c r="F600" s="138" t="s">
        <v>1440</v>
      </c>
      <c r="H600" s="137" t="s">
        <v>3</v>
      </c>
      <c r="I600" s="139"/>
      <c r="L600" s="135"/>
      <c r="M600" s="140"/>
      <c r="T600" s="141"/>
      <c r="AT600" s="137" t="s">
        <v>190</v>
      </c>
      <c r="AU600" s="137" t="s">
        <v>88</v>
      </c>
      <c r="AV600" s="11" t="s">
        <v>88</v>
      </c>
      <c r="AW600" s="11" t="s">
        <v>41</v>
      </c>
      <c r="AX600" s="11" t="s">
        <v>80</v>
      </c>
      <c r="AY600" s="137" t="s">
        <v>184</v>
      </c>
    </row>
    <row r="601" spans="2:65" s="12" customFormat="1" ht="11.25">
      <c r="B601" s="142"/>
      <c r="D601" s="136" t="s">
        <v>190</v>
      </c>
      <c r="E601" s="143" t="s">
        <v>3</v>
      </c>
      <c r="F601" s="144" t="s">
        <v>88</v>
      </c>
      <c r="H601" s="145">
        <v>1</v>
      </c>
      <c r="I601" s="146"/>
      <c r="L601" s="142"/>
      <c r="M601" s="147"/>
      <c r="T601" s="148"/>
      <c r="AT601" s="143" t="s">
        <v>190</v>
      </c>
      <c r="AU601" s="143" t="s">
        <v>88</v>
      </c>
      <c r="AV601" s="12" t="s">
        <v>90</v>
      </c>
      <c r="AW601" s="12" t="s">
        <v>41</v>
      </c>
      <c r="AX601" s="12" t="s">
        <v>80</v>
      </c>
      <c r="AY601" s="143" t="s">
        <v>184</v>
      </c>
    </row>
    <row r="602" spans="2:65" s="13" customFormat="1" ht="11.25">
      <c r="B602" s="149"/>
      <c r="D602" s="136" t="s">
        <v>190</v>
      </c>
      <c r="E602" s="150" t="s">
        <v>3</v>
      </c>
      <c r="F602" s="151" t="s">
        <v>202</v>
      </c>
      <c r="H602" s="152">
        <v>1</v>
      </c>
      <c r="I602" s="153"/>
      <c r="L602" s="149"/>
      <c r="M602" s="154"/>
      <c r="T602" s="155"/>
      <c r="AT602" s="150" t="s">
        <v>190</v>
      </c>
      <c r="AU602" s="150" t="s">
        <v>88</v>
      </c>
      <c r="AV602" s="13" t="s">
        <v>203</v>
      </c>
      <c r="AW602" s="13" t="s">
        <v>41</v>
      </c>
      <c r="AX602" s="13" t="s">
        <v>88</v>
      </c>
      <c r="AY602" s="150" t="s">
        <v>184</v>
      </c>
    </row>
    <row r="603" spans="2:65" s="1" customFormat="1" ht="37.9" customHeight="1">
      <c r="B603" s="121"/>
      <c r="C603" s="122" t="s">
        <v>711</v>
      </c>
      <c r="D603" s="122" t="s">
        <v>185</v>
      </c>
      <c r="E603" s="123" t="s">
        <v>1441</v>
      </c>
      <c r="F603" s="124" t="s">
        <v>1442</v>
      </c>
      <c r="G603" s="125" t="s">
        <v>213</v>
      </c>
      <c r="H603" s="126">
        <v>1</v>
      </c>
      <c r="I603" s="127"/>
      <c r="J603" s="128">
        <f>ROUND(I603*H603,2)</f>
        <v>0</v>
      </c>
      <c r="K603" s="124" t="s">
        <v>189</v>
      </c>
      <c r="L603" s="32"/>
      <c r="M603" s="129" t="s">
        <v>3</v>
      </c>
      <c r="N603" s="130" t="s">
        <v>51</v>
      </c>
      <c r="P603" s="131">
        <f>O603*H603</f>
        <v>0</v>
      </c>
      <c r="Q603" s="131">
        <v>0</v>
      </c>
      <c r="R603" s="131">
        <f>Q603*H603</f>
        <v>0</v>
      </c>
      <c r="S603" s="131">
        <v>0</v>
      </c>
      <c r="T603" s="132">
        <f>S603*H603</f>
        <v>0</v>
      </c>
      <c r="AR603" s="133" t="s">
        <v>88</v>
      </c>
      <c r="AT603" s="133" t="s">
        <v>185</v>
      </c>
      <c r="AU603" s="133" t="s">
        <v>88</v>
      </c>
      <c r="AY603" s="16" t="s">
        <v>184</v>
      </c>
      <c r="BE603" s="134">
        <f>IF(N603="základní",J603,0)</f>
        <v>0</v>
      </c>
      <c r="BF603" s="134">
        <f>IF(N603="snížená",J603,0)</f>
        <v>0</v>
      </c>
      <c r="BG603" s="134">
        <f>IF(N603="zákl. přenesená",J603,0)</f>
        <v>0</v>
      </c>
      <c r="BH603" s="134">
        <f>IF(N603="sníž. přenesená",J603,0)</f>
        <v>0</v>
      </c>
      <c r="BI603" s="134">
        <f>IF(N603="nulová",J603,0)</f>
        <v>0</v>
      </c>
      <c r="BJ603" s="16" t="s">
        <v>88</v>
      </c>
      <c r="BK603" s="134">
        <f>ROUND(I603*H603,2)</f>
        <v>0</v>
      </c>
      <c r="BL603" s="16" t="s">
        <v>88</v>
      </c>
      <c r="BM603" s="133" t="s">
        <v>3935</v>
      </c>
    </row>
    <row r="604" spans="2:65" s="11" customFormat="1" ht="11.25">
      <c r="B604" s="135"/>
      <c r="D604" s="136" t="s">
        <v>190</v>
      </c>
      <c r="E604" s="137" t="s">
        <v>3</v>
      </c>
      <c r="F604" s="138" t="s">
        <v>3934</v>
      </c>
      <c r="H604" s="137" t="s">
        <v>3</v>
      </c>
      <c r="I604" s="139"/>
      <c r="L604" s="135"/>
      <c r="M604" s="140"/>
      <c r="T604" s="141"/>
      <c r="AT604" s="137" t="s">
        <v>190</v>
      </c>
      <c r="AU604" s="137" t="s">
        <v>88</v>
      </c>
      <c r="AV604" s="11" t="s">
        <v>88</v>
      </c>
      <c r="AW604" s="11" t="s">
        <v>41</v>
      </c>
      <c r="AX604" s="11" t="s">
        <v>80</v>
      </c>
      <c r="AY604" s="137" t="s">
        <v>184</v>
      </c>
    </row>
    <row r="605" spans="2:65" s="11" customFormat="1" ht="11.25">
      <c r="B605" s="135"/>
      <c r="D605" s="136" t="s">
        <v>190</v>
      </c>
      <c r="E605" s="137" t="s">
        <v>3</v>
      </c>
      <c r="F605" s="138" t="s">
        <v>2404</v>
      </c>
      <c r="H605" s="137" t="s">
        <v>3</v>
      </c>
      <c r="I605" s="139"/>
      <c r="L605" s="135"/>
      <c r="M605" s="140"/>
      <c r="T605" s="141"/>
      <c r="AT605" s="137" t="s">
        <v>190</v>
      </c>
      <c r="AU605" s="137" t="s">
        <v>88</v>
      </c>
      <c r="AV605" s="11" t="s">
        <v>88</v>
      </c>
      <c r="AW605" s="11" t="s">
        <v>41</v>
      </c>
      <c r="AX605" s="11" t="s">
        <v>80</v>
      </c>
      <c r="AY605" s="137" t="s">
        <v>184</v>
      </c>
    </row>
    <row r="606" spans="2:65" s="12" customFormat="1" ht="11.25">
      <c r="B606" s="142"/>
      <c r="D606" s="136" t="s">
        <v>190</v>
      </c>
      <c r="E606" s="143" t="s">
        <v>3</v>
      </c>
      <c r="F606" s="144" t="s">
        <v>88</v>
      </c>
      <c r="H606" s="145">
        <v>1</v>
      </c>
      <c r="I606" s="146"/>
      <c r="L606" s="142"/>
      <c r="M606" s="147"/>
      <c r="T606" s="148"/>
      <c r="AT606" s="143" t="s">
        <v>190</v>
      </c>
      <c r="AU606" s="143" t="s">
        <v>88</v>
      </c>
      <c r="AV606" s="12" t="s">
        <v>90</v>
      </c>
      <c r="AW606" s="12" t="s">
        <v>41</v>
      </c>
      <c r="AX606" s="12" t="s">
        <v>80</v>
      </c>
      <c r="AY606" s="143" t="s">
        <v>184</v>
      </c>
    </row>
    <row r="607" spans="2:65" s="13" customFormat="1" ht="11.25">
      <c r="B607" s="149"/>
      <c r="D607" s="136" t="s">
        <v>190</v>
      </c>
      <c r="E607" s="150" t="s">
        <v>3</v>
      </c>
      <c r="F607" s="151" t="s">
        <v>202</v>
      </c>
      <c r="H607" s="152">
        <v>1</v>
      </c>
      <c r="I607" s="153"/>
      <c r="L607" s="149"/>
      <c r="M607" s="154"/>
      <c r="T607" s="155"/>
      <c r="AT607" s="150" t="s">
        <v>190</v>
      </c>
      <c r="AU607" s="150" t="s">
        <v>88</v>
      </c>
      <c r="AV607" s="13" t="s">
        <v>203</v>
      </c>
      <c r="AW607" s="13" t="s">
        <v>41</v>
      </c>
      <c r="AX607" s="13" t="s">
        <v>88</v>
      </c>
      <c r="AY607" s="150" t="s">
        <v>184</v>
      </c>
    </row>
    <row r="608" spans="2:65" s="1" customFormat="1" ht="33" customHeight="1">
      <c r="B608" s="121"/>
      <c r="C608" s="122" t="s">
        <v>364</v>
      </c>
      <c r="D608" s="122" t="s">
        <v>185</v>
      </c>
      <c r="E608" s="123" t="s">
        <v>1941</v>
      </c>
      <c r="F608" s="124" t="s">
        <v>1942</v>
      </c>
      <c r="G608" s="125" t="s">
        <v>213</v>
      </c>
      <c r="H608" s="126">
        <v>1</v>
      </c>
      <c r="I608" s="127"/>
      <c r="J608" s="128">
        <f>ROUND(I608*H608,2)</f>
        <v>0</v>
      </c>
      <c r="K608" s="124" t="s">
        <v>189</v>
      </c>
      <c r="L608" s="32"/>
      <c r="M608" s="129" t="s">
        <v>3</v>
      </c>
      <c r="N608" s="130" t="s">
        <v>51</v>
      </c>
      <c r="P608" s="131">
        <f>O608*H608</f>
        <v>0</v>
      </c>
      <c r="Q608" s="131">
        <v>0</v>
      </c>
      <c r="R608" s="131">
        <f>Q608*H608</f>
        <v>0</v>
      </c>
      <c r="S608" s="131">
        <v>0</v>
      </c>
      <c r="T608" s="132">
        <f>S608*H608</f>
        <v>0</v>
      </c>
      <c r="AR608" s="133" t="s">
        <v>88</v>
      </c>
      <c r="AT608" s="133" t="s">
        <v>185</v>
      </c>
      <c r="AU608" s="133" t="s">
        <v>88</v>
      </c>
      <c r="AY608" s="16" t="s">
        <v>184</v>
      </c>
      <c r="BE608" s="134">
        <f>IF(N608="základní",J608,0)</f>
        <v>0</v>
      </c>
      <c r="BF608" s="134">
        <f>IF(N608="snížená",J608,0)</f>
        <v>0</v>
      </c>
      <c r="BG608" s="134">
        <f>IF(N608="zákl. přenesená",J608,0)</f>
        <v>0</v>
      </c>
      <c r="BH608" s="134">
        <f>IF(N608="sníž. přenesená",J608,0)</f>
        <v>0</v>
      </c>
      <c r="BI608" s="134">
        <f>IF(N608="nulová",J608,0)</f>
        <v>0</v>
      </c>
      <c r="BJ608" s="16" t="s">
        <v>88</v>
      </c>
      <c r="BK608" s="134">
        <f>ROUND(I608*H608,2)</f>
        <v>0</v>
      </c>
      <c r="BL608" s="16" t="s">
        <v>88</v>
      </c>
      <c r="BM608" s="133" t="s">
        <v>3936</v>
      </c>
    </row>
    <row r="609" spans="2:65" s="11" customFormat="1" ht="11.25">
      <c r="B609" s="135"/>
      <c r="D609" s="136" t="s">
        <v>190</v>
      </c>
      <c r="E609" s="137" t="s">
        <v>3</v>
      </c>
      <c r="F609" s="138" t="s">
        <v>3758</v>
      </c>
      <c r="H609" s="137" t="s">
        <v>3</v>
      </c>
      <c r="I609" s="139"/>
      <c r="L609" s="135"/>
      <c r="M609" s="140"/>
      <c r="T609" s="141"/>
      <c r="AT609" s="137" t="s">
        <v>190</v>
      </c>
      <c r="AU609" s="137" t="s">
        <v>88</v>
      </c>
      <c r="AV609" s="11" t="s">
        <v>88</v>
      </c>
      <c r="AW609" s="11" t="s">
        <v>41</v>
      </c>
      <c r="AX609" s="11" t="s">
        <v>80</v>
      </c>
      <c r="AY609" s="137" t="s">
        <v>184</v>
      </c>
    </row>
    <row r="610" spans="2:65" s="11" customFormat="1" ht="11.25">
      <c r="B610" s="135"/>
      <c r="D610" s="136" t="s">
        <v>190</v>
      </c>
      <c r="E610" s="137" t="s">
        <v>3</v>
      </c>
      <c r="F610" s="138" t="s">
        <v>3937</v>
      </c>
      <c r="H610" s="137" t="s">
        <v>3</v>
      </c>
      <c r="I610" s="139"/>
      <c r="L610" s="135"/>
      <c r="M610" s="140"/>
      <c r="T610" s="141"/>
      <c r="AT610" s="137" t="s">
        <v>190</v>
      </c>
      <c r="AU610" s="137" t="s">
        <v>88</v>
      </c>
      <c r="AV610" s="11" t="s">
        <v>88</v>
      </c>
      <c r="AW610" s="11" t="s">
        <v>41</v>
      </c>
      <c r="AX610" s="11" t="s">
        <v>80</v>
      </c>
      <c r="AY610" s="137" t="s">
        <v>184</v>
      </c>
    </row>
    <row r="611" spans="2:65" s="12" customFormat="1" ht="11.25">
      <c r="B611" s="142"/>
      <c r="D611" s="136" t="s">
        <v>190</v>
      </c>
      <c r="E611" s="143" t="s">
        <v>3</v>
      </c>
      <c r="F611" s="144" t="s">
        <v>88</v>
      </c>
      <c r="H611" s="145">
        <v>1</v>
      </c>
      <c r="I611" s="146"/>
      <c r="L611" s="142"/>
      <c r="M611" s="147"/>
      <c r="T611" s="148"/>
      <c r="AT611" s="143" t="s">
        <v>190</v>
      </c>
      <c r="AU611" s="143" t="s">
        <v>88</v>
      </c>
      <c r="AV611" s="12" t="s">
        <v>90</v>
      </c>
      <c r="AW611" s="12" t="s">
        <v>41</v>
      </c>
      <c r="AX611" s="12" t="s">
        <v>80</v>
      </c>
      <c r="AY611" s="143" t="s">
        <v>184</v>
      </c>
    </row>
    <row r="612" spans="2:65" s="13" customFormat="1" ht="11.25">
      <c r="B612" s="149"/>
      <c r="D612" s="136" t="s">
        <v>190</v>
      </c>
      <c r="E612" s="150" t="s">
        <v>3</v>
      </c>
      <c r="F612" s="151" t="s">
        <v>202</v>
      </c>
      <c r="H612" s="152">
        <v>1</v>
      </c>
      <c r="I612" s="153"/>
      <c r="L612" s="149"/>
      <c r="M612" s="154"/>
      <c r="T612" s="155"/>
      <c r="AT612" s="150" t="s">
        <v>190</v>
      </c>
      <c r="AU612" s="150" t="s">
        <v>88</v>
      </c>
      <c r="AV612" s="13" t="s">
        <v>203</v>
      </c>
      <c r="AW612" s="13" t="s">
        <v>41</v>
      </c>
      <c r="AX612" s="13" t="s">
        <v>88</v>
      </c>
      <c r="AY612" s="150" t="s">
        <v>184</v>
      </c>
    </row>
    <row r="613" spans="2:65" s="1" customFormat="1" ht="37.9" customHeight="1">
      <c r="B613" s="121"/>
      <c r="C613" s="122" t="s">
        <v>720</v>
      </c>
      <c r="D613" s="122" t="s">
        <v>185</v>
      </c>
      <c r="E613" s="123" t="s">
        <v>1944</v>
      </c>
      <c r="F613" s="124" t="s">
        <v>1945</v>
      </c>
      <c r="G613" s="125" t="s">
        <v>213</v>
      </c>
      <c r="H613" s="126">
        <v>2</v>
      </c>
      <c r="I613" s="127"/>
      <c r="J613" s="128">
        <f>ROUND(I613*H613,2)</f>
        <v>0</v>
      </c>
      <c r="K613" s="124" t="s">
        <v>189</v>
      </c>
      <c r="L613" s="32"/>
      <c r="M613" s="129" t="s">
        <v>3</v>
      </c>
      <c r="N613" s="130" t="s">
        <v>51</v>
      </c>
      <c r="P613" s="131">
        <f>O613*H613</f>
        <v>0</v>
      </c>
      <c r="Q613" s="131">
        <v>0</v>
      </c>
      <c r="R613" s="131">
        <f>Q613*H613</f>
        <v>0</v>
      </c>
      <c r="S613" s="131">
        <v>0</v>
      </c>
      <c r="T613" s="132">
        <f>S613*H613</f>
        <v>0</v>
      </c>
      <c r="AR613" s="133" t="s">
        <v>88</v>
      </c>
      <c r="AT613" s="133" t="s">
        <v>185</v>
      </c>
      <c r="AU613" s="133" t="s">
        <v>88</v>
      </c>
      <c r="AY613" s="16" t="s">
        <v>184</v>
      </c>
      <c r="BE613" s="134">
        <f>IF(N613="základní",J613,0)</f>
        <v>0</v>
      </c>
      <c r="BF613" s="134">
        <f>IF(N613="snížená",J613,0)</f>
        <v>0</v>
      </c>
      <c r="BG613" s="134">
        <f>IF(N613="zákl. přenesená",J613,0)</f>
        <v>0</v>
      </c>
      <c r="BH613" s="134">
        <f>IF(N613="sníž. přenesená",J613,0)</f>
        <v>0</v>
      </c>
      <c r="BI613" s="134">
        <f>IF(N613="nulová",J613,0)</f>
        <v>0</v>
      </c>
      <c r="BJ613" s="16" t="s">
        <v>88</v>
      </c>
      <c r="BK613" s="134">
        <f>ROUND(I613*H613,2)</f>
        <v>0</v>
      </c>
      <c r="BL613" s="16" t="s">
        <v>88</v>
      </c>
      <c r="BM613" s="133" t="s">
        <v>3938</v>
      </c>
    </row>
    <row r="614" spans="2:65" s="11" customFormat="1" ht="11.25">
      <c r="B614" s="135"/>
      <c r="D614" s="136" t="s">
        <v>190</v>
      </c>
      <c r="E614" s="137" t="s">
        <v>3</v>
      </c>
      <c r="F614" s="138" t="s">
        <v>3758</v>
      </c>
      <c r="H614" s="137" t="s">
        <v>3</v>
      </c>
      <c r="I614" s="139"/>
      <c r="L614" s="135"/>
      <c r="M614" s="140"/>
      <c r="T614" s="141"/>
      <c r="AT614" s="137" t="s">
        <v>190</v>
      </c>
      <c r="AU614" s="137" t="s">
        <v>88</v>
      </c>
      <c r="AV614" s="11" t="s">
        <v>88</v>
      </c>
      <c r="AW614" s="11" t="s">
        <v>41</v>
      </c>
      <c r="AX614" s="11" t="s">
        <v>80</v>
      </c>
      <c r="AY614" s="137" t="s">
        <v>184</v>
      </c>
    </row>
    <row r="615" spans="2:65" s="11" customFormat="1" ht="11.25">
      <c r="B615" s="135"/>
      <c r="D615" s="136" t="s">
        <v>190</v>
      </c>
      <c r="E615" s="137" t="s">
        <v>3</v>
      </c>
      <c r="F615" s="138" t="s">
        <v>3939</v>
      </c>
      <c r="H615" s="137" t="s">
        <v>3</v>
      </c>
      <c r="I615" s="139"/>
      <c r="L615" s="135"/>
      <c r="M615" s="140"/>
      <c r="T615" s="141"/>
      <c r="AT615" s="137" t="s">
        <v>190</v>
      </c>
      <c r="AU615" s="137" t="s">
        <v>88</v>
      </c>
      <c r="AV615" s="11" t="s">
        <v>88</v>
      </c>
      <c r="AW615" s="11" t="s">
        <v>41</v>
      </c>
      <c r="AX615" s="11" t="s">
        <v>80</v>
      </c>
      <c r="AY615" s="137" t="s">
        <v>184</v>
      </c>
    </row>
    <row r="616" spans="2:65" s="12" customFormat="1" ht="11.25">
      <c r="B616" s="142"/>
      <c r="D616" s="136" t="s">
        <v>190</v>
      </c>
      <c r="E616" s="143" t="s">
        <v>3</v>
      </c>
      <c r="F616" s="144" t="s">
        <v>90</v>
      </c>
      <c r="H616" s="145">
        <v>2</v>
      </c>
      <c r="I616" s="146"/>
      <c r="L616" s="142"/>
      <c r="M616" s="147"/>
      <c r="T616" s="148"/>
      <c r="AT616" s="143" t="s">
        <v>190</v>
      </c>
      <c r="AU616" s="143" t="s">
        <v>88</v>
      </c>
      <c r="AV616" s="12" t="s">
        <v>90</v>
      </c>
      <c r="AW616" s="12" t="s">
        <v>41</v>
      </c>
      <c r="AX616" s="12" t="s">
        <v>80</v>
      </c>
      <c r="AY616" s="143" t="s">
        <v>184</v>
      </c>
    </row>
    <row r="617" spans="2:65" s="13" customFormat="1" ht="11.25">
      <c r="B617" s="149"/>
      <c r="D617" s="136" t="s">
        <v>190</v>
      </c>
      <c r="E617" s="150" t="s">
        <v>3</v>
      </c>
      <c r="F617" s="151" t="s">
        <v>202</v>
      </c>
      <c r="H617" s="152">
        <v>2</v>
      </c>
      <c r="I617" s="153"/>
      <c r="L617" s="149"/>
      <c r="M617" s="154"/>
      <c r="T617" s="155"/>
      <c r="AT617" s="150" t="s">
        <v>190</v>
      </c>
      <c r="AU617" s="150" t="s">
        <v>88</v>
      </c>
      <c r="AV617" s="13" t="s">
        <v>203</v>
      </c>
      <c r="AW617" s="13" t="s">
        <v>41</v>
      </c>
      <c r="AX617" s="13" t="s">
        <v>88</v>
      </c>
      <c r="AY617" s="150" t="s">
        <v>184</v>
      </c>
    </row>
    <row r="618" spans="2:65" s="1" customFormat="1" ht="37.9" customHeight="1">
      <c r="B618" s="121"/>
      <c r="C618" s="122" t="s">
        <v>530</v>
      </c>
      <c r="D618" s="122" t="s">
        <v>185</v>
      </c>
      <c r="E618" s="123" t="s">
        <v>1457</v>
      </c>
      <c r="F618" s="124" t="s">
        <v>1458</v>
      </c>
      <c r="G618" s="125" t="s">
        <v>213</v>
      </c>
      <c r="H618" s="126">
        <v>1</v>
      </c>
      <c r="I618" s="127"/>
      <c r="J618" s="128">
        <f>ROUND(I618*H618,2)</f>
        <v>0</v>
      </c>
      <c r="K618" s="124" t="s">
        <v>189</v>
      </c>
      <c r="L618" s="32"/>
      <c r="M618" s="129" t="s">
        <v>3</v>
      </c>
      <c r="N618" s="130" t="s">
        <v>51</v>
      </c>
      <c r="P618" s="131">
        <f>O618*H618</f>
        <v>0</v>
      </c>
      <c r="Q618" s="131">
        <v>0</v>
      </c>
      <c r="R618" s="131">
        <f>Q618*H618</f>
        <v>0</v>
      </c>
      <c r="S618" s="131">
        <v>0</v>
      </c>
      <c r="T618" s="132">
        <f>S618*H618</f>
        <v>0</v>
      </c>
      <c r="AR618" s="133" t="s">
        <v>88</v>
      </c>
      <c r="AT618" s="133" t="s">
        <v>185</v>
      </c>
      <c r="AU618" s="133" t="s">
        <v>88</v>
      </c>
      <c r="AY618" s="16" t="s">
        <v>184</v>
      </c>
      <c r="BE618" s="134">
        <f>IF(N618="základní",J618,0)</f>
        <v>0</v>
      </c>
      <c r="BF618" s="134">
        <f>IF(N618="snížená",J618,0)</f>
        <v>0</v>
      </c>
      <c r="BG618" s="134">
        <f>IF(N618="zákl. přenesená",J618,0)</f>
        <v>0</v>
      </c>
      <c r="BH618" s="134">
        <f>IF(N618="sníž. přenesená",J618,0)</f>
        <v>0</v>
      </c>
      <c r="BI618" s="134">
        <f>IF(N618="nulová",J618,0)</f>
        <v>0</v>
      </c>
      <c r="BJ618" s="16" t="s">
        <v>88</v>
      </c>
      <c r="BK618" s="134">
        <f>ROUND(I618*H618,2)</f>
        <v>0</v>
      </c>
      <c r="BL618" s="16" t="s">
        <v>88</v>
      </c>
      <c r="BM618" s="133" t="s">
        <v>3940</v>
      </c>
    </row>
    <row r="619" spans="2:65" s="11" customFormat="1" ht="11.25">
      <c r="B619" s="135"/>
      <c r="D619" s="136" t="s">
        <v>190</v>
      </c>
      <c r="E619" s="137" t="s">
        <v>3</v>
      </c>
      <c r="F619" s="138" t="s">
        <v>3758</v>
      </c>
      <c r="H619" s="137" t="s">
        <v>3</v>
      </c>
      <c r="I619" s="139"/>
      <c r="L619" s="135"/>
      <c r="M619" s="140"/>
      <c r="T619" s="141"/>
      <c r="AT619" s="137" t="s">
        <v>190</v>
      </c>
      <c r="AU619" s="137" t="s">
        <v>88</v>
      </c>
      <c r="AV619" s="11" t="s">
        <v>88</v>
      </c>
      <c r="AW619" s="11" t="s">
        <v>41</v>
      </c>
      <c r="AX619" s="11" t="s">
        <v>80</v>
      </c>
      <c r="AY619" s="137" t="s">
        <v>184</v>
      </c>
    </row>
    <row r="620" spans="2:65" s="11" customFormat="1" ht="11.25">
      <c r="B620" s="135"/>
      <c r="D620" s="136" t="s">
        <v>190</v>
      </c>
      <c r="E620" s="137" t="s">
        <v>3</v>
      </c>
      <c r="F620" s="138" t="s">
        <v>1460</v>
      </c>
      <c r="H620" s="137" t="s">
        <v>3</v>
      </c>
      <c r="I620" s="139"/>
      <c r="L620" s="135"/>
      <c r="M620" s="140"/>
      <c r="T620" s="141"/>
      <c r="AT620" s="137" t="s">
        <v>190</v>
      </c>
      <c r="AU620" s="137" t="s">
        <v>88</v>
      </c>
      <c r="AV620" s="11" t="s">
        <v>88</v>
      </c>
      <c r="AW620" s="11" t="s">
        <v>41</v>
      </c>
      <c r="AX620" s="11" t="s">
        <v>80</v>
      </c>
      <c r="AY620" s="137" t="s">
        <v>184</v>
      </c>
    </row>
    <row r="621" spans="2:65" s="12" customFormat="1" ht="11.25">
      <c r="B621" s="142"/>
      <c r="D621" s="136" t="s">
        <v>190</v>
      </c>
      <c r="E621" s="143" t="s">
        <v>3</v>
      </c>
      <c r="F621" s="144" t="s">
        <v>88</v>
      </c>
      <c r="H621" s="145">
        <v>1</v>
      </c>
      <c r="I621" s="146"/>
      <c r="L621" s="142"/>
      <c r="M621" s="147"/>
      <c r="T621" s="148"/>
      <c r="AT621" s="143" t="s">
        <v>190</v>
      </c>
      <c r="AU621" s="143" t="s">
        <v>88</v>
      </c>
      <c r="AV621" s="12" t="s">
        <v>90</v>
      </c>
      <c r="AW621" s="12" t="s">
        <v>41</v>
      </c>
      <c r="AX621" s="12" t="s">
        <v>80</v>
      </c>
      <c r="AY621" s="143" t="s">
        <v>184</v>
      </c>
    </row>
    <row r="622" spans="2:65" s="13" customFormat="1" ht="11.25">
      <c r="B622" s="149"/>
      <c r="D622" s="136" t="s">
        <v>190</v>
      </c>
      <c r="E622" s="150" t="s">
        <v>3</v>
      </c>
      <c r="F622" s="151" t="s">
        <v>202</v>
      </c>
      <c r="H622" s="152">
        <v>1</v>
      </c>
      <c r="I622" s="153"/>
      <c r="L622" s="149"/>
      <c r="M622" s="154"/>
      <c r="T622" s="155"/>
      <c r="AT622" s="150" t="s">
        <v>190</v>
      </c>
      <c r="AU622" s="150" t="s">
        <v>88</v>
      </c>
      <c r="AV622" s="13" t="s">
        <v>203</v>
      </c>
      <c r="AW622" s="13" t="s">
        <v>41</v>
      </c>
      <c r="AX622" s="13" t="s">
        <v>88</v>
      </c>
      <c r="AY622" s="150" t="s">
        <v>184</v>
      </c>
    </row>
    <row r="623" spans="2:65" s="1" customFormat="1" ht="49.15" customHeight="1">
      <c r="B623" s="121"/>
      <c r="C623" s="122" t="s">
        <v>730</v>
      </c>
      <c r="D623" s="122" t="s">
        <v>185</v>
      </c>
      <c r="E623" s="123" t="s">
        <v>1468</v>
      </c>
      <c r="F623" s="124" t="s">
        <v>1469</v>
      </c>
      <c r="G623" s="125" t="s">
        <v>213</v>
      </c>
      <c r="H623" s="126">
        <v>1</v>
      </c>
      <c r="I623" s="127"/>
      <c r="J623" s="128">
        <f>ROUND(I623*H623,2)</f>
        <v>0</v>
      </c>
      <c r="K623" s="124" t="s">
        <v>189</v>
      </c>
      <c r="L623" s="32"/>
      <c r="M623" s="129" t="s">
        <v>3</v>
      </c>
      <c r="N623" s="130" t="s">
        <v>51</v>
      </c>
      <c r="P623" s="131">
        <f>O623*H623</f>
        <v>0</v>
      </c>
      <c r="Q623" s="131">
        <v>0</v>
      </c>
      <c r="R623" s="131">
        <f>Q623*H623</f>
        <v>0</v>
      </c>
      <c r="S623" s="131">
        <v>0</v>
      </c>
      <c r="T623" s="132">
        <f>S623*H623</f>
        <v>0</v>
      </c>
      <c r="AR623" s="133" t="s">
        <v>88</v>
      </c>
      <c r="AT623" s="133" t="s">
        <v>185</v>
      </c>
      <c r="AU623" s="133" t="s">
        <v>88</v>
      </c>
      <c r="AY623" s="16" t="s">
        <v>184</v>
      </c>
      <c r="BE623" s="134">
        <f>IF(N623="základní",J623,0)</f>
        <v>0</v>
      </c>
      <c r="BF623" s="134">
        <f>IF(N623="snížená",J623,0)</f>
        <v>0</v>
      </c>
      <c r="BG623" s="134">
        <f>IF(N623="zákl. přenesená",J623,0)</f>
        <v>0</v>
      </c>
      <c r="BH623" s="134">
        <f>IF(N623="sníž. přenesená",J623,0)</f>
        <v>0</v>
      </c>
      <c r="BI623" s="134">
        <f>IF(N623="nulová",J623,0)</f>
        <v>0</v>
      </c>
      <c r="BJ623" s="16" t="s">
        <v>88</v>
      </c>
      <c r="BK623" s="134">
        <f>ROUND(I623*H623,2)</f>
        <v>0</v>
      </c>
      <c r="BL623" s="16" t="s">
        <v>88</v>
      </c>
      <c r="BM623" s="133" t="s">
        <v>3941</v>
      </c>
    </row>
    <row r="624" spans="2:65" s="11" customFormat="1" ht="11.25">
      <c r="B624" s="135"/>
      <c r="D624" s="136" t="s">
        <v>190</v>
      </c>
      <c r="E624" s="137" t="s">
        <v>3</v>
      </c>
      <c r="F624" s="138" t="s">
        <v>3758</v>
      </c>
      <c r="H624" s="137" t="s">
        <v>3</v>
      </c>
      <c r="I624" s="139"/>
      <c r="L624" s="135"/>
      <c r="M624" s="140"/>
      <c r="T624" s="141"/>
      <c r="AT624" s="137" t="s">
        <v>190</v>
      </c>
      <c r="AU624" s="137" t="s">
        <v>88</v>
      </c>
      <c r="AV624" s="11" t="s">
        <v>88</v>
      </c>
      <c r="AW624" s="11" t="s">
        <v>41</v>
      </c>
      <c r="AX624" s="11" t="s">
        <v>80</v>
      </c>
      <c r="AY624" s="137" t="s">
        <v>184</v>
      </c>
    </row>
    <row r="625" spans="2:65" s="11" customFormat="1" ht="11.25">
      <c r="B625" s="135"/>
      <c r="D625" s="136" t="s">
        <v>190</v>
      </c>
      <c r="E625" s="137" t="s">
        <v>3</v>
      </c>
      <c r="F625" s="138" t="s">
        <v>3942</v>
      </c>
      <c r="H625" s="137" t="s">
        <v>3</v>
      </c>
      <c r="I625" s="139"/>
      <c r="L625" s="135"/>
      <c r="M625" s="140"/>
      <c r="T625" s="141"/>
      <c r="AT625" s="137" t="s">
        <v>190</v>
      </c>
      <c r="AU625" s="137" t="s">
        <v>88</v>
      </c>
      <c r="AV625" s="11" t="s">
        <v>88</v>
      </c>
      <c r="AW625" s="11" t="s">
        <v>41</v>
      </c>
      <c r="AX625" s="11" t="s">
        <v>80</v>
      </c>
      <c r="AY625" s="137" t="s">
        <v>184</v>
      </c>
    </row>
    <row r="626" spans="2:65" s="12" customFormat="1" ht="11.25">
      <c r="B626" s="142"/>
      <c r="D626" s="136" t="s">
        <v>190</v>
      </c>
      <c r="E626" s="143" t="s">
        <v>3</v>
      </c>
      <c r="F626" s="144" t="s">
        <v>88</v>
      </c>
      <c r="H626" s="145">
        <v>1</v>
      </c>
      <c r="I626" s="146"/>
      <c r="L626" s="142"/>
      <c r="M626" s="147"/>
      <c r="T626" s="148"/>
      <c r="AT626" s="143" t="s">
        <v>190</v>
      </c>
      <c r="AU626" s="143" t="s">
        <v>88</v>
      </c>
      <c r="AV626" s="12" t="s">
        <v>90</v>
      </c>
      <c r="AW626" s="12" t="s">
        <v>41</v>
      </c>
      <c r="AX626" s="12" t="s">
        <v>80</v>
      </c>
      <c r="AY626" s="143" t="s">
        <v>184</v>
      </c>
    </row>
    <row r="627" spans="2:65" s="13" customFormat="1" ht="11.25">
      <c r="B627" s="149"/>
      <c r="D627" s="136" t="s">
        <v>190</v>
      </c>
      <c r="E627" s="150" t="s">
        <v>3</v>
      </c>
      <c r="F627" s="151" t="s">
        <v>202</v>
      </c>
      <c r="H627" s="152">
        <v>1</v>
      </c>
      <c r="I627" s="153"/>
      <c r="L627" s="149"/>
      <c r="M627" s="154"/>
      <c r="T627" s="155"/>
      <c r="AT627" s="150" t="s">
        <v>190</v>
      </c>
      <c r="AU627" s="150" t="s">
        <v>88</v>
      </c>
      <c r="AV627" s="13" t="s">
        <v>203</v>
      </c>
      <c r="AW627" s="13" t="s">
        <v>41</v>
      </c>
      <c r="AX627" s="13" t="s">
        <v>88</v>
      </c>
      <c r="AY627" s="150" t="s">
        <v>184</v>
      </c>
    </row>
    <row r="628" spans="2:65" s="1" customFormat="1" ht="37.9" customHeight="1">
      <c r="B628" s="121"/>
      <c r="C628" s="122" t="s">
        <v>534</v>
      </c>
      <c r="D628" s="122" t="s">
        <v>185</v>
      </c>
      <c r="E628" s="123" t="s">
        <v>1476</v>
      </c>
      <c r="F628" s="124" t="s">
        <v>1477</v>
      </c>
      <c r="G628" s="125" t="s">
        <v>213</v>
      </c>
      <c r="H628" s="126">
        <v>1</v>
      </c>
      <c r="I628" s="127"/>
      <c r="J628" s="128">
        <f>ROUND(I628*H628,2)</f>
        <v>0</v>
      </c>
      <c r="K628" s="124" t="s">
        <v>189</v>
      </c>
      <c r="L628" s="32"/>
      <c r="M628" s="129" t="s">
        <v>3</v>
      </c>
      <c r="N628" s="130" t="s">
        <v>51</v>
      </c>
      <c r="P628" s="131">
        <f>O628*H628</f>
        <v>0</v>
      </c>
      <c r="Q628" s="131">
        <v>0</v>
      </c>
      <c r="R628" s="131">
        <f>Q628*H628</f>
        <v>0</v>
      </c>
      <c r="S628" s="131">
        <v>0</v>
      </c>
      <c r="T628" s="132">
        <f>S628*H628</f>
        <v>0</v>
      </c>
      <c r="AR628" s="133" t="s">
        <v>88</v>
      </c>
      <c r="AT628" s="133" t="s">
        <v>185</v>
      </c>
      <c r="AU628" s="133" t="s">
        <v>88</v>
      </c>
      <c r="AY628" s="16" t="s">
        <v>184</v>
      </c>
      <c r="BE628" s="134">
        <f>IF(N628="základní",J628,0)</f>
        <v>0</v>
      </c>
      <c r="BF628" s="134">
        <f>IF(N628="snížená",J628,0)</f>
        <v>0</v>
      </c>
      <c r="BG628" s="134">
        <f>IF(N628="zákl. přenesená",J628,0)</f>
        <v>0</v>
      </c>
      <c r="BH628" s="134">
        <f>IF(N628="sníž. přenesená",J628,0)</f>
        <v>0</v>
      </c>
      <c r="BI628" s="134">
        <f>IF(N628="nulová",J628,0)</f>
        <v>0</v>
      </c>
      <c r="BJ628" s="16" t="s">
        <v>88</v>
      </c>
      <c r="BK628" s="134">
        <f>ROUND(I628*H628,2)</f>
        <v>0</v>
      </c>
      <c r="BL628" s="16" t="s">
        <v>88</v>
      </c>
      <c r="BM628" s="133" t="s">
        <v>3943</v>
      </c>
    </row>
    <row r="629" spans="2:65" s="11" customFormat="1" ht="11.25">
      <c r="B629" s="135"/>
      <c r="D629" s="136" t="s">
        <v>190</v>
      </c>
      <c r="E629" s="137" t="s">
        <v>3</v>
      </c>
      <c r="F629" s="138" t="s">
        <v>3758</v>
      </c>
      <c r="H629" s="137" t="s">
        <v>3</v>
      </c>
      <c r="I629" s="139"/>
      <c r="L629" s="135"/>
      <c r="M629" s="140"/>
      <c r="T629" s="141"/>
      <c r="AT629" s="137" t="s">
        <v>190</v>
      </c>
      <c r="AU629" s="137" t="s">
        <v>88</v>
      </c>
      <c r="AV629" s="11" t="s">
        <v>88</v>
      </c>
      <c r="AW629" s="11" t="s">
        <v>41</v>
      </c>
      <c r="AX629" s="11" t="s">
        <v>80</v>
      </c>
      <c r="AY629" s="137" t="s">
        <v>184</v>
      </c>
    </row>
    <row r="630" spans="2:65" s="11" customFormat="1" ht="11.25">
      <c r="B630" s="135"/>
      <c r="D630" s="136" t="s">
        <v>190</v>
      </c>
      <c r="E630" s="137" t="s">
        <v>3</v>
      </c>
      <c r="F630" s="138" t="s">
        <v>3944</v>
      </c>
      <c r="H630" s="137" t="s">
        <v>3</v>
      </c>
      <c r="I630" s="139"/>
      <c r="L630" s="135"/>
      <c r="M630" s="140"/>
      <c r="T630" s="141"/>
      <c r="AT630" s="137" t="s">
        <v>190</v>
      </c>
      <c r="AU630" s="137" t="s">
        <v>88</v>
      </c>
      <c r="AV630" s="11" t="s">
        <v>88</v>
      </c>
      <c r="AW630" s="11" t="s">
        <v>41</v>
      </c>
      <c r="AX630" s="11" t="s">
        <v>80</v>
      </c>
      <c r="AY630" s="137" t="s">
        <v>184</v>
      </c>
    </row>
    <row r="631" spans="2:65" s="12" customFormat="1" ht="11.25">
      <c r="B631" s="142"/>
      <c r="D631" s="136" t="s">
        <v>190</v>
      </c>
      <c r="E631" s="143" t="s">
        <v>3</v>
      </c>
      <c r="F631" s="144" t="s">
        <v>88</v>
      </c>
      <c r="H631" s="145">
        <v>1</v>
      </c>
      <c r="I631" s="146"/>
      <c r="L631" s="142"/>
      <c r="M631" s="147"/>
      <c r="T631" s="148"/>
      <c r="AT631" s="143" t="s">
        <v>190</v>
      </c>
      <c r="AU631" s="143" t="s">
        <v>88</v>
      </c>
      <c r="AV631" s="12" t="s">
        <v>90</v>
      </c>
      <c r="AW631" s="12" t="s">
        <v>41</v>
      </c>
      <c r="AX631" s="12" t="s">
        <v>80</v>
      </c>
      <c r="AY631" s="143" t="s">
        <v>184</v>
      </c>
    </row>
    <row r="632" spans="2:65" s="13" customFormat="1" ht="11.25">
      <c r="B632" s="149"/>
      <c r="D632" s="136" t="s">
        <v>190</v>
      </c>
      <c r="E632" s="150" t="s">
        <v>3</v>
      </c>
      <c r="F632" s="151" t="s">
        <v>202</v>
      </c>
      <c r="H632" s="152">
        <v>1</v>
      </c>
      <c r="I632" s="153"/>
      <c r="L632" s="149"/>
      <c r="M632" s="154"/>
      <c r="T632" s="155"/>
      <c r="AT632" s="150" t="s">
        <v>190</v>
      </c>
      <c r="AU632" s="150" t="s">
        <v>88</v>
      </c>
      <c r="AV632" s="13" t="s">
        <v>203</v>
      </c>
      <c r="AW632" s="13" t="s">
        <v>41</v>
      </c>
      <c r="AX632" s="13" t="s">
        <v>88</v>
      </c>
      <c r="AY632" s="150" t="s">
        <v>184</v>
      </c>
    </row>
    <row r="633" spans="2:65" s="1" customFormat="1" ht="33" customHeight="1">
      <c r="B633" s="121"/>
      <c r="C633" s="122" t="s">
        <v>738</v>
      </c>
      <c r="D633" s="122" t="s">
        <v>185</v>
      </c>
      <c r="E633" s="123" t="s">
        <v>1489</v>
      </c>
      <c r="F633" s="124" t="s">
        <v>1490</v>
      </c>
      <c r="G633" s="125" t="s">
        <v>213</v>
      </c>
      <c r="H633" s="126">
        <v>1</v>
      </c>
      <c r="I633" s="127"/>
      <c r="J633" s="128">
        <f>ROUND(I633*H633,2)</f>
        <v>0</v>
      </c>
      <c r="K633" s="124" t="s">
        <v>189</v>
      </c>
      <c r="L633" s="32"/>
      <c r="M633" s="129" t="s">
        <v>3</v>
      </c>
      <c r="N633" s="130" t="s">
        <v>51</v>
      </c>
      <c r="P633" s="131">
        <f>O633*H633</f>
        <v>0</v>
      </c>
      <c r="Q633" s="131">
        <v>0</v>
      </c>
      <c r="R633" s="131">
        <f>Q633*H633</f>
        <v>0</v>
      </c>
      <c r="S633" s="131">
        <v>0</v>
      </c>
      <c r="T633" s="132">
        <f>S633*H633</f>
        <v>0</v>
      </c>
      <c r="AR633" s="133" t="s">
        <v>88</v>
      </c>
      <c r="AT633" s="133" t="s">
        <v>185</v>
      </c>
      <c r="AU633" s="133" t="s">
        <v>88</v>
      </c>
      <c r="AY633" s="16" t="s">
        <v>184</v>
      </c>
      <c r="BE633" s="134">
        <f>IF(N633="základní",J633,0)</f>
        <v>0</v>
      </c>
      <c r="BF633" s="134">
        <f>IF(N633="snížená",J633,0)</f>
        <v>0</v>
      </c>
      <c r="BG633" s="134">
        <f>IF(N633="zákl. přenesená",J633,0)</f>
        <v>0</v>
      </c>
      <c r="BH633" s="134">
        <f>IF(N633="sníž. přenesená",J633,0)</f>
        <v>0</v>
      </c>
      <c r="BI633" s="134">
        <f>IF(N633="nulová",J633,0)</f>
        <v>0</v>
      </c>
      <c r="BJ633" s="16" t="s">
        <v>88</v>
      </c>
      <c r="BK633" s="134">
        <f>ROUND(I633*H633,2)</f>
        <v>0</v>
      </c>
      <c r="BL633" s="16" t="s">
        <v>88</v>
      </c>
      <c r="BM633" s="133" t="s">
        <v>3945</v>
      </c>
    </row>
    <row r="634" spans="2:65" s="11" customFormat="1" ht="11.25">
      <c r="B634" s="135"/>
      <c r="D634" s="136" t="s">
        <v>190</v>
      </c>
      <c r="E634" s="137" t="s">
        <v>3</v>
      </c>
      <c r="F634" s="138" t="s">
        <v>3758</v>
      </c>
      <c r="H634" s="137" t="s">
        <v>3</v>
      </c>
      <c r="I634" s="139"/>
      <c r="L634" s="135"/>
      <c r="M634" s="140"/>
      <c r="T634" s="141"/>
      <c r="AT634" s="137" t="s">
        <v>190</v>
      </c>
      <c r="AU634" s="137" t="s">
        <v>88</v>
      </c>
      <c r="AV634" s="11" t="s">
        <v>88</v>
      </c>
      <c r="AW634" s="11" t="s">
        <v>41</v>
      </c>
      <c r="AX634" s="11" t="s">
        <v>80</v>
      </c>
      <c r="AY634" s="137" t="s">
        <v>184</v>
      </c>
    </row>
    <row r="635" spans="2:65" s="11" customFormat="1" ht="11.25">
      <c r="B635" s="135"/>
      <c r="D635" s="136" t="s">
        <v>190</v>
      </c>
      <c r="E635" s="137" t="s">
        <v>3</v>
      </c>
      <c r="F635" s="138" t="s">
        <v>3946</v>
      </c>
      <c r="H635" s="137" t="s">
        <v>3</v>
      </c>
      <c r="I635" s="139"/>
      <c r="L635" s="135"/>
      <c r="M635" s="140"/>
      <c r="T635" s="141"/>
      <c r="AT635" s="137" t="s">
        <v>190</v>
      </c>
      <c r="AU635" s="137" t="s">
        <v>88</v>
      </c>
      <c r="AV635" s="11" t="s">
        <v>88</v>
      </c>
      <c r="AW635" s="11" t="s">
        <v>41</v>
      </c>
      <c r="AX635" s="11" t="s">
        <v>80</v>
      </c>
      <c r="AY635" s="137" t="s">
        <v>184</v>
      </c>
    </row>
    <row r="636" spans="2:65" s="12" customFormat="1" ht="11.25">
      <c r="B636" s="142"/>
      <c r="D636" s="136" t="s">
        <v>190</v>
      </c>
      <c r="E636" s="143" t="s">
        <v>3</v>
      </c>
      <c r="F636" s="144" t="s">
        <v>88</v>
      </c>
      <c r="H636" s="145">
        <v>1</v>
      </c>
      <c r="I636" s="146"/>
      <c r="L636" s="142"/>
      <c r="M636" s="147"/>
      <c r="T636" s="148"/>
      <c r="AT636" s="143" t="s">
        <v>190</v>
      </c>
      <c r="AU636" s="143" t="s">
        <v>88</v>
      </c>
      <c r="AV636" s="12" t="s">
        <v>90</v>
      </c>
      <c r="AW636" s="12" t="s">
        <v>41</v>
      </c>
      <c r="AX636" s="12" t="s">
        <v>80</v>
      </c>
      <c r="AY636" s="143" t="s">
        <v>184</v>
      </c>
    </row>
    <row r="637" spans="2:65" s="13" customFormat="1" ht="11.25">
      <c r="B637" s="149"/>
      <c r="D637" s="136" t="s">
        <v>190</v>
      </c>
      <c r="E637" s="150" t="s">
        <v>3</v>
      </c>
      <c r="F637" s="151" t="s">
        <v>202</v>
      </c>
      <c r="H637" s="152">
        <v>1</v>
      </c>
      <c r="I637" s="153"/>
      <c r="L637" s="149"/>
      <c r="M637" s="154"/>
      <c r="T637" s="155"/>
      <c r="AT637" s="150" t="s">
        <v>190</v>
      </c>
      <c r="AU637" s="150" t="s">
        <v>88</v>
      </c>
      <c r="AV637" s="13" t="s">
        <v>203</v>
      </c>
      <c r="AW637" s="13" t="s">
        <v>41</v>
      </c>
      <c r="AX637" s="13" t="s">
        <v>88</v>
      </c>
      <c r="AY637" s="150" t="s">
        <v>184</v>
      </c>
    </row>
    <row r="638" spans="2:65" s="10" customFormat="1" ht="25.9" customHeight="1">
      <c r="B638" s="111"/>
      <c r="D638" s="112" t="s">
        <v>79</v>
      </c>
      <c r="E638" s="113" t="s">
        <v>228</v>
      </c>
      <c r="F638" s="113" t="s">
        <v>729</v>
      </c>
      <c r="I638" s="114"/>
      <c r="J638" s="115">
        <f>BK638</f>
        <v>0</v>
      </c>
      <c r="L638" s="111"/>
      <c r="M638" s="116"/>
      <c r="P638" s="117">
        <f>SUM(P639:P662)</f>
        <v>0</v>
      </c>
      <c r="R638" s="117">
        <f>SUM(R639:R662)</f>
        <v>0</v>
      </c>
      <c r="T638" s="118">
        <f>SUM(T639:T662)</f>
        <v>0</v>
      </c>
      <c r="AR638" s="112" t="s">
        <v>88</v>
      </c>
      <c r="AT638" s="119" t="s">
        <v>79</v>
      </c>
      <c r="AU638" s="119" t="s">
        <v>80</v>
      </c>
      <c r="AY638" s="112" t="s">
        <v>184</v>
      </c>
      <c r="BK638" s="120">
        <f>SUM(BK639:BK662)</f>
        <v>0</v>
      </c>
    </row>
    <row r="639" spans="2:65" s="1" customFormat="1" ht="16.5" customHeight="1">
      <c r="B639" s="121"/>
      <c r="C639" s="122" t="s">
        <v>537</v>
      </c>
      <c r="D639" s="122" t="s">
        <v>185</v>
      </c>
      <c r="E639" s="123" t="s">
        <v>922</v>
      </c>
      <c r="F639" s="124" t="s">
        <v>923</v>
      </c>
      <c r="G639" s="125" t="s">
        <v>324</v>
      </c>
      <c r="H639" s="126">
        <v>91.5</v>
      </c>
      <c r="I639" s="127"/>
      <c r="J639" s="128">
        <f>ROUND(I639*H639,2)</f>
        <v>0</v>
      </c>
      <c r="K639" s="124" t="s">
        <v>189</v>
      </c>
      <c r="L639" s="32"/>
      <c r="M639" s="129" t="s">
        <v>3</v>
      </c>
      <c r="N639" s="130" t="s">
        <v>51</v>
      </c>
      <c r="P639" s="131">
        <f>O639*H639</f>
        <v>0</v>
      </c>
      <c r="Q639" s="131">
        <v>0</v>
      </c>
      <c r="R639" s="131">
        <f>Q639*H639</f>
        <v>0</v>
      </c>
      <c r="S639" s="131">
        <v>0</v>
      </c>
      <c r="T639" s="132">
        <f>S639*H639</f>
        <v>0</v>
      </c>
      <c r="AR639" s="133" t="s">
        <v>88</v>
      </c>
      <c r="AT639" s="133" t="s">
        <v>185</v>
      </c>
      <c r="AU639" s="133" t="s">
        <v>88</v>
      </c>
      <c r="AY639" s="16" t="s">
        <v>184</v>
      </c>
      <c r="BE639" s="134">
        <f>IF(N639="základní",J639,0)</f>
        <v>0</v>
      </c>
      <c r="BF639" s="134">
        <f>IF(N639="snížená",J639,0)</f>
        <v>0</v>
      </c>
      <c r="BG639" s="134">
        <f>IF(N639="zákl. přenesená",J639,0)</f>
        <v>0</v>
      </c>
      <c r="BH639" s="134">
        <f>IF(N639="sníž. přenesená",J639,0)</f>
        <v>0</v>
      </c>
      <c r="BI639" s="134">
        <f>IF(N639="nulová",J639,0)</f>
        <v>0</v>
      </c>
      <c r="BJ639" s="16" t="s">
        <v>88</v>
      </c>
      <c r="BK639" s="134">
        <f>ROUND(I639*H639,2)</f>
        <v>0</v>
      </c>
      <c r="BL639" s="16" t="s">
        <v>88</v>
      </c>
      <c r="BM639" s="133" t="s">
        <v>3947</v>
      </c>
    </row>
    <row r="640" spans="2:65" s="11" customFormat="1" ht="11.25">
      <c r="B640" s="135"/>
      <c r="D640" s="136" t="s">
        <v>190</v>
      </c>
      <c r="E640" s="137" t="s">
        <v>3</v>
      </c>
      <c r="F640" s="138" t="s">
        <v>3743</v>
      </c>
      <c r="H640" s="137" t="s">
        <v>3</v>
      </c>
      <c r="I640" s="139"/>
      <c r="L640" s="135"/>
      <c r="M640" s="140"/>
      <c r="T640" s="141"/>
      <c r="AT640" s="137" t="s">
        <v>190</v>
      </c>
      <c r="AU640" s="137" t="s">
        <v>88</v>
      </c>
      <c r="AV640" s="11" t="s">
        <v>88</v>
      </c>
      <c r="AW640" s="11" t="s">
        <v>41</v>
      </c>
      <c r="AX640" s="11" t="s">
        <v>80</v>
      </c>
      <c r="AY640" s="137" t="s">
        <v>184</v>
      </c>
    </row>
    <row r="641" spans="2:65" s="11" customFormat="1" ht="11.25">
      <c r="B641" s="135"/>
      <c r="D641" s="136" t="s">
        <v>190</v>
      </c>
      <c r="E641" s="137" t="s">
        <v>3</v>
      </c>
      <c r="F641" s="138" t="s">
        <v>354</v>
      </c>
      <c r="H641" s="137" t="s">
        <v>3</v>
      </c>
      <c r="I641" s="139"/>
      <c r="L641" s="135"/>
      <c r="M641" s="140"/>
      <c r="T641" s="141"/>
      <c r="AT641" s="137" t="s">
        <v>190</v>
      </c>
      <c r="AU641" s="137" t="s">
        <v>88</v>
      </c>
      <c r="AV641" s="11" t="s">
        <v>88</v>
      </c>
      <c r="AW641" s="11" t="s">
        <v>41</v>
      </c>
      <c r="AX641" s="11" t="s">
        <v>80</v>
      </c>
      <c r="AY641" s="137" t="s">
        <v>184</v>
      </c>
    </row>
    <row r="642" spans="2:65" s="11" customFormat="1" ht="11.25">
      <c r="B642" s="135"/>
      <c r="D642" s="136" t="s">
        <v>190</v>
      </c>
      <c r="E642" s="137" t="s">
        <v>3</v>
      </c>
      <c r="F642" s="138" t="s">
        <v>1619</v>
      </c>
      <c r="H642" s="137" t="s">
        <v>3</v>
      </c>
      <c r="I642" s="139"/>
      <c r="L642" s="135"/>
      <c r="M642" s="140"/>
      <c r="T642" s="141"/>
      <c r="AT642" s="137" t="s">
        <v>190</v>
      </c>
      <c r="AU642" s="137" t="s">
        <v>88</v>
      </c>
      <c r="AV642" s="11" t="s">
        <v>88</v>
      </c>
      <c r="AW642" s="11" t="s">
        <v>41</v>
      </c>
      <c r="AX642" s="11" t="s">
        <v>80</v>
      </c>
      <c r="AY642" s="137" t="s">
        <v>184</v>
      </c>
    </row>
    <row r="643" spans="2:65" s="12" customFormat="1" ht="11.25">
      <c r="B643" s="142"/>
      <c r="D643" s="136" t="s">
        <v>190</v>
      </c>
      <c r="E643" s="143" t="s">
        <v>3</v>
      </c>
      <c r="F643" s="144" t="s">
        <v>3948</v>
      </c>
      <c r="H643" s="145">
        <v>91.5</v>
      </c>
      <c r="I643" s="146"/>
      <c r="L643" s="142"/>
      <c r="M643" s="147"/>
      <c r="T643" s="148"/>
      <c r="AT643" s="143" t="s">
        <v>190</v>
      </c>
      <c r="AU643" s="143" t="s">
        <v>88</v>
      </c>
      <c r="AV643" s="12" t="s">
        <v>90</v>
      </c>
      <c r="AW643" s="12" t="s">
        <v>41</v>
      </c>
      <c r="AX643" s="12" t="s">
        <v>80</v>
      </c>
      <c r="AY643" s="143" t="s">
        <v>184</v>
      </c>
    </row>
    <row r="644" spans="2:65" s="13" customFormat="1" ht="11.25">
      <c r="B644" s="149"/>
      <c r="D644" s="136" t="s">
        <v>190</v>
      </c>
      <c r="E644" s="150" t="s">
        <v>3</v>
      </c>
      <c r="F644" s="151" t="s">
        <v>202</v>
      </c>
      <c r="H644" s="152">
        <v>91.5</v>
      </c>
      <c r="I644" s="153"/>
      <c r="L644" s="149"/>
      <c r="M644" s="154"/>
      <c r="T644" s="155"/>
      <c r="AT644" s="150" t="s">
        <v>190</v>
      </c>
      <c r="AU644" s="150" t="s">
        <v>88</v>
      </c>
      <c r="AV644" s="13" t="s">
        <v>203</v>
      </c>
      <c r="AW644" s="13" t="s">
        <v>41</v>
      </c>
      <c r="AX644" s="13" t="s">
        <v>88</v>
      </c>
      <c r="AY644" s="150" t="s">
        <v>184</v>
      </c>
    </row>
    <row r="645" spans="2:65" s="1" customFormat="1" ht="16.5" customHeight="1">
      <c r="B645" s="121"/>
      <c r="C645" s="122" t="s">
        <v>1829</v>
      </c>
      <c r="D645" s="122" t="s">
        <v>185</v>
      </c>
      <c r="E645" s="123" t="s">
        <v>1907</v>
      </c>
      <c r="F645" s="124" t="s">
        <v>1908</v>
      </c>
      <c r="G645" s="125" t="s">
        <v>324</v>
      </c>
      <c r="H645" s="126">
        <v>3</v>
      </c>
      <c r="I645" s="127"/>
      <c r="J645" s="128">
        <f>ROUND(I645*H645,2)</f>
        <v>0</v>
      </c>
      <c r="K645" s="124" t="s">
        <v>189</v>
      </c>
      <c r="L645" s="32"/>
      <c r="M645" s="129" t="s">
        <v>3</v>
      </c>
      <c r="N645" s="130" t="s">
        <v>51</v>
      </c>
      <c r="P645" s="131">
        <f>O645*H645</f>
        <v>0</v>
      </c>
      <c r="Q645" s="131">
        <v>0</v>
      </c>
      <c r="R645" s="131">
        <f>Q645*H645</f>
        <v>0</v>
      </c>
      <c r="S645" s="131">
        <v>0</v>
      </c>
      <c r="T645" s="132">
        <f>S645*H645</f>
        <v>0</v>
      </c>
      <c r="AR645" s="133" t="s">
        <v>88</v>
      </c>
      <c r="AT645" s="133" t="s">
        <v>185</v>
      </c>
      <c r="AU645" s="133" t="s">
        <v>88</v>
      </c>
      <c r="AY645" s="16" t="s">
        <v>184</v>
      </c>
      <c r="BE645" s="134">
        <f>IF(N645="základní",J645,0)</f>
        <v>0</v>
      </c>
      <c r="BF645" s="134">
        <f>IF(N645="snížená",J645,0)</f>
        <v>0</v>
      </c>
      <c r="BG645" s="134">
        <f>IF(N645="zákl. přenesená",J645,0)</f>
        <v>0</v>
      </c>
      <c r="BH645" s="134">
        <f>IF(N645="sníž. přenesená",J645,0)</f>
        <v>0</v>
      </c>
      <c r="BI645" s="134">
        <f>IF(N645="nulová",J645,0)</f>
        <v>0</v>
      </c>
      <c r="BJ645" s="16" t="s">
        <v>88</v>
      </c>
      <c r="BK645" s="134">
        <f>ROUND(I645*H645,2)</f>
        <v>0</v>
      </c>
      <c r="BL645" s="16" t="s">
        <v>88</v>
      </c>
      <c r="BM645" s="133" t="s">
        <v>3949</v>
      </c>
    </row>
    <row r="646" spans="2:65" s="11" customFormat="1" ht="11.25">
      <c r="B646" s="135"/>
      <c r="D646" s="136" t="s">
        <v>190</v>
      </c>
      <c r="E646" s="137" t="s">
        <v>3</v>
      </c>
      <c r="F646" s="138" t="s">
        <v>3783</v>
      </c>
      <c r="H646" s="137" t="s">
        <v>3</v>
      </c>
      <c r="I646" s="139"/>
      <c r="L646" s="135"/>
      <c r="M646" s="140"/>
      <c r="T646" s="141"/>
      <c r="AT646" s="137" t="s">
        <v>190</v>
      </c>
      <c r="AU646" s="137" t="s">
        <v>88</v>
      </c>
      <c r="AV646" s="11" t="s">
        <v>88</v>
      </c>
      <c r="AW646" s="11" t="s">
        <v>41</v>
      </c>
      <c r="AX646" s="11" t="s">
        <v>80</v>
      </c>
      <c r="AY646" s="137" t="s">
        <v>184</v>
      </c>
    </row>
    <row r="647" spans="2:65" s="11" customFormat="1" ht="11.25">
      <c r="B647" s="135"/>
      <c r="D647" s="136" t="s">
        <v>190</v>
      </c>
      <c r="E647" s="137" t="s">
        <v>3</v>
      </c>
      <c r="F647" s="138" t="s">
        <v>1910</v>
      </c>
      <c r="H647" s="137" t="s">
        <v>3</v>
      </c>
      <c r="I647" s="139"/>
      <c r="L647" s="135"/>
      <c r="M647" s="140"/>
      <c r="T647" s="141"/>
      <c r="AT647" s="137" t="s">
        <v>190</v>
      </c>
      <c r="AU647" s="137" t="s">
        <v>88</v>
      </c>
      <c r="AV647" s="11" t="s">
        <v>88</v>
      </c>
      <c r="AW647" s="11" t="s">
        <v>41</v>
      </c>
      <c r="AX647" s="11" t="s">
        <v>80</v>
      </c>
      <c r="AY647" s="137" t="s">
        <v>184</v>
      </c>
    </row>
    <row r="648" spans="2:65" s="11" customFormat="1" ht="11.25">
      <c r="B648" s="135"/>
      <c r="D648" s="136" t="s">
        <v>190</v>
      </c>
      <c r="E648" s="137" t="s">
        <v>3</v>
      </c>
      <c r="F648" s="138" t="s">
        <v>1295</v>
      </c>
      <c r="H648" s="137" t="s">
        <v>3</v>
      </c>
      <c r="I648" s="139"/>
      <c r="L648" s="135"/>
      <c r="M648" s="140"/>
      <c r="T648" s="141"/>
      <c r="AT648" s="137" t="s">
        <v>190</v>
      </c>
      <c r="AU648" s="137" t="s">
        <v>88</v>
      </c>
      <c r="AV648" s="11" t="s">
        <v>88</v>
      </c>
      <c r="AW648" s="11" t="s">
        <v>41</v>
      </c>
      <c r="AX648" s="11" t="s">
        <v>80</v>
      </c>
      <c r="AY648" s="137" t="s">
        <v>184</v>
      </c>
    </row>
    <row r="649" spans="2:65" s="12" customFormat="1" ht="11.25">
      <c r="B649" s="142"/>
      <c r="D649" s="136" t="s">
        <v>190</v>
      </c>
      <c r="E649" s="143" t="s">
        <v>3</v>
      </c>
      <c r="F649" s="144" t="s">
        <v>1911</v>
      </c>
      <c r="H649" s="145">
        <v>1.5</v>
      </c>
      <c r="I649" s="146"/>
      <c r="L649" s="142"/>
      <c r="M649" s="147"/>
      <c r="T649" s="148"/>
      <c r="AT649" s="143" t="s">
        <v>190</v>
      </c>
      <c r="AU649" s="143" t="s">
        <v>88</v>
      </c>
      <c r="AV649" s="12" t="s">
        <v>90</v>
      </c>
      <c r="AW649" s="12" t="s">
        <v>41</v>
      </c>
      <c r="AX649" s="12" t="s">
        <v>80</v>
      </c>
      <c r="AY649" s="143" t="s">
        <v>184</v>
      </c>
    </row>
    <row r="650" spans="2:65" s="11" customFormat="1" ht="11.25">
      <c r="B650" s="135"/>
      <c r="D650" s="136" t="s">
        <v>190</v>
      </c>
      <c r="E650" s="137" t="s">
        <v>3</v>
      </c>
      <c r="F650" s="138" t="s">
        <v>1297</v>
      </c>
      <c r="H650" s="137" t="s">
        <v>3</v>
      </c>
      <c r="I650" s="139"/>
      <c r="L650" s="135"/>
      <c r="M650" s="140"/>
      <c r="T650" s="141"/>
      <c r="AT650" s="137" t="s">
        <v>190</v>
      </c>
      <c r="AU650" s="137" t="s">
        <v>88</v>
      </c>
      <c r="AV650" s="11" t="s">
        <v>88</v>
      </c>
      <c r="AW650" s="11" t="s">
        <v>41</v>
      </c>
      <c r="AX650" s="11" t="s">
        <v>80</v>
      </c>
      <c r="AY650" s="137" t="s">
        <v>184</v>
      </c>
    </row>
    <row r="651" spans="2:65" s="12" customFormat="1" ht="11.25">
      <c r="B651" s="142"/>
      <c r="D651" s="136" t="s">
        <v>190</v>
      </c>
      <c r="E651" s="143" t="s">
        <v>3</v>
      </c>
      <c r="F651" s="144" t="s">
        <v>1911</v>
      </c>
      <c r="H651" s="145">
        <v>1.5</v>
      </c>
      <c r="I651" s="146"/>
      <c r="L651" s="142"/>
      <c r="M651" s="147"/>
      <c r="T651" s="148"/>
      <c r="AT651" s="143" t="s">
        <v>190</v>
      </c>
      <c r="AU651" s="143" t="s">
        <v>88</v>
      </c>
      <c r="AV651" s="12" t="s">
        <v>90</v>
      </c>
      <c r="AW651" s="12" t="s">
        <v>41</v>
      </c>
      <c r="AX651" s="12" t="s">
        <v>80</v>
      </c>
      <c r="AY651" s="143" t="s">
        <v>184</v>
      </c>
    </row>
    <row r="652" spans="2:65" s="13" customFormat="1" ht="11.25">
      <c r="B652" s="149"/>
      <c r="D652" s="136" t="s">
        <v>190</v>
      </c>
      <c r="E652" s="150" t="s">
        <v>3</v>
      </c>
      <c r="F652" s="151" t="s">
        <v>202</v>
      </c>
      <c r="H652" s="152">
        <v>3</v>
      </c>
      <c r="I652" s="153"/>
      <c r="L652" s="149"/>
      <c r="M652" s="154"/>
      <c r="T652" s="155"/>
      <c r="AT652" s="150" t="s">
        <v>190</v>
      </c>
      <c r="AU652" s="150" t="s">
        <v>88</v>
      </c>
      <c r="AV652" s="13" t="s">
        <v>203</v>
      </c>
      <c r="AW652" s="13" t="s">
        <v>41</v>
      </c>
      <c r="AX652" s="13" t="s">
        <v>88</v>
      </c>
      <c r="AY652" s="150" t="s">
        <v>184</v>
      </c>
    </row>
    <row r="653" spans="2:65" s="1" customFormat="1" ht="24.2" customHeight="1">
      <c r="B653" s="121"/>
      <c r="C653" s="122" t="s">
        <v>543</v>
      </c>
      <c r="D653" s="122" t="s">
        <v>185</v>
      </c>
      <c r="E653" s="123" t="s">
        <v>2502</v>
      </c>
      <c r="F653" s="124" t="s">
        <v>2503</v>
      </c>
      <c r="G653" s="125" t="s">
        <v>348</v>
      </c>
      <c r="H653" s="126">
        <v>4</v>
      </c>
      <c r="I653" s="127"/>
      <c r="J653" s="128">
        <f>ROUND(I653*H653,2)</f>
        <v>0</v>
      </c>
      <c r="K653" s="124" t="s">
        <v>189</v>
      </c>
      <c r="L653" s="32"/>
      <c r="M653" s="129" t="s">
        <v>3</v>
      </c>
      <c r="N653" s="130" t="s">
        <v>51</v>
      </c>
      <c r="P653" s="131">
        <f>O653*H653</f>
        <v>0</v>
      </c>
      <c r="Q653" s="131">
        <v>0</v>
      </c>
      <c r="R653" s="131">
        <f>Q653*H653</f>
        <v>0</v>
      </c>
      <c r="S653" s="131">
        <v>0</v>
      </c>
      <c r="T653" s="132">
        <f>S653*H653</f>
        <v>0</v>
      </c>
      <c r="AR653" s="133" t="s">
        <v>88</v>
      </c>
      <c r="AT653" s="133" t="s">
        <v>185</v>
      </c>
      <c r="AU653" s="133" t="s">
        <v>88</v>
      </c>
      <c r="AY653" s="16" t="s">
        <v>184</v>
      </c>
      <c r="BE653" s="134">
        <f>IF(N653="základní",J653,0)</f>
        <v>0</v>
      </c>
      <c r="BF653" s="134">
        <f>IF(N653="snížená",J653,0)</f>
        <v>0</v>
      </c>
      <c r="BG653" s="134">
        <f>IF(N653="zákl. přenesená",J653,0)</f>
        <v>0</v>
      </c>
      <c r="BH653" s="134">
        <f>IF(N653="sníž. přenesená",J653,0)</f>
        <v>0</v>
      </c>
      <c r="BI653" s="134">
        <f>IF(N653="nulová",J653,0)</f>
        <v>0</v>
      </c>
      <c r="BJ653" s="16" t="s">
        <v>88</v>
      </c>
      <c r="BK653" s="134">
        <f>ROUND(I653*H653,2)</f>
        <v>0</v>
      </c>
      <c r="BL653" s="16" t="s">
        <v>88</v>
      </c>
      <c r="BM653" s="133" t="s">
        <v>3950</v>
      </c>
    </row>
    <row r="654" spans="2:65" s="11" customFormat="1" ht="11.25">
      <c r="B654" s="135"/>
      <c r="D654" s="136" t="s">
        <v>190</v>
      </c>
      <c r="E654" s="137" t="s">
        <v>3</v>
      </c>
      <c r="F654" s="138" t="s">
        <v>3743</v>
      </c>
      <c r="H654" s="137" t="s">
        <v>3</v>
      </c>
      <c r="I654" s="139"/>
      <c r="L654" s="135"/>
      <c r="M654" s="140"/>
      <c r="T654" s="141"/>
      <c r="AT654" s="137" t="s">
        <v>190</v>
      </c>
      <c r="AU654" s="137" t="s">
        <v>88</v>
      </c>
      <c r="AV654" s="11" t="s">
        <v>88</v>
      </c>
      <c r="AW654" s="11" t="s">
        <v>41</v>
      </c>
      <c r="AX654" s="11" t="s">
        <v>80</v>
      </c>
      <c r="AY654" s="137" t="s">
        <v>184</v>
      </c>
    </row>
    <row r="655" spans="2:65" s="11" customFormat="1" ht="11.25">
      <c r="B655" s="135"/>
      <c r="D655" s="136" t="s">
        <v>190</v>
      </c>
      <c r="E655" s="137" t="s">
        <v>3</v>
      </c>
      <c r="F655" s="138" t="s">
        <v>2991</v>
      </c>
      <c r="H655" s="137" t="s">
        <v>3</v>
      </c>
      <c r="I655" s="139"/>
      <c r="L655" s="135"/>
      <c r="M655" s="140"/>
      <c r="T655" s="141"/>
      <c r="AT655" s="137" t="s">
        <v>190</v>
      </c>
      <c r="AU655" s="137" t="s">
        <v>88</v>
      </c>
      <c r="AV655" s="11" t="s">
        <v>88</v>
      </c>
      <c r="AW655" s="11" t="s">
        <v>41</v>
      </c>
      <c r="AX655" s="11" t="s">
        <v>80</v>
      </c>
      <c r="AY655" s="137" t="s">
        <v>184</v>
      </c>
    </row>
    <row r="656" spans="2:65" s="12" customFormat="1" ht="11.25">
      <c r="B656" s="142"/>
      <c r="D656" s="136" t="s">
        <v>190</v>
      </c>
      <c r="E656" s="143" t="s">
        <v>3</v>
      </c>
      <c r="F656" s="144" t="s">
        <v>203</v>
      </c>
      <c r="H656" s="145">
        <v>4</v>
      </c>
      <c r="I656" s="146"/>
      <c r="L656" s="142"/>
      <c r="M656" s="147"/>
      <c r="T656" s="148"/>
      <c r="AT656" s="143" t="s">
        <v>190</v>
      </c>
      <c r="AU656" s="143" t="s">
        <v>88</v>
      </c>
      <c r="AV656" s="12" t="s">
        <v>90</v>
      </c>
      <c r="AW656" s="12" t="s">
        <v>41</v>
      </c>
      <c r="AX656" s="12" t="s">
        <v>80</v>
      </c>
      <c r="AY656" s="143" t="s">
        <v>184</v>
      </c>
    </row>
    <row r="657" spans="2:65" s="13" customFormat="1" ht="11.25">
      <c r="B657" s="149"/>
      <c r="D657" s="136" t="s">
        <v>190</v>
      </c>
      <c r="E657" s="150" t="s">
        <v>3</v>
      </c>
      <c r="F657" s="151" t="s">
        <v>202</v>
      </c>
      <c r="H657" s="152">
        <v>4</v>
      </c>
      <c r="I657" s="153"/>
      <c r="L657" s="149"/>
      <c r="M657" s="154"/>
      <c r="T657" s="155"/>
      <c r="AT657" s="150" t="s">
        <v>190</v>
      </c>
      <c r="AU657" s="150" t="s">
        <v>88</v>
      </c>
      <c r="AV657" s="13" t="s">
        <v>203</v>
      </c>
      <c r="AW657" s="13" t="s">
        <v>41</v>
      </c>
      <c r="AX657" s="13" t="s">
        <v>88</v>
      </c>
      <c r="AY657" s="150" t="s">
        <v>184</v>
      </c>
    </row>
    <row r="658" spans="2:65" s="1" customFormat="1" ht="24.2" customHeight="1">
      <c r="B658" s="121"/>
      <c r="C658" s="122" t="s">
        <v>1832</v>
      </c>
      <c r="D658" s="122" t="s">
        <v>185</v>
      </c>
      <c r="E658" s="123" t="s">
        <v>925</v>
      </c>
      <c r="F658" s="124" t="s">
        <v>926</v>
      </c>
      <c r="G658" s="125" t="s">
        <v>188</v>
      </c>
      <c r="H658" s="126">
        <v>3.6080000000000001</v>
      </c>
      <c r="I658" s="127"/>
      <c r="J658" s="128">
        <f>ROUND(I658*H658,2)</f>
        <v>0</v>
      </c>
      <c r="K658" s="124" t="s">
        <v>189</v>
      </c>
      <c r="L658" s="32"/>
      <c r="M658" s="129" t="s">
        <v>3</v>
      </c>
      <c r="N658" s="130" t="s">
        <v>51</v>
      </c>
      <c r="P658" s="131">
        <f>O658*H658</f>
        <v>0</v>
      </c>
      <c r="Q658" s="131">
        <v>0</v>
      </c>
      <c r="R658" s="131">
        <f>Q658*H658</f>
        <v>0</v>
      </c>
      <c r="S658" s="131">
        <v>0</v>
      </c>
      <c r="T658" s="132">
        <f>S658*H658</f>
        <v>0</v>
      </c>
      <c r="AR658" s="133" t="s">
        <v>88</v>
      </c>
      <c r="AT658" s="133" t="s">
        <v>185</v>
      </c>
      <c r="AU658" s="133" t="s">
        <v>88</v>
      </c>
      <c r="AY658" s="16" t="s">
        <v>184</v>
      </c>
      <c r="BE658" s="134">
        <f>IF(N658="základní",J658,0)</f>
        <v>0</v>
      </c>
      <c r="BF658" s="134">
        <f>IF(N658="snížená",J658,0)</f>
        <v>0</v>
      </c>
      <c r="BG658" s="134">
        <f>IF(N658="zákl. přenesená",J658,0)</f>
        <v>0</v>
      </c>
      <c r="BH658" s="134">
        <f>IF(N658="sníž. přenesená",J658,0)</f>
        <v>0</v>
      </c>
      <c r="BI658" s="134">
        <f>IF(N658="nulová",J658,0)</f>
        <v>0</v>
      </c>
      <c r="BJ658" s="16" t="s">
        <v>88</v>
      </c>
      <c r="BK658" s="134">
        <f>ROUND(I658*H658,2)</f>
        <v>0</v>
      </c>
      <c r="BL658" s="16" t="s">
        <v>88</v>
      </c>
      <c r="BM658" s="133" t="s">
        <v>3951</v>
      </c>
    </row>
    <row r="659" spans="2:65" s="11" customFormat="1" ht="11.25">
      <c r="B659" s="135"/>
      <c r="D659" s="136" t="s">
        <v>190</v>
      </c>
      <c r="E659" s="137" t="s">
        <v>3</v>
      </c>
      <c r="F659" s="138" t="s">
        <v>3743</v>
      </c>
      <c r="H659" s="137" t="s">
        <v>3</v>
      </c>
      <c r="I659" s="139"/>
      <c r="L659" s="135"/>
      <c r="M659" s="140"/>
      <c r="T659" s="141"/>
      <c r="AT659" s="137" t="s">
        <v>190</v>
      </c>
      <c r="AU659" s="137" t="s">
        <v>88</v>
      </c>
      <c r="AV659" s="11" t="s">
        <v>88</v>
      </c>
      <c r="AW659" s="11" t="s">
        <v>41</v>
      </c>
      <c r="AX659" s="11" t="s">
        <v>80</v>
      </c>
      <c r="AY659" s="137" t="s">
        <v>184</v>
      </c>
    </row>
    <row r="660" spans="2:65" s="11" customFormat="1" ht="11.25">
      <c r="B660" s="135"/>
      <c r="D660" s="136" t="s">
        <v>190</v>
      </c>
      <c r="E660" s="137" t="s">
        <v>3</v>
      </c>
      <c r="F660" s="138" t="s">
        <v>1147</v>
      </c>
      <c r="H660" s="137" t="s">
        <v>3</v>
      </c>
      <c r="I660" s="139"/>
      <c r="L660" s="135"/>
      <c r="M660" s="140"/>
      <c r="T660" s="141"/>
      <c r="AT660" s="137" t="s">
        <v>190</v>
      </c>
      <c r="AU660" s="137" t="s">
        <v>88</v>
      </c>
      <c r="AV660" s="11" t="s">
        <v>88</v>
      </c>
      <c r="AW660" s="11" t="s">
        <v>41</v>
      </c>
      <c r="AX660" s="11" t="s">
        <v>80</v>
      </c>
      <c r="AY660" s="137" t="s">
        <v>184</v>
      </c>
    </row>
    <row r="661" spans="2:65" s="12" customFormat="1" ht="11.25">
      <c r="B661" s="142"/>
      <c r="D661" s="136" t="s">
        <v>190</v>
      </c>
      <c r="E661" s="143" t="s">
        <v>3</v>
      </c>
      <c r="F661" s="144" t="s">
        <v>3952</v>
      </c>
      <c r="H661" s="145">
        <v>3.6080000000000001</v>
      </c>
      <c r="I661" s="146"/>
      <c r="L661" s="142"/>
      <c r="M661" s="147"/>
      <c r="T661" s="148"/>
      <c r="AT661" s="143" t="s">
        <v>190</v>
      </c>
      <c r="AU661" s="143" t="s">
        <v>88</v>
      </c>
      <c r="AV661" s="12" t="s">
        <v>90</v>
      </c>
      <c r="AW661" s="12" t="s">
        <v>41</v>
      </c>
      <c r="AX661" s="12" t="s">
        <v>80</v>
      </c>
      <c r="AY661" s="143" t="s">
        <v>184</v>
      </c>
    </row>
    <row r="662" spans="2:65" s="13" customFormat="1" ht="11.25">
      <c r="B662" s="149"/>
      <c r="D662" s="136" t="s">
        <v>190</v>
      </c>
      <c r="E662" s="150" t="s">
        <v>3</v>
      </c>
      <c r="F662" s="151" t="s">
        <v>202</v>
      </c>
      <c r="H662" s="152">
        <v>3.6080000000000001</v>
      </c>
      <c r="I662" s="153"/>
      <c r="L662" s="149"/>
      <c r="M662" s="154"/>
      <c r="T662" s="155"/>
      <c r="AT662" s="150" t="s">
        <v>190</v>
      </c>
      <c r="AU662" s="150" t="s">
        <v>88</v>
      </c>
      <c r="AV662" s="13" t="s">
        <v>203</v>
      </c>
      <c r="AW662" s="13" t="s">
        <v>41</v>
      </c>
      <c r="AX662" s="13" t="s">
        <v>88</v>
      </c>
      <c r="AY662" s="150" t="s">
        <v>184</v>
      </c>
    </row>
    <row r="663" spans="2:65" s="10" customFormat="1" ht="25.9" customHeight="1">
      <c r="B663" s="111"/>
      <c r="D663" s="112" t="s">
        <v>79</v>
      </c>
      <c r="E663" s="113" t="s">
        <v>241</v>
      </c>
      <c r="F663" s="113" t="s">
        <v>2509</v>
      </c>
      <c r="I663" s="114"/>
      <c r="J663" s="115">
        <f>BK663</f>
        <v>0</v>
      </c>
      <c r="L663" s="111"/>
      <c r="M663" s="116"/>
      <c r="P663" s="117">
        <f>SUM(P664:P673)</f>
        <v>0</v>
      </c>
      <c r="R663" s="117">
        <f>SUM(R664:R673)</f>
        <v>0</v>
      </c>
      <c r="T663" s="118">
        <f>SUM(T664:T673)</f>
        <v>0</v>
      </c>
      <c r="AR663" s="112" t="s">
        <v>88</v>
      </c>
      <c r="AT663" s="119" t="s">
        <v>79</v>
      </c>
      <c r="AU663" s="119" t="s">
        <v>80</v>
      </c>
      <c r="AY663" s="112" t="s">
        <v>184</v>
      </c>
      <c r="BK663" s="120">
        <f>SUM(BK664:BK673)</f>
        <v>0</v>
      </c>
    </row>
    <row r="664" spans="2:65" s="1" customFormat="1" ht="16.5" customHeight="1">
      <c r="B664" s="121"/>
      <c r="C664" s="122" t="s">
        <v>548</v>
      </c>
      <c r="D664" s="122" t="s">
        <v>185</v>
      </c>
      <c r="E664" s="123" t="s">
        <v>3407</v>
      </c>
      <c r="F664" s="124" t="s">
        <v>3408</v>
      </c>
      <c r="G664" s="125" t="s">
        <v>324</v>
      </c>
      <c r="H664" s="126">
        <v>5.6</v>
      </c>
      <c r="I664" s="127"/>
      <c r="J664" s="128">
        <f>ROUND(I664*H664,2)</f>
        <v>0</v>
      </c>
      <c r="K664" s="124" t="s">
        <v>189</v>
      </c>
      <c r="L664" s="32"/>
      <c r="M664" s="129" t="s">
        <v>3</v>
      </c>
      <c r="N664" s="130" t="s">
        <v>51</v>
      </c>
      <c r="P664" s="131">
        <f>O664*H664</f>
        <v>0</v>
      </c>
      <c r="Q664" s="131">
        <v>0</v>
      </c>
      <c r="R664" s="131">
        <f>Q664*H664</f>
        <v>0</v>
      </c>
      <c r="S664" s="131">
        <v>0</v>
      </c>
      <c r="T664" s="132">
        <f>S664*H664</f>
        <v>0</v>
      </c>
      <c r="AR664" s="133" t="s">
        <v>88</v>
      </c>
      <c r="AT664" s="133" t="s">
        <v>185</v>
      </c>
      <c r="AU664" s="133" t="s">
        <v>88</v>
      </c>
      <c r="AY664" s="16" t="s">
        <v>184</v>
      </c>
      <c r="BE664" s="134">
        <f>IF(N664="základní",J664,0)</f>
        <v>0</v>
      </c>
      <c r="BF664" s="134">
        <f>IF(N664="snížená",J664,0)</f>
        <v>0</v>
      </c>
      <c r="BG664" s="134">
        <f>IF(N664="zákl. přenesená",J664,0)</f>
        <v>0</v>
      </c>
      <c r="BH664" s="134">
        <f>IF(N664="sníž. přenesená",J664,0)</f>
        <v>0</v>
      </c>
      <c r="BI664" s="134">
        <f>IF(N664="nulová",J664,0)</f>
        <v>0</v>
      </c>
      <c r="BJ664" s="16" t="s">
        <v>88</v>
      </c>
      <c r="BK664" s="134">
        <f>ROUND(I664*H664,2)</f>
        <v>0</v>
      </c>
      <c r="BL664" s="16" t="s">
        <v>88</v>
      </c>
      <c r="BM664" s="133" t="s">
        <v>3953</v>
      </c>
    </row>
    <row r="665" spans="2:65" s="11" customFormat="1" ht="11.25">
      <c r="B665" s="135"/>
      <c r="D665" s="136" t="s">
        <v>190</v>
      </c>
      <c r="E665" s="137" t="s">
        <v>3</v>
      </c>
      <c r="F665" s="138" t="s">
        <v>3743</v>
      </c>
      <c r="H665" s="137" t="s">
        <v>3</v>
      </c>
      <c r="I665" s="139"/>
      <c r="L665" s="135"/>
      <c r="M665" s="140"/>
      <c r="T665" s="141"/>
      <c r="AT665" s="137" t="s">
        <v>190</v>
      </c>
      <c r="AU665" s="137" t="s">
        <v>88</v>
      </c>
      <c r="AV665" s="11" t="s">
        <v>88</v>
      </c>
      <c r="AW665" s="11" t="s">
        <v>41</v>
      </c>
      <c r="AX665" s="11" t="s">
        <v>80</v>
      </c>
      <c r="AY665" s="137" t="s">
        <v>184</v>
      </c>
    </row>
    <row r="666" spans="2:65" s="11" customFormat="1" ht="22.5">
      <c r="B666" s="135"/>
      <c r="D666" s="136" t="s">
        <v>190</v>
      </c>
      <c r="E666" s="137" t="s">
        <v>3</v>
      </c>
      <c r="F666" s="138" t="s">
        <v>3410</v>
      </c>
      <c r="H666" s="137" t="s">
        <v>3</v>
      </c>
      <c r="I666" s="139"/>
      <c r="L666" s="135"/>
      <c r="M666" s="140"/>
      <c r="T666" s="141"/>
      <c r="AT666" s="137" t="s">
        <v>190</v>
      </c>
      <c r="AU666" s="137" t="s">
        <v>88</v>
      </c>
      <c r="AV666" s="11" t="s">
        <v>88</v>
      </c>
      <c r="AW666" s="11" t="s">
        <v>41</v>
      </c>
      <c r="AX666" s="11" t="s">
        <v>80</v>
      </c>
      <c r="AY666" s="137" t="s">
        <v>184</v>
      </c>
    </row>
    <row r="667" spans="2:65" s="12" customFormat="1" ht="11.25">
      <c r="B667" s="142"/>
      <c r="D667" s="136" t="s">
        <v>190</v>
      </c>
      <c r="E667" s="143" t="s">
        <v>3</v>
      </c>
      <c r="F667" s="144" t="s">
        <v>3954</v>
      </c>
      <c r="H667" s="145">
        <v>5.6</v>
      </c>
      <c r="I667" s="146"/>
      <c r="L667" s="142"/>
      <c r="M667" s="147"/>
      <c r="T667" s="148"/>
      <c r="AT667" s="143" t="s">
        <v>190</v>
      </c>
      <c r="AU667" s="143" t="s">
        <v>88</v>
      </c>
      <c r="AV667" s="12" t="s">
        <v>90</v>
      </c>
      <c r="AW667" s="12" t="s">
        <v>41</v>
      </c>
      <c r="AX667" s="12" t="s">
        <v>80</v>
      </c>
      <c r="AY667" s="143" t="s">
        <v>184</v>
      </c>
    </row>
    <row r="668" spans="2:65" s="13" customFormat="1" ht="11.25">
      <c r="B668" s="149"/>
      <c r="D668" s="136" t="s">
        <v>190</v>
      </c>
      <c r="E668" s="150" t="s">
        <v>3</v>
      </c>
      <c r="F668" s="151" t="s">
        <v>202</v>
      </c>
      <c r="H668" s="152">
        <v>5.6</v>
      </c>
      <c r="I668" s="153"/>
      <c r="L668" s="149"/>
      <c r="M668" s="154"/>
      <c r="T668" s="155"/>
      <c r="AT668" s="150" t="s">
        <v>190</v>
      </c>
      <c r="AU668" s="150" t="s">
        <v>88</v>
      </c>
      <c r="AV668" s="13" t="s">
        <v>203</v>
      </c>
      <c r="AW668" s="13" t="s">
        <v>41</v>
      </c>
      <c r="AX668" s="13" t="s">
        <v>88</v>
      </c>
      <c r="AY668" s="150" t="s">
        <v>184</v>
      </c>
    </row>
    <row r="669" spans="2:65" s="1" customFormat="1" ht="24.2" customHeight="1">
      <c r="B669" s="121"/>
      <c r="C669" s="122" t="s">
        <v>1836</v>
      </c>
      <c r="D669" s="122" t="s">
        <v>185</v>
      </c>
      <c r="E669" s="123" t="s">
        <v>2510</v>
      </c>
      <c r="F669" s="124" t="s">
        <v>2511</v>
      </c>
      <c r="G669" s="125" t="s">
        <v>324</v>
      </c>
      <c r="H669" s="126">
        <v>69</v>
      </c>
      <c r="I669" s="127"/>
      <c r="J669" s="128">
        <f>ROUND(I669*H669,2)</f>
        <v>0</v>
      </c>
      <c r="K669" s="124" t="s">
        <v>189</v>
      </c>
      <c r="L669" s="32"/>
      <c r="M669" s="129" t="s">
        <v>3</v>
      </c>
      <c r="N669" s="130" t="s">
        <v>51</v>
      </c>
      <c r="P669" s="131">
        <f>O669*H669</f>
        <v>0</v>
      </c>
      <c r="Q669" s="131">
        <v>0</v>
      </c>
      <c r="R669" s="131">
        <f>Q669*H669</f>
        <v>0</v>
      </c>
      <c r="S669" s="131">
        <v>0</v>
      </c>
      <c r="T669" s="132">
        <f>S669*H669</f>
        <v>0</v>
      </c>
      <c r="AR669" s="133" t="s">
        <v>88</v>
      </c>
      <c r="AT669" s="133" t="s">
        <v>185</v>
      </c>
      <c r="AU669" s="133" t="s">
        <v>88</v>
      </c>
      <c r="AY669" s="16" t="s">
        <v>184</v>
      </c>
      <c r="BE669" s="134">
        <f>IF(N669="základní",J669,0)</f>
        <v>0</v>
      </c>
      <c r="BF669" s="134">
        <f>IF(N669="snížená",J669,0)</f>
        <v>0</v>
      </c>
      <c r="BG669" s="134">
        <f>IF(N669="zákl. přenesená",J669,0)</f>
        <v>0</v>
      </c>
      <c r="BH669" s="134">
        <f>IF(N669="sníž. přenesená",J669,0)</f>
        <v>0</v>
      </c>
      <c r="BI669" s="134">
        <f>IF(N669="nulová",J669,0)</f>
        <v>0</v>
      </c>
      <c r="BJ669" s="16" t="s">
        <v>88</v>
      </c>
      <c r="BK669" s="134">
        <f>ROUND(I669*H669,2)</f>
        <v>0</v>
      </c>
      <c r="BL669" s="16" t="s">
        <v>88</v>
      </c>
      <c r="BM669" s="133" t="s">
        <v>3955</v>
      </c>
    </row>
    <row r="670" spans="2:65" s="11" customFormat="1" ht="11.25">
      <c r="B670" s="135"/>
      <c r="D670" s="136" t="s">
        <v>190</v>
      </c>
      <c r="E670" s="137" t="s">
        <v>3</v>
      </c>
      <c r="F670" s="138" t="s">
        <v>3743</v>
      </c>
      <c r="H670" s="137" t="s">
        <v>3</v>
      </c>
      <c r="I670" s="139"/>
      <c r="L670" s="135"/>
      <c r="M670" s="140"/>
      <c r="T670" s="141"/>
      <c r="AT670" s="137" t="s">
        <v>190</v>
      </c>
      <c r="AU670" s="137" t="s">
        <v>88</v>
      </c>
      <c r="AV670" s="11" t="s">
        <v>88</v>
      </c>
      <c r="AW670" s="11" t="s">
        <v>41</v>
      </c>
      <c r="AX670" s="11" t="s">
        <v>80</v>
      </c>
      <c r="AY670" s="137" t="s">
        <v>184</v>
      </c>
    </row>
    <row r="671" spans="2:65" s="11" customFormat="1" ht="22.5">
      <c r="B671" s="135"/>
      <c r="D671" s="136" t="s">
        <v>190</v>
      </c>
      <c r="E671" s="137" t="s">
        <v>3</v>
      </c>
      <c r="F671" s="138" t="s">
        <v>2513</v>
      </c>
      <c r="H671" s="137" t="s">
        <v>3</v>
      </c>
      <c r="I671" s="139"/>
      <c r="L671" s="135"/>
      <c r="M671" s="140"/>
      <c r="T671" s="141"/>
      <c r="AT671" s="137" t="s">
        <v>190</v>
      </c>
      <c r="AU671" s="137" t="s">
        <v>88</v>
      </c>
      <c r="AV671" s="11" t="s">
        <v>88</v>
      </c>
      <c r="AW671" s="11" t="s">
        <v>41</v>
      </c>
      <c r="AX671" s="11" t="s">
        <v>80</v>
      </c>
      <c r="AY671" s="137" t="s">
        <v>184</v>
      </c>
    </row>
    <row r="672" spans="2:65" s="12" customFormat="1" ht="11.25">
      <c r="B672" s="142"/>
      <c r="D672" s="136" t="s">
        <v>190</v>
      </c>
      <c r="E672" s="143" t="s">
        <v>3</v>
      </c>
      <c r="F672" s="144" t="s">
        <v>3775</v>
      </c>
      <c r="H672" s="145">
        <v>69</v>
      </c>
      <c r="I672" s="146"/>
      <c r="L672" s="142"/>
      <c r="M672" s="147"/>
      <c r="T672" s="148"/>
      <c r="AT672" s="143" t="s">
        <v>190</v>
      </c>
      <c r="AU672" s="143" t="s">
        <v>88</v>
      </c>
      <c r="AV672" s="12" t="s">
        <v>90</v>
      </c>
      <c r="AW672" s="12" t="s">
        <v>41</v>
      </c>
      <c r="AX672" s="12" t="s">
        <v>80</v>
      </c>
      <c r="AY672" s="143" t="s">
        <v>184</v>
      </c>
    </row>
    <row r="673" spans="2:51" s="13" customFormat="1" ht="11.25">
      <c r="B673" s="149"/>
      <c r="D673" s="136" t="s">
        <v>190</v>
      </c>
      <c r="E673" s="150" t="s">
        <v>3</v>
      </c>
      <c r="F673" s="151" t="s">
        <v>202</v>
      </c>
      <c r="H673" s="152">
        <v>69</v>
      </c>
      <c r="I673" s="153"/>
      <c r="L673" s="149"/>
      <c r="M673" s="156"/>
      <c r="N673" s="157"/>
      <c r="O673" s="157"/>
      <c r="P673" s="157"/>
      <c r="Q673" s="157"/>
      <c r="R673" s="157"/>
      <c r="S673" s="157"/>
      <c r="T673" s="158"/>
      <c r="AT673" s="150" t="s">
        <v>190</v>
      </c>
      <c r="AU673" s="150" t="s">
        <v>88</v>
      </c>
      <c r="AV673" s="13" t="s">
        <v>203</v>
      </c>
      <c r="AW673" s="13" t="s">
        <v>41</v>
      </c>
      <c r="AX673" s="13" t="s">
        <v>88</v>
      </c>
      <c r="AY673" s="150" t="s">
        <v>184</v>
      </c>
    </row>
    <row r="674" spans="2:51" s="1" customFormat="1" ht="6.95" customHeight="1">
      <c r="B674" s="41"/>
      <c r="C674" s="42"/>
      <c r="D674" s="42"/>
      <c r="E674" s="42"/>
      <c r="F674" s="42"/>
      <c r="G674" s="42"/>
      <c r="H674" s="42"/>
      <c r="I674" s="42"/>
      <c r="J674" s="42"/>
      <c r="K674" s="42"/>
      <c r="L674" s="32"/>
    </row>
  </sheetData>
  <autoFilter ref="C86:K673" xr:uid="{00000000-0009-0000-0000-00001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4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153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30" customHeight="1">
      <c r="B9" s="32"/>
      <c r="E9" s="209" t="s">
        <v>3956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3741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ROUND((SUM(BE89:BE410)),  2)</f>
        <v>0</v>
      </c>
      <c r="I33" s="89">
        <v>0.21</v>
      </c>
      <c r="J33" s="88">
        <f>ROUND(((SUM(BE89:BE410))*I33),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ROUND((SUM(BF89:BF410)),  2)</f>
        <v>0</v>
      </c>
      <c r="I34" s="89">
        <v>0.15</v>
      </c>
      <c r="J34" s="88">
        <f>ROUND(((SUM(BF89:BF410))*I34),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ROUND((SUM(BG89:BG410)),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ROUND((SUM(BH89:BH410)),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ROUND((SUM(BI89:BI410)),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30" customHeight="1">
      <c r="B50" s="32"/>
      <c r="E50" s="209" t="str">
        <f>E9</f>
        <v>PS491.1 - Kamerový dohled SSZ 5.23 Rokytova - rampa VMO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Židenice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J89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2515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14" customFormat="1" ht="19.899999999999999" customHeight="1">
      <c r="B61" s="159"/>
      <c r="D61" s="160" t="s">
        <v>2516</v>
      </c>
      <c r="E61" s="161"/>
      <c r="F61" s="161"/>
      <c r="G61" s="161"/>
      <c r="H61" s="161"/>
      <c r="I61" s="161"/>
      <c r="J61" s="162">
        <f>J91</f>
        <v>0</v>
      </c>
      <c r="L61" s="159"/>
    </row>
    <row r="62" spans="2:47" s="14" customFormat="1" ht="19.899999999999999" customHeight="1">
      <c r="B62" s="159"/>
      <c r="D62" s="160" t="s">
        <v>2517</v>
      </c>
      <c r="E62" s="161"/>
      <c r="F62" s="161"/>
      <c r="G62" s="161"/>
      <c r="H62" s="161"/>
      <c r="I62" s="161"/>
      <c r="J62" s="162">
        <f>J102</f>
        <v>0</v>
      </c>
      <c r="L62" s="159"/>
    </row>
    <row r="63" spans="2:47" s="14" customFormat="1" ht="19.899999999999999" customHeight="1">
      <c r="B63" s="159"/>
      <c r="D63" s="160" t="s">
        <v>3957</v>
      </c>
      <c r="E63" s="161"/>
      <c r="F63" s="161"/>
      <c r="G63" s="161"/>
      <c r="H63" s="161"/>
      <c r="I63" s="161"/>
      <c r="J63" s="162">
        <f>J187</f>
        <v>0</v>
      </c>
      <c r="L63" s="159"/>
    </row>
    <row r="64" spans="2:47" s="14" customFormat="1" ht="19.899999999999999" customHeight="1">
      <c r="B64" s="159"/>
      <c r="D64" s="160" t="s">
        <v>2519</v>
      </c>
      <c r="E64" s="161"/>
      <c r="F64" s="161"/>
      <c r="G64" s="161"/>
      <c r="H64" s="161"/>
      <c r="I64" s="161"/>
      <c r="J64" s="162">
        <f>J234</f>
        <v>0</v>
      </c>
      <c r="L64" s="159"/>
    </row>
    <row r="65" spans="2:12" s="14" customFormat="1" ht="19.899999999999999" customHeight="1">
      <c r="B65" s="159"/>
      <c r="D65" s="160" t="s">
        <v>2520</v>
      </c>
      <c r="E65" s="161"/>
      <c r="F65" s="161"/>
      <c r="G65" s="161"/>
      <c r="H65" s="161"/>
      <c r="I65" s="161"/>
      <c r="J65" s="162">
        <f>J376</f>
        <v>0</v>
      </c>
      <c r="L65" s="159"/>
    </row>
    <row r="66" spans="2:12" s="8" customFormat="1" ht="24.95" customHeight="1">
      <c r="B66" s="99"/>
      <c r="D66" s="100" t="s">
        <v>2521</v>
      </c>
      <c r="E66" s="101"/>
      <c r="F66" s="101"/>
      <c r="G66" s="101"/>
      <c r="H66" s="101"/>
      <c r="I66" s="101"/>
      <c r="J66" s="102">
        <f>J385</f>
        <v>0</v>
      </c>
      <c r="L66" s="99"/>
    </row>
    <row r="67" spans="2:12" s="14" customFormat="1" ht="19.899999999999999" customHeight="1">
      <c r="B67" s="159"/>
      <c r="D67" s="160" t="s">
        <v>2522</v>
      </c>
      <c r="E67" s="161"/>
      <c r="F67" s="161"/>
      <c r="G67" s="161"/>
      <c r="H67" s="161"/>
      <c r="I67" s="161"/>
      <c r="J67" s="162">
        <f>J386</f>
        <v>0</v>
      </c>
      <c r="L67" s="159"/>
    </row>
    <row r="68" spans="2:12" s="14" customFormat="1" ht="19.899999999999999" customHeight="1">
      <c r="B68" s="159"/>
      <c r="D68" s="160" t="s">
        <v>2523</v>
      </c>
      <c r="E68" s="161"/>
      <c r="F68" s="161"/>
      <c r="G68" s="161"/>
      <c r="H68" s="161"/>
      <c r="I68" s="161"/>
      <c r="J68" s="162">
        <f>J392</f>
        <v>0</v>
      </c>
      <c r="L68" s="159"/>
    </row>
    <row r="69" spans="2:12" s="14" customFormat="1" ht="19.899999999999999" customHeight="1">
      <c r="B69" s="159"/>
      <c r="D69" s="160" t="s">
        <v>2524</v>
      </c>
      <c r="E69" s="161"/>
      <c r="F69" s="161"/>
      <c r="G69" s="161"/>
      <c r="H69" s="161"/>
      <c r="I69" s="161"/>
      <c r="J69" s="162">
        <f>J398</f>
        <v>0</v>
      </c>
      <c r="L69" s="159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0" t="s">
        <v>170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6" t="s">
        <v>17</v>
      </c>
      <c r="L78" s="32"/>
    </row>
    <row r="79" spans="2:12" s="1" customFormat="1" ht="16.5" customHeight="1">
      <c r="B79" s="32"/>
      <c r="E79" s="221" t="str">
        <f>E7</f>
        <v>I/42 VMO Tomkovo náměstí, I/42 VMO Rokytova - sloučení</v>
      </c>
      <c r="F79" s="222"/>
      <c r="G79" s="222"/>
      <c r="H79" s="222"/>
      <c r="L79" s="32"/>
    </row>
    <row r="80" spans="2:12" s="1" customFormat="1" ht="12" customHeight="1">
      <c r="B80" s="32"/>
      <c r="C80" s="26" t="s">
        <v>158</v>
      </c>
      <c r="L80" s="32"/>
    </row>
    <row r="81" spans="2:65" s="1" customFormat="1" ht="30" customHeight="1">
      <c r="B81" s="32"/>
      <c r="E81" s="209" t="str">
        <f>E9</f>
        <v>PS491.1 - Kamerový dohled SSZ 5.23 Rokytova - rampa VMO</v>
      </c>
      <c r="F81" s="223"/>
      <c r="G81" s="223"/>
      <c r="H81" s="223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6" t="s">
        <v>23</v>
      </c>
      <c r="F83" s="24" t="str">
        <f>F12</f>
        <v>Brno - Židenice</v>
      </c>
      <c r="I83" s="26" t="s">
        <v>25</v>
      </c>
      <c r="J83" s="49" t="str">
        <f>IF(J12="","",J12)</f>
        <v>14. 8. 2023</v>
      </c>
      <c r="L83" s="32"/>
    </row>
    <row r="84" spans="2:65" s="1" customFormat="1" ht="6.95" customHeight="1">
      <c r="B84" s="32"/>
      <c r="L84" s="32"/>
    </row>
    <row r="85" spans="2:65" s="1" customFormat="1" ht="25.7" customHeight="1">
      <c r="B85" s="32"/>
      <c r="C85" s="26" t="s">
        <v>31</v>
      </c>
      <c r="F85" s="24" t="str">
        <f>E15</f>
        <v>Statutární město Brno</v>
      </c>
      <c r="I85" s="26" t="s">
        <v>39</v>
      </c>
      <c r="J85" s="30" t="str">
        <f>E21</f>
        <v>Sdružení společností „MoNaP‟</v>
      </c>
      <c r="L85" s="32"/>
    </row>
    <row r="86" spans="2:65" s="1" customFormat="1" ht="15.2" customHeight="1">
      <c r="B86" s="32"/>
      <c r="C86" s="26" t="s">
        <v>37</v>
      </c>
      <c r="F86" s="24" t="str">
        <f>IF(E18="","",E18)</f>
        <v>Vyplň údaj</v>
      </c>
      <c r="I86" s="26" t="s">
        <v>42</v>
      </c>
      <c r="J86" s="30" t="str">
        <f>E24</f>
        <v>Ing. Luděk Obrdlík</v>
      </c>
      <c r="L86" s="32"/>
    </row>
    <row r="87" spans="2:65" s="1" customFormat="1" ht="10.35" customHeight="1">
      <c r="B87" s="32"/>
      <c r="L87" s="32"/>
    </row>
    <row r="88" spans="2:65" s="9" customFormat="1" ht="29.25" customHeight="1">
      <c r="B88" s="103"/>
      <c r="C88" s="104" t="s">
        <v>171</v>
      </c>
      <c r="D88" s="105" t="s">
        <v>65</v>
      </c>
      <c r="E88" s="105" t="s">
        <v>61</v>
      </c>
      <c r="F88" s="105" t="s">
        <v>62</v>
      </c>
      <c r="G88" s="105" t="s">
        <v>172</v>
      </c>
      <c r="H88" s="105" t="s">
        <v>173</v>
      </c>
      <c r="I88" s="105" t="s">
        <v>174</v>
      </c>
      <c r="J88" s="105" t="s">
        <v>162</v>
      </c>
      <c r="K88" s="106" t="s">
        <v>175</v>
      </c>
      <c r="L88" s="103"/>
      <c r="M88" s="56" t="s">
        <v>3</v>
      </c>
      <c r="N88" s="57" t="s">
        <v>50</v>
      </c>
      <c r="O88" s="57" t="s">
        <v>176</v>
      </c>
      <c r="P88" s="57" t="s">
        <v>177</v>
      </c>
      <c r="Q88" s="57" t="s">
        <v>178</v>
      </c>
      <c r="R88" s="57" t="s">
        <v>179</v>
      </c>
      <c r="S88" s="57" t="s">
        <v>180</v>
      </c>
      <c r="T88" s="58" t="s">
        <v>181</v>
      </c>
    </row>
    <row r="89" spans="2:65" s="1" customFormat="1" ht="22.9" customHeight="1">
      <c r="B89" s="32"/>
      <c r="C89" s="61" t="s">
        <v>182</v>
      </c>
      <c r="J89" s="107">
        <f>BK89</f>
        <v>0</v>
      </c>
      <c r="L89" s="32"/>
      <c r="M89" s="59"/>
      <c r="N89" s="50"/>
      <c r="O89" s="50"/>
      <c r="P89" s="108">
        <f>P90+P385</f>
        <v>0</v>
      </c>
      <c r="Q89" s="50"/>
      <c r="R89" s="108">
        <f>R90+R385</f>
        <v>5.4490500000000004E-2</v>
      </c>
      <c r="S89" s="50"/>
      <c r="T89" s="109">
        <f>T90+T385</f>
        <v>0</v>
      </c>
      <c r="AT89" s="16" t="s">
        <v>79</v>
      </c>
      <c r="AU89" s="16" t="s">
        <v>163</v>
      </c>
      <c r="BK89" s="110">
        <f>BK90+BK385</f>
        <v>0</v>
      </c>
    </row>
    <row r="90" spans="2:65" s="10" customFormat="1" ht="25.9" customHeight="1">
      <c r="B90" s="111"/>
      <c r="D90" s="112" t="s">
        <v>79</v>
      </c>
      <c r="E90" s="113" t="s">
        <v>2525</v>
      </c>
      <c r="F90" s="113" t="s">
        <v>2526</v>
      </c>
      <c r="I90" s="114"/>
      <c r="J90" s="115">
        <f>BK90</f>
        <v>0</v>
      </c>
      <c r="L90" s="111"/>
      <c r="M90" s="116"/>
      <c r="P90" s="117">
        <f>P91+P102+P187+P234+P376</f>
        <v>0</v>
      </c>
      <c r="R90" s="117">
        <f>R91+R102+R187+R234+R376</f>
        <v>5.4490500000000004E-2</v>
      </c>
      <c r="T90" s="118">
        <f>T91+T102+T187+T234+T376</f>
        <v>0</v>
      </c>
      <c r="AR90" s="112" t="s">
        <v>210</v>
      </c>
      <c r="AT90" s="119" t="s">
        <v>79</v>
      </c>
      <c r="AU90" s="119" t="s">
        <v>80</v>
      </c>
      <c r="AY90" s="112" t="s">
        <v>184</v>
      </c>
      <c r="BK90" s="120">
        <f>BK91+BK102+BK187+BK234+BK376</f>
        <v>0</v>
      </c>
    </row>
    <row r="91" spans="2:65" s="10" customFormat="1" ht="22.9" customHeight="1">
      <c r="B91" s="111"/>
      <c r="D91" s="112" t="s">
        <v>79</v>
      </c>
      <c r="E91" s="163" t="s">
        <v>2527</v>
      </c>
      <c r="F91" s="163" t="s">
        <v>2528</v>
      </c>
      <c r="I91" s="114"/>
      <c r="J91" s="164">
        <f>BK91</f>
        <v>0</v>
      </c>
      <c r="L91" s="111"/>
      <c r="M91" s="116"/>
      <c r="P91" s="117">
        <f>SUM(P92:P101)</f>
        <v>0</v>
      </c>
      <c r="R91" s="117">
        <f>SUM(R92:R101)</f>
        <v>5.4442500000000005E-2</v>
      </c>
      <c r="T91" s="118">
        <f>SUM(T92:T101)</f>
        <v>0</v>
      </c>
      <c r="AR91" s="112" t="s">
        <v>210</v>
      </c>
      <c r="AT91" s="119" t="s">
        <v>79</v>
      </c>
      <c r="AU91" s="119" t="s">
        <v>88</v>
      </c>
      <c r="AY91" s="112" t="s">
        <v>184</v>
      </c>
      <c r="BK91" s="120">
        <f>SUM(BK92:BK101)</f>
        <v>0</v>
      </c>
    </row>
    <row r="92" spans="2:65" s="1" customFormat="1" ht="49.15" customHeight="1">
      <c r="B92" s="121"/>
      <c r="C92" s="122" t="s">
        <v>88</v>
      </c>
      <c r="D92" s="122" t="s">
        <v>185</v>
      </c>
      <c r="E92" s="123" t="s">
        <v>2529</v>
      </c>
      <c r="F92" s="124" t="s">
        <v>2530</v>
      </c>
      <c r="G92" s="125" t="s">
        <v>324</v>
      </c>
      <c r="H92" s="126">
        <v>305</v>
      </c>
      <c r="I92" s="127"/>
      <c r="J92" s="128">
        <f>ROUND(I92*H92,2)</f>
        <v>0</v>
      </c>
      <c r="K92" s="124" t="s">
        <v>2531</v>
      </c>
      <c r="L92" s="32"/>
      <c r="M92" s="129" t="s">
        <v>3</v>
      </c>
      <c r="N92" s="130" t="s">
        <v>51</v>
      </c>
      <c r="P92" s="131">
        <f>O92*H92</f>
        <v>0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88</v>
      </c>
      <c r="AT92" s="133" t="s">
        <v>185</v>
      </c>
      <c r="AU92" s="133" t="s">
        <v>90</v>
      </c>
      <c r="AY92" s="16" t="s">
        <v>184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88</v>
      </c>
      <c r="BK92" s="134">
        <f>ROUND(I92*H92,2)</f>
        <v>0</v>
      </c>
      <c r="BL92" s="16" t="s">
        <v>88</v>
      </c>
      <c r="BM92" s="133" t="s">
        <v>3958</v>
      </c>
    </row>
    <row r="93" spans="2:65" s="1" customFormat="1" ht="11.25">
      <c r="B93" s="32"/>
      <c r="D93" s="165" t="s">
        <v>2533</v>
      </c>
      <c r="F93" s="166" t="s">
        <v>2534</v>
      </c>
      <c r="I93" s="167"/>
      <c r="L93" s="32"/>
      <c r="M93" s="168"/>
      <c r="T93" s="53"/>
      <c r="AT93" s="16" t="s">
        <v>2533</v>
      </c>
      <c r="AU93" s="16" t="s">
        <v>90</v>
      </c>
    </row>
    <row r="94" spans="2:65" s="11" customFormat="1" ht="11.25">
      <c r="B94" s="135"/>
      <c r="D94" s="136" t="s">
        <v>190</v>
      </c>
      <c r="E94" s="137" t="s">
        <v>3</v>
      </c>
      <c r="F94" s="138" t="s">
        <v>3959</v>
      </c>
      <c r="H94" s="137" t="s">
        <v>3</v>
      </c>
      <c r="I94" s="139"/>
      <c r="L94" s="135"/>
      <c r="M94" s="140"/>
      <c r="T94" s="141"/>
      <c r="AT94" s="137" t="s">
        <v>190</v>
      </c>
      <c r="AU94" s="137" t="s">
        <v>90</v>
      </c>
      <c r="AV94" s="11" t="s">
        <v>88</v>
      </c>
      <c r="AW94" s="11" t="s">
        <v>41</v>
      </c>
      <c r="AX94" s="11" t="s">
        <v>80</v>
      </c>
      <c r="AY94" s="137" t="s">
        <v>184</v>
      </c>
    </row>
    <row r="95" spans="2:65" s="11" customFormat="1" ht="11.25">
      <c r="B95" s="135"/>
      <c r="D95" s="136" t="s">
        <v>190</v>
      </c>
      <c r="E95" s="137" t="s">
        <v>3</v>
      </c>
      <c r="F95" s="138" t="s">
        <v>3960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90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3961</v>
      </c>
      <c r="H96" s="145">
        <v>305</v>
      </c>
      <c r="I96" s="146"/>
      <c r="L96" s="142"/>
      <c r="M96" s="147"/>
      <c r="T96" s="148"/>
      <c r="AT96" s="143" t="s">
        <v>190</v>
      </c>
      <c r="AU96" s="143" t="s">
        <v>90</v>
      </c>
      <c r="AV96" s="12" t="s">
        <v>90</v>
      </c>
      <c r="AW96" s="12" t="s">
        <v>41</v>
      </c>
      <c r="AX96" s="12" t="s">
        <v>88</v>
      </c>
      <c r="AY96" s="143" t="s">
        <v>184</v>
      </c>
    </row>
    <row r="97" spans="2:65" s="1" customFormat="1" ht="16.5" customHeight="1">
      <c r="B97" s="121"/>
      <c r="C97" s="169" t="s">
        <v>90</v>
      </c>
      <c r="D97" s="169" t="s">
        <v>2525</v>
      </c>
      <c r="E97" s="170" t="s">
        <v>2538</v>
      </c>
      <c r="F97" s="171" t="s">
        <v>2539</v>
      </c>
      <c r="G97" s="172" t="s">
        <v>324</v>
      </c>
      <c r="H97" s="173">
        <v>320.25</v>
      </c>
      <c r="I97" s="174"/>
      <c r="J97" s="175">
        <f>ROUND(I97*H97,2)</f>
        <v>0</v>
      </c>
      <c r="K97" s="171" t="s">
        <v>901</v>
      </c>
      <c r="L97" s="176"/>
      <c r="M97" s="177" t="s">
        <v>3</v>
      </c>
      <c r="N97" s="178" t="s">
        <v>51</v>
      </c>
      <c r="P97" s="131">
        <f>O97*H97</f>
        <v>0</v>
      </c>
      <c r="Q97" s="131">
        <v>1.7000000000000001E-4</v>
      </c>
      <c r="R97" s="131">
        <f>Q97*H97</f>
        <v>5.4442500000000005E-2</v>
      </c>
      <c r="S97" s="131">
        <v>0</v>
      </c>
      <c r="T97" s="132">
        <f>S97*H97</f>
        <v>0</v>
      </c>
      <c r="AR97" s="133" t="s">
        <v>90</v>
      </c>
      <c r="AT97" s="133" t="s">
        <v>2525</v>
      </c>
      <c r="AU97" s="133" t="s">
        <v>90</v>
      </c>
      <c r="AY97" s="16" t="s">
        <v>184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6" t="s">
        <v>88</v>
      </c>
      <c r="BK97" s="134">
        <f>ROUND(I97*H97,2)</f>
        <v>0</v>
      </c>
      <c r="BL97" s="16" t="s">
        <v>88</v>
      </c>
      <c r="BM97" s="133" t="s">
        <v>3962</v>
      </c>
    </row>
    <row r="98" spans="2:65" s="11" customFormat="1" ht="11.25">
      <c r="B98" s="135"/>
      <c r="D98" s="136" t="s">
        <v>190</v>
      </c>
      <c r="E98" s="137" t="s">
        <v>3</v>
      </c>
      <c r="F98" s="138" t="s">
        <v>3959</v>
      </c>
      <c r="H98" s="137" t="s">
        <v>3</v>
      </c>
      <c r="I98" s="139"/>
      <c r="L98" s="135"/>
      <c r="M98" s="140"/>
      <c r="T98" s="141"/>
      <c r="AT98" s="137" t="s">
        <v>190</v>
      </c>
      <c r="AU98" s="137" t="s">
        <v>90</v>
      </c>
      <c r="AV98" s="11" t="s">
        <v>88</v>
      </c>
      <c r="AW98" s="11" t="s">
        <v>41</v>
      </c>
      <c r="AX98" s="11" t="s">
        <v>80</v>
      </c>
      <c r="AY98" s="137" t="s">
        <v>184</v>
      </c>
    </row>
    <row r="99" spans="2:65" s="11" customFormat="1" ht="11.25">
      <c r="B99" s="135"/>
      <c r="D99" s="136" t="s">
        <v>190</v>
      </c>
      <c r="E99" s="137" t="s">
        <v>3</v>
      </c>
      <c r="F99" s="138" t="s">
        <v>2541</v>
      </c>
      <c r="H99" s="137" t="s">
        <v>3</v>
      </c>
      <c r="I99" s="139"/>
      <c r="L99" s="135"/>
      <c r="M99" s="140"/>
      <c r="T99" s="141"/>
      <c r="AT99" s="137" t="s">
        <v>190</v>
      </c>
      <c r="AU99" s="137" t="s">
        <v>90</v>
      </c>
      <c r="AV99" s="11" t="s">
        <v>88</v>
      </c>
      <c r="AW99" s="11" t="s">
        <v>41</v>
      </c>
      <c r="AX99" s="11" t="s">
        <v>80</v>
      </c>
      <c r="AY99" s="137" t="s">
        <v>184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2542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90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2" customFormat="1" ht="11.25">
      <c r="B101" s="142"/>
      <c r="D101" s="136" t="s">
        <v>190</v>
      </c>
      <c r="E101" s="143" t="s">
        <v>3</v>
      </c>
      <c r="F101" s="144" t="s">
        <v>3963</v>
      </c>
      <c r="H101" s="145">
        <v>320.25</v>
      </c>
      <c r="I101" s="146"/>
      <c r="L101" s="142"/>
      <c r="M101" s="147"/>
      <c r="T101" s="148"/>
      <c r="AT101" s="143" t="s">
        <v>190</v>
      </c>
      <c r="AU101" s="143" t="s">
        <v>90</v>
      </c>
      <c r="AV101" s="12" t="s">
        <v>90</v>
      </c>
      <c r="AW101" s="12" t="s">
        <v>41</v>
      </c>
      <c r="AX101" s="12" t="s">
        <v>88</v>
      </c>
      <c r="AY101" s="143" t="s">
        <v>184</v>
      </c>
    </row>
    <row r="102" spans="2:65" s="10" customFormat="1" ht="22.9" customHeight="1">
      <c r="B102" s="111"/>
      <c r="D102" s="112" t="s">
        <v>79</v>
      </c>
      <c r="E102" s="163" t="s">
        <v>2544</v>
      </c>
      <c r="F102" s="163" t="s">
        <v>2545</v>
      </c>
      <c r="I102" s="114"/>
      <c r="J102" s="164">
        <f>BK102</f>
        <v>0</v>
      </c>
      <c r="L102" s="111"/>
      <c r="M102" s="116"/>
      <c r="P102" s="117">
        <f>SUM(P103:P186)</f>
        <v>0</v>
      </c>
      <c r="R102" s="117">
        <f>SUM(R103:R186)</f>
        <v>4.8000000000000001E-5</v>
      </c>
      <c r="T102" s="118">
        <f>SUM(T103:T186)</f>
        <v>0</v>
      </c>
      <c r="AR102" s="112" t="s">
        <v>210</v>
      </c>
      <c r="AT102" s="119" t="s">
        <v>79</v>
      </c>
      <c r="AU102" s="119" t="s">
        <v>88</v>
      </c>
      <c r="AY102" s="112" t="s">
        <v>184</v>
      </c>
      <c r="BK102" s="120">
        <f>SUM(BK103:BK186)</f>
        <v>0</v>
      </c>
    </row>
    <row r="103" spans="2:65" s="1" customFormat="1" ht="37.9" customHeight="1">
      <c r="B103" s="121"/>
      <c r="C103" s="122" t="s">
        <v>210</v>
      </c>
      <c r="D103" s="122" t="s">
        <v>185</v>
      </c>
      <c r="E103" s="123" t="s">
        <v>2546</v>
      </c>
      <c r="F103" s="124" t="s">
        <v>2547</v>
      </c>
      <c r="G103" s="125" t="s">
        <v>348</v>
      </c>
      <c r="H103" s="126">
        <v>14</v>
      </c>
      <c r="I103" s="127"/>
      <c r="J103" s="128">
        <f>ROUND(I103*H103,2)</f>
        <v>0</v>
      </c>
      <c r="K103" s="124" t="s">
        <v>2531</v>
      </c>
      <c r="L103" s="32"/>
      <c r="M103" s="129" t="s">
        <v>3</v>
      </c>
      <c r="N103" s="130" t="s">
        <v>51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88</v>
      </c>
      <c r="AT103" s="133" t="s">
        <v>185</v>
      </c>
      <c r="AU103" s="133" t="s">
        <v>90</v>
      </c>
      <c r="AY103" s="16" t="s">
        <v>184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88</v>
      </c>
      <c r="BK103" s="134">
        <f>ROUND(I103*H103,2)</f>
        <v>0</v>
      </c>
      <c r="BL103" s="16" t="s">
        <v>88</v>
      </c>
      <c r="BM103" s="133" t="s">
        <v>3964</v>
      </c>
    </row>
    <row r="104" spans="2:65" s="1" customFormat="1" ht="11.25">
      <c r="B104" s="32"/>
      <c r="D104" s="165" t="s">
        <v>2533</v>
      </c>
      <c r="F104" s="166" t="s">
        <v>2549</v>
      </c>
      <c r="I104" s="167"/>
      <c r="L104" s="32"/>
      <c r="M104" s="168"/>
      <c r="T104" s="53"/>
      <c r="AT104" s="16" t="s">
        <v>2533</v>
      </c>
      <c r="AU104" s="16" t="s">
        <v>90</v>
      </c>
    </row>
    <row r="105" spans="2:65" s="11" customFormat="1" ht="11.25">
      <c r="B105" s="135"/>
      <c r="D105" s="136" t="s">
        <v>190</v>
      </c>
      <c r="E105" s="137" t="s">
        <v>3</v>
      </c>
      <c r="F105" s="138" t="s">
        <v>3959</v>
      </c>
      <c r="H105" s="137" t="s">
        <v>3</v>
      </c>
      <c r="I105" s="139"/>
      <c r="L105" s="135"/>
      <c r="M105" s="140"/>
      <c r="T105" s="141"/>
      <c r="AT105" s="137" t="s">
        <v>190</v>
      </c>
      <c r="AU105" s="137" t="s">
        <v>90</v>
      </c>
      <c r="AV105" s="11" t="s">
        <v>88</v>
      </c>
      <c r="AW105" s="11" t="s">
        <v>41</v>
      </c>
      <c r="AX105" s="11" t="s">
        <v>80</v>
      </c>
      <c r="AY105" s="137" t="s">
        <v>184</v>
      </c>
    </row>
    <row r="106" spans="2:65" s="11" customFormat="1" ht="11.25">
      <c r="B106" s="135"/>
      <c r="D106" s="136" t="s">
        <v>190</v>
      </c>
      <c r="E106" s="137" t="s">
        <v>3</v>
      </c>
      <c r="F106" s="138" t="s">
        <v>2550</v>
      </c>
      <c r="H106" s="137" t="s">
        <v>3</v>
      </c>
      <c r="I106" s="139"/>
      <c r="L106" s="135"/>
      <c r="M106" s="140"/>
      <c r="T106" s="141"/>
      <c r="AT106" s="137" t="s">
        <v>190</v>
      </c>
      <c r="AU106" s="137" t="s">
        <v>90</v>
      </c>
      <c r="AV106" s="11" t="s">
        <v>88</v>
      </c>
      <c r="AW106" s="11" t="s">
        <v>41</v>
      </c>
      <c r="AX106" s="11" t="s">
        <v>80</v>
      </c>
      <c r="AY106" s="137" t="s">
        <v>184</v>
      </c>
    </row>
    <row r="107" spans="2:65" s="12" customFormat="1" ht="11.25">
      <c r="B107" s="142"/>
      <c r="D107" s="136" t="s">
        <v>190</v>
      </c>
      <c r="E107" s="143" t="s">
        <v>3</v>
      </c>
      <c r="F107" s="144" t="s">
        <v>3965</v>
      </c>
      <c r="H107" s="145">
        <v>14</v>
      </c>
      <c r="I107" s="146"/>
      <c r="L107" s="142"/>
      <c r="M107" s="147"/>
      <c r="T107" s="148"/>
      <c r="AT107" s="143" t="s">
        <v>190</v>
      </c>
      <c r="AU107" s="143" t="s">
        <v>90</v>
      </c>
      <c r="AV107" s="12" t="s">
        <v>90</v>
      </c>
      <c r="AW107" s="12" t="s">
        <v>41</v>
      </c>
      <c r="AX107" s="12" t="s">
        <v>88</v>
      </c>
      <c r="AY107" s="143" t="s">
        <v>184</v>
      </c>
    </row>
    <row r="108" spans="2:65" s="1" customFormat="1" ht="16.5" customHeight="1">
      <c r="B108" s="121"/>
      <c r="C108" s="169" t="s">
        <v>203</v>
      </c>
      <c r="D108" s="169" t="s">
        <v>2525</v>
      </c>
      <c r="E108" s="170" t="s">
        <v>2552</v>
      </c>
      <c r="F108" s="171" t="s">
        <v>2553</v>
      </c>
      <c r="G108" s="172" t="s">
        <v>348</v>
      </c>
      <c r="H108" s="173">
        <v>14</v>
      </c>
      <c r="I108" s="174"/>
      <c r="J108" s="175">
        <f>ROUND(I108*H108,2)</f>
        <v>0</v>
      </c>
      <c r="K108" s="171" t="s">
        <v>901</v>
      </c>
      <c r="L108" s="176"/>
      <c r="M108" s="177" t="s">
        <v>3</v>
      </c>
      <c r="N108" s="178" t="s">
        <v>51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90</v>
      </c>
      <c r="AT108" s="133" t="s">
        <v>2525</v>
      </c>
      <c r="AU108" s="133" t="s">
        <v>90</v>
      </c>
      <c r="AY108" s="16" t="s">
        <v>184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88</v>
      </c>
      <c r="BK108" s="134">
        <f>ROUND(I108*H108,2)</f>
        <v>0</v>
      </c>
      <c r="BL108" s="16" t="s">
        <v>88</v>
      </c>
      <c r="BM108" s="133" t="s">
        <v>3966</v>
      </c>
    </row>
    <row r="109" spans="2:65" s="11" customFormat="1" ht="11.25">
      <c r="B109" s="135"/>
      <c r="D109" s="136" t="s">
        <v>190</v>
      </c>
      <c r="E109" s="137" t="s">
        <v>3</v>
      </c>
      <c r="F109" s="138" t="s">
        <v>3959</v>
      </c>
      <c r="H109" s="137" t="s">
        <v>3</v>
      </c>
      <c r="I109" s="139"/>
      <c r="L109" s="135"/>
      <c r="M109" s="140"/>
      <c r="T109" s="141"/>
      <c r="AT109" s="137" t="s">
        <v>190</v>
      </c>
      <c r="AU109" s="137" t="s">
        <v>90</v>
      </c>
      <c r="AV109" s="11" t="s">
        <v>88</v>
      </c>
      <c r="AW109" s="11" t="s">
        <v>41</v>
      </c>
      <c r="AX109" s="11" t="s">
        <v>80</v>
      </c>
      <c r="AY109" s="137" t="s">
        <v>184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2550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90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2" customFormat="1" ht="11.25">
      <c r="B111" s="142"/>
      <c r="D111" s="136" t="s">
        <v>190</v>
      </c>
      <c r="E111" s="143" t="s">
        <v>3</v>
      </c>
      <c r="F111" s="144" t="s">
        <v>3965</v>
      </c>
      <c r="H111" s="145">
        <v>14</v>
      </c>
      <c r="I111" s="146"/>
      <c r="L111" s="142"/>
      <c r="M111" s="147"/>
      <c r="T111" s="148"/>
      <c r="AT111" s="143" t="s">
        <v>190</v>
      </c>
      <c r="AU111" s="143" t="s">
        <v>90</v>
      </c>
      <c r="AV111" s="12" t="s">
        <v>90</v>
      </c>
      <c r="AW111" s="12" t="s">
        <v>41</v>
      </c>
      <c r="AX111" s="12" t="s">
        <v>88</v>
      </c>
      <c r="AY111" s="143" t="s">
        <v>184</v>
      </c>
    </row>
    <row r="112" spans="2:65" s="1" customFormat="1" ht="16.5" customHeight="1">
      <c r="B112" s="121"/>
      <c r="C112" s="122" t="s">
        <v>221</v>
      </c>
      <c r="D112" s="122" t="s">
        <v>185</v>
      </c>
      <c r="E112" s="123" t="s">
        <v>2555</v>
      </c>
      <c r="F112" s="124" t="s">
        <v>2556</v>
      </c>
      <c r="G112" s="125" t="s">
        <v>324</v>
      </c>
      <c r="H112" s="126">
        <v>1355</v>
      </c>
      <c r="I112" s="127"/>
      <c r="J112" s="128">
        <f>ROUND(I112*H112,2)</f>
        <v>0</v>
      </c>
      <c r="K112" s="124" t="s">
        <v>2531</v>
      </c>
      <c r="L112" s="32"/>
      <c r="M112" s="129" t="s">
        <v>3</v>
      </c>
      <c r="N112" s="130" t="s">
        <v>51</v>
      </c>
      <c r="P112" s="131">
        <f>O112*H112</f>
        <v>0</v>
      </c>
      <c r="Q112" s="131">
        <v>0</v>
      </c>
      <c r="R112" s="131">
        <f>Q112*H112</f>
        <v>0</v>
      </c>
      <c r="S112" s="131">
        <v>0</v>
      </c>
      <c r="T112" s="132">
        <f>S112*H112</f>
        <v>0</v>
      </c>
      <c r="AR112" s="133" t="s">
        <v>88</v>
      </c>
      <c r="AT112" s="133" t="s">
        <v>185</v>
      </c>
      <c r="AU112" s="133" t="s">
        <v>90</v>
      </c>
      <c r="AY112" s="16" t="s">
        <v>184</v>
      </c>
      <c r="BE112" s="134">
        <f>IF(N112="základní",J112,0)</f>
        <v>0</v>
      </c>
      <c r="BF112" s="134">
        <f>IF(N112="snížená",J112,0)</f>
        <v>0</v>
      </c>
      <c r="BG112" s="134">
        <f>IF(N112="zákl. přenesená",J112,0)</f>
        <v>0</v>
      </c>
      <c r="BH112" s="134">
        <f>IF(N112="sníž. přenesená",J112,0)</f>
        <v>0</v>
      </c>
      <c r="BI112" s="134">
        <f>IF(N112="nulová",J112,0)</f>
        <v>0</v>
      </c>
      <c r="BJ112" s="16" t="s">
        <v>88</v>
      </c>
      <c r="BK112" s="134">
        <f>ROUND(I112*H112,2)</f>
        <v>0</v>
      </c>
      <c r="BL112" s="16" t="s">
        <v>88</v>
      </c>
      <c r="BM112" s="133" t="s">
        <v>3967</v>
      </c>
    </row>
    <row r="113" spans="2:65" s="1" customFormat="1" ht="11.25">
      <c r="B113" s="32"/>
      <c r="D113" s="165" t="s">
        <v>2533</v>
      </c>
      <c r="F113" s="166" t="s">
        <v>2558</v>
      </c>
      <c r="I113" s="167"/>
      <c r="L113" s="32"/>
      <c r="M113" s="168"/>
      <c r="T113" s="53"/>
      <c r="AT113" s="16" t="s">
        <v>2533</v>
      </c>
      <c r="AU113" s="16" t="s">
        <v>90</v>
      </c>
    </row>
    <row r="114" spans="2:65" s="11" customFormat="1" ht="11.25">
      <c r="B114" s="135"/>
      <c r="D114" s="136" t="s">
        <v>190</v>
      </c>
      <c r="E114" s="137" t="s">
        <v>3</v>
      </c>
      <c r="F114" s="138" t="s">
        <v>3959</v>
      </c>
      <c r="H114" s="137" t="s">
        <v>3</v>
      </c>
      <c r="I114" s="139"/>
      <c r="L114" s="135"/>
      <c r="M114" s="140"/>
      <c r="T114" s="141"/>
      <c r="AT114" s="137" t="s">
        <v>190</v>
      </c>
      <c r="AU114" s="137" t="s">
        <v>90</v>
      </c>
      <c r="AV114" s="11" t="s">
        <v>88</v>
      </c>
      <c r="AW114" s="11" t="s">
        <v>41</v>
      </c>
      <c r="AX114" s="11" t="s">
        <v>80</v>
      </c>
      <c r="AY114" s="137" t="s">
        <v>184</v>
      </c>
    </row>
    <row r="115" spans="2:65" s="11" customFormat="1" ht="22.5">
      <c r="B115" s="135"/>
      <c r="D115" s="136" t="s">
        <v>190</v>
      </c>
      <c r="E115" s="137" t="s">
        <v>3</v>
      </c>
      <c r="F115" s="138" t="s">
        <v>3968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90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2" customFormat="1" ht="11.25">
      <c r="B116" s="142"/>
      <c r="D116" s="136" t="s">
        <v>190</v>
      </c>
      <c r="E116" s="143" t="s">
        <v>3</v>
      </c>
      <c r="F116" s="144" t="s">
        <v>3961</v>
      </c>
      <c r="H116" s="145">
        <v>305</v>
      </c>
      <c r="I116" s="146"/>
      <c r="L116" s="142"/>
      <c r="M116" s="147"/>
      <c r="T116" s="148"/>
      <c r="AT116" s="143" t="s">
        <v>190</v>
      </c>
      <c r="AU116" s="143" t="s">
        <v>90</v>
      </c>
      <c r="AV116" s="12" t="s">
        <v>90</v>
      </c>
      <c r="AW116" s="12" t="s">
        <v>41</v>
      </c>
      <c r="AX116" s="12" t="s">
        <v>80</v>
      </c>
      <c r="AY116" s="143" t="s">
        <v>184</v>
      </c>
    </row>
    <row r="117" spans="2:65" s="11" customFormat="1" ht="22.5">
      <c r="B117" s="135"/>
      <c r="D117" s="136" t="s">
        <v>190</v>
      </c>
      <c r="E117" s="137" t="s">
        <v>3</v>
      </c>
      <c r="F117" s="138" t="s">
        <v>3969</v>
      </c>
      <c r="H117" s="137" t="s">
        <v>3</v>
      </c>
      <c r="I117" s="139"/>
      <c r="L117" s="135"/>
      <c r="M117" s="140"/>
      <c r="T117" s="141"/>
      <c r="AT117" s="137" t="s">
        <v>190</v>
      </c>
      <c r="AU117" s="137" t="s">
        <v>90</v>
      </c>
      <c r="AV117" s="11" t="s">
        <v>88</v>
      </c>
      <c r="AW117" s="11" t="s">
        <v>41</v>
      </c>
      <c r="AX117" s="11" t="s">
        <v>80</v>
      </c>
      <c r="AY117" s="137" t="s">
        <v>184</v>
      </c>
    </row>
    <row r="118" spans="2:65" s="12" customFormat="1" ht="11.25">
      <c r="B118" s="142"/>
      <c r="D118" s="136" t="s">
        <v>190</v>
      </c>
      <c r="E118" s="143" t="s">
        <v>3</v>
      </c>
      <c r="F118" s="144" t="s">
        <v>872</v>
      </c>
      <c r="H118" s="145">
        <v>1050</v>
      </c>
      <c r="I118" s="146"/>
      <c r="L118" s="142"/>
      <c r="M118" s="147"/>
      <c r="T118" s="148"/>
      <c r="AT118" s="143" t="s">
        <v>190</v>
      </c>
      <c r="AU118" s="143" t="s">
        <v>90</v>
      </c>
      <c r="AV118" s="12" t="s">
        <v>90</v>
      </c>
      <c r="AW118" s="12" t="s">
        <v>41</v>
      </c>
      <c r="AX118" s="12" t="s">
        <v>80</v>
      </c>
      <c r="AY118" s="143" t="s">
        <v>184</v>
      </c>
    </row>
    <row r="119" spans="2:65" s="13" customFormat="1" ht="11.25">
      <c r="B119" s="149"/>
      <c r="D119" s="136" t="s">
        <v>190</v>
      </c>
      <c r="E119" s="150" t="s">
        <v>3</v>
      </c>
      <c r="F119" s="151" t="s">
        <v>202</v>
      </c>
      <c r="H119" s="152">
        <v>1355</v>
      </c>
      <c r="I119" s="153"/>
      <c r="L119" s="149"/>
      <c r="M119" s="154"/>
      <c r="T119" s="155"/>
      <c r="AT119" s="150" t="s">
        <v>190</v>
      </c>
      <c r="AU119" s="150" t="s">
        <v>90</v>
      </c>
      <c r="AV119" s="13" t="s">
        <v>203</v>
      </c>
      <c r="AW119" s="13" t="s">
        <v>41</v>
      </c>
      <c r="AX119" s="13" t="s">
        <v>88</v>
      </c>
      <c r="AY119" s="150" t="s">
        <v>184</v>
      </c>
    </row>
    <row r="120" spans="2:65" s="1" customFormat="1" ht="16.5" customHeight="1">
      <c r="B120" s="121"/>
      <c r="C120" s="169" t="s">
        <v>224</v>
      </c>
      <c r="D120" s="169" t="s">
        <v>2525</v>
      </c>
      <c r="E120" s="170" t="s">
        <v>2560</v>
      </c>
      <c r="F120" s="171" t="s">
        <v>2561</v>
      </c>
      <c r="G120" s="172" t="s">
        <v>324</v>
      </c>
      <c r="H120" s="173">
        <v>305</v>
      </c>
      <c r="I120" s="174"/>
      <c r="J120" s="175">
        <f>ROUND(I120*H120,2)</f>
        <v>0</v>
      </c>
      <c r="K120" s="171" t="s">
        <v>901</v>
      </c>
      <c r="L120" s="176"/>
      <c r="M120" s="177" t="s">
        <v>3</v>
      </c>
      <c r="N120" s="178" t="s">
        <v>51</v>
      </c>
      <c r="P120" s="131">
        <f>O120*H120</f>
        <v>0</v>
      </c>
      <c r="Q120" s="131">
        <v>0</v>
      </c>
      <c r="R120" s="131">
        <f>Q120*H120</f>
        <v>0</v>
      </c>
      <c r="S120" s="131">
        <v>0</v>
      </c>
      <c r="T120" s="132">
        <f>S120*H120</f>
        <v>0</v>
      </c>
      <c r="AR120" s="133" t="s">
        <v>90</v>
      </c>
      <c r="AT120" s="133" t="s">
        <v>2525</v>
      </c>
      <c r="AU120" s="133" t="s">
        <v>90</v>
      </c>
      <c r="AY120" s="16" t="s">
        <v>184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88</v>
      </c>
      <c r="BK120" s="134">
        <f>ROUND(I120*H120,2)</f>
        <v>0</v>
      </c>
      <c r="BL120" s="16" t="s">
        <v>88</v>
      </c>
      <c r="BM120" s="133" t="s">
        <v>3970</v>
      </c>
    </row>
    <row r="121" spans="2:65" s="11" customFormat="1" ht="11.25">
      <c r="B121" s="135"/>
      <c r="D121" s="136" t="s">
        <v>190</v>
      </c>
      <c r="E121" s="137" t="s">
        <v>3</v>
      </c>
      <c r="F121" s="138" t="s">
        <v>3959</v>
      </c>
      <c r="H121" s="137" t="s">
        <v>3</v>
      </c>
      <c r="I121" s="139"/>
      <c r="L121" s="135"/>
      <c r="M121" s="140"/>
      <c r="T121" s="141"/>
      <c r="AT121" s="137" t="s">
        <v>190</v>
      </c>
      <c r="AU121" s="137" t="s">
        <v>90</v>
      </c>
      <c r="AV121" s="11" t="s">
        <v>88</v>
      </c>
      <c r="AW121" s="11" t="s">
        <v>41</v>
      </c>
      <c r="AX121" s="11" t="s">
        <v>80</v>
      </c>
      <c r="AY121" s="137" t="s">
        <v>184</v>
      </c>
    </row>
    <row r="122" spans="2:65" s="11" customFormat="1" ht="22.5">
      <c r="B122" s="135"/>
      <c r="D122" s="136" t="s">
        <v>190</v>
      </c>
      <c r="E122" s="137" t="s">
        <v>3</v>
      </c>
      <c r="F122" s="138" t="s">
        <v>3971</v>
      </c>
      <c r="H122" s="137" t="s">
        <v>3</v>
      </c>
      <c r="I122" s="139"/>
      <c r="L122" s="135"/>
      <c r="M122" s="140"/>
      <c r="T122" s="141"/>
      <c r="AT122" s="137" t="s">
        <v>190</v>
      </c>
      <c r="AU122" s="137" t="s">
        <v>90</v>
      </c>
      <c r="AV122" s="11" t="s">
        <v>88</v>
      </c>
      <c r="AW122" s="11" t="s">
        <v>41</v>
      </c>
      <c r="AX122" s="11" t="s">
        <v>80</v>
      </c>
      <c r="AY122" s="137" t="s">
        <v>184</v>
      </c>
    </row>
    <row r="123" spans="2:65" s="12" customFormat="1" ht="11.25">
      <c r="B123" s="142"/>
      <c r="D123" s="136" t="s">
        <v>190</v>
      </c>
      <c r="E123" s="143" t="s">
        <v>3</v>
      </c>
      <c r="F123" s="144" t="s">
        <v>3961</v>
      </c>
      <c r="H123" s="145">
        <v>305</v>
      </c>
      <c r="I123" s="146"/>
      <c r="L123" s="142"/>
      <c r="M123" s="147"/>
      <c r="T123" s="148"/>
      <c r="AT123" s="143" t="s">
        <v>190</v>
      </c>
      <c r="AU123" s="143" t="s">
        <v>90</v>
      </c>
      <c r="AV123" s="12" t="s">
        <v>90</v>
      </c>
      <c r="AW123" s="12" t="s">
        <v>41</v>
      </c>
      <c r="AX123" s="12" t="s">
        <v>88</v>
      </c>
      <c r="AY123" s="143" t="s">
        <v>184</v>
      </c>
    </row>
    <row r="124" spans="2:65" s="1" customFormat="1" ht="16.5" customHeight="1">
      <c r="B124" s="121"/>
      <c r="C124" s="169" t="s">
        <v>230</v>
      </c>
      <c r="D124" s="169" t="s">
        <v>2525</v>
      </c>
      <c r="E124" s="170" t="s">
        <v>3972</v>
      </c>
      <c r="F124" s="171" t="s">
        <v>3973</v>
      </c>
      <c r="G124" s="172" t="s">
        <v>324</v>
      </c>
      <c r="H124" s="173">
        <v>1050</v>
      </c>
      <c r="I124" s="174"/>
      <c r="J124" s="175">
        <f>ROUND(I124*H124,2)</f>
        <v>0</v>
      </c>
      <c r="K124" s="171" t="s">
        <v>901</v>
      </c>
      <c r="L124" s="176"/>
      <c r="M124" s="177" t="s">
        <v>3</v>
      </c>
      <c r="N124" s="178" t="s">
        <v>51</v>
      </c>
      <c r="P124" s="131">
        <f>O124*H124</f>
        <v>0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90</v>
      </c>
      <c r="AT124" s="133" t="s">
        <v>2525</v>
      </c>
      <c r="AU124" s="133" t="s">
        <v>90</v>
      </c>
      <c r="AY124" s="16" t="s">
        <v>184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6" t="s">
        <v>88</v>
      </c>
      <c r="BK124" s="134">
        <f>ROUND(I124*H124,2)</f>
        <v>0</v>
      </c>
      <c r="BL124" s="16" t="s">
        <v>88</v>
      </c>
      <c r="BM124" s="133" t="s">
        <v>3974</v>
      </c>
    </row>
    <row r="125" spans="2:65" s="11" customFormat="1" ht="11.25">
      <c r="B125" s="135"/>
      <c r="D125" s="136" t="s">
        <v>190</v>
      </c>
      <c r="E125" s="137" t="s">
        <v>3</v>
      </c>
      <c r="F125" s="138" t="s">
        <v>3959</v>
      </c>
      <c r="H125" s="137" t="s">
        <v>3</v>
      </c>
      <c r="I125" s="139"/>
      <c r="L125" s="135"/>
      <c r="M125" s="140"/>
      <c r="T125" s="141"/>
      <c r="AT125" s="137" t="s">
        <v>190</v>
      </c>
      <c r="AU125" s="137" t="s">
        <v>90</v>
      </c>
      <c r="AV125" s="11" t="s">
        <v>88</v>
      </c>
      <c r="AW125" s="11" t="s">
        <v>41</v>
      </c>
      <c r="AX125" s="11" t="s">
        <v>80</v>
      </c>
      <c r="AY125" s="137" t="s">
        <v>184</v>
      </c>
    </row>
    <row r="126" spans="2:65" s="11" customFormat="1" ht="22.5">
      <c r="B126" s="135"/>
      <c r="D126" s="136" t="s">
        <v>190</v>
      </c>
      <c r="E126" s="137" t="s">
        <v>3</v>
      </c>
      <c r="F126" s="138" t="s">
        <v>3975</v>
      </c>
      <c r="H126" s="137" t="s">
        <v>3</v>
      </c>
      <c r="I126" s="139"/>
      <c r="L126" s="135"/>
      <c r="M126" s="140"/>
      <c r="T126" s="141"/>
      <c r="AT126" s="137" t="s">
        <v>190</v>
      </c>
      <c r="AU126" s="137" t="s">
        <v>90</v>
      </c>
      <c r="AV126" s="11" t="s">
        <v>88</v>
      </c>
      <c r="AW126" s="11" t="s">
        <v>41</v>
      </c>
      <c r="AX126" s="11" t="s">
        <v>80</v>
      </c>
      <c r="AY126" s="137" t="s">
        <v>184</v>
      </c>
    </row>
    <row r="127" spans="2:65" s="12" customFormat="1" ht="11.25">
      <c r="B127" s="142"/>
      <c r="D127" s="136" t="s">
        <v>190</v>
      </c>
      <c r="E127" s="143" t="s">
        <v>3</v>
      </c>
      <c r="F127" s="144" t="s">
        <v>872</v>
      </c>
      <c r="H127" s="145">
        <v>1050</v>
      </c>
      <c r="I127" s="146"/>
      <c r="L127" s="142"/>
      <c r="M127" s="147"/>
      <c r="T127" s="148"/>
      <c r="AT127" s="143" t="s">
        <v>190</v>
      </c>
      <c r="AU127" s="143" t="s">
        <v>90</v>
      </c>
      <c r="AV127" s="12" t="s">
        <v>90</v>
      </c>
      <c r="AW127" s="12" t="s">
        <v>41</v>
      </c>
      <c r="AX127" s="12" t="s">
        <v>88</v>
      </c>
      <c r="AY127" s="143" t="s">
        <v>184</v>
      </c>
    </row>
    <row r="128" spans="2:65" s="1" customFormat="1" ht="33" customHeight="1">
      <c r="B128" s="121"/>
      <c r="C128" s="122" t="s">
        <v>228</v>
      </c>
      <c r="D128" s="122" t="s">
        <v>185</v>
      </c>
      <c r="E128" s="123" t="s">
        <v>2563</v>
      </c>
      <c r="F128" s="124" t="s">
        <v>2564</v>
      </c>
      <c r="G128" s="125" t="s">
        <v>348</v>
      </c>
      <c r="H128" s="126">
        <v>6</v>
      </c>
      <c r="I128" s="127"/>
      <c r="J128" s="128">
        <f>ROUND(I128*H128,2)</f>
        <v>0</v>
      </c>
      <c r="K128" s="124" t="s">
        <v>2531</v>
      </c>
      <c r="L128" s="32"/>
      <c r="M128" s="129" t="s">
        <v>3</v>
      </c>
      <c r="N128" s="130" t="s">
        <v>51</v>
      </c>
      <c r="P128" s="131">
        <f>O128*H128</f>
        <v>0</v>
      </c>
      <c r="Q128" s="131">
        <v>0</v>
      </c>
      <c r="R128" s="131">
        <f>Q128*H128</f>
        <v>0</v>
      </c>
      <c r="S128" s="131">
        <v>0</v>
      </c>
      <c r="T128" s="132">
        <f>S128*H128</f>
        <v>0</v>
      </c>
      <c r="AR128" s="133" t="s">
        <v>88</v>
      </c>
      <c r="AT128" s="133" t="s">
        <v>185</v>
      </c>
      <c r="AU128" s="133" t="s">
        <v>90</v>
      </c>
      <c r="AY128" s="16" t="s">
        <v>184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88</v>
      </c>
      <c r="BK128" s="134">
        <f>ROUND(I128*H128,2)</f>
        <v>0</v>
      </c>
      <c r="BL128" s="16" t="s">
        <v>88</v>
      </c>
      <c r="BM128" s="133" t="s">
        <v>3976</v>
      </c>
    </row>
    <row r="129" spans="2:65" s="1" customFormat="1" ht="11.25">
      <c r="B129" s="32"/>
      <c r="D129" s="165" t="s">
        <v>2533</v>
      </c>
      <c r="F129" s="166" t="s">
        <v>2566</v>
      </c>
      <c r="I129" s="167"/>
      <c r="L129" s="32"/>
      <c r="M129" s="168"/>
      <c r="T129" s="53"/>
      <c r="AT129" s="16" t="s">
        <v>2533</v>
      </c>
      <c r="AU129" s="16" t="s">
        <v>90</v>
      </c>
    </row>
    <row r="130" spans="2:65" s="11" customFormat="1" ht="11.25">
      <c r="B130" s="135"/>
      <c r="D130" s="136" t="s">
        <v>190</v>
      </c>
      <c r="E130" s="137" t="s">
        <v>3</v>
      </c>
      <c r="F130" s="138" t="s">
        <v>3959</v>
      </c>
      <c r="H130" s="137" t="s">
        <v>3</v>
      </c>
      <c r="I130" s="139"/>
      <c r="L130" s="135"/>
      <c r="M130" s="140"/>
      <c r="T130" s="141"/>
      <c r="AT130" s="137" t="s">
        <v>190</v>
      </c>
      <c r="AU130" s="137" t="s">
        <v>90</v>
      </c>
      <c r="AV130" s="11" t="s">
        <v>88</v>
      </c>
      <c r="AW130" s="11" t="s">
        <v>41</v>
      </c>
      <c r="AX130" s="11" t="s">
        <v>80</v>
      </c>
      <c r="AY130" s="137" t="s">
        <v>184</v>
      </c>
    </row>
    <row r="131" spans="2:65" s="11" customFormat="1" ht="22.5">
      <c r="B131" s="135"/>
      <c r="D131" s="136" t="s">
        <v>190</v>
      </c>
      <c r="E131" s="137" t="s">
        <v>3</v>
      </c>
      <c r="F131" s="138" t="s">
        <v>3968</v>
      </c>
      <c r="H131" s="137" t="s">
        <v>3</v>
      </c>
      <c r="I131" s="139"/>
      <c r="L131" s="135"/>
      <c r="M131" s="140"/>
      <c r="T131" s="141"/>
      <c r="AT131" s="137" t="s">
        <v>190</v>
      </c>
      <c r="AU131" s="137" t="s">
        <v>90</v>
      </c>
      <c r="AV131" s="11" t="s">
        <v>88</v>
      </c>
      <c r="AW131" s="11" t="s">
        <v>41</v>
      </c>
      <c r="AX131" s="11" t="s">
        <v>80</v>
      </c>
      <c r="AY131" s="137" t="s">
        <v>184</v>
      </c>
    </row>
    <row r="132" spans="2:65" s="12" customFormat="1" ht="11.25">
      <c r="B132" s="142"/>
      <c r="D132" s="136" t="s">
        <v>190</v>
      </c>
      <c r="E132" s="143" t="s">
        <v>3</v>
      </c>
      <c r="F132" s="144" t="s">
        <v>3293</v>
      </c>
      <c r="H132" s="145">
        <v>6</v>
      </c>
      <c r="I132" s="146"/>
      <c r="L132" s="142"/>
      <c r="M132" s="147"/>
      <c r="T132" s="148"/>
      <c r="AT132" s="143" t="s">
        <v>190</v>
      </c>
      <c r="AU132" s="143" t="s">
        <v>90</v>
      </c>
      <c r="AV132" s="12" t="s">
        <v>90</v>
      </c>
      <c r="AW132" s="12" t="s">
        <v>41</v>
      </c>
      <c r="AX132" s="12" t="s">
        <v>88</v>
      </c>
      <c r="AY132" s="143" t="s">
        <v>184</v>
      </c>
    </row>
    <row r="133" spans="2:65" s="1" customFormat="1" ht="33" customHeight="1">
      <c r="B133" s="121"/>
      <c r="C133" s="122" t="s">
        <v>241</v>
      </c>
      <c r="D133" s="122" t="s">
        <v>185</v>
      </c>
      <c r="E133" s="123" t="s">
        <v>3977</v>
      </c>
      <c r="F133" s="124" t="s">
        <v>3978</v>
      </c>
      <c r="G133" s="125" t="s">
        <v>348</v>
      </c>
      <c r="H133" s="126">
        <v>2</v>
      </c>
      <c r="I133" s="127"/>
      <c r="J133" s="128">
        <f>ROUND(I133*H133,2)</f>
        <v>0</v>
      </c>
      <c r="K133" s="124" t="s">
        <v>2531</v>
      </c>
      <c r="L133" s="32"/>
      <c r="M133" s="129" t="s">
        <v>3</v>
      </c>
      <c r="N133" s="130" t="s">
        <v>51</v>
      </c>
      <c r="P133" s="131">
        <f>O133*H133</f>
        <v>0</v>
      </c>
      <c r="Q133" s="131">
        <v>0</v>
      </c>
      <c r="R133" s="131">
        <f>Q133*H133</f>
        <v>0</v>
      </c>
      <c r="S133" s="131">
        <v>0</v>
      </c>
      <c r="T133" s="132">
        <f>S133*H133</f>
        <v>0</v>
      </c>
      <c r="AR133" s="133" t="s">
        <v>88</v>
      </c>
      <c r="AT133" s="133" t="s">
        <v>185</v>
      </c>
      <c r="AU133" s="133" t="s">
        <v>90</v>
      </c>
      <c r="AY133" s="16" t="s">
        <v>184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6" t="s">
        <v>88</v>
      </c>
      <c r="BK133" s="134">
        <f>ROUND(I133*H133,2)</f>
        <v>0</v>
      </c>
      <c r="BL133" s="16" t="s">
        <v>88</v>
      </c>
      <c r="BM133" s="133" t="s">
        <v>3979</v>
      </c>
    </row>
    <row r="134" spans="2:65" s="1" customFormat="1" ht="11.25">
      <c r="B134" s="32"/>
      <c r="D134" s="165" t="s">
        <v>2533</v>
      </c>
      <c r="F134" s="166" t="s">
        <v>3980</v>
      </c>
      <c r="I134" s="167"/>
      <c r="L134" s="32"/>
      <c r="M134" s="168"/>
      <c r="T134" s="53"/>
      <c r="AT134" s="16" t="s">
        <v>2533</v>
      </c>
      <c r="AU134" s="16" t="s">
        <v>90</v>
      </c>
    </row>
    <row r="135" spans="2:65" s="11" customFormat="1" ht="11.25">
      <c r="B135" s="135"/>
      <c r="D135" s="136" t="s">
        <v>190</v>
      </c>
      <c r="E135" s="137" t="s">
        <v>3</v>
      </c>
      <c r="F135" s="138" t="s">
        <v>3959</v>
      </c>
      <c r="H135" s="137" t="s">
        <v>3</v>
      </c>
      <c r="I135" s="139"/>
      <c r="L135" s="135"/>
      <c r="M135" s="140"/>
      <c r="T135" s="141"/>
      <c r="AT135" s="137" t="s">
        <v>190</v>
      </c>
      <c r="AU135" s="137" t="s">
        <v>90</v>
      </c>
      <c r="AV135" s="11" t="s">
        <v>88</v>
      </c>
      <c r="AW135" s="11" t="s">
        <v>41</v>
      </c>
      <c r="AX135" s="11" t="s">
        <v>80</v>
      </c>
      <c r="AY135" s="137" t="s">
        <v>184</v>
      </c>
    </row>
    <row r="136" spans="2:65" s="11" customFormat="1" ht="22.5">
      <c r="B136" s="135"/>
      <c r="D136" s="136" t="s">
        <v>190</v>
      </c>
      <c r="E136" s="137" t="s">
        <v>3</v>
      </c>
      <c r="F136" s="138" t="s">
        <v>3969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90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2" customFormat="1" ht="11.25">
      <c r="B137" s="142"/>
      <c r="D137" s="136" t="s">
        <v>190</v>
      </c>
      <c r="E137" s="143" t="s">
        <v>3</v>
      </c>
      <c r="F137" s="144" t="s">
        <v>90</v>
      </c>
      <c r="H137" s="145">
        <v>2</v>
      </c>
      <c r="I137" s="146"/>
      <c r="L137" s="142"/>
      <c r="M137" s="147"/>
      <c r="T137" s="148"/>
      <c r="AT137" s="143" t="s">
        <v>190</v>
      </c>
      <c r="AU137" s="143" t="s">
        <v>90</v>
      </c>
      <c r="AV137" s="12" t="s">
        <v>90</v>
      </c>
      <c r="AW137" s="12" t="s">
        <v>41</v>
      </c>
      <c r="AX137" s="12" t="s">
        <v>88</v>
      </c>
      <c r="AY137" s="143" t="s">
        <v>184</v>
      </c>
    </row>
    <row r="138" spans="2:65" s="1" customFormat="1" ht="24.2" customHeight="1">
      <c r="B138" s="121"/>
      <c r="C138" s="122" t="s">
        <v>247</v>
      </c>
      <c r="D138" s="122" t="s">
        <v>185</v>
      </c>
      <c r="E138" s="123" t="s">
        <v>2567</v>
      </c>
      <c r="F138" s="124" t="s">
        <v>2568</v>
      </c>
      <c r="G138" s="125" t="s">
        <v>348</v>
      </c>
      <c r="H138" s="126">
        <v>3</v>
      </c>
      <c r="I138" s="127"/>
      <c r="J138" s="128">
        <f>ROUND(I138*H138,2)</f>
        <v>0</v>
      </c>
      <c r="K138" s="124" t="s">
        <v>2531</v>
      </c>
      <c r="L138" s="32"/>
      <c r="M138" s="129" t="s">
        <v>3</v>
      </c>
      <c r="N138" s="130" t="s">
        <v>51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88</v>
      </c>
      <c r="AT138" s="133" t="s">
        <v>185</v>
      </c>
      <c r="AU138" s="133" t="s">
        <v>90</v>
      </c>
      <c r="AY138" s="16" t="s">
        <v>184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88</v>
      </c>
      <c r="BK138" s="134">
        <f>ROUND(I138*H138,2)</f>
        <v>0</v>
      </c>
      <c r="BL138" s="16" t="s">
        <v>88</v>
      </c>
      <c r="BM138" s="133" t="s">
        <v>3981</v>
      </c>
    </row>
    <row r="139" spans="2:65" s="1" customFormat="1" ht="11.25">
      <c r="B139" s="32"/>
      <c r="D139" s="165" t="s">
        <v>2533</v>
      </c>
      <c r="F139" s="166" t="s">
        <v>2570</v>
      </c>
      <c r="I139" s="167"/>
      <c r="L139" s="32"/>
      <c r="M139" s="168"/>
      <c r="T139" s="53"/>
      <c r="AT139" s="16" t="s">
        <v>2533</v>
      </c>
      <c r="AU139" s="16" t="s">
        <v>90</v>
      </c>
    </row>
    <row r="140" spans="2:65" s="11" customFormat="1" ht="11.25">
      <c r="B140" s="135"/>
      <c r="D140" s="136" t="s">
        <v>190</v>
      </c>
      <c r="E140" s="137" t="s">
        <v>3</v>
      </c>
      <c r="F140" s="138" t="s">
        <v>3959</v>
      </c>
      <c r="H140" s="137" t="s">
        <v>3</v>
      </c>
      <c r="I140" s="139"/>
      <c r="L140" s="135"/>
      <c r="M140" s="140"/>
      <c r="T140" s="141"/>
      <c r="AT140" s="137" t="s">
        <v>190</v>
      </c>
      <c r="AU140" s="137" t="s">
        <v>90</v>
      </c>
      <c r="AV140" s="11" t="s">
        <v>88</v>
      </c>
      <c r="AW140" s="11" t="s">
        <v>41</v>
      </c>
      <c r="AX140" s="11" t="s">
        <v>80</v>
      </c>
      <c r="AY140" s="137" t="s">
        <v>184</v>
      </c>
    </row>
    <row r="141" spans="2:65" s="11" customFormat="1" ht="22.5">
      <c r="B141" s="135"/>
      <c r="D141" s="136" t="s">
        <v>190</v>
      </c>
      <c r="E141" s="137" t="s">
        <v>3</v>
      </c>
      <c r="F141" s="138" t="s">
        <v>3968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90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2" customFormat="1" ht="11.25">
      <c r="B142" s="142"/>
      <c r="D142" s="136" t="s">
        <v>190</v>
      </c>
      <c r="E142" s="143" t="s">
        <v>3</v>
      </c>
      <c r="F142" s="144" t="s">
        <v>1127</v>
      </c>
      <c r="H142" s="145">
        <v>3</v>
      </c>
      <c r="I142" s="146"/>
      <c r="L142" s="142"/>
      <c r="M142" s="147"/>
      <c r="T142" s="148"/>
      <c r="AT142" s="143" t="s">
        <v>190</v>
      </c>
      <c r="AU142" s="143" t="s">
        <v>90</v>
      </c>
      <c r="AV142" s="12" t="s">
        <v>90</v>
      </c>
      <c r="AW142" s="12" t="s">
        <v>41</v>
      </c>
      <c r="AX142" s="12" t="s">
        <v>88</v>
      </c>
      <c r="AY142" s="143" t="s">
        <v>184</v>
      </c>
    </row>
    <row r="143" spans="2:65" s="1" customFormat="1" ht="24.2" customHeight="1">
      <c r="B143" s="121"/>
      <c r="C143" s="122" t="s">
        <v>253</v>
      </c>
      <c r="D143" s="122" t="s">
        <v>185</v>
      </c>
      <c r="E143" s="123" t="s">
        <v>3982</v>
      </c>
      <c r="F143" s="124" t="s">
        <v>3983</v>
      </c>
      <c r="G143" s="125" t="s">
        <v>348</v>
      </c>
      <c r="H143" s="126">
        <v>1</v>
      </c>
      <c r="I143" s="127"/>
      <c r="J143" s="128">
        <f>ROUND(I143*H143,2)</f>
        <v>0</v>
      </c>
      <c r="K143" s="124" t="s">
        <v>2531</v>
      </c>
      <c r="L143" s="32"/>
      <c r="M143" s="129" t="s">
        <v>3</v>
      </c>
      <c r="N143" s="130" t="s">
        <v>51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88</v>
      </c>
      <c r="AT143" s="133" t="s">
        <v>185</v>
      </c>
      <c r="AU143" s="133" t="s">
        <v>90</v>
      </c>
      <c r="AY143" s="16" t="s">
        <v>184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88</v>
      </c>
      <c r="BK143" s="134">
        <f>ROUND(I143*H143,2)</f>
        <v>0</v>
      </c>
      <c r="BL143" s="16" t="s">
        <v>88</v>
      </c>
      <c r="BM143" s="133" t="s">
        <v>3984</v>
      </c>
    </row>
    <row r="144" spans="2:65" s="1" customFormat="1" ht="11.25">
      <c r="B144" s="32"/>
      <c r="D144" s="165" t="s">
        <v>2533</v>
      </c>
      <c r="F144" s="166" t="s">
        <v>3985</v>
      </c>
      <c r="I144" s="167"/>
      <c r="L144" s="32"/>
      <c r="M144" s="168"/>
      <c r="T144" s="53"/>
      <c r="AT144" s="16" t="s">
        <v>2533</v>
      </c>
      <c r="AU144" s="16" t="s">
        <v>90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3959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90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1" customFormat="1" ht="22.5">
      <c r="B146" s="135"/>
      <c r="D146" s="136" t="s">
        <v>190</v>
      </c>
      <c r="E146" s="137" t="s">
        <v>3</v>
      </c>
      <c r="F146" s="138" t="s">
        <v>3969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90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2" customFormat="1" ht="11.25">
      <c r="B147" s="142"/>
      <c r="D147" s="136" t="s">
        <v>190</v>
      </c>
      <c r="E147" s="143" t="s">
        <v>3</v>
      </c>
      <c r="F147" s="144" t="s">
        <v>88</v>
      </c>
      <c r="H147" s="145">
        <v>1</v>
      </c>
      <c r="I147" s="146"/>
      <c r="L147" s="142"/>
      <c r="M147" s="147"/>
      <c r="T147" s="148"/>
      <c r="AT147" s="143" t="s">
        <v>190</v>
      </c>
      <c r="AU147" s="143" t="s">
        <v>90</v>
      </c>
      <c r="AV147" s="12" t="s">
        <v>90</v>
      </c>
      <c r="AW147" s="12" t="s">
        <v>41</v>
      </c>
      <c r="AX147" s="12" t="s">
        <v>88</v>
      </c>
      <c r="AY147" s="143" t="s">
        <v>184</v>
      </c>
    </row>
    <row r="148" spans="2:65" s="1" customFormat="1" ht="24.2" customHeight="1">
      <c r="B148" s="121"/>
      <c r="C148" s="122" t="s">
        <v>265</v>
      </c>
      <c r="D148" s="122" t="s">
        <v>185</v>
      </c>
      <c r="E148" s="123" t="s">
        <v>3986</v>
      </c>
      <c r="F148" s="124" t="s">
        <v>3987</v>
      </c>
      <c r="G148" s="125" t="s">
        <v>348</v>
      </c>
      <c r="H148" s="126">
        <v>1</v>
      </c>
      <c r="I148" s="127"/>
      <c r="J148" s="128">
        <f>ROUND(I148*H148,2)</f>
        <v>0</v>
      </c>
      <c r="K148" s="124" t="s">
        <v>2531</v>
      </c>
      <c r="L148" s="32"/>
      <c r="M148" s="129" t="s">
        <v>3</v>
      </c>
      <c r="N148" s="130" t="s">
        <v>51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88</v>
      </c>
      <c r="AT148" s="133" t="s">
        <v>185</v>
      </c>
      <c r="AU148" s="133" t="s">
        <v>90</v>
      </c>
      <c r="AY148" s="16" t="s">
        <v>184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6" t="s">
        <v>88</v>
      </c>
      <c r="BK148" s="134">
        <f>ROUND(I148*H148,2)</f>
        <v>0</v>
      </c>
      <c r="BL148" s="16" t="s">
        <v>88</v>
      </c>
      <c r="BM148" s="133" t="s">
        <v>3988</v>
      </c>
    </row>
    <row r="149" spans="2:65" s="1" customFormat="1" ht="11.25">
      <c r="B149" s="32"/>
      <c r="D149" s="165" t="s">
        <v>2533</v>
      </c>
      <c r="F149" s="166" t="s">
        <v>3989</v>
      </c>
      <c r="I149" s="167"/>
      <c r="L149" s="32"/>
      <c r="M149" s="168"/>
      <c r="T149" s="53"/>
      <c r="AT149" s="16" t="s">
        <v>2533</v>
      </c>
      <c r="AU149" s="16" t="s">
        <v>90</v>
      </c>
    </row>
    <row r="150" spans="2:65" s="11" customFormat="1" ht="11.25">
      <c r="B150" s="135"/>
      <c r="D150" s="136" t="s">
        <v>190</v>
      </c>
      <c r="E150" s="137" t="s">
        <v>3</v>
      </c>
      <c r="F150" s="138" t="s">
        <v>3959</v>
      </c>
      <c r="H150" s="137" t="s">
        <v>3</v>
      </c>
      <c r="I150" s="139"/>
      <c r="L150" s="135"/>
      <c r="M150" s="140"/>
      <c r="T150" s="141"/>
      <c r="AT150" s="137" t="s">
        <v>190</v>
      </c>
      <c r="AU150" s="137" t="s">
        <v>90</v>
      </c>
      <c r="AV150" s="11" t="s">
        <v>88</v>
      </c>
      <c r="AW150" s="11" t="s">
        <v>41</v>
      </c>
      <c r="AX150" s="11" t="s">
        <v>80</v>
      </c>
      <c r="AY150" s="137" t="s">
        <v>184</v>
      </c>
    </row>
    <row r="151" spans="2:65" s="11" customFormat="1" ht="33.75">
      <c r="B151" s="135"/>
      <c r="D151" s="136" t="s">
        <v>190</v>
      </c>
      <c r="E151" s="137" t="s">
        <v>3</v>
      </c>
      <c r="F151" s="138" t="s">
        <v>3990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90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2" customFormat="1" ht="11.25">
      <c r="B152" s="142"/>
      <c r="D152" s="136" t="s">
        <v>190</v>
      </c>
      <c r="E152" s="143" t="s">
        <v>3</v>
      </c>
      <c r="F152" s="144" t="s">
        <v>88</v>
      </c>
      <c r="H152" s="145">
        <v>1</v>
      </c>
      <c r="I152" s="146"/>
      <c r="L152" s="142"/>
      <c r="M152" s="147"/>
      <c r="T152" s="148"/>
      <c r="AT152" s="143" t="s">
        <v>190</v>
      </c>
      <c r="AU152" s="143" t="s">
        <v>90</v>
      </c>
      <c r="AV152" s="12" t="s">
        <v>90</v>
      </c>
      <c r="AW152" s="12" t="s">
        <v>41</v>
      </c>
      <c r="AX152" s="12" t="s">
        <v>88</v>
      </c>
      <c r="AY152" s="143" t="s">
        <v>184</v>
      </c>
    </row>
    <row r="153" spans="2:65" s="1" customFormat="1" ht="24.2" customHeight="1">
      <c r="B153" s="121"/>
      <c r="C153" s="122" t="s">
        <v>274</v>
      </c>
      <c r="D153" s="122" t="s">
        <v>185</v>
      </c>
      <c r="E153" s="123" t="s">
        <v>2572</v>
      </c>
      <c r="F153" s="124" t="s">
        <v>2573</v>
      </c>
      <c r="G153" s="125" t="s">
        <v>348</v>
      </c>
      <c r="H153" s="126">
        <v>6</v>
      </c>
      <c r="I153" s="127"/>
      <c r="J153" s="128">
        <f>ROUND(I153*H153,2)</f>
        <v>0</v>
      </c>
      <c r="K153" s="124" t="s">
        <v>2531</v>
      </c>
      <c r="L153" s="32"/>
      <c r="M153" s="129" t="s">
        <v>3</v>
      </c>
      <c r="N153" s="130" t="s">
        <v>51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88</v>
      </c>
      <c r="AT153" s="133" t="s">
        <v>185</v>
      </c>
      <c r="AU153" s="133" t="s">
        <v>90</v>
      </c>
      <c r="AY153" s="16" t="s">
        <v>184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88</v>
      </c>
      <c r="BK153" s="134">
        <f>ROUND(I153*H153,2)</f>
        <v>0</v>
      </c>
      <c r="BL153" s="16" t="s">
        <v>88</v>
      </c>
      <c r="BM153" s="133" t="s">
        <v>3991</v>
      </c>
    </row>
    <row r="154" spans="2:65" s="1" customFormat="1" ht="11.25">
      <c r="B154" s="32"/>
      <c r="D154" s="165" t="s">
        <v>2533</v>
      </c>
      <c r="F154" s="166" t="s">
        <v>2575</v>
      </c>
      <c r="I154" s="167"/>
      <c r="L154" s="32"/>
      <c r="M154" s="168"/>
      <c r="T154" s="53"/>
      <c r="AT154" s="16" t="s">
        <v>2533</v>
      </c>
      <c r="AU154" s="16" t="s">
        <v>90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3959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90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1" customFormat="1" ht="22.5">
      <c r="B156" s="135"/>
      <c r="D156" s="136" t="s">
        <v>190</v>
      </c>
      <c r="E156" s="137" t="s">
        <v>3</v>
      </c>
      <c r="F156" s="138" t="s">
        <v>3968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90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2" customFormat="1" ht="11.25">
      <c r="B157" s="142"/>
      <c r="D157" s="136" t="s">
        <v>190</v>
      </c>
      <c r="E157" s="143" t="s">
        <v>3</v>
      </c>
      <c r="F157" s="144" t="s">
        <v>3293</v>
      </c>
      <c r="H157" s="145">
        <v>6</v>
      </c>
      <c r="I157" s="146"/>
      <c r="L157" s="142"/>
      <c r="M157" s="147"/>
      <c r="T157" s="148"/>
      <c r="AT157" s="143" t="s">
        <v>190</v>
      </c>
      <c r="AU157" s="143" t="s">
        <v>90</v>
      </c>
      <c r="AV157" s="12" t="s">
        <v>90</v>
      </c>
      <c r="AW157" s="12" t="s">
        <v>41</v>
      </c>
      <c r="AX157" s="12" t="s">
        <v>88</v>
      </c>
      <c r="AY157" s="143" t="s">
        <v>184</v>
      </c>
    </row>
    <row r="158" spans="2:65" s="1" customFormat="1" ht="37.9" customHeight="1">
      <c r="B158" s="121"/>
      <c r="C158" s="122" t="s">
        <v>256</v>
      </c>
      <c r="D158" s="122" t="s">
        <v>185</v>
      </c>
      <c r="E158" s="123" t="s">
        <v>2576</v>
      </c>
      <c r="F158" s="124" t="s">
        <v>2577</v>
      </c>
      <c r="G158" s="125" t="s">
        <v>348</v>
      </c>
      <c r="H158" s="126">
        <v>3</v>
      </c>
      <c r="I158" s="127"/>
      <c r="J158" s="128">
        <f>ROUND(I158*H158,2)</f>
        <v>0</v>
      </c>
      <c r="K158" s="124" t="s">
        <v>2531</v>
      </c>
      <c r="L158" s="32"/>
      <c r="M158" s="129" t="s">
        <v>3</v>
      </c>
      <c r="N158" s="130" t="s">
        <v>51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88</v>
      </c>
      <c r="AT158" s="133" t="s">
        <v>185</v>
      </c>
      <c r="AU158" s="133" t="s">
        <v>90</v>
      </c>
      <c r="AY158" s="16" t="s">
        <v>184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88</v>
      </c>
      <c r="BK158" s="134">
        <f>ROUND(I158*H158,2)</f>
        <v>0</v>
      </c>
      <c r="BL158" s="16" t="s">
        <v>88</v>
      </c>
      <c r="BM158" s="133" t="s">
        <v>3992</v>
      </c>
    </row>
    <row r="159" spans="2:65" s="1" customFormat="1" ht="11.25">
      <c r="B159" s="32"/>
      <c r="D159" s="165" t="s">
        <v>2533</v>
      </c>
      <c r="F159" s="166" t="s">
        <v>2579</v>
      </c>
      <c r="I159" s="167"/>
      <c r="L159" s="32"/>
      <c r="M159" s="168"/>
      <c r="T159" s="53"/>
      <c r="AT159" s="16" t="s">
        <v>2533</v>
      </c>
      <c r="AU159" s="16" t="s">
        <v>90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3959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90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22.5">
      <c r="B161" s="135"/>
      <c r="D161" s="136" t="s">
        <v>190</v>
      </c>
      <c r="E161" s="137" t="s">
        <v>3</v>
      </c>
      <c r="F161" s="138" t="s">
        <v>3968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90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2" customFormat="1" ht="11.25">
      <c r="B162" s="142"/>
      <c r="D162" s="136" t="s">
        <v>190</v>
      </c>
      <c r="E162" s="143" t="s">
        <v>3</v>
      </c>
      <c r="F162" s="144" t="s">
        <v>1127</v>
      </c>
      <c r="H162" s="145">
        <v>3</v>
      </c>
      <c r="I162" s="146"/>
      <c r="L162" s="142"/>
      <c r="M162" s="147"/>
      <c r="T162" s="148"/>
      <c r="AT162" s="143" t="s">
        <v>190</v>
      </c>
      <c r="AU162" s="143" t="s">
        <v>90</v>
      </c>
      <c r="AV162" s="12" t="s">
        <v>90</v>
      </c>
      <c r="AW162" s="12" t="s">
        <v>41</v>
      </c>
      <c r="AX162" s="12" t="s">
        <v>88</v>
      </c>
      <c r="AY162" s="143" t="s">
        <v>184</v>
      </c>
    </row>
    <row r="163" spans="2:65" s="1" customFormat="1" ht="24.2" customHeight="1">
      <c r="B163" s="121"/>
      <c r="C163" s="122" t="s">
        <v>9</v>
      </c>
      <c r="D163" s="122" t="s">
        <v>185</v>
      </c>
      <c r="E163" s="123" t="s">
        <v>3993</v>
      </c>
      <c r="F163" s="124" t="s">
        <v>3994</v>
      </c>
      <c r="G163" s="125" t="s">
        <v>348</v>
      </c>
      <c r="H163" s="126">
        <v>2</v>
      </c>
      <c r="I163" s="127"/>
      <c r="J163" s="128">
        <f>ROUND(I163*H163,2)</f>
        <v>0</v>
      </c>
      <c r="K163" s="124" t="s">
        <v>2531</v>
      </c>
      <c r="L163" s="32"/>
      <c r="M163" s="129" t="s">
        <v>3</v>
      </c>
      <c r="N163" s="130" t="s">
        <v>51</v>
      </c>
      <c r="P163" s="131">
        <f>O163*H163</f>
        <v>0</v>
      </c>
      <c r="Q163" s="131">
        <v>0</v>
      </c>
      <c r="R163" s="131">
        <f>Q163*H163</f>
        <v>0</v>
      </c>
      <c r="S163" s="131">
        <v>0</v>
      </c>
      <c r="T163" s="132">
        <f>S163*H163</f>
        <v>0</v>
      </c>
      <c r="AR163" s="133" t="s">
        <v>88</v>
      </c>
      <c r="AT163" s="133" t="s">
        <v>185</v>
      </c>
      <c r="AU163" s="133" t="s">
        <v>90</v>
      </c>
      <c r="AY163" s="16" t="s">
        <v>184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6" t="s">
        <v>88</v>
      </c>
      <c r="BK163" s="134">
        <f>ROUND(I163*H163,2)</f>
        <v>0</v>
      </c>
      <c r="BL163" s="16" t="s">
        <v>88</v>
      </c>
      <c r="BM163" s="133" t="s">
        <v>3995</v>
      </c>
    </row>
    <row r="164" spans="2:65" s="1" customFormat="1" ht="11.25">
      <c r="B164" s="32"/>
      <c r="D164" s="165" t="s">
        <v>2533</v>
      </c>
      <c r="F164" s="166" t="s">
        <v>3996</v>
      </c>
      <c r="I164" s="167"/>
      <c r="L164" s="32"/>
      <c r="M164" s="168"/>
      <c r="T164" s="53"/>
      <c r="AT164" s="16" t="s">
        <v>2533</v>
      </c>
      <c r="AU164" s="16" t="s">
        <v>90</v>
      </c>
    </row>
    <row r="165" spans="2:65" s="11" customFormat="1" ht="11.25">
      <c r="B165" s="135"/>
      <c r="D165" s="136" t="s">
        <v>190</v>
      </c>
      <c r="E165" s="137" t="s">
        <v>3</v>
      </c>
      <c r="F165" s="138" t="s">
        <v>3959</v>
      </c>
      <c r="H165" s="137" t="s">
        <v>3</v>
      </c>
      <c r="I165" s="139"/>
      <c r="L165" s="135"/>
      <c r="M165" s="140"/>
      <c r="T165" s="141"/>
      <c r="AT165" s="137" t="s">
        <v>190</v>
      </c>
      <c r="AU165" s="137" t="s">
        <v>90</v>
      </c>
      <c r="AV165" s="11" t="s">
        <v>88</v>
      </c>
      <c r="AW165" s="11" t="s">
        <v>41</v>
      </c>
      <c r="AX165" s="11" t="s">
        <v>80</v>
      </c>
      <c r="AY165" s="137" t="s">
        <v>184</v>
      </c>
    </row>
    <row r="166" spans="2:65" s="11" customFormat="1" ht="22.5">
      <c r="B166" s="135"/>
      <c r="D166" s="136" t="s">
        <v>190</v>
      </c>
      <c r="E166" s="137" t="s">
        <v>3</v>
      </c>
      <c r="F166" s="138" t="s">
        <v>3969</v>
      </c>
      <c r="H166" s="137" t="s">
        <v>3</v>
      </c>
      <c r="I166" s="139"/>
      <c r="L166" s="135"/>
      <c r="M166" s="140"/>
      <c r="T166" s="141"/>
      <c r="AT166" s="137" t="s">
        <v>190</v>
      </c>
      <c r="AU166" s="137" t="s">
        <v>90</v>
      </c>
      <c r="AV166" s="11" t="s">
        <v>88</v>
      </c>
      <c r="AW166" s="11" t="s">
        <v>41</v>
      </c>
      <c r="AX166" s="11" t="s">
        <v>80</v>
      </c>
      <c r="AY166" s="137" t="s">
        <v>184</v>
      </c>
    </row>
    <row r="167" spans="2:65" s="12" customFormat="1" ht="11.25">
      <c r="B167" s="142"/>
      <c r="D167" s="136" t="s">
        <v>190</v>
      </c>
      <c r="E167" s="143" t="s">
        <v>3</v>
      </c>
      <c r="F167" s="144" t="s">
        <v>90</v>
      </c>
      <c r="H167" s="145">
        <v>2</v>
      </c>
      <c r="I167" s="146"/>
      <c r="L167" s="142"/>
      <c r="M167" s="147"/>
      <c r="T167" s="148"/>
      <c r="AT167" s="143" t="s">
        <v>190</v>
      </c>
      <c r="AU167" s="143" t="s">
        <v>90</v>
      </c>
      <c r="AV167" s="12" t="s">
        <v>90</v>
      </c>
      <c r="AW167" s="12" t="s">
        <v>41</v>
      </c>
      <c r="AX167" s="12" t="s">
        <v>88</v>
      </c>
      <c r="AY167" s="143" t="s">
        <v>184</v>
      </c>
    </row>
    <row r="168" spans="2:65" s="1" customFormat="1" ht="37.9" customHeight="1">
      <c r="B168" s="121"/>
      <c r="C168" s="122" t="s">
        <v>268</v>
      </c>
      <c r="D168" s="122" t="s">
        <v>185</v>
      </c>
      <c r="E168" s="123" t="s">
        <v>3997</v>
      </c>
      <c r="F168" s="124" t="s">
        <v>3998</v>
      </c>
      <c r="G168" s="125" t="s">
        <v>348</v>
      </c>
      <c r="H168" s="126">
        <v>1</v>
      </c>
      <c r="I168" s="127"/>
      <c r="J168" s="128">
        <f>ROUND(I168*H168,2)</f>
        <v>0</v>
      </c>
      <c r="K168" s="124" t="s">
        <v>2531</v>
      </c>
      <c r="L168" s="32"/>
      <c r="M168" s="129" t="s">
        <v>3</v>
      </c>
      <c r="N168" s="130" t="s">
        <v>51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88</v>
      </c>
      <c r="AT168" s="133" t="s">
        <v>185</v>
      </c>
      <c r="AU168" s="133" t="s">
        <v>90</v>
      </c>
      <c r="AY168" s="16" t="s">
        <v>184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6" t="s">
        <v>88</v>
      </c>
      <c r="BK168" s="134">
        <f>ROUND(I168*H168,2)</f>
        <v>0</v>
      </c>
      <c r="BL168" s="16" t="s">
        <v>88</v>
      </c>
      <c r="BM168" s="133" t="s">
        <v>3999</v>
      </c>
    </row>
    <row r="169" spans="2:65" s="1" customFormat="1" ht="11.25">
      <c r="B169" s="32"/>
      <c r="D169" s="165" t="s">
        <v>2533</v>
      </c>
      <c r="F169" s="166" t="s">
        <v>4000</v>
      </c>
      <c r="I169" s="167"/>
      <c r="L169" s="32"/>
      <c r="M169" s="168"/>
      <c r="T169" s="53"/>
      <c r="AT169" s="16" t="s">
        <v>2533</v>
      </c>
      <c r="AU169" s="16" t="s">
        <v>90</v>
      </c>
    </row>
    <row r="170" spans="2:65" s="11" customFormat="1" ht="11.25">
      <c r="B170" s="135"/>
      <c r="D170" s="136" t="s">
        <v>190</v>
      </c>
      <c r="E170" s="137" t="s">
        <v>3</v>
      </c>
      <c r="F170" s="138" t="s">
        <v>3959</v>
      </c>
      <c r="H170" s="137" t="s">
        <v>3</v>
      </c>
      <c r="I170" s="139"/>
      <c r="L170" s="135"/>
      <c r="M170" s="140"/>
      <c r="T170" s="141"/>
      <c r="AT170" s="137" t="s">
        <v>190</v>
      </c>
      <c r="AU170" s="137" t="s">
        <v>90</v>
      </c>
      <c r="AV170" s="11" t="s">
        <v>88</v>
      </c>
      <c r="AW170" s="11" t="s">
        <v>41</v>
      </c>
      <c r="AX170" s="11" t="s">
        <v>80</v>
      </c>
      <c r="AY170" s="137" t="s">
        <v>184</v>
      </c>
    </row>
    <row r="171" spans="2:65" s="11" customFormat="1" ht="22.5">
      <c r="B171" s="135"/>
      <c r="D171" s="136" t="s">
        <v>190</v>
      </c>
      <c r="E171" s="137" t="s">
        <v>3</v>
      </c>
      <c r="F171" s="138" t="s">
        <v>3969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90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88</v>
      </c>
      <c r="H172" s="145">
        <v>1</v>
      </c>
      <c r="I172" s="146"/>
      <c r="L172" s="142"/>
      <c r="M172" s="147"/>
      <c r="T172" s="148"/>
      <c r="AT172" s="143" t="s">
        <v>190</v>
      </c>
      <c r="AU172" s="143" t="s">
        <v>90</v>
      </c>
      <c r="AV172" s="12" t="s">
        <v>90</v>
      </c>
      <c r="AW172" s="12" t="s">
        <v>41</v>
      </c>
      <c r="AX172" s="12" t="s">
        <v>88</v>
      </c>
      <c r="AY172" s="143" t="s">
        <v>184</v>
      </c>
    </row>
    <row r="173" spans="2:65" s="1" customFormat="1" ht="66.75" customHeight="1">
      <c r="B173" s="121"/>
      <c r="C173" s="122" t="s">
        <v>293</v>
      </c>
      <c r="D173" s="122" t="s">
        <v>185</v>
      </c>
      <c r="E173" s="123" t="s">
        <v>2580</v>
      </c>
      <c r="F173" s="124" t="s">
        <v>2581</v>
      </c>
      <c r="G173" s="125" t="s">
        <v>348</v>
      </c>
      <c r="H173" s="126">
        <v>6</v>
      </c>
      <c r="I173" s="127"/>
      <c r="J173" s="128">
        <f>ROUND(I173*H173,2)</f>
        <v>0</v>
      </c>
      <c r="K173" s="124" t="s">
        <v>2531</v>
      </c>
      <c r="L173" s="32"/>
      <c r="M173" s="129" t="s">
        <v>3</v>
      </c>
      <c r="N173" s="130" t="s">
        <v>51</v>
      </c>
      <c r="P173" s="131">
        <f>O173*H173</f>
        <v>0</v>
      </c>
      <c r="Q173" s="131">
        <v>0</v>
      </c>
      <c r="R173" s="131">
        <f>Q173*H173</f>
        <v>0</v>
      </c>
      <c r="S173" s="131">
        <v>0</v>
      </c>
      <c r="T173" s="132">
        <f>S173*H173</f>
        <v>0</v>
      </c>
      <c r="AR173" s="133" t="s">
        <v>88</v>
      </c>
      <c r="AT173" s="133" t="s">
        <v>185</v>
      </c>
      <c r="AU173" s="133" t="s">
        <v>90</v>
      </c>
      <c r="AY173" s="16" t="s">
        <v>184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88</v>
      </c>
      <c r="BK173" s="134">
        <f>ROUND(I173*H173,2)</f>
        <v>0</v>
      </c>
      <c r="BL173" s="16" t="s">
        <v>88</v>
      </c>
      <c r="BM173" s="133" t="s">
        <v>4001</v>
      </c>
    </row>
    <row r="174" spans="2:65" s="1" customFormat="1" ht="11.25">
      <c r="B174" s="32"/>
      <c r="D174" s="165" t="s">
        <v>2533</v>
      </c>
      <c r="F174" s="166" t="s">
        <v>2583</v>
      </c>
      <c r="I174" s="167"/>
      <c r="L174" s="32"/>
      <c r="M174" s="168"/>
      <c r="T174" s="53"/>
      <c r="AT174" s="16" t="s">
        <v>2533</v>
      </c>
      <c r="AU174" s="16" t="s">
        <v>90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3959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90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2584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90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2346</v>
      </c>
      <c r="H177" s="145">
        <v>6</v>
      </c>
      <c r="I177" s="146"/>
      <c r="L177" s="142"/>
      <c r="M177" s="147"/>
      <c r="T177" s="148"/>
      <c r="AT177" s="143" t="s">
        <v>190</v>
      </c>
      <c r="AU177" s="143" t="s">
        <v>90</v>
      </c>
      <c r="AV177" s="12" t="s">
        <v>90</v>
      </c>
      <c r="AW177" s="12" t="s">
        <v>41</v>
      </c>
      <c r="AX177" s="12" t="s">
        <v>88</v>
      </c>
      <c r="AY177" s="143" t="s">
        <v>184</v>
      </c>
    </row>
    <row r="178" spans="2:65" s="1" customFormat="1" ht="37.9" customHeight="1">
      <c r="B178" s="121"/>
      <c r="C178" s="122" t="s">
        <v>300</v>
      </c>
      <c r="D178" s="122" t="s">
        <v>185</v>
      </c>
      <c r="E178" s="123" t="s">
        <v>2585</v>
      </c>
      <c r="F178" s="124" t="s">
        <v>2586</v>
      </c>
      <c r="G178" s="125" t="s">
        <v>348</v>
      </c>
      <c r="H178" s="126">
        <v>6</v>
      </c>
      <c r="I178" s="127"/>
      <c r="J178" s="128">
        <f>ROUND(I178*H178,2)</f>
        <v>0</v>
      </c>
      <c r="K178" s="124" t="s">
        <v>2531</v>
      </c>
      <c r="L178" s="32"/>
      <c r="M178" s="129" t="s">
        <v>3</v>
      </c>
      <c r="N178" s="130" t="s">
        <v>51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88</v>
      </c>
      <c r="AT178" s="133" t="s">
        <v>185</v>
      </c>
      <c r="AU178" s="133" t="s">
        <v>90</v>
      </c>
      <c r="AY178" s="16" t="s">
        <v>184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6" t="s">
        <v>88</v>
      </c>
      <c r="BK178" s="134">
        <f>ROUND(I178*H178,2)</f>
        <v>0</v>
      </c>
      <c r="BL178" s="16" t="s">
        <v>88</v>
      </c>
      <c r="BM178" s="133" t="s">
        <v>4002</v>
      </c>
    </row>
    <row r="179" spans="2:65" s="1" customFormat="1" ht="11.25">
      <c r="B179" s="32"/>
      <c r="D179" s="165" t="s">
        <v>2533</v>
      </c>
      <c r="F179" s="166" t="s">
        <v>2588</v>
      </c>
      <c r="I179" s="167"/>
      <c r="L179" s="32"/>
      <c r="M179" s="168"/>
      <c r="T179" s="53"/>
      <c r="AT179" s="16" t="s">
        <v>2533</v>
      </c>
      <c r="AU179" s="16" t="s">
        <v>90</v>
      </c>
    </row>
    <row r="180" spans="2:65" s="11" customFormat="1" ht="11.25">
      <c r="B180" s="135"/>
      <c r="D180" s="136" t="s">
        <v>190</v>
      </c>
      <c r="E180" s="137" t="s">
        <v>3</v>
      </c>
      <c r="F180" s="138" t="s">
        <v>3959</v>
      </c>
      <c r="H180" s="137" t="s">
        <v>3</v>
      </c>
      <c r="I180" s="139"/>
      <c r="L180" s="135"/>
      <c r="M180" s="140"/>
      <c r="T180" s="141"/>
      <c r="AT180" s="137" t="s">
        <v>190</v>
      </c>
      <c r="AU180" s="137" t="s">
        <v>90</v>
      </c>
      <c r="AV180" s="11" t="s">
        <v>88</v>
      </c>
      <c r="AW180" s="11" t="s">
        <v>41</v>
      </c>
      <c r="AX180" s="11" t="s">
        <v>80</v>
      </c>
      <c r="AY180" s="137" t="s">
        <v>184</v>
      </c>
    </row>
    <row r="181" spans="2:65" s="11" customFormat="1" ht="11.25">
      <c r="B181" s="135"/>
      <c r="D181" s="136" t="s">
        <v>190</v>
      </c>
      <c r="E181" s="137" t="s">
        <v>3</v>
      </c>
      <c r="F181" s="138" t="s">
        <v>2584</v>
      </c>
      <c r="H181" s="137" t="s">
        <v>3</v>
      </c>
      <c r="I181" s="139"/>
      <c r="L181" s="135"/>
      <c r="M181" s="140"/>
      <c r="T181" s="141"/>
      <c r="AT181" s="137" t="s">
        <v>190</v>
      </c>
      <c r="AU181" s="137" t="s">
        <v>90</v>
      </c>
      <c r="AV181" s="11" t="s">
        <v>88</v>
      </c>
      <c r="AW181" s="11" t="s">
        <v>41</v>
      </c>
      <c r="AX181" s="11" t="s">
        <v>80</v>
      </c>
      <c r="AY181" s="137" t="s">
        <v>184</v>
      </c>
    </row>
    <row r="182" spans="2:65" s="12" customFormat="1" ht="11.25">
      <c r="B182" s="142"/>
      <c r="D182" s="136" t="s">
        <v>190</v>
      </c>
      <c r="E182" s="143" t="s">
        <v>3</v>
      </c>
      <c r="F182" s="144" t="s">
        <v>2346</v>
      </c>
      <c r="H182" s="145">
        <v>6</v>
      </c>
      <c r="I182" s="146"/>
      <c r="L182" s="142"/>
      <c r="M182" s="147"/>
      <c r="T182" s="148"/>
      <c r="AT182" s="143" t="s">
        <v>190</v>
      </c>
      <c r="AU182" s="143" t="s">
        <v>90</v>
      </c>
      <c r="AV182" s="12" t="s">
        <v>90</v>
      </c>
      <c r="AW182" s="12" t="s">
        <v>41</v>
      </c>
      <c r="AX182" s="12" t="s">
        <v>88</v>
      </c>
      <c r="AY182" s="143" t="s">
        <v>184</v>
      </c>
    </row>
    <row r="183" spans="2:65" s="1" customFormat="1" ht="24.2" customHeight="1">
      <c r="B183" s="121"/>
      <c r="C183" s="169" t="s">
        <v>314</v>
      </c>
      <c r="D183" s="169" t="s">
        <v>2525</v>
      </c>
      <c r="E183" s="170" t="s">
        <v>2589</v>
      </c>
      <c r="F183" s="171" t="s">
        <v>2590</v>
      </c>
      <c r="G183" s="172" t="s">
        <v>324</v>
      </c>
      <c r="H183" s="173">
        <v>0.6</v>
      </c>
      <c r="I183" s="174"/>
      <c r="J183" s="175">
        <f>ROUND(I183*H183,2)</f>
        <v>0</v>
      </c>
      <c r="K183" s="171" t="s">
        <v>2531</v>
      </c>
      <c r="L183" s="176"/>
      <c r="M183" s="177" t="s">
        <v>3</v>
      </c>
      <c r="N183" s="178" t="s">
        <v>51</v>
      </c>
      <c r="P183" s="131">
        <f>O183*H183</f>
        <v>0</v>
      </c>
      <c r="Q183" s="131">
        <v>8.0000000000000007E-5</v>
      </c>
      <c r="R183" s="131">
        <f>Q183*H183</f>
        <v>4.8000000000000001E-5</v>
      </c>
      <c r="S183" s="131">
        <v>0</v>
      </c>
      <c r="T183" s="132">
        <f>S183*H183</f>
        <v>0</v>
      </c>
      <c r="AR183" s="133" t="s">
        <v>90</v>
      </c>
      <c r="AT183" s="133" t="s">
        <v>2525</v>
      </c>
      <c r="AU183" s="133" t="s">
        <v>90</v>
      </c>
      <c r="AY183" s="16" t="s">
        <v>184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88</v>
      </c>
      <c r="BK183" s="134">
        <f>ROUND(I183*H183,2)</f>
        <v>0</v>
      </c>
      <c r="BL183" s="16" t="s">
        <v>88</v>
      </c>
      <c r="BM183" s="133" t="s">
        <v>4003</v>
      </c>
    </row>
    <row r="184" spans="2:65" s="11" customFormat="1" ht="11.25">
      <c r="B184" s="135"/>
      <c r="D184" s="136" t="s">
        <v>190</v>
      </c>
      <c r="E184" s="137" t="s">
        <v>3</v>
      </c>
      <c r="F184" s="138" t="s">
        <v>3959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90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1" customFormat="1" ht="11.25">
      <c r="B185" s="135"/>
      <c r="D185" s="136" t="s">
        <v>190</v>
      </c>
      <c r="E185" s="137" t="s">
        <v>3</v>
      </c>
      <c r="F185" s="138" t="s">
        <v>2584</v>
      </c>
      <c r="H185" s="137" t="s">
        <v>3</v>
      </c>
      <c r="I185" s="139"/>
      <c r="L185" s="135"/>
      <c r="M185" s="140"/>
      <c r="T185" s="141"/>
      <c r="AT185" s="137" t="s">
        <v>190</v>
      </c>
      <c r="AU185" s="137" t="s">
        <v>90</v>
      </c>
      <c r="AV185" s="11" t="s">
        <v>88</v>
      </c>
      <c r="AW185" s="11" t="s">
        <v>41</v>
      </c>
      <c r="AX185" s="11" t="s">
        <v>80</v>
      </c>
      <c r="AY185" s="137" t="s">
        <v>184</v>
      </c>
    </row>
    <row r="186" spans="2:65" s="12" customFormat="1" ht="11.25">
      <c r="B186" s="142"/>
      <c r="D186" s="136" t="s">
        <v>190</v>
      </c>
      <c r="E186" s="143" t="s">
        <v>3</v>
      </c>
      <c r="F186" s="144" t="s">
        <v>4004</v>
      </c>
      <c r="H186" s="145">
        <v>0.6</v>
      </c>
      <c r="I186" s="146"/>
      <c r="L186" s="142"/>
      <c r="M186" s="147"/>
      <c r="T186" s="148"/>
      <c r="AT186" s="143" t="s">
        <v>190</v>
      </c>
      <c r="AU186" s="143" t="s">
        <v>90</v>
      </c>
      <c r="AV186" s="12" t="s">
        <v>90</v>
      </c>
      <c r="AW186" s="12" t="s">
        <v>41</v>
      </c>
      <c r="AX186" s="12" t="s">
        <v>88</v>
      </c>
      <c r="AY186" s="143" t="s">
        <v>184</v>
      </c>
    </row>
    <row r="187" spans="2:65" s="10" customFormat="1" ht="22.9" customHeight="1">
      <c r="B187" s="111"/>
      <c r="D187" s="112" t="s">
        <v>79</v>
      </c>
      <c r="E187" s="163" t="s">
        <v>2593</v>
      </c>
      <c r="F187" s="163" t="s">
        <v>4005</v>
      </c>
      <c r="I187" s="114"/>
      <c r="J187" s="164">
        <f>BK187</f>
        <v>0</v>
      </c>
      <c r="L187" s="111"/>
      <c r="M187" s="116"/>
      <c r="P187" s="117">
        <f>SUM(P188:P233)</f>
        <v>0</v>
      </c>
      <c r="R187" s="117">
        <f>SUM(R188:R233)</f>
        <v>0</v>
      </c>
      <c r="T187" s="118">
        <f>SUM(T188:T233)</f>
        <v>0</v>
      </c>
      <c r="AR187" s="112" t="s">
        <v>210</v>
      </c>
      <c r="AT187" s="119" t="s">
        <v>79</v>
      </c>
      <c r="AU187" s="119" t="s">
        <v>88</v>
      </c>
      <c r="AY187" s="112" t="s">
        <v>184</v>
      </c>
      <c r="BK187" s="120">
        <f>SUM(BK188:BK233)</f>
        <v>0</v>
      </c>
    </row>
    <row r="188" spans="2:65" s="1" customFormat="1" ht="16.5" customHeight="1">
      <c r="B188" s="121"/>
      <c r="C188" s="169" t="s">
        <v>321</v>
      </c>
      <c r="D188" s="169" t="s">
        <v>2525</v>
      </c>
      <c r="E188" s="170" t="s">
        <v>2595</v>
      </c>
      <c r="F188" s="171" t="s">
        <v>2596</v>
      </c>
      <c r="G188" s="172" t="s">
        <v>348</v>
      </c>
      <c r="H188" s="173">
        <v>1</v>
      </c>
      <c r="I188" s="174"/>
      <c r="J188" s="175">
        <f>ROUND(I188*H188,2)</f>
        <v>0</v>
      </c>
      <c r="K188" s="171" t="s">
        <v>901</v>
      </c>
      <c r="L188" s="176"/>
      <c r="M188" s="177" t="s">
        <v>3</v>
      </c>
      <c r="N188" s="178" t="s">
        <v>51</v>
      </c>
      <c r="P188" s="131">
        <f>O188*H188</f>
        <v>0</v>
      </c>
      <c r="Q188" s="131">
        <v>0</v>
      </c>
      <c r="R188" s="131">
        <f>Q188*H188</f>
        <v>0</v>
      </c>
      <c r="S188" s="131">
        <v>0</v>
      </c>
      <c r="T188" s="132">
        <f>S188*H188</f>
        <v>0</v>
      </c>
      <c r="AR188" s="133" t="s">
        <v>90</v>
      </c>
      <c r="AT188" s="133" t="s">
        <v>2525</v>
      </c>
      <c r="AU188" s="133" t="s">
        <v>90</v>
      </c>
      <c r="AY188" s="16" t="s">
        <v>184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6" t="s">
        <v>88</v>
      </c>
      <c r="BK188" s="134">
        <f>ROUND(I188*H188,2)</f>
        <v>0</v>
      </c>
      <c r="BL188" s="16" t="s">
        <v>88</v>
      </c>
      <c r="BM188" s="133" t="s">
        <v>4006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4007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90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1" customFormat="1" ht="11.25">
      <c r="B190" s="135"/>
      <c r="D190" s="136" t="s">
        <v>190</v>
      </c>
      <c r="E190" s="137" t="s">
        <v>3</v>
      </c>
      <c r="F190" s="138" t="s">
        <v>4008</v>
      </c>
      <c r="H190" s="137" t="s">
        <v>3</v>
      </c>
      <c r="I190" s="139"/>
      <c r="L190" s="135"/>
      <c r="M190" s="140"/>
      <c r="T190" s="141"/>
      <c r="AT190" s="137" t="s">
        <v>190</v>
      </c>
      <c r="AU190" s="137" t="s">
        <v>90</v>
      </c>
      <c r="AV190" s="11" t="s">
        <v>88</v>
      </c>
      <c r="AW190" s="11" t="s">
        <v>41</v>
      </c>
      <c r="AX190" s="11" t="s">
        <v>80</v>
      </c>
      <c r="AY190" s="137" t="s">
        <v>184</v>
      </c>
    </row>
    <row r="191" spans="2:65" s="12" customFormat="1" ht="11.25">
      <c r="B191" s="142"/>
      <c r="D191" s="136" t="s">
        <v>190</v>
      </c>
      <c r="E191" s="143" t="s">
        <v>3</v>
      </c>
      <c r="F191" s="144" t="s">
        <v>88</v>
      </c>
      <c r="H191" s="145">
        <v>1</v>
      </c>
      <c r="I191" s="146"/>
      <c r="L191" s="142"/>
      <c r="M191" s="147"/>
      <c r="T191" s="148"/>
      <c r="AT191" s="143" t="s">
        <v>190</v>
      </c>
      <c r="AU191" s="143" t="s">
        <v>90</v>
      </c>
      <c r="AV191" s="12" t="s">
        <v>90</v>
      </c>
      <c r="AW191" s="12" t="s">
        <v>41</v>
      </c>
      <c r="AX191" s="12" t="s">
        <v>88</v>
      </c>
      <c r="AY191" s="143" t="s">
        <v>184</v>
      </c>
    </row>
    <row r="192" spans="2:65" s="1" customFormat="1" ht="16.5" customHeight="1">
      <c r="B192" s="121"/>
      <c r="C192" s="169" t="s">
        <v>8</v>
      </c>
      <c r="D192" s="169" t="s">
        <v>2525</v>
      </c>
      <c r="E192" s="170" t="s">
        <v>2600</v>
      </c>
      <c r="F192" s="171" t="s">
        <v>2601</v>
      </c>
      <c r="G192" s="172" t="s">
        <v>348</v>
      </c>
      <c r="H192" s="173">
        <v>24</v>
      </c>
      <c r="I192" s="174"/>
      <c r="J192" s="175">
        <f>ROUND(I192*H192,2)</f>
        <v>0</v>
      </c>
      <c r="K192" s="171" t="s">
        <v>901</v>
      </c>
      <c r="L192" s="176"/>
      <c r="M192" s="177" t="s">
        <v>3</v>
      </c>
      <c r="N192" s="178" t="s">
        <v>51</v>
      </c>
      <c r="P192" s="131">
        <f>O192*H192</f>
        <v>0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90</v>
      </c>
      <c r="AT192" s="133" t="s">
        <v>2525</v>
      </c>
      <c r="AU192" s="133" t="s">
        <v>90</v>
      </c>
      <c r="AY192" s="16" t="s">
        <v>184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6" t="s">
        <v>88</v>
      </c>
      <c r="BK192" s="134">
        <f>ROUND(I192*H192,2)</f>
        <v>0</v>
      </c>
      <c r="BL192" s="16" t="s">
        <v>88</v>
      </c>
      <c r="BM192" s="133" t="s">
        <v>4009</v>
      </c>
    </row>
    <row r="193" spans="2:65" s="11" customFormat="1" ht="11.25">
      <c r="B193" s="135"/>
      <c r="D193" s="136" t="s">
        <v>190</v>
      </c>
      <c r="E193" s="137" t="s">
        <v>3</v>
      </c>
      <c r="F193" s="138" t="s">
        <v>4007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90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4008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90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350</v>
      </c>
      <c r="H195" s="145">
        <v>24</v>
      </c>
      <c r="I195" s="146"/>
      <c r="L195" s="142"/>
      <c r="M195" s="147"/>
      <c r="T195" s="148"/>
      <c r="AT195" s="143" t="s">
        <v>190</v>
      </c>
      <c r="AU195" s="143" t="s">
        <v>90</v>
      </c>
      <c r="AV195" s="12" t="s">
        <v>90</v>
      </c>
      <c r="AW195" s="12" t="s">
        <v>41</v>
      </c>
      <c r="AX195" s="12" t="s">
        <v>88</v>
      </c>
      <c r="AY195" s="143" t="s">
        <v>184</v>
      </c>
    </row>
    <row r="196" spans="2:65" s="1" customFormat="1" ht="16.5" customHeight="1">
      <c r="B196" s="121"/>
      <c r="C196" s="169" t="s">
        <v>339</v>
      </c>
      <c r="D196" s="169" t="s">
        <v>2525</v>
      </c>
      <c r="E196" s="170" t="s">
        <v>2603</v>
      </c>
      <c r="F196" s="171" t="s">
        <v>2604</v>
      </c>
      <c r="G196" s="172" t="s">
        <v>348</v>
      </c>
      <c r="H196" s="173">
        <v>5</v>
      </c>
      <c r="I196" s="174"/>
      <c r="J196" s="175">
        <f>ROUND(I196*H196,2)</f>
        <v>0</v>
      </c>
      <c r="K196" s="171" t="s">
        <v>901</v>
      </c>
      <c r="L196" s="176"/>
      <c r="M196" s="177" t="s">
        <v>3</v>
      </c>
      <c r="N196" s="178" t="s">
        <v>51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90</v>
      </c>
      <c r="AT196" s="133" t="s">
        <v>2525</v>
      </c>
      <c r="AU196" s="133" t="s">
        <v>90</v>
      </c>
      <c r="AY196" s="16" t="s">
        <v>184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88</v>
      </c>
      <c r="BK196" s="134">
        <f>ROUND(I196*H196,2)</f>
        <v>0</v>
      </c>
      <c r="BL196" s="16" t="s">
        <v>88</v>
      </c>
      <c r="BM196" s="133" t="s">
        <v>4010</v>
      </c>
    </row>
    <row r="197" spans="2:65" s="11" customFormat="1" ht="11.25">
      <c r="B197" s="135"/>
      <c r="D197" s="136" t="s">
        <v>190</v>
      </c>
      <c r="E197" s="137" t="s">
        <v>3</v>
      </c>
      <c r="F197" s="138" t="s">
        <v>4007</v>
      </c>
      <c r="H197" s="137" t="s">
        <v>3</v>
      </c>
      <c r="I197" s="139"/>
      <c r="L197" s="135"/>
      <c r="M197" s="140"/>
      <c r="T197" s="141"/>
      <c r="AT197" s="137" t="s">
        <v>190</v>
      </c>
      <c r="AU197" s="137" t="s">
        <v>90</v>
      </c>
      <c r="AV197" s="11" t="s">
        <v>88</v>
      </c>
      <c r="AW197" s="11" t="s">
        <v>41</v>
      </c>
      <c r="AX197" s="11" t="s">
        <v>80</v>
      </c>
      <c r="AY197" s="137" t="s">
        <v>184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4008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90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2" customFormat="1" ht="11.25">
      <c r="B199" s="142"/>
      <c r="D199" s="136" t="s">
        <v>190</v>
      </c>
      <c r="E199" s="143" t="s">
        <v>3</v>
      </c>
      <c r="F199" s="144" t="s">
        <v>2642</v>
      </c>
      <c r="H199" s="145">
        <v>5</v>
      </c>
      <c r="I199" s="146"/>
      <c r="L199" s="142"/>
      <c r="M199" s="147"/>
      <c r="T199" s="148"/>
      <c r="AT199" s="143" t="s">
        <v>190</v>
      </c>
      <c r="AU199" s="143" t="s">
        <v>90</v>
      </c>
      <c r="AV199" s="12" t="s">
        <v>90</v>
      </c>
      <c r="AW199" s="12" t="s">
        <v>41</v>
      </c>
      <c r="AX199" s="12" t="s">
        <v>88</v>
      </c>
      <c r="AY199" s="143" t="s">
        <v>184</v>
      </c>
    </row>
    <row r="200" spans="2:65" s="1" customFormat="1" ht="16.5" customHeight="1">
      <c r="B200" s="121"/>
      <c r="C200" s="122" t="s">
        <v>345</v>
      </c>
      <c r="D200" s="122" t="s">
        <v>185</v>
      </c>
      <c r="E200" s="123" t="s">
        <v>2607</v>
      </c>
      <c r="F200" s="124" t="s">
        <v>2608</v>
      </c>
      <c r="G200" s="125" t="s">
        <v>348</v>
      </c>
      <c r="H200" s="126">
        <v>1</v>
      </c>
      <c r="I200" s="127"/>
      <c r="J200" s="128">
        <f>ROUND(I200*H200,2)</f>
        <v>0</v>
      </c>
      <c r="K200" s="124" t="s">
        <v>2531</v>
      </c>
      <c r="L200" s="32"/>
      <c r="M200" s="129" t="s">
        <v>3</v>
      </c>
      <c r="N200" s="130" t="s">
        <v>51</v>
      </c>
      <c r="P200" s="131">
        <f>O200*H200</f>
        <v>0</v>
      </c>
      <c r="Q200" s="131">
        <v>0</v>
      </c>
      <c r="R200" s="131">
        <f>Q200*H200</f>
        <v>0</v>
      </c>
      <c r="S200" s="131">
        <v>0</v>
      </c>
      <c r="T200" s="132">
        <f>S200*H200</f>
        <v>0</v>
      </c>
      <c r="AR200" s="133" t="s">
        <v>88</v>
      </c>
      <c r="AT200" s="133" t="s">
        <v>185</v>
      </c>
      <c r="AU200" s="133" t="s">
        <v>90</v>
      </c>
      <c r="AY200" s="16" t="s">
        <v>184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88</v>
      </c>
      <c r="BK200" s="134">
        <f>ROUND(I200*H200,2)</f>
        <v>0</v>
      </c>
      <c r="BL200" s="16" t="s">
        <v>88</v>
      </c>
      <c r="BM200" s="133" t="s">
        <v>4011</v>
      </c>
    </row>
    <row r="201" spans="2:65" s="1" customFormat="1" ht="11.25">
      <c r="B201" s="32"/>
      <c r="D201" s="165" t="s">
        <v>2533</v>
      </c>
      <c r="F201" s="166" t="s">
        <v>2610</v>
      </c>
      <c r="I201" s="167"/>
      <c r="L201" s="32"/>
      <c r="M201" s="168"/>
      <c r="T201" s="53"/>
      <c r="AT201" s="16" t="s">
        <v>2533</v>
      </c>
      <c r="AU201" s="16" t="s">
        <v>90</v>
      </c>
    </row>
    <row r="202" spans="2:65" s="11" customFormat="1" ht="11.25">
      <c r="B202" s="135"/>
      <c r="D202" s="136" t="s">
        <v>190</v>
      </c>
      <c r="E202" s="137" t="s">
        <v>3</v>
      </c>
      <c r="F202" s="138" t="s">
        <v>4007</v>
      </c>
      <c r="H202" s="137" t="s">
        <v>3</v>
      </c>
      <c r="I202" s="139"/>
      <c r="L202" s="135"/>
      <c r="M202" s="140"/>
      <c r="T202" s="141"/>
      <c r="AT202" s="137" t="s">
        <v>190</v>
      </c>
      <c r="AU202" s="137" t="s">
        <v>90</v>
      </c>
      <c r="AV202" s="11" t="s">
        <v>88</v>
      </c>
      <c r="AW202" s="11" t="s">
        <v>41</v>
      </c>
      <c r="AX202" s="11" t="s">
        <v>80</v>
      </c>
      <c r="AY202" s="137" t="s">
        <v>184</v>
      </c>
    </row>
    <row r="203" spans="2:65" s="11" customFormat="1" ht="11.25">
      <c r="B203" s="135"/>
      <c r="D203" s="136" t="s">
        <v>190</v>
      </c>
      <c r="E203" s="137" t="s">
        <v>3</v>
      </c>
      <c r="F203" s="138" t="s">
        <v>4008</v>
      </c>
      <c r="H203" s="137" t="s">
        <v>3</v>
      </c>
      <c r="I203" s="139"/>
      <c r="L203" s="135"/>
      <c r="M203" s="140"/>
      <c r="T203" s="141"/>
      <c r="AT203" s="137" t="s">
        <v>190</v>
      </c>
      <c r="AU203" s="137" t="s">
        <v>90</v>
      </c>
      <c r="AV203" s="11" t="s">
        <v>88</v>
      </c>
      <c r="AW203" s="11" t="s">
        <v>41</v>
      </c>
      <c r="AX203" s="11" t="s">
        <v>80</v>
      </c>
      <c r="AY203" s="137" t="s">
        <v>184</v>
      </c>
    </row>
    <row r="204" spans="2:65" s="12" customFormat="1" ht="11.25">
      <c r="B204" s="142"/>
      <c r="D204" s="136" t="s">
        <v>190</v>
      </c>
      <c r="E204" s="143" t="s">
        <v>3</v>
      </c>
      <c r="F204" s="144" t="s">
        <v>88</v>
      </c>
      <c r="H204" s="145">
        <v>1</v>
      </c>
      <c r="I204" s="146"/>
      <c r="L204" s="142"/>
      <c r="M204" s="147"/>
      <c r="T204" s="148"/>
      <c r="AT204" s="143" t="s">
        <v>190</v>
      </c>
      <c r="AU204" s="143" t="s">
        <v>90</v>
      </c>
      <c r="AV204" s="12" t="s">
        <v>90</v>
      </c>
      <c r="AW204" s="12" t="s">
        <v>41</v>
      </c>
      <c r="AX204" s="12" t="s">
        <v>88</v>
      </c>
      <c r="AY204" s="143" t="s">
        <v>184</v>
      </c>
    </row>
    <row r="205" spans="2:65" s="1" customFormat="1" ht="24.2" customHeight="1">
      <c r="B205" s="121"/>
      <c r="C205" s="169" t="s">
        <v>350</v>
      </c>
      <c r="D205" s="169" t="s">
        <v>2525</v>
      </c>
      <c r="E205" s="170" t="s">
        <v>2611</v>
      </c>
      <c r="F205" s="171" t="s">
        <v>2612</v>
      </c>
      <c r="G205" s="172" t="s">
        <v>348</v>
      </c>
      <c r="H205" s="173">
        <v>1</v>
      </c>
      <c r="I205" s="174"/>
      <c r="J205" s="175">
        <f>ROUND(I205*H205,2)</f>
        <v>0</v>
      </c>
      <c r="K205" s="171" t="s">
        <v>901</v>
      </c>
      <c r="L205" s="176"/>
      <c r="M205" s="177" t="s">
        <v>3</v>
      </c>
      <c r="N205" s="178" t="s">
        <v>51</v>
      </c>
      <c r="P205" s="131">
        <f>O205*H205</f>
        <v>0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90</v>
      </c>
      <c r="AT205" s="133" t="s">
        <v>2525</v>
      </c>
      <c r="AU205" s="133" t="s">
        <v>90</v>
      </c>
      <c r="AY205" s="16" t="s">
        <v>184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6" t="s">
        <v>88</v>
      </c>
      <c r="BK205" s="134">
        <f>ROUND(I205*H205,2)</f>
        <v>0</v>
      </c>
      <c r="BL205" s="16" t="s">
        <v>88</v>
      </c>
      <c r="BM205" s="133" t="s">
        <v>4012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4007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90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1" customFormat="1" ht="11.25">
      <c r="B207" s="135"/>
      <c r="D207" s="136" t="s">
        <v>190</v>
      </c>
      <c r="E207" s="137" t="s">
        <v>3</v>
      </c>
      <c r="F207" s="138" t="s">
        <v>4008</v>
      </c>
      <c r="H207" s="137" t="s">
        <v>3</v>
      </c>
      <c r="I207" s="139"/>
      <c r="L207" s="135"/>
      <c r="M207" s="140"/>
      <c r="T207" s="141"/>
      <c r="AT207" s="137" t="s">
        <v>190</v>
      </c>
      <c r="AU207" s="137" t="s">
        <v>90</v>
      </c>
      <c r="AV207" s="11" t="s">
        <v>88</v>
      </c>
      <c r="AW207" s="11" t="s">
        <v>41</v>
      </c>
      <c r="AX207" s="11" t="s">
        <v>80</v>
      </c>
      <c r="AY207" s="137" t="s">
        <v>184</v>
      </c>
    </row>
    <row r="208" spans="2:65" s="12" customFormat="1" ht="11.25">
      <c r="B208" s="142"/>
      <c r="D208" s="136" t="s">
        <v>190</v>
      </c>
      <c r="E208" s="143" t="s">
        <v>3</v>
      </c>
      <c r="F208" s="144" t="s">
        <v>88</v>
      </c>
      <c r="H208" s="145">
        <v>1</v>
      </c>
      <c r="I208" s="146"/>
      <c r="L208" s="142"/>
      <c r="M208" s="147"/>
      <c r="T208" s="148"/>
      <c r="AT208" s="143" t="s">
        <v>190</v>
      </c>
      <c r="AU208" s="143" t="s">
        <v>90</v>
      </c>
      <c r="AV208" s="12" t="s">
        <v>90</v>
      </c>
      <c r="AW208" s="12" t="s">
        <v>41</v>
      </c>
      <c r="AX208" s="12" t="s">
        <v>88</v>
      </c>
      <c r="AY208" s="143" t="s">
        <v>184</v>
      </c>
    </row>
    <row r="209" spans="2:65" s="1" customFormat="1" ht="24.2" customHeight="1">
      <c r="B209" s="121"/>
      <c r="C209" s="169" t="s">
        <v>332</v>
      </c>
      <c r="D209" s="169" t="s">
        <v>2525</v>
      </c>
      <c r="E209" s="170" t="s">
        <v>2614</v>
      </c>
      <c r="F209" s="171" t="s">
        <v>2615</v>
      </c>
      <c r="G209" s="172" t="s">
        <v>348</v>
      </c>
      <c r="H209" s="173">
        <v>1</v>
      </c>
      <c r="I209" s="174"/>
      <c r="J209" s="175">
        <f>ROUND(I209*H209,2)</f>
        <v>0</v>
      </c>
      <c r="K209" s="171" t="s">
        <v>901</v>
      </c>
      <c r="L209" s="176"/>
      <c r="M209" s="177" t="s">
        <v>3</v>
      </c>
      <c r="N209" s="178" t="s">
        <v>51</v>
      </c>
      <c r="P209" s="131">
        <f>O209*H209</f>
        <v>0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90</v>
      </c>
      <c r="AT209" s="133" t="s">
        <v>2525</v>
      </c>
      <c r="AU209" s="133" t="s">
        <v>90</v>
      </c>
      <c r="AY209" s="16" t="s">
        <v>184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6" t="s">
        <v>88</v>
      </c>
      <c r="BK209" s="134">
        <f>ROUND(I209*H209,2)</f>
        <v>0</v>
      </c>
      <c r="BL209" s="16" t="s">
        <v>88</v>
      </c>
      <c r="BM209" s="133" t="s">
        <v>4013</v>
      </c>
    </row>
    <row r="210" spans="2:65" s="11" customFormat="1" ht="11.25">
      <c r="B210" s="135"/>
      <c r="D210" s="136" t="s">
        <v>190</v>
      </c>
      <c r="E210" s="137" t="s">
        <v>3</v>
      </c>
      <c r="F210" s="138" t="s">
        <v>4007</v>
      </c>
      <c r="H210" s="137" t="s">
        <v>3</v>
      </c>
      <c r="I210" s="139"/>
      <c r="L210" s="135"/>
      <c r="M210" s="140"/>
      <c r="T210" s="141"/>
      <c r="AT210" s="137" t="s">
        <v>190</v>
      </c>
      <c r="AU210" s="137" t="s">
        <v>90</v>
      </c>
      <c r="AV210" s="11" t="s">
        <v>88</v>
      </c>
      <c r="AW210" s="11" t="s">
        <v>41</v>
      </c>
      <c r="AX210" s="11" t="s">
        <v>80</v>
      </c>
      <c r="AY210" s="137" t="s">
        <v>184</v>
      </c>
    </row>
    <row r="211" spans="2:65" s="11" customFormat="1" ht="11.25">
      <c r="B211" s="135"/>
      <c r="D211" s="136" t="s">
        <v>190</v>
      </c>
      <c r="E211" s="137" t="s">
        <v>3</v>
      </c>
      <c r="F211" s="138" t="s">
        <v>4008</v>
      </c>
      <c r="H211" s="137" t="s">
        <v>3</v>
      </c>
      <c r="I211" s="139"/>
      <c r="L211" s="135"/>
      <c r="M211" s="140"/>
      <c r="T211" s="141"/>
      <c r="AT211" s="137" t="s">
        <v>190</v>
      </c>
      <c r="AU211" s="137" t="s">
        <v>90</v>
      </c>
      <c r="AV211" s="11" t="s">
        <v>88</v>
      </c>
      <c r="AW211" s="11" t="s">
        <v>41</v>
      </c>
      <c r="AX211" s="11" t="s">
        <v>80</v>
      </c>
      <c r="AY211" s="137" t="s">
        <v>184</v>
      </c>
    </row>
    <row r="212" spans="2:65" s="12" customFormat="1" ht="11.25">
      <c r="B212" s="142"/>
      <c r="D212" s="136" t="s">
        <v>190</v>
      </c>
      <c r="E212" s="143" t="s">
        <v>3</v>
      </c>
      <c r="F212" s="144" t="s">
        <v>88</v>
      </c>
      <c r="H212" s="145">
        <v>1</v>
      </c>
      <c r="I212" s="146"/>
      <c r="L212" s="142"/>
      <c r="M212" s="147"/>
      <c r="T212" s="148"/>
      <c r="AT212" s="143" t="s">
        <v>190</v>
      </c>
      <c r="AU212" s="143" t="s">
        <v>90</v>
      </c>
      <c r="AV212" s="12" t="s">
        <v>90</v>
      </c>
      <c r="AW212" s="12" t="s">
        <v>41</v>
      </c>
      <c r="AX212" s="12" t="s">
        <v>88</v>
      </c>
      <c r="AY212" s="143" t="s">
        <v>184</v>
      </c>
    </row>
    <row r="213" spans="2:65" s="1" customFormat="1" ht="16.5" customHeight="1">
      <c r="B213" s="121"/>
      <c r="C213" s="169" t="s">
        <v>365</v>
      </c>
      <c r="D213" s="169" t="s">
        <v>2525</v>
      </c>
      <c r="E213" s="170" t="s">
        <v>2617</v>
      </c>
      <c r="F213" s="171" t="s">
        <v>2618</v>
      </c>
      <c r="G213" s="172" t="s">
        <v>348</v>
      </c>
      <c r="H213" s="173">
        <v>1</v>
      </c>
      <c r="I213" s="174"/>
      <c r="J213" s="175">
        <f>ROUND(I213*H213,2)</f>
        <v>0</v>
      </c>
      <c r="K213" s="171" t="s">
        <v>901</v>
      </c>
      <c r="L213" s="176"/>
      <c r="M213" s="177" t="s">
        <v>3</v>
      </c>
      <c r="N213" s="178" t="s">
        <v>51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90</v>
      </c>
      <c r="AT213" s="133" t="s">
        <v>2525</v>
      </c>
      <c r="AU213" s="133" t="s">
        <v>90</v>
      </c>
      <c r="AY213" s="16" t="s">
        <v>184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88</v>
      </c>
      <c r="BK213" s="134">
        <f>ROUND(I213*H213,2)</f>
        <v>0</v>
      </c>
      <c r="BL213" s="16" t="s">
        <v>88</v>
      </c>
      <c r="BM213" s="133" t="s">
        <v>4014</v>
      </c>
    </row>
    <row r="214" spans="2:65" s="11" customFormat="1" ht="11.25">
      <c r="B214" s="135"/>
      <c r="D214" s="136" t="s">
        <v>190</v>
      </c>
      <c r="E214" s="137" t="s">
        <v>3</v>
      </c>
      <c r="F214" s="138" t="s">
        <v>4007</v>
      </c>
      <c r="H214" s="137" t="s">
        <v>3</v>
      </c>
      <c r="I214" s="139"/>
      <c r="L214" s="135"/>
      <c r="M214" s="140"/>
      <c r="T214" s="141"/>
      <c r="AT214" s="137" t="s">
        <v>190</v>
      </c>
      <c r="AU214" s="137" t="s">
        <v>90</v>
      </c>
      <c r="AV214" s="11" t="s">
        <v>88</v>
      </c>
      <c r="AW214" s="11" t="s">
        <v>41</v>
      </c>
      <c r="AX214" s="11" t="s">
        <v>80</v>
      </c>
      <c r="AY214" s="137" t="s">
        <v>184</v>
      </c>
    </row>
    <row r="215" spans="2:65" s="11" customFormat="1" ht="11.25">
      <c r="B215" s="135"/>
      <c r="D215" s="136" t="s">
        <v>190</v>
      </c>
      <c r="E215" s="137" t="s">
        <v>3</v>
      </c>
      <c r="F215" s="138" t="s">
        <v>4008</v>
      </c>
      <c r="H215" s="137" t="s">
        <v>3</v>
      </c>
      <c r="I215" s="139"/>
      <c r="L215" s="135"/>
      <c r="M215" s="140"/>
      <c r="T215" s="141"/>
      <c r="AT215" s="137" t="s">
        <v>190</v>
      </c>
      <c r="AU215" s="137" t="s">
        <v>90</v>
      </c>
      <c r="AV215" s="11" t="s">
        <v>88</v>
      </c>
      <c r="AW215" s="11" t="s">
        <v>41</v>
      </c>
      <c r="AX215" s="11" t="s">
        <v>80</v>
      </c>
      <c r="AY215" s="137" t="s">
        <v>184</v>
      </c>
    </row>
    <row r="216" spans="2:65" s="12" customFormat="1" ht="11.25">
      <c r="B216" s="142"/>
      <c r="D216" s="136" t="s">
        <v>190</v>
      </c>
      <c r="E216" s="143" t="s">
        <v>3</v>
      </c>
      <c r="F216" s="144" t="s">
        <v>88</v>
      </c>
      <c r="H216" s="145">
        <v>1</v>
      </c>
      <c r="I216" s="146"/>
      <c r="L216" s="142"/>
      <c r="M216" s="147"/>
      <c r="T216" s="148"/>
      <c r="AT216" s="143" t="s">
        <v>190</v>
      </c>
      <c r="AU216" s="143" t="s">
        <v>90</v>
      </c>
      <c r="AV216" s="12" t="s">
        <v>90</v>
      </c>
      <c r="AW216" s="12" t="s">
        <v>41</v>
      </c>
      <c r="AX216" s="12" t="s">
        <v>88</v>
      </c>
      <c r="AY216" s="143" t="s">
        <v>184</v>
      </c>
    </row>
    <row r="217" spans="2:65" s="1" customFormat="1" ht="16.5" customHeight="1">
      <c r="B217" s="121"/>
      <c r="C217" s="169" t="s">
        <v>370</v>
      </c>
      <c r="D217" s="169" t="s">
        <v>2525</v>
      </c>
      <c r="E217" s="170" t="s">
        <v>3444</v>
      </c>
      <c r="F217" s="171" t="s">
        <v>2621</v>
      </c>
      <c r="G217" s="172" t="s">
        <v>348</v>
      </c>
      <c r="H217" s="173">
        <v>1</v>
      </c>
      <c r="I217" s="174"/>
      <c r="J217" s="175">
        <f>ROUND(I217*H217,2)</f>
        <v>0</v>
      </c>
      <c r="K217" s="171" t="s">
        <v>901</v>
      </c>
      <c r="L217" s="176"/>
      <c r="M217" s="177" t="s">
        <v>3</v>
      </c>
      <c r="N217" s="178" t="s">
        <v>51</v>
      </c>
      <c r="P217" s="131">
        <f>O217*H217</f>
        <v>0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90</v>
      </c>
      <c r="AT217" s="133" t="s">
        <v>2525</v>
      </c>
      <c r="AU217" s="133" t="s">
        <v>90</v>
      </c>
      <c r="AY217" s="16" t="s">
        <v>184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6" t="s">
        <v>88</v>
      </c>
      <c r="BK217" s="134">
        <f>ROUND(I217*H217,2)</f>
        <v>0</v>
      </c>
      <c r="BL217" s="16" t="s">
        <v>88</v>
      </c>
      <c r="BM217" s="133" t="s">
        <v>4015</v>
      </c>
    </row>
    <row r="218" spans="2:65" s="11" customFormat="1" ht="11.25">
      <c r="B218" s="135"/>
      <c r="D218" s="136" t="s">
        <v>190</v>
      </c>
      <c r="E218" s="137" t="s">
        <v>3</v>
      </c>
      <c r="F218" s="138" t="s">
        <v>4007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90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1" customFormat="1" ht="11.25">
      <c r="B219" s="135"/>
      <c r="D219" s="136" t="s">
        <v>190</v>
      </c>
      <c r="E219" s="137" t="s">
        <v>3</v>
      </c>
      <c r="F219" s="138" t="s">
        <v>4008</v>
      </c>
      <c r="H219" s="137" t="s">
        <v>3</v>
      </c>
      <c r="I219" s="139"/>
      <c r="L219" s="135"/>
      <c r="M219" s="140"/>
      <c r="T219" s="141"/>
      <c r="AT219" s="137" t="s">
        <v>190</v>
      </c>
      <c r="AU219" s="137" t="s">
        <v>90</v>
      </c>
      <c r="AV219" s="11" t="s">
        <v>88</v>
      </c>
      <c r="AW219" s="11" t="s">
        <v>41</v>
      </c>
      <c r="AX219" s="11" t="s">
        <v>80</v>
      </c>
      <c r="AY219" s="137" t="s">
        <v>184</v>
      </c>
    </row>
    <row r="220" spans="2:65" s="12" customFormat="1" ht="11.25">
      <c r="B220" s="142"/>
      <c r="D220" s="136" t="s">
        <v>190</v>
      </c>
      <c r="E220" s="143" t="s">
        <v>3</v>
      </c>
      <c r="F220" s="144" t="s">
        <v>88</v>
      </c>
      <c r="H220" s="145">
        <v>1</v>
      </c>
      <c r="I220" s="146"/>
      <c r="L220" s="142"/>
      <c r="M220" s="147"/>
      <c r="T220" s="148"/>
      <c r="AT220" s="143" t="s">
        <v>190</v>
      </c>
      <c r="AU220" s="143" t="s">
        <v>90</v>
      </c>
      <c r="AV220" s="12" t="s">
        <v>90</v>
      </c>
      <c r="AW220" s="12" t="s">
        <v>41</v>
      </c>
      <c r="AX220" s="12" t="s">
        <v>88</v>
      </c>
      <c r="AY220" s="143" t="s">
        <v>184</v>
      </c>
    </row>
    <row r="221" spans="2:65" s="1" customFormat="1" ht="16.5" customHeight="1">
      <c r="B221" s="121"/>
      <c r="C221" s="122" t="s">
        <v>303</v>
      </c>
      <c r="D221" s="122" t="s">
        <v>185</v>
      </c>
      <c r="E221" s="123" t="s">
        <v>2623</v>
      </c>
      <c r="F221" s="124" t="s">
        <v>2624</v>
      </c>
      <c r="G221" s="125" t="s">
        <v>348</v>
      </c>
      <c r="H221" s="126">
        <v>4</v>
      </c>
      <c r="I221" s="127"/>
      <c r="J221" s="128">
        <f>ROUND(I221*H221,2)</f>
        <v>0</v>
      </c>
      <c r="K221" s="124" t="s">
        <v>2531</v>
      </c>
      <c r="L221" s="32"/>
      <c r="M221" s="129" t="s">
        <v>3</v>
      </c>
      <c r="N221" s="130" t="s">
        <v>51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88</v>
      </c>
      <c r="AT221" s="133" t="s">
        <v>185</v>
      </c>
      <c r="AU221" s="133" t="s">
        <v>90</v>
      </c>
      <c r="AY221" s="16" t="s">
        <v>184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88</v>
      </c>
      <c r="BK221" s="134">
        <f>ROUND(I221*H221,2)</f>
        <v>0</v>
      </c>
      <c r="BL221" s="16" t="s">
        <v>88</v>
      </c>
      <c r="BM221" s="133" t="s">
        <v>4016</v>
      </c>
    </row>
    <row r="222" spans="2:65" s="1" customFormat="1" ht="11.25">
      <c r="B222" s="32"/>
      <c r="D222" s="165" t="s">
        <v>2533</v>
      </c>
      <c r="F222" s="166" t="s">
        <v>2626</v>
      </c>
      <c r="I222" s="167"/>
      <c r="L222" s="32"/>
      <c r="M222" s="168"/>
      <c r="T222" s="53"/>
      <c r="AT222" s="16" t="s">
        <v>2533</v>
      </c>
      <c r="AU222" s="16" t="s">
        <v>90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4007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90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4008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90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203</v>
      </c>
      <c r="H225" s="145">
        <v>4</v>
      </c>
      <c r="I225" s="146"/>
      <c r="L225" s="142"/>
      <c r="M225" s="147"/>
      <c r="T225" s="148"/>
      <c r="AT225" s="143" t="s">
        <v>190</v>
      </c>
      <c r="AU225" s="143" t="s">
        <v>90</v>
      </c>
      <c r="AV225" s="12" t="s">
        <v>90</v>
      </c>
      <c r="AW225" s="12" t="s">
        <v>41</v>
      </c>
      <c r="AX225" s="12" t="s">
        <v>88</v>
      </c>
      <c r="AY225" s="143" t="s">
        <v>184</v>
      </c>
    </row>
    <row r="226" spans="2:65" s="1" customFormat="1" ht="16.5" customHeight="1">
      <c r="B226" s="121"/>
      <c r="C226" s="169" t="s">
        <v>383</v>
      </c>
      <c r="D226" s="169" t="s">
        <v>2525</v>
      </c>
      <c r="E226" s="170" t="s">
        <v>2628</v>
      </c>
      <c r="F226" s="171" t="s">
        <v>2629</v>
      </c>
      <c r="G226" s="172" t="s">
        <v>348</v>
      </c>
      <c r="H226" s="173">
        <v>5</v>
      </c>
      <c r="I226" s="174"/>
      <c r="J226" s="175">
        <f>ROUND(I226*H226,2)</f>
        <v>0</v>
      </c>
      <c r="K226" s="171" t="s">
        <v>901</v>
      </c>
      <c r="L226" s="176"/>
      <c r="M226" s="177" t="s">
        <v>3</v>
      </c>
      <c r="N226" s="178" t="s">
        <v>51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90</v>
      </c>
      <c r="AT226" s="133" t="s">
        <v>2525</v>
      </c>
      <c r="AU226" s="133" t="s">
        <v>90</v>
      </c>
      <c r="AY226" s="16" t="s">
        <v>184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88</v>
      </c>
      <c r="BK226" s="134">
        <f>ROUND(I226*H226,2)</f>
        <v>0</v>
      </c>
      <c r="BL226" s="16" t="s">
        <v>88</v>
      </c>
      <c r="BM226" s="133" t="s">
        <v>4017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4007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90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4008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90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2" customFormat="1" ht="11.25">
      <c r="B229" s="142"/>
      <c r="D229" s="136" t="s">
        <v>190</v>
      </c>
      <c r="E229" s="143" t="s">
        <v>3</v>
      </c>
      <c r="F229" s="144" t="s">
        <v>2642</v>
      </c>
      <c r="H229" s="145">
        <v>5</v>
      </c>
      <c r="I229" s="146"/>
      <c r="L229" s="142"/>
      <c r="M229" s="147"/>
      <c r="T229" s="148"/>
      <c r="AT229" s="143" t="s">
        <v>190</v>
      </c>
      <c r="AU229" s="143" t="s">
        <v>90</v>
      </c>
      <c r="AV229" s="12" t="s">
        <v>90</v>
      </c>
      <c r="AW229" s="12" t="s">
        <v>41</v>
      </c>
      <c r="AX229" s="12" t="s">
        <v>88</v>
      </c>
      <c r="AY229" s="143" t="s">
        <v>184</v>
      </c>
    </row>
    <row r="230" spans="2:65" s="1" customFormat="1" ht="16.5" customHeight="1">
      <c r="B230" s="121"/>
      <c r="C230" s="169" t="s">
        <v>387</v>
      </c>
      <c r="D230" s="169" t="s">
        <v>2525</v>
      </c>
      <c r="E230" s="170" t="s">
        <v>2631</v>
      </c>
      <c r="F230" s="171" t="s">
        <v>2632</v>
      </c>
      <c r="G230" s="172" t="s">
        <v>348</v>
      </c>
      <c r="H230" s="173">
        <v>5</v>
      </c>
      <c r="I230" s="174"/>
      <c r="J230" s="175">
        <f>ROUND(I230*H230,2)</f>
        <v>0</v>
      </c>
      <c r="K230" s="171" t="s">
        <v>901</v>
      </c>
      <c r="L230" s="176"/>
      <c r="M230" s="177" t="s">
        <v>3</v>
      </c>
      <c r="N230" s="178" t="s">
        <v>51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90</v>
      </c>
      <c r="AT230" s="133" t="s">
        <v>2525</v>
      </c>
      <c r="AU230" s="133" t="s">
        <v>90</v>
      </c>
      <c r="AY230" s="16" t="s">
        <v>184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6" t="s">
        <v>88</v>
      </c>
      <c r="BK230" s="134">
        <f>ROUND(I230*H230,2)</f>
        <v>0</v>
      </c>
      <c r="BL230" s="16" t="s">
        <v>88</v>
      </c>
      <c r="BM230" s="133" t="s">
        <v>4018</v>
      </c>
    </row>
    <row r="231" spans="2:65" s="11" customFormat="1" ht="11.25">
      <c r="B231" s="135"/>
      <c r="D231" s="136" t="s">
        <v>190</v>
      </c>
      <c r="E231" s="137" t="s">
        <v>3</v>
      </c>
      <c r="F231" s="138" t="s">
        <v>4007</v>
      </c>
      <c r="H231" s="137" t="s">
        <v>3</v>
      </c>
      <c r="I231" s="139"/>
      <c r="L231" s="135"/>
      <c r="M231" s="140"/>
      <c r="T231" s="141"/>
      <c r="AT231" s="137" t="s">
        <v>190</v>
      </c>
      <c r="AU231" s="137" t="s">
        <v>90</v>
      </c>
      <c r="AV231" s="11" t="s">
        <v>88</v>
      </c>
      <c r="AW231" s="11" t="s">
        <v>41</v>
      </c>
      <c r="AX231" s="11" t="s">
        <v>80</v>
      </c>
      <c r="AY231" s="137" t="s">
        <v>184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4008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90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2" customFormat="1" ht="11.25">
      <c r="B233" s="142"/>
      <c r="D233" s="136" t="s">
        <v>190</v>
      </c>
      <c r="E233" s="143" t="s">
        <v>3</v>
      </c>
      <c r="F233" s="144" t="s">
        <v>2642</v>
      </c>
      <c r="H233" s="145">
        <v>5</v>
      </c>
      <c r="I233" s="146"/>
      <c r="L233" s="142"/>
      <c r="M233" s="147"/>
      <c r="T233" s="148"/>
      <c r="AT233" s="143" t="s">
        <v>190</v>
      </c>
      <c r="AU233" s="143" t="s">
        <v>90</v>
      </c>
      <c r="AV233" s="12" t="s">
        <v>90</v>
      </c>
      <c r="AW233" s="12" t="s">
        <v>41</v>
      </c>
      <c r="AX233" s="12" t="s">
        <v>88</v>
      </c>
      <c r="AY233" s="143" t="s">
        <v>184</v>
      </c>
    </row>
    <row r="234" spans="2:65" s="10" customFormat="1" ht="22.9" customHeight="1">
      <c r="B234" s="111"/>
      <c r="D234" s="112" t="s">
        <v>79</v>
      </c>
      <c r="E234" s="163" t="s">
        <v>2634</v>
      </c>
      <c r="F234" s="163" t="s">
        <v>2635</v>
      </c>
      <c r="I234" s="114"/>
      <c r="J234" s="164">
        <f>BK234</f>
        <v>0</v>
      </c>
      <c r="L234" s="111"/>
      <c r="M234" s="116"/>
      <c r="P234" s="117">
        <f>SUM(P235:P375)</f>
        <v>0</v>
      </c>
      <c r="R234" s="117">
        <f>SUM(R235:R375)</f>
        <v>0</v>
      </c>
      <c r="T234" s="118">
        <f>SUM(T235:T375)</f>
        <v>0</v>
      </c>
      <c r="AR234" s="112" t="s">
        <v>210</v>
      </c>
      <c r="AT234" s="119" t="s">
        <v>79</v>
      </c>
      <c r="AU234" s="119" t="s">
        <v>88</v>
      </c>
      <c r="AY234" s="112" t="s">
        <v>184</v>
      </c>
      <c r="BK234" s="120">
        <f>SUM(BK235:BK375)</f>
        <v>0</v>
      </c>
    </row>
    <row r="235" spans="2:65" s="1" customFormat="1" ht="55.5" customHeight="1">
      <c r="B235" s="121"/>
      <c r="C235" s="122" t="s">
        <v>394</v>
      </c>
      <c r="D235" s="122" t="s">
        <v>185</v>
      </c>
      <c r="E235" s="123" t="s">
        <v>2636</v>
      </c>
      <c r="F235" s="124" t="s">
        <v>2637</v>
      </c>
      <c r="G235" s="125" t="s">
        <v>348</v>
      </c>
      <c r="H235" s="126">
        <v>4</v>
      </c>
      <c r="I235" s="127"/>
      <c r="J235" s="128">
        <f>ROUND(I235*H235,2)</f>
        <v>0</v>
      </c>
      <c r="K235" s="124" t="s">
        <v>2531</v>
      </c>
      <c r="L235" s="32"/>
      <c r="M235" s="129" t="s">
        <v>3</v>
      </c>
      <c r="N235" s="130" t="s">
        <v>51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88</v>
      </c>
      <c r="AT235" s="133" t="s">
        <v>185</v>
      </c>
      <c r="AU235" s="133" t="s">
        <v>90</v>
      </c>
      <c r="AY235" s="16" t="s">
        <v>184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88</v>
      </c>
      <c r="BK235" s="134">
        <f>ROUND(I235*H235,2)</f>
        <v>0</v>
      </c>
      <c r="BL235" s="16" t="s">
        <v>88</v>
      </c>
      <c r="BM235" s="133" t="s">
        <v>4019</v>
      </c>
    </row>
    <row r="236" spans="2:65" s="1" customFormat="1" ht="11.25">
      <c r="B236" s="32"/>
      <c r="D236" s="165" t="s">
        <v>2533</v>
      </c>
      <c r="F236" s="166" t="s">
        <v>2639</v>
      </c>
      <c r="I236" s="167"/>
      <c r="L236" s="32"/>
      <c r="M236" s="168"/>
      <c r="T236" s="53"/>
      <c r="AT236" s="16" t="s">
        <v>2533</v>
      </c>
      <c r="AU236" s="16" t="s">
        <v>90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4007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90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1" customFormat="1" ht="11.25">
      <c r="B238" s="135"/>
      <c r="D238" s="136" t="s">
        <v>190</v>
      </c>
      <c r="E238" s="137" t="s">
        <v>3</v>
      </c>
      <c r="F238" s="138" t="s">
        <v>4020</v>
      </c>
      <c r="H238" s="137" t="s">
        <v>3</v>
      </c>
      <c r="I238" s="139"/>
      <c r="L238" s="135"/>
      <c r="M238" s="140"/>
      <c r="T238" s="141"/>
      <c r="AT238" s="137" t="s">
        <v>190</v>
      </c>
      <c r="AU238" s="137" t="s">
        <v>90</v>
      </c>
      <c r="AV238" s="11" t="s">
        <v>88</v>
      </c>
      <c r="AW238" s="11" t="s">
        <v>41</v>
      </c>
      <c r="AX238" s="11" t="s">
        <v>80</v>
      </c>
      <c r="AY238" s="137" t="s">
        <v>184</v>
      </c>
    </row>
    <row r="239" spans="2:65" s="11" customFormat="1" ht="11.25">
      <c r="B239" s="135"/>
      <c r="D239" s="136" t="s">
        <v>190</v>
      </c>
      <c r="E239" s="137" t="s">
        <v>3</v>
      </c>
      <c r="F239" s="138" t="s">
        <v>4021</v>
      </c>
      <c r="H239" s="137" t="s">
        <v>3</v>
      </c>
      <c r="I239" s="139"/>
      <c r="L239" s="135"/>
      <c r="M239" s="140"/>
      <c r="T239" s="141"/>
      <c r="AT239" s="137" t="s">
        <v>190</v>
      </c>
      <c r="AU239" s="137" t="s">
        <v>90</v>
      </c>
      <c r="AV239" s="11" t="s">
        <v>88</v>
      </c>
      <c r="AW239" s="11" t="s">
        <v>41</v>
      </c>
      <c r="AX239" s="11" t="s">
        <v>80</v>
      </c>
      <c r="AY239" s="137" t="s">
        <v>184</v>
      </c>
    </row>
    <row r="240" spans="2:65" s="12" customFormat="1" ht="11.25">
      <c r="B240" s="142"/>
      <c r="D240" s="136" t="s">
        <v>190</v>
      </c>
      <c r="E240" s="143" t="s">
        <v>3</v>
      </c>
      <c r="F240" s="144" t="s">
        <v>4022</v>
      </c>
      <c r="H240" s="145">
        <v>4</v>
      </c>
      <c r="I240" s="146"/>
      <c r="L240" s="142"/>
      <c r="M240" s="147"/>
      <c r="T240" s="148"/>
      <c r="AT240" s="143" t="s">
        <v>190</v>
      </c>
      <c r="AU240" s="143" t="s">
        <v>90</v>
      </c>
      <c r="AV240" s="12" t="s">
        <v>90</v>
      </c>
      <c r="AW240" s="12" t="s">
        <v>41</v>
      </c>
      <c r="AX240" s="12" t="s">
        <v>88</v>
      </c>
      <c r="AY240" s="143" t="s">
        <v>184</v>
      </c>
    </row>
    <row r="241" spans="2:65" s="1" customFormat="1" ht="24.2" customHeight="1">
      <c r="B241" s="121"/>
      <c r="C241" s="169" t="s">
        <v>317</v>
      </c>
      <c r="D241" s="169" t="s">
        <v>2525</v>
      </c>
      <c r="E241" s="170" t="s">
        <v>2643</v>
      </c>
      <c r="F241" s="171" t="s">
        <v>2644</v>
      </c>
      <c r="G241" s="172" t="s">
        <v>348</v>
      </c>
      <c r="H241" s="173">
        <v>1</v>
      </c>
      <c r="I241" s="174"/>
      <c r="J241" s="175">
        <f>ROUND(I241*H241,2)</f>
        <v>0</v>
      </c>
      <c r="K241" s="171" t="s">
        <v>901</v>
      </c>
      <c r="L241" s="176"/>
      <c r="M241" s="177" t="s">
        <v>3</v>
      </c>
      <c r="N241" s="178" t="s">
        <v>51</v>
      </c>
      <c r="P241" s="131">
        <f>O241*H241</f>
        <v>0</v>
      </c>
      <c r="Q241" s="131">
        <v>0</v>
      </c>
      <c r="R241" s="131">
        <f>Q241*H241</f>
        <v>0</v>
      </c>
      <c r="S241" s="131">
        <v>0</v>
      </c>
      <c r="T241" s="132">
        <f>S241*H241</f>
        <v>0</v>
      </c>
      <c r="AR241" s="133" t="s">
        <v>90</v>
      </c>
      <c r="AT241" s="133" t="s">
        <v>2525</v>
      </c>
      <c r="AU241" s="133" t="s">
        <v>90</v>
      </c>
      <c r="AY241" s="16" t="s">
        <v>184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88</v>
      </c>
      <c r="BK241" s="134">
        <f>ROUND(I241*H241,2)</f>
        <v>0</v>
      </c>
      <c r="BL241" s="16" t="s">
        <v>88</v>
      </c>
      <c r="BM241" s="133" t="s">
        <v>4023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4007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90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1" customFormat="1" ht="11.25">
      <c r="B243" s="135"/>
      <c r="D243" s="136" t="s">
        <v>190</v>
      </c>
      <c r="E243" s="137" t="s">
        <v>3</v>
      </c>
      <c r="F243" s="138" t="s">
        <v>4020</v>
      </c>
      <c r="H243" s="137" t="s">
        <v>3</v>
      </c>
      <c r="I243" s="139"/>
      <c r="L243" s="135"/>
      <c r="M243" s="140"/>
      <c r="T243" s="141"/>
      <c r="AT243" s="137" t="s">
        <v>190</v>
      </c>
      <c r="AU243" s="137" t="s">
        <v>90</v>
      </c>
      <c r="AV243" s="11" t="s">
        <v>88</v>
      </c>
      <c r="AW243" s="11" t="s">
        <v>41</v>
      </c>
      <c r="AX243" s="11" t="s">
        <v>80</v>
      </c>
      <c r="AY243" s="137" t="s">
        <v>184</v>
      </c>
    </row>
    <row r="244" spans="2:65" s="11" customFormat="1" ht="11.25">
      <c r="B244" s="135"/>
      <c r="D244" s="136" t="s">
        <v>190</v>
      </c>
      <c r="E244" s="137" t="s">
        <v>3</v>
      </c>
      <c r="F244" s="138" t="s">
        <v>2666</v>
      </c>
      <c r="H244" s="137" t="s">
        <v>3</v>
      </c>
      <c r="I244" s="139"/>
      <c r="L244" s="135"/>
      <c r="M244" s="140"/>
      <c r="T244" s="141"/>
      <c r="AT244" s="137" t="s">
        <v>190</v>
      </c>
      <c r="AU244" s="137" t="s">
        <v>90</v>
      </c>
      <c r="AV244" s="11" t="s">
        <v>88</v>
      </c>
      <c r="AW244" s="11" t="s">
        <v>41</v>
      </c>
      <c r="AX244" s="11" t="s">
        <v>80</v>
      </c>
      <c r="AY244" s="137" t="s">
        <v>184</v>
      </c>
    </row>
    <row r="245" spans="2:65" s="12" customFormat="1" ht="11.25">
      <c r="B245" s="142"/>
      <c r="D245" s="136" t="s">
        <v>190</v>
      </c>
      <c r="E245" s="143" t="s">
        <v>3</v>
      </c>
      <c r="F245" s="144" t="s">
        <v>88</v>
      </c>
      <c r="H245" s="145">
        <v>1</v>
      </c>
      <c r="I245" s="146"/>
      <c r="L245" s="142"/>
      <c r="M245" s="147"/>
      <c r="T245" s="148"/>
      <c r="AT245" s="143" t="s">
        <v>190</v>
      </c>
      <c r="AU245" s="143" t="s">
        <v>90</v>
      </c>
      <c r="AV245" s="12" t="s">
        <v>90</v>
      </c>
      <c r="AW245" s="12" t="s">
        <v>41</v>
      </c>
      <c r="AX245" s="12" t="s">
        <v>88</v>
      </c>
      <c r="AY245" s="143" t="s">
        <v>184</v>
      </c>
    </row>
    <row r="246" spans="2:65" s="1" customFormat="1" ht="24.2" customHeight="1">
      <c r="B246" s="121"/>
      <c r="C246" s="169" t="s">
        <v>405</v>
      </c>
      <c r="D246" s="169" t="s">
        <v>2525</v>
      </c>
      <c r="E246" s="170" t="s">
        <v>2647</v>
      </c>
      <c r="F246" s="171" t="s">
        <v>2648</v>
      </c>
      <c r="G246" s="172" t="s">
        <v>348</v>
      </c>
      <c r="H246" s="173">
        <v>3</v>
      </c>
      <c r="I246" s="174"/>
      <c r="J246" s="175">
        <f>ROUND(I246*H246,2)</f>
        <v>0</v>
      </c>
      <c r="K246" s="171" t="s">
        <v>901</v>
      </c>
      <c r="L246" s="176"/>
      <c r="M246" s="177" t="s">
        <v>3</v>
      </c>
      <c r="N246" s="178" t="s">
        <v>51</v>
      </c>
      <c r="P246" s="131">
        <f>O246*H246</f>
        <v>0</v>
      </c>
      <c r="Q246" s="131">
        <v>0</v>
      </c>
      <c r="R246" s="131">
        <f>Q246*H246</f>
        <v>0</v>
      </c>
      <c r="S246" s="131">
        <v>0</v>
      </c>
      <c r="T246" s="132">
        <f>S246*H246</f>
        <v>0</v>
      </c>
      <c r="AR246" s="133" t="s">
        <v>90</v>
      </c>
      <c r="AT246" s="133" t="s">
        <v>2525</v>
      </c>
      <c r="AU246" s="133" t="s">
        <v>90</v>
      </c>
      <c r="AY246" s="16" t="s">
        <v>184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6" t="s">
        <v>88</v>
      </c>
      <c r="BK246" s="134">
        <f>ROUND(I246*H246,2)</f>
        <v>0</v>
      </c>
      <c r="BL246" s="16" t="s">
        <v>88</v>
      </c>
      <c r="BM246" s="133" t="s">
        <v>4024</v>
      </c>
    </row>
    <row r="247" spans="2:65" s="11" customFormat="1" ht="11.25">
      <c r="B247" s="135"/>
      <c r="D247" s="136" t="s">
        <v>190</v>
      </c>
      <c r="E247" s="137" t="s">
        <v>3</v>
      </c>
      <c r="F247" s="138" t="s">
        <v>4007</v>
      </c>
      <c r="H247" s="137" t="s">
        <v>3</v>
      </c>
      <c r="I247" s="139"/>
      <c r="L247" s="135"/>
      <c r="M247" s="140"/>
      <c r="T247" s="141"/>
      <c r="AT247" s="137" t="s">
        <v>190</v>
      </c>
      <c r="AU247" s="137" t="s">
        <v>90</v>
      </c>
      <c r="AV247" s="11" t="s">
        <v>88</v>
      </c>
      <c r="AW247" s="11" t="s">
        <v>41</v>
      </c>
      <c r="AX247" s="11" t="s">
        <v>80</v>
      </c>
      <c r="AY247" s="137" t="s">
        <v>184</v>
      </c>
    </row>
    <row r="248" spans="2:65" s="11" customFormat="1" ht="11.25">
      <c r="B248" s="135"/>
      <c r="D248" s="136" t="s">
        <v>190</v>
      </c>
      <c r="E248" s="137" t="s">
        <v>3</v>
      </c>
      <c r="F248" s="138" t="s">
        <v>4020</v>
      </c>
      <c r="H248" s="137" t="s">
        <v>3</v>
      </c>
      <c r="I248" s="139"/>
      <c r="L248" s="135"/>
      <c r="M248" s="140"/>
      <c r="T248" s="141"/>
      <c r="AT248" s="137" t="s">
        <v>190</v>
      </c>
      <c r="AU248" s="137" t="s">
        <v>90</v>
      </c>
      <c r="AV248" s="11" t="s">
        <v>88</v>
      </c>
      <c r="AW248" s="11" t="s">
        <v>41</v>
      </c>
      <c r="AX248" s="11" t="s">
        <v>80</v>
      </c>
      <c r="AY248" s="137" t="s">
        <v>184</v>
      </c>
    </row>
    <row r="249" spans="2:65" s="11" customFormat="1" ht="11.25">
      <c r="B249" s="135"/>
      <c r="D249" s="136" t="s">
        <v>190</v>
      </c>
      <c r="E249" s="137" t="s">
        <v>3</v>
      </c>
      <c r="F249" s="138" t="s">
        <v>2670</v>
      </c>
      <c r="H249" s="137" t="s">
        <v>3</v>
      </c>
      <c r="I249" s="139"/>
      <c r="L249" s="135"/>
      <c r="M249" s="140"/>
      <c r="T249" s="141"/>
      <c r="AT249" s="137" t="s">
        <v>190</v>
      </c>
      <c r="AU249" s="137" t="s">
        <v>90</v>
      </c>
      <c r="AV249" s="11" t="s">
        <v>88</v>
      </c>
      <c r="AW249" s="11" t="s">
        <v>41</v>
      </c>
      <c r="AX249" s="11" t="s">
        <v>80</v>
      </c>
      <c r="AY249" s="137" t="s">
        <v>184</v>
      </c>
    </row>
    <row r="250" spans="2:65" s="12" customFormat="1" ht="11.25">
      <c r="B250" s="142"/>
      <c r="D250" s="136" t="s">
        <v>190</v>
      </c>
      <c r="E250" s="143" t="s">
        <v>3</v>
      </c>
      <c r="F250" s="144" t="s">
        <v>210</v>
      </c>
      <c r="H250" s="145">
        <v>3</v>
      </c>
      <c r="I250" s="146"/>
      <c r="L250" s="142"/>
      <c r="M250" s="147"/>
      <c r="T250" s="148"/>
      <c r="AT250" s="143" t="s">
        <v>190</v>
      </c>
      <c r="AU250" s="143" t="s">
        <v>90</v>
      </c>
      <c r="AV250" s="12" t="s">
        <v>90</v>
      </c>
      <c r="AW250" s="12" t="s">
        <v>41</v>
      </c>
      <c r="AX250" s="12" t="s">
        <v>88</v>
      </c>
      <c r="AY250" s="143" t="s">
        <v>184</v>
      </c>
    </row>
    <row r="251" spans="2:65" s="1" customFormat="1" ht="55.5" customHeight="1">
      <c r="B251" s="121"/>
      <c r="C251" s="122" t="s">
        <v>410</v>
      </c>
      <c r="D251" s="122" t="s">
        <v>185</v>
      </c>
      <c r="E251" s="123" t="s">
        <v>2651</v>
      </c>
      <c r="F251" s="124" t="s">
        <v>2652</v>
      </c>
      <c r="G251" s="125" t="s">
        <v>348</v>
      </c>
      <c r="H251" s="126">
        <v>4</v>
      </c>
      <c r="I251" s="127"/>
      <c r="J251" s="128">
        <f>ROUND(I251*H251,2)</f>
        <v>0</v>
      </c>
      <c r="K251" s="124" t="s">
        <v>2531</v>
      </c>
      <c r="L251" s="32"/>
      <c r="M251" s="129" t="s">
        <v>3</v>
      </c>
      <c r="N251" s="130" t="s">
        <v>51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88</v>
      </c>
      <c r="AT251" s="133" t="s">
        <v>185</v>
      </c>
      <c r="AU251" s="133" t="s">
        <v>90</v>
      </c>
      <c r="AY251" s="16" t="s">
        <v>184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88</v>
      </c>
      <c r="BK251" s="134">
        <f>ROUND(I251*H251,2)</f>
        <v>0</v>
      </c>
      <c r="BL251" s="16" t="s">
        <v>88</v>
      </c>
      <c r="BM251" s="133" t="s">
        <v>4025</v>
      </c>
    </row>
    <row r="252" spans="2:65" s="1" customFormat="1" ht="11.25">
      <c r="B252" s="32"/>
      <c r="D252" s="165" t="s">
        <v>2533</v>
      </c>
      <c r="F252" s="166" t="s">
        <v>2654</v>
      </c>
      <c r="I252" s="167"/>
      <c r="L252" s="32"/>
      <c r="M252" s="168"/>
      <c r="T252" s="53"/>
      <c r="AT252" s="16" t="s">
        <v>2533</v>
      </c>
      <c r="AU252" s="16" t="s">
        <v>90</v>
      </c>
    </row>
    <row r="253" spans="2:65" s="11" customFormat="1" ht="11.25">
      <c r="B253" s="135"/>
      <c r="D253" s="136" t="s">
        <v>190</v>
      </c>
      <c r="E253" s="137" t="s">
        <v>3</v>
      </c>
      <c r="F253" s="138" t="s">
        <v>4007</v>
      </c>
      <c r="H253" s="137" t="s">
        <v>3</v>
      </c>
      <c r="I253" s="139"/>
      <c r="L253" s="135"/>
      <c r="M253" s="140"/>
      <c r="T253" s="141"/>
      <c r="AT253" s="137" t="s">
        <v>190</v>
      </c>
      <c r="AU253" s="137" t="s">
        <v>90</v>
      </c>
      <c r="AV253" s="11" t="s">
        <v>88</v>
      </c>
      <c r="AW253" s="11" t="s">
        <v>41</v>
      </c>
      <c r="AX253" s="11" t="s">
        <v>80</v>
      </c>
      <c r="AY253" s="137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4020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90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1" customFormat="1" ht="11.25">
      <c r="B255" s="135"/>
      <c r="D255" s="136" t="s">
        <v>190</v>
      </c>
      <c r="E255" s="137" t="s">
        <v>3</v>
      </c>
      <c r="F255" s="138" t="s">
        <v>4021</v>
      </c>
      <c r="H255" s="137" t="s">
        <v>3</v>
      </c>
      <c r="I255" s="139"/>
      <c r="L255" s="135"/>
      <c r="M255" s="140"/>
      <c r="T255" s="141"/>
      <c r="AT255" s="137" t="s">
        <v>190</v>
      </c>
      <c r="AU255" s="137" t="s">
        <v>90</v>
      </c>
      <c r="AV255" s="11" t="s">
        <v>88</v>
      </c>
      <c r="AW255" s="11" t="s">
        <v>41</v>
      </c>
      <c r="AX255" s="11" t="s">
        <v>80</v>
      </c>
      <c r="AY255" s="137" t="s">
        <v>184</v>
      </c>
    </row>
    <row r="256" spans="2:65" s="12" customFormat="1" ht="11.25">
      <c r="B256" s="142"/>
      <c r="D256" s="136" t="s">
        <v>190</v>
      </c>
      <c r="E256" s="143" t="s">
        <v>3</v>
      </c>
      <c r="F256" s="144" t="s">
        <v>4022</v>
      </c>
      <c r="H256" s="145">
        <v>4</v>
      </c>
      <c r="I256" s="146"/>
      <c r="L256" s="142"/>
      <c r="M256" s="147"/>
      <c r="T256" s="148"/>
      <c r="AT256" s="143" t="s">
        <v>190</v>
      </c>
      <c r="AU256" s="143" t="s">
        <v>90</v>
      </c>
      <c r="AV256" s="12" t="s">
        <v>90</v>
      </c>
      <c r="AW256" s="12" t="s">
        <v>41</v>
      </c>
      <c r="AX256" s="12" t="s">
        <v>88</v>
      </c>
      <c r="AY256" s="143" t="s">
        <v>184</v>
      </c>
    </row>
    <row r="257" spans="2:65" s="1" customFormat="1" ht="78" customHeight="1">
      <c r="B257" s="121"/>
      <c r="C257" s="122" t="s">
        <v>419</v>
      </c>
      <c r="D257" s="122" t="s">
        <v>185</v>
      </c>
      <c r="E257" s="123" t="s">
        <v>2655</v>
      </c>
      <c r="F257" s="124" t="s">
        <v>2656</v>
      </c>
      <c r="G257" s="125" t="s">
        <v>348</v>
      </c>
      <c r="H257" s="126">
        <v>4</v>
      </c>
      <c r="I257" s="127"/>
      <c r="J257" s="128">
        <f>ROUND(I257*H257,2)</f>
        <v>0</v>
      </c>
      <c r="K257" s="124" t="s">
        <v>2531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90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4026</v>
      </c>
    </row>
    <row r="258" spans="2:65" s="1" customFormat="1" ht="11.25">
      <c r="B258" s="32"/>
      <c r="D258" s="165" t="s">
        <v>2533</v>
      </c>
      <c r="F258" s="166" t="s">
        <v>2658</v>
      </c>
      <c r="I258" s="167"/>
      <c r="L258" s="32"/>
      <c r="M258" s="168"/>
      <c r="T258" s="53"/>
      <c r="AT258" s="16" t="s">
        <v>2533</v>
      </c>
      <c r="AU258" s="16" t="s">
        <v>90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4007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90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4020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90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1" customFormat="1" ht="11.25">
      <c r="B261" s="135"/>
      <c r="D261" s="136" t="s">
        <v>190</v>
      </c>
      <c r="E261" s="137" t="s">
        <v>3</v>
      </c>
      <c r="F261" s="138" t="s">
        <v>4021</v>
      </c>
      <c r="H261" s="137" t="s">
        <v>3</v>
      </c>
      <c r="I261" s="139"/>
      <c r="L261" s="135"/>
      <c r="M261" s="140"/>
      <c r="T261" s="141"/>
      <c r="AT261" s="137" t="s">
        <v>190</v>
      </c>
      <c r="AU261" s="137" t="s">
        <v>90</v>
      </c>
      <c r="AV261" s="11" t="s">
        <v>88</v>
      </c>
      <c r="AW261" s="11" t="s">
        <v>41</v>
      </c>
      <c r="AX261" s="11" t="s">
        <v>80</v>
      </c>
      <c r="AY261" s="137" t="s">
        <v>184</v>
      </c>
    </row>
    <row r="262" spans="2:65" s="12" customFormat="1" ht="11.25">
      <c r="B262" s="142"/>
      <c r="D262" s="136" t="s">
        <v>190</v>
      </c>
      <c r="E262" s="143" t="s">
        <v>3</v>
      </c>
      <c r="F262" s="144" t="s">
        <v>4022</v>
      </c>
      <c r="H262" s="145">
        <v>4</v>
      </c>
      <c r="I262" s="146"/>
      <c r="L262" s="142"/>
      <c r="M262" s="147"/>
      <c r="T262" s="148"/>
      <c r="AT262" s="143" t="s">
        <v>190</v>
      </c>
      <c r="AU262" s="143" t="s">
        <v>90</v>
      </c>
      <c r="AV262" s="12" t="s">
        <v>90</v>
      </c>
      <c r="AW262" s="12" t="s">
        <v>41</v>
      </c>
      <c r="AX262" s="12" t="s">
        <v>88</v>
      </c>
      <c r="AY262" s="143" t="s">
        <v>184</v>
      </c>
    </row>
    <row r="263" spans="2:65" s="1" customFormat="1" ht="78" customHeight="1">
      <c r="B263" s="121"/>
      <c r="C263" s="122" t="s">
        <v>336</v>
      </c>
      <c r="D263" s="122" t="s">
        <v>185</v>
      </c>
      <c r="E263" s="123" t="s">
        <v>2659</v>
      </c>
      <c r="F263" s="124" t="s">
        <v>2660</v>
      </c>
      <c r="G263" s="125" t="s">
        <v>348</v>
      </c>
      <c r="H263" s="126">
        <v>4</v>
      </c>
      <c r="I263" s="127"/>
      <c r="J263" s="128">
        <f>ROUND(I263*H263,2)</f>
        <v>0</v>
      </c>
      <c r="K263" s="124" t="s">
        <v>2531</v>
      </c>
      <c r="L263" s="32"/>
      <c r="M263" s="129" t="s">
        <v>3</v>
      </c>
      <c r="N263" s="130" t="s">
        <v>51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88</v>
      </c>
      <c r="AT263" s="133" t="s">
        <v>185</v>
      </c>
      <c r="AU263" s="133" t="s">
        <v>90</v>
      </c>
      <c r="AY263" s="16" t="s">
        <v>184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88</v>
      </c>
      <c r="BK263" s="134">
        <f>ROUND(I263*H263,2)</f>
        <v>0</v>
      </c>
      <c r="BL263" s="16" t="s">
        <v>88</v>
      </c>
      <c r="BM263" s="133" t="s">
        <v>4027</v>
      </c>
    </row>
    <row r="264" spans="2:65" s="1" customFormat="1" ht="11.25">
      <c r="B264" s="32"/>
      <c r="D264" s="165" t="s">
        <v>2533</v>
      </c>
      <c r="F264" s="166" t="s">
        <v>2662</v>
      </c>
      <c r="I264" s="167"/>
      <c r="L264" s="32"/>
      <c r="M264" s="168"/>
      <c r="T264" s="53"/>
      <c r="AT264" s="16" t="s">
        <v>2533</v>
      </c>
      <c r="AU264" s="16" t="s">
        <v>90</v>
      </c>
    </row>
    <row r="265" spans="2:65" s="11" customFormat="1" ht="11.25">
      <c r="B265" s="135"/>
      <c r="D265" s="136" t="s">
        <v>190</v>
      </c>
      <c r="E265" s="137" t="s">
        <v>3</v>
      </c>
      <c r="F265" s="138" t="s">
        <v>4007</v>
      </c>
      <c r="H265" s="137" t="s">
        <v>3</v>
      </c>
      <c r="I265" s="139"/>
      <c r="L265" s="135"/>
      <c r="M265" s="140"/>
      <c r="T265" s="141"/>
      <c r="AT265" s="137" t="s">
        <v>190</v>
      </c>
      <c r="AU265" s="137" t="s">
        <v>90</v>
      </c>
      <c r="AV265" s="11" t="s">
        <v>88</v>
      </c>
      <c r="AW265" s="11" t="s">
        <v>41</v>
      </c>
      <c r="AX265" s="11" t="s">
        <v>80</v>
      </c>
      <c r="AY265" s="137" t="s">
        <v>184</v>
      </c>
    </row>
    <row r="266" spans="2:65" s="11" customFormat="1" ht="11.25">
      <c r="B266" s="135"/>
      <c r="D266" s="136" t="s">
        <v>190</v>
      </c>
      <c r="E266" s="137" t="s">
        <v>3</v>
      </c>
      <c r="F266" s="138" t="s">
        <v>4020</v>
      </c>
      <c r="H266" s="137" t="s">
        <v>3</v>
      </c>
      <c r="I266" s="139"/>
      <c r="L266" s="135"/>
      <c r="M266" s="140"/>
      <c r="T266" s="141"/>
      <c r="AT266" s="137" t="s">
        <v>190</v>
      </c>
      <c r="AU266" s="137" t="s">
        <v>90</v>
      </c>
      <c r="AV266" s="11" t="s">
        <v>88</v>
      </c>
      <c r="AW266" s="11" t="s">
        <v>41</v>
      </c>
      <c r="AX266" s="11" t="s">
        <v>80</v>
      </c>
      <c r="AY266" s="137" t="s">
        <v>184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4021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90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2" customFormat="1" ht="11.25">
      <c r="B268" s="142"/>
      <c r="D268" s="136" t="s">
        <v>190</v>
      </c>
      <c r="E268" s="143" t="s">
        <v>3</v>
      </c>
      <c r="F268" s="144" t="s">
        <v>4022</v>
      </c>
      <c r="H268" s="145">
        <v>4</v>
      </c>
      <c r="I268" s="146"/>
      <c r="L268" s="142"/>
      <c r="M268" s="147"/>
      <c r="T268" s="148"/>
      <c r="AT268" s="143" t="s">
        <v>190</v>
      </c>
      <c r="AU268" s="143" t="s">
        <v>90</v>
      </c>
      <c r="AV268" s="12" t="s">
        <v>90</v>
      </c>
      <c r="AW268" s="12" t="s">
        <v>41</v>
      </c>
      <c r="AX268" s="12" t="s">
        <v>88</v>
      </c>
      <c r="AY268" s="143" t="s">
        <v>184</v>
      </c>
    </row>
    <row r="269" spans="2:65" s="1" customFormat="1" ht="33" customHeight="1">
      <c r="B269" s="121"/>
      <c r="C269" s="169" t="s">
        <v>441</v>
      </c>
      <c r="D269" s="169" t="s">
        <v>2525</v>
      </c>
      <c r="E269" s="170" t="s">
        <v>2663</v>
      </c>
      <c r="F269" s="171" t="s">
        <v>2664</v>
      </c>
      <c r="G269" s="172" t="s">
        <v>348</v>
      </c>
      <c r="H269" s="173">
        <v>1</v>
      </c>
      <c r="I269" s="174"/>
      <c r="J269" s="175">
        <f>ROUND(I269*H269,2)</f>
        <v>0</v>
      </c>
      <c r="K269" s="171" t="s">
        <v>901</v>
      </c>
      <c r="L269" s="176"/>
      <c r="M269" s="177" t="s">
        <v>3</v>
      </c>
      <c r="N269" s="178" t="s">
        <v>51</v>
      </c>
      <c r="P269" s="131">
        <f>O269*H269</f>
        <v>0</v>
      </c>
      <c r="Q269" s="131">
        <v>0</v>
      </c>
      <c r="R269" s="131">
        <f>Q269*H269</f>
        <v>0</v>
      </c>
      <c r="S269" s="131">
        <v>0</v>
      </c>
      <c r="T269" s="132">
        <f>S269*H269</f>
        <v>0</v>
      </c>
      <c r="AR269" s="133" t="s">
        <v>90</v>
      </c>
      <c r="AT269" s="133" t="s">
        <v>2525</v>
      </c>
      <c r="AU269" s="133" t="s">
        <v>90</v>
      </c>
      <c r="AY269" s="16" t="s">
        <v>184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88</v>
      </c>
      <c r="BK269" s="134">
        <f>ROUND(I269*H269,2)</f>
        <v>0</v>
      </c>
      <c r="BL269" s="16" t="s">
        <v>88</v>
      </c>
      <c r="BM269" s="133" t="s">
        <v>4028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4007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90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1" customFormat="1" ht="11.25">
      <c r="B271" s="135"/>
      <c r="D271" s="136" t="s">
        <v>190</v>
      </c>
      <c r="E271" s="137" t="s">
        <v>3</v>
      </c>
      <c r="F271" s="138" t="s">
        <v>4020</v>
      </c>
      <c r="H271" s="137" t="s">
        <v>3</v>
      </c>
      <c r="I271" s="139"/>
      <c r="L271" s="135"/>
      <c r="M271" s="140"/>
      <c r="T271" s="141"/>
      <c r="AT271" s="137" t="s">
        <v>190</v>
      </c>
      <c r="AU271" s="137" t="s">
        <v>90</v>
      </c>
      <c r="AV271" s="11" t="s">
        <v>88</v>
      </c>
      <c r="AW271" s="11" t="s">
        <v>41</v>
      </c>
      <c r="AX271" s="11" t="s">
        <v>80</v>
      </c>
      <c r="AY271" s="137" t="s">
        <v>184</v>
      </c>
    </row>
    <row r="272" spans="2:65" s="11" customFormat="1" ht="11.25">
      <c r="B272" s="135"/>
      <c r="D272" s="136" t="s">
        <v>190</v>
      </c>
      <c r="E272" s="137" t="s">
        <v>3</v>
      </c>
      <c r="F272" s="138" t="s">
        <v>2666</v>
      </c>
      <c r="H272" s="137" t="s">
        <v>3</v>
      </c>
      <c r="I272" s="139"/>
      <c r="L272" s="135"/>
      <c r="M272" s="140"/>
      <c r="T272" s="141"/>
      <c r="AT272" s="137" t="s">
        <v>190</v>
      </c>
      <c r="AU272" s="137" t="s">
        <v>90</v>
      </c>
      <c r="AV272" s="11" t="s">
        <v>88</v>
      </c>
      <c r="AW272" s="11" t="s">
        <v>41</v>
      </c>
      <c r="AX272" s="11" t="s">
        <v>80</v>
      </c>
      <c r="AY272" s="137" t="s">
        <v>184</v>
      </c>
    </row>
    <row r="273" spans="2:65" s="12" customFormat="1" ht="11.25">
      <c r="B273" s="142"/>
      <c r="D273" s="136" t="s">
        <v>190</v>
      </c>
      <c r="E273" s="143" t="s">
        <v>3</v>
      </c>
      <c r="F273" s="144" t="s">
        <v>88</v>
      </c>
      <c r="H273" s="145">
        <v>1</v>
      </c>
      <c r="I273" s="146"/>
      <c r="L273" s="142"/>
      <c r="M273" s="147"/>
      <c r="T273" s="148"/>
      <c r="AT273" s="143" t="s">
        <v>190</v>
      </c>
      <c r="AU273" s="143" t="s">
        <v>90</v>
      </c>
      <c r="AV273" s="12" t="s">
        <v>90</v>
      </c>
      <c r="AW273" s="12" t="s">
        <v>41</v>
      </c>
      <c r="AX273" s="12" t="s">
        <v>88</v>
      </c>
      <c r="AY273" s="143" t="s">
        <v>184</v>
      </c>
    </row>
    <row r="274" spans="2:65" s="1" customFormat="1" ht="33" customHeight="1">
      <c r="B274" s="121"/>
      <c r="C274" s="169" t="s">
        <v>342</v>
      </c>
      <c r="D274" s="169" t="s">
        <v>2525</v>
      </c>
      <c r="E274" s="170" t="s">
        <v>2667</v>
      </c>
      <c r="F274" s="171" t="s">
        <v>2668</v>
      </c>
      <c r="G274" s="172" t="s">
        <v>348</v>
      </c>
      <c r="H274" s="173">
        <v>3</v>
      </c>
      <c r="I274" s="174"/>
      <c r="J274" s="175">
        <f>ROUND(I274*H274,2)</f>
        <v>0</v>
      </c>
      <c r="K274" s="171" t="s">
        <v>901</v>
      </c>
      <c r="L274" s="176"/>
      <c r="M274" s="177" t="s">
        <v>3</v>
      </c>
      <c r="N274" s="178" t="s">
        <v>51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90</v>
      </c>
      <c r="AT274" s="133" t="s">
        <v>2525</v>
      </c>
      <c r="AU274" s="133" t="s">
        <v>90</v>
      </c>
      <c r="AY274" s="16" t="s">
        <v>184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88</v>
      </c>
      <c r="BK274" s="134">
        <f>ROUND(I274*H274,2)</f>
        <v>0</v>
      </c>
      <c r="BL274" s="16" t="s">
        <v>88</v>
      </c>
      <c r="BM274" s="133" t="s">
        <v>4029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4007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90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4020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90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1" customFormat="1" ht="11.25">
      <c r="B277" s="135"/>
      <c r="D277" s="136" t="s">
        <v>190</v>
      </c>
      <c r="E277" s="137" t="s">
        <v>3</v>
      </c>
      <c r="F277" s="138" t="s">
        <v>2670</v>
      </c>
      <c r="H277" s="137" t="s">
        <v>3</v>
      </c>
      <c r="I277" s="139"/>
      <c r="L277" s="135"/>
      <c r="M277" s="140"/>
      <c r="T277" s="141"/>
      <c r="AT277" s="137" t="s">
        <v>190</v>
      </c>
      <c r="AU277" s="137" t="s">
        <v>90</v>
      </c>
      <c r="AV277" s="11" t="s">
        <v>88</v>
      </c>
      <c r="AW277" s="11" t="s">
        <v>41</v>
      </c>
      <c r="AX277" s="11" t="s">
        <v>80</v>
      </c>
      <c r="AY277" s="137" t="s">
        <v>184</v>
      </c>
    </row>
    <row r="278" spans="2:65" s="12" customFormat="1" ht="11.25">
      <c r="B278" s="142"/>
      <c r="D278" s="136" t="s">
        <v>190</v>
      </c>
      <c r="E278" s="143" t="s">
        <v>3</v>
      </c>
      <c r="F278" s="144" t="s">
        <v>210</v>
      </c>
      <c r="H278" s="145">
        <v>3</v>
      </c>
      <c r="I278" s="146"/>
      <c r="L278" s="142"/>
      <c r="M278" s="147"/>
      <c r="T278" s="148"/>
      <c r="AT278" s="143" t="s">
        <v>190</v>
      </c>
      <c r="AU278" s="143" t="s">
        <v>90</v>
      </c>
      <c r="AV278" s="12" t="s">
        <v>90</v>
      </c>
      <c r="AW278" s="12" t="s">
        <v>41</v>
      </c>
      <c r="AX278" s="12" t="s">
        <v>88</v>
      </c>
      <c r="AY278" s="143" t="s">
        <v>184</v>
      </c>
    </row>
    <row r="279" spans="2:65" s="1" customFormat="1" ht="16.5" customHeight="1">
      <c r="B279" s="121"/>
      <c r="C279" s="169" t="s">
        <v>456</v>
      </c>
      <c r="D279" s="169" t="s">
        <v>2525</v>
      </c>
      <c r="E279" s="170" t="s">
        <v>2671</v>
      </c>
      <c r="F279" s="171" t="s">
        <v>2672</v>
      </c>
      <c r="G279" s="172" t="s">
        <v>348</v>
      </c>
      <c r="H279" s="173">
        <v>4</v>
      </c>
      <c r="I279" s="174"/>
      <c r="J279" s="175">
        <f>ROUND(I279*H279,2)</f>
        <v>0</v>
      </c>
      <c r="K279" s="171" t="s">
        <v>901</v>
      </c>
      <c r="L279" s="176"/>
      <c r="M279" s="177" t="s">
        <v>3</v>
      </c>
      <c r="N279" s="178" t="s">
        <v>51</v>
      </c>
      <c r="P279" s="131">
        <f>O279*H279</f>
        <v>0</v>
      </c>
      <c r="Q279" s="131">
        <v>0</v>
      </c>
      <c r="R279" s="131">
        <f>Q279*H279</f>
        <v>0</v>
      </c>
      <c r="S279" s="131">
        <v>0</v>
      </c>
      <c r="T279" s="132">
        <f>S279*H279</f>
        <v>0</v>
      </c>
      <c r="AR279" s="133" t="s">
        <v>90</v>
      </c>
      <c r="AT279" s="133" t="s">
        <v>2525</v>
      </c>
      <c r="AU279" s="133" t="s">
        <v>90</v>
      </c>
      <c r="AY279" s="16" t="s">
        <v>184</v>
      </c>
      <c r="BE279" s="134">
        <f>IF(N279="základní",J279,0)</f>
        <v>0</v>
      </c>
      <c r="BF279" s="134">
        <f>IF(N279="snížená",J279,0)</f>
        <v>0</v>
      </c>
      <c r="BG279" s="134">
        <f>IF(N279="zákl. přenesená",J279,0)</f>
        <v>0</v>
      </c>
      <c r="BH279" s="134">
        <f>IF(N279="sníž. přenesená",J279,0)</f>
        <v>0</v>
      </c>
      <c r="BI279" s="134">
        <f>IF(N279="nulová",J279,0)</f>
        <v>0</v>
      </c>
      <c r="BJ279" s="16" t="s">
        <v>88</v>
      </c>
      <c r="BK279" s="134">
        <f>ROUND(I279*H279,2)</f>
        <v>0</v>
      </c>
      <c r="BL279" s="16" t="s">
        <v>88</v>
      </c>
      <c r="BM279" s="133" t="s">
        <v>4030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4007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90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4020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90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1" customFormat="1" ht="11.25">
      <c r="B282" s="135"/>
      <c r="D282" s="136" t="s">
        <v>190</v>
      </c>
      <c r="E282" s="137" t="s">
        <v>3</v>
      </c>
      <c r="F282" s="138" t="s">
        <v>4021</v>
      </c>
      <c r="H282" s="137" t="s">
        <v>3</v>
      </c>
      <c r="I282" s="139"/>
      <c r="L282" s="135"/>
      <c r="M282" s="140"/>
      <c r="T282" s="141"/>
      <c r="AT282" s="137" t="s">
        <v>190</v>
      </c>
      <c r="AU282" s="137" t="s">
        <v>90</v>
      </c>
      <c r="AV282" s="11" t="s">
        <v>88</v>
      </c>
      <c r="AW282" s="11" t="s">
        <v>41</v>
      </c>
      <c r="AX282" s="11" t="s">
        <v>80</v>
      </c>
      <c r="AY282" s="137" t="s">
        <v>184</v>
      </c>
    </row>
    <row r="283" spans="2:65" s="12" customFormat="1" ht="11.25">
      <c r="B283" s="142"/>
      <c r="D283" s="136" t="s">
        <v>190</v>
      </c>
      <c r="E283" s="143" t="s">
        <v>3</v>
      </c>
      <c r="F283" s="144" t="s">
        <v>4022</v>
      </c>
      <c r="H283" s="145">
        <v>4</v>
      </c>
      <c r="I283" s="146"/>
      <c r="L283" s="142"/>
      <c r="M283" s="147"/>
      <c r="T283" s="148"/>
      <c r="AT283" s="143" t="s">
        <v>190</v>
      </c>
      <c r="AU283" s="143" t="s">
        <v>90</v>
      </c>
      <c r="AV283" s="12" t="s">
        <v>90</v>
      </c>
      <c r="AW283" s="12" t="s">
        <v>41</v>
      </c>
      <c r="AX283" s="12" t="s">
        <v>88</v>
      </c>
      <c r="AY283" s="143" t="s">
        <v>184</v>
      </c>
    </row>
    <row r="284" spans="2:65" s="1" customFormat="1" ht="24.2" customHeight="1">
      <c r="B284" s="121"/>
      <c r="C284" s="122" t="s">
        <v>353</v>
      </c>
      <c r="D284" s="122" t="s">
        <v>185</v>
      </c>
      <c r="E284" s="123" t="s">
        <v>2674</v>
      </c>
      <c r="F284" s="124" t="s">
        <v>2675</v>
      </c>
      <c r="G284" s="125" t="s">
        <v>348</v>
      </c>
      <c r="H284" s="126">
        <v>4</v>
      </c>
      <c r="I284" s="127"/>
      <c r="J284" s="128">
        <f>ROUND(I284*H284,2)</f>
        <v>0</v>
      </c>
      <c r="K284" s="124" t="s">
        <v>901</v>
      </c>
      <c r="L284" s="32"/>
      <c r="M284" s="129" t="s">
        <v>3</v>
      </c>
      <c r="N284" s="130" t="s">
        <v>51</v>
      </c>
      <c r="P284" s="131">
        <f>O284*H284</f>
        <v>0</v>
      </c>
      <c r="Q284" s="131">
        <v>0</v>
      </c>
      <c r="R284" s="131">
        <f>Q284*H284</f>
        <v>0</v>
      </c>
      <c r="S284" s="131">
        <v>0</v>
      </c>
      <c r="T284" s="132">
        <f>S284*H284</f>
        <v>0</v>
      </c>
      <c r="AR284" s="133" t="s">
        <v>88</v>
      </c>
      <c r="AT284" s="133" t="s">
        <v>185</v>
      </c>
      <c r="AU284" s="133" t="s">
        <v>90</v>
      </c>
      <c r="AY284" s="16" t="s">
        <v>184</v>
      </c>
      <c r="BE284" s="134">
        <f>IF(N284="základní",J284,0)</f>
        <v>0</v>
      </c>
      <c r="BF284" s="134">
        <f>IF(N284="snížená",J284,0)</f>
        <v>0</v>
      </c>
      <c r="BG284" s="134">
        <f>IF(N284="zákl. přenesená",J284,0)</f>
        <v>0</v>
      </c>
      <c r="BH284" s="134">
        <f>IF(N284="sníž. přenesená",J284,0)</f>
        <v>0</v>
      </c>
      <c r="BI284" s="134">
        <f>IF(N284="nulová",J284,0)</f>
        <v>0</v>
      </c>
      <c r="BJ284" s="16" t="s">
        <v>88</v>
      </c>
      <c r="BK284" s="134">
        <f>ROUND(I284*H284,2)</f>
        <v>0</v>
      </c>
      <c r="BL284" s="16" t="s">
        <v>88</v>
      </c>
      <c r="BM284" s="133" t="s">
        <v>4031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4007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90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4020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90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1" customFormat="1" ht="11.25">
      <c r="B287" s="135"/>
      <c r="D287" s="136" t="s">
        <v>190</v>
      </c>
      <c r="E287" s="137" t="s">
        <v>3</v>
      </c>
      <c r="F287" s="138" t="s">
        <v>2677</v>
      </c>
      <c r="H287" s="137" t="s">
        <v>3</v>
      </c>
      <c r="I287" s="139"/>
      <c r="L287" s="135"/>
      <c r="M287" s="140"/>
      <c r="T287" s="141"/>
      <c r="AT287" s="137" t="s">
        <v>190</v>
      </c>
      <c r="AU287" s="137" t="s">
        <v>90</v>
      </c>
      <c r="AV287" s="11" t="s">
        <v>88</v>
      </c>
      <c r="AW287" s="11" t="s">
        <v>41</v>
      </c>
      <c r="AX287" s="11" t="s">
        <v>80</v>
      </c>
      <c r="AY287" s="137" t="s">
        <v>184</v>
      </c>
    </row>
    <row r="288" spans="2:65" s="12" customFormat="1" ht="11.25">
      <c r="B288" s="142"/>
      <c r="D288" s="136" t="s">
        <v>190</v>
      </c>
      <c r="E288" s="143" t="s">
        <v>3</v>
      </c>
      <c r="F288" s="144" t="s">
        <v>4022</v>
      </c>
      <c r="H288" s="145">
        <v>4</v>
      </c>
      <c r="I288" s="146"/>
      <c r="L288" s="142"/>
      <c r="M288" s="147"/>
      <c r="T288" s="148"/>
      <c r="AT288" s="143" t="s">
        <v>190</v>
      </c>
      <c r="AU288" s="143" t="s">
        <v>90</v>
      </c>
      <c r="AV288" s="12" t="s">
        <v>90</v>
      </c>
      <c r="AW288" s="12" t="s">
        <v>41</v>
      </c>
      <c r="AX288" s="12" t="s">
        <v>88</v>
      </c>
      <c r="AY288" s="143" t="s">
        <v>184</v>
      </c>
    </row>
    <row r="289" spans="2:65" s="1" customFormat="1" ht="21.75" customHeight="1">
      <c r="B289" s="121"/>
      <c r="C289" s="122" t="s">
        <v>465</v>
      </c>
      <c r="D289" s="122" t="s">
        <v>185</v>
      </c>
      <c r="E289" s="123" t="s">
        <v>2678</v>
      </c>
      <c r="F289" s="124" t="s">
        <v>2679</v>
      </c>
      <c r="G289" s="125" t="s">
        <v>348</v>
      </c>
      <c r="H289" s="126">
        <v>4</v>
      </c>
      <c r="I289" s="127"/>
      <c r="J289" s="128">
        <f>ROUND(I289*H289,2)</f>
        <v>0</v>
      </c>
      <c r="K289" s="124" t="s">
        <v>2531</v>
      </c>
      <c r="L289" s="32"/>
      <c r="M289" s="129" t="s">
        <v>3</v>
      </c>
      <c r="N289" s="130" t="s">
        <v>51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88</v>
      </c>
      <c r="AT289" s="133" t="s">
        <v>185</v>
      </c>
      <c r="AU289" s="133" t="s">
        <v>90</v>
      </c>
      <c r="AY289" s="16" t="s">
        <v>184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6" t="s">
        <v>88</v>
      </c>
      <c r="BK289" s="134">
        <f>ROUND(I289*H289,2)</f>
        <v>0</v>
      </c>
      <c r="BL289" s="16" t="s">
        <v>88</v>
      </c>
      <c r="BM289" s="133" t="s">
        <v>4032</v>
      </c>
    </row>
    <row r="290" spans="2:65" s="1" customFormat="1" ht="11.25">
      <c r="B290" s="32"/>
      <c r="D290" s="165" t="s">
        <v>2533</v>
      </c>
      <c r="F290" s="166" t="s">
        <v>2681</v>
      </c>
      <c r="I290" s="167"/>
      <c r="L290" s="32"/>
      <c r="M290" s="168"/>
      <c r="T290" s="53"/>
      <c r="AT290" s="16" t="s">
        <v>2533</v>
      </c>
      <c r="AU290" s="16" t="s">
        <v>90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4007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90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1" customFormat="1" ht="11.25">
      <c r="B292" s="135"/>
      <c r="D292" s="136" t="s">
        <v>190</v>
      </c>
      <c r="E292" s="137" t="s">
        <v>3</v>
      </c>
      <c r="F292" s="138" t="s">
        <v>4020</v>
      </c>
      <c r="H292" s="137" t="s">
        <v>3</v>
      </c>
      <c r="I292" s="139"/>
      <c r="L292" s="135"/>
      <c r="M292" s="140"/>
      <c r="T292" s="141"/>
      <c r="AT292" s="137" t="s">
        <v>190</v>
      </c>
      <c r="AU292" s="137" t="s">
        <v>90</v>
      </c>
      <c r="AV292" s="11" t="s">
        <v>88</v>
      </c>
      <c r="AW292" s="11" t="s">
        <v>41</v>
      </c>
      <c r="AX292" s="11" t="s">
        <v>80</v>
      </c>
      <c r="AY292" s="137" t="s">
        <v>184</v>
      </c>
    </row>
    <row r="293" spans="2:65" s="11" customFormat="1" ht="11.25">
      <c r="B293" s="135"/>
      <c r="D293" s="136" t="s">
        <v>190</v>
      </c>
      <c r="E293" s="137" t="s">
        <v>3</v>
      </c>
      <c r="F293" s="138" t="s">
        <v>4021</v>
      </c>
      <c r="H293" s="137" t="s">
        <v>3</v>
      </c>
      <c r="I293" s="139"/>
      <c r="L293" s="135"/>
      <c r="M293" s="140"/>
      <c r="T293" s="141"/>
      <c r="AT293" s="137" t="s">
        <v>190</v>
      </c>
      <c r="AU293" s="137" t="s">
        <v>90</v>
      </c>
      <c r="AV293" s="11" t="s">
        <v>88</v>
      </c>
      <c r="AW293" s="11" t="s">
        <v>41</v>
      </c>
      <c r="AX293" s="11" t="s">
        <v>80</v>
      </c>
      <c r="AY293" s="137" t="s">
        <v>184</v>
      </c>
    </row>
    <row r="294" spans="2:65" s="12" customFormat="1" ht="11.25">
      <c r="B294" s="142"/>
      <c r="D294" s="136" t="s">
        <v>190</v>
      </c>
      <c r="E294" s="143" t="s">
        <v>3</v>
      </c>
      <c r="F294" s="144" t="s">
        <v>4022</v>
      </c>
      <c r="H294" s="145">
        <v>4</v>
      </c>
      <c r="I294" s="146"/>
      <c r="L294" s="142"/>
      <c r="M294" s="147"/>
      <c r="T294" s="148"/>
      <c r="AT294" s="143" t="s">
        <v>190</v>
      </c>
      <c r="AU294" s="143" t="s">
        <v>90</v>
      </c>
      <c r="AV294" s="12" t="s">
        <v>90</v>
      </c>
      <c r="AW294" s="12" t="s">
        <v>41</v>
      </c>
      <c r="AX294" s="12" t="s">
        <v>88</v>
      </c>
      <c r="AY294" s="143" t="s">
        <v>184</v>
      </c>
    </row>
    <row r="295" spans="2:65" s="1" customFormat="1" ht="16.5" customHeight="1">
      <c r="B295" s="121"/>
      <c r="C295" s="169" t="s">
        <v>361</v>
      </c>
      <c r="D295" s="169" t="s">
        <v>2525</v>
      </c>
      <c r="E295" s="170" t="s">
        <v>2682</v>
      </c>
      <c r="F295" s="171" t="s">
        <v>2683</v>
      </c>
      <c r="G295" s="172" t="s">
        <v>348</v>
      </c>
      <c r="H295" s="173">
        <v>4</v>
      </c>
      <c r="I295" s="174"/>
      <c r="J295" s="175">
        <f>ROUND(I295*H295,2)</f>
        <v>0</v>
      </c>
      <c r="K295" s="171" t="s">
        <v>901</v>
      </c>
      <c r="L295" s="176"/>
      <c r="M295" s="177" t="s">
        <v>3</v>
      </c>
      <c r="N295" s="178" t="s">
        <v>51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90</v>
      </c>
      <c r="AT295" s="133" t="s">
        <v>2525</v>
      </c>
      <c r="AU295" s="133" t="s">
        <v>90</v>
      </c>
      <c r="AY295" s="16" t="s">
        <v>184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6" t="s">
        <v>88</v>
      </c>
      <c r="BK295" s="134">
        <f>ROUND(I295*H295,2)</f>
        <v>0</v>
      </c>
      <c r="BL295" s="16" t="s">
        <v>88</v>
      </c>
      <c r="BM295" s="133" t="s">
        <v>4033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4007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90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1" customFormat="1" ht="11.25">
      <c r="B297" s="135"/>
      <c r="D297" s="136" t="s">
        <v>190</v>
      </c>
      <c r="E297" s="137" t="s">
        <v>3</v>
      </c>
      <c r="F297" s="138" t="s">
        <v>2685</v>
      </c>
      <c r="H297" s="137" t="s">
        <v>3</v>
      </c>
      <c r="I297" s="139"/>
      <c r="L297" s="135"/>
      <c r="M297" s="140"/>
      <c r="T297" s="141"/>
      <c r="AT297" s="137" t="s">
        <v>190</v>
      </c>
      <c r="AU297" s="137" t="s">
        <v>90</v>
      </c>
      <c r="AV297" s="11" t="s">
        <v>88</v>
      </c>
      <c r="AW297" s="11" t="s">
        <v>41</v>
      </c>
      <c r="AX297" s="11" t="s">
        <v>80</v>
      </c>
      <c r="AY297" s="137" t="s">
        <v>184</v>
      </c>
    </row>
    <row r="298" spans="2:65" s="12" customFormat="1" ht="11.25">
      <c r="B298" s="142"/>
      <c r="D298" s="136" t="s">
        <v>190</v>
      </c>
      <c r="E298" s="143" t="s">
        <v>3</v>
      </c>
      <c r="F298" s="144" t="s">
        <v>4022</v>
      </c>
      <c r="H298" s="145">
        <v>4</v>
      </c>
      <c r="I298" s="146"/>
      <c r="L298" s="142"/>
      <c r="M298" s="147"/>
      <c r="T298" s="148"/>
      <c r="AT298" s="143" t="s">
        <v>190</v>
      </c>
      <c r="AU298" s="143" t="s">
        <v>90</v>
      </c>
      <c r="AV298" s="12" t="s">
        <v>90</v>
      </c>
      <c r="AW298" s="12" t="s">
        <v>41</v>
      </c>
      <c r="AX298" s="12" t="s">
        <v>88</v>
      </c>
      <c r="AY298" s="143" t="s">
        <v>184</v>
      </c>
    </row>
    <row r="299" spans="2:65" s="1" customFormat="1" ht="21.75" customHeight="1">
      <c r="B299" s="121"/>
      <c r="C299" s="169" t="s">
        <v>482</v>
      </c>
      <c r="D299" s="169" t="s">
        <v>2525</v>
      </c>
      <c r="E299" s="170" t="s">
        <v>2686</v>
      </c>
      <c r="F299" s="171" t="s">
        <v>2687</v>
      </c>
      <c r="G299" s="172" t="s">
        <v>348</v>
      </c>
      <c r="H299" s="173">
        <v>4</v>
      </c>
      <c r="I299" s="174"/>
      <c r="J299" s="175">
        <f>ROUND(I299*H299,2)</f>
        <v>0</v>
      </c>
      <c r="K299" s="171" t="s">
        <v>901</v>
      </c>
      <c r="L299" s="176"/>
      <c r="M299" s="177" t="s">
        <v>3</v>
      </c>
      <c r="N299" s="178" t="s">
        <v>51</v>
      </c>
      <c r="P299" s="131">
        <f>O299*H299</f>
        <v>0</v>
      </c>
      <c r="Q299" s="131">
        <v>0</v>
      </c>
      <c r="R299" s="131">
        <f>Q299*H299</f>
        <v>0</v>
      </c>
      <c r="S299" s="131">
        <v>0</v>
      </c>
      <c r="T299" s="132">
        <f>S299*H299</f>
        <v>0</v>
      </c>
      <c r="AR299" s="133" t="s">
        <v>90</v>
      </c>
      <c r="AT299" s="133" t="s">
        <v>2525</v>
      </c>
      <c r="AU299" s="133" t="s">
        <v>90</v>
      </c>
      <c r="AY299" s="16" t="s">
        <v>184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88</v>
      </c>
      <c r="BK299" s="134">
        <f>ROUND(I299*H299,2)</f>
        <v>0</v>
      </c>
      <c r="BL299" s="16" t="s">
        <v>88</v>
      </c>
      <c r="BM299" s="133" t="s">
        <v>4034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4007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90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2685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90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4022</v>
      </c>
      <c r="H302" s="145">
        <v>4</v>
      </c>
      <c r="I302" s="146"/>
      <c r="L302" s="142"/>
      <c r="M302" s="147"/>
      <c r="T302" s="148"/>
      <c r="AT302" s="143" t="s">
        <v>190</v>
      </c>
      <c r="AU302" s="143" t="s">
        <v>90</v>
      </c>
      <c r="AV302" s="12" t="s">
        <v>90</v>
      </c>
      <c r="AW302" s="12" t="s">
        <v>41</v>
      </c>
      <c r="AX302" s="12" t="s">
        <v>88</v>
      </c>
      <c r="AY302" s="143" t="s">
        <v>184</v>
      </c>
    </row>
    <row r="303" spans="2:65" s="1" customFormat="1" ht="24.2" customHeight="1">
      <c r="B303" s="121"/>
      <c r="C303" s="169" t="s">
        <v>368</v>
      </c>
      <c r="D303" s="169" t="s">
        <v>2525</v>
      </c>
      <c r="E303" s="170" t="s">
        <v>2689</v>
      </c>
      <c r="F303" s="171" t="s">
        <v>2690</v>
      </c>
      <c r="G303" s="172" t="s">
        <v>348</v>
      </c>
      <c r="H303" s="173">
        <v>4</v>
      </c>
      <c r="I303" s="174"/>
      <c r="J303" s="175">
        <f>ROUND(I303*H303,2)</f>
        <v>0</v>
      </c>
      <c r="K303" s="171" t="s">
        <v>901</v>
      </c>
      <c r="L303" s="176"/>
      <c r="M303" s="177" t="s">
        <v>3</v>
      </c>
      <c r="N303" s="178" t="s">
        <v>51</v>
      </c>
      <c r="P303" s="131">
        <f>O303*H303</f>
        <v>0</v>
      </c>
      <c r="Q303" s="131">
        <v>0</v>
      </c>
      <c r="R303" s="131">
        <f>Q303*H303</f>
        <v>0</v>
      </c>
      <c r="S303" s="131">
        <v>0</v>
      </c>
      <c r="T303" s="132">
        <f>S303*H303</f>
        <v>0</v>
      </c>
      <c r="AR303" s="133" t="s">
        <v>90</v>
      </c>
      <c r="AT303" s="133" t="s">
        <v>2525</v>
      </c>
      <c r="AU303" s="133" t="s">
        <v>90</v>
      </c>
      <c r="AY303" s="16" t="s">
        <v>184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6" t="s">
        <v>88</v>
      </c>
      <c r="BK303" s="134">
        <f>ROUND(I303*H303,2)</f>
        <v>0</v>
      </c>
      <c r="BL303" s="16" t="s">
        <v>88</v>
      </c>
      <c r="BM303" s="133" t="s">
        <v>4035</v>
      </c>
    </row>
    <row r="304" spans="2:65" s="11" customFormat="1" ht="11.25">
      <c r="B304" s="135"/>
      <c r="D304" s="136" t="s">
        <v>190</v>
      </c>
      <c r="E304" s="137" t="s">
        <v>3</v>
      </c>
      <c r="F304" s="138" t="s">
        <v>4007</v>
      </c>
      <c r="H304" s="137" t="s">
        <v>3</v>
      </c>
      <c r="I304" s="139"/>
      <c r="L304" s="135"/>
      <c r="M304" s="140"/>
      <c r="T304" s="141"/>
      <c r="AT304" s="137" t="s">
        <v>190</v>
      </c>
      <c r="AU304" s="137" t="s">
        <v>90</v>
      </c>
      <c r="AV304" s="11" t="s">
        <v>88</v>
      </c>
      <c r="AW304" s="11" t="s">
        <v>41</v>
      </c>
      <c r="AX304" s="11" t="s">
        <v>80</v>
      </c>
      <c r="AY304" s="137" t="s">
        <v>184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2685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90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2" customFormat="1" ht="11.25">
      <c r="B306" s="142"/>
      <c r="D306" s="136" t="s">
        <v>190</v>
      </c>
      <c r="E306" s="143" t="s">
        <v>3</v>
      </c>
      <c r="F306" s="144" t="s">
        <v>4022</v>
      </c>
      <c r="H306" s="145">
        <v>4</v>
      </c>
      <c r="I306" s="146"/>
      <c r="L306" s="142"/>
      <c r="M306" s="147"/>
      <c r="T306" s="148"/>
      <c r="AT306" s="143" t="s">
        <v>190</v>
      </c>
      <c r="AU306" s="143" t="s">
        <v>90</v>
      </c>
      <c r="AV306" s="12" t="s">
        <v>90</v>
      </c>
      <c r="AW306" s="12" t="s">
        <v>41</v>
      </c>
      <c r="AX306" s="12" t="s">
        <v>88</v>
      </c>
      <c r="AY306" s="143" t="s">
        <v>184</v>
      </c>
    </row>
    <row r="307" spans="2:65" s="1" customFormat="1" ht="16.5" customHeight="1">
      <c r="B307" s="121"/>
      <c r="C307" s="169" t="s">
        <v>493</v>
      </c>
      <c r="D307" s="169" t="s">
        <v>2525</v>
      </c>
      <c r="E307" s="170" t="s">
        <v>2692</v>
      </c>
      <c r="F307" s="171" t="s">
        <v>2693</v>
      </c>
      <c r="G307" s="172" t="s">
        <v>348</v>
      </c>
      <c r="H307" s="173">
        <v>4</v>
      </c>
      <c r="I307" s="174"/>
      <c r="J307" s="175">
        <f>ROUND(I307*H307,2)</f>
        <v>0</v>
      </c>
      <c r="K307" s="171" t="s">
        <v>901</v>
      </c>
      <c r="L307" s="176"/>
      <c r="M307" s="177" t="s">
        <v>3</v>
      </c>
      <c r="N307" s="178" t="s">
        <v>51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90</v>
      </c>
      <c r="AT307" s="133" t="s">
        <v>2525</v>
      </c>
      <c r="AU307" s="133" t="s">
        <v>90</v>
      </c>
      <c r="AY307" s="16" t="s">
        <v>184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6" t="s">
        <v>88</v>
      </c>
      <c r="BK307" s="134">
        <f>ROUND(I307*H307,2)</f>
        <v>0</v>
      </c>
      <c r="BL307" s="16" t="s">
        <v>88</v>
      </c>
      <c r="BM307" s="133" t="s">
        <v>4036</v>
      </c>
    </row>
    <row r="308" spans="2:65" s="11" customFormat="1" ht="11.25">
      <c r="B308" s="135"/>
      <c r="D308" s="136" t="s">
        <v>190</v>
      </c>
      <c r="E308" s="137" t="s">
        <v>3</v>
      </c>
      <c r="F308" s="138" t="s">
        <v>4007</v>
      </c>
      <c r="H308" s="137" t="s">
        <v>3</v>
      </c>
      <c r="I308" s="139"/>
      <c r="L308" s="135"/>
      <c r="M308" s="140"/>
      <c r="T308" s="141"/>
      <c r="AT308" s="137" t="s">
        <v>190</v>
      </c>
      <c r="AU308" s="137" t="s">
        <v>90</v>
      </c>
      <c r="AV308" s="11" t="s">
        <v>88</v>
      </c>
      <c r="AW308" s="11" t="s">
        <v>41</v>
      </c>
      <c r="AX308" s="11" t="s">
        <v>80</v>
      </c>
      <c r="AY308" s="137" t="s">
        <v>184</v>
      </c>
    </row>
    <row r="309" spans="2:65" s="11" customFormat="1" ht="11.25">
      <c r="B309" s="135"/>
      <c r="D309" s="136" t="s">
        <v>190</v>
      </c>
      <c r="E309" s="137" t="s">
        <v>3</v>
      </c>
      <c r="F309" s="138" t="s">
        <v>2685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90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2" customFormat="1" ht="11.25">
      <c r="B310" s="142"/>
      <c r="D310" s="136" t="s">
        <v>190</v>
      </c>
      <c r="E310" s="143" t="s">
        <v>3</v>
      </c>
      <c r="F310" s="144" t="s">
        <v>4022</v>
      </c>
      <c r="H310" s="145">
        <v>4</v>
      </c>
      <c r="I310" s="146"/>
      <c r="L310" s="142"/>
      <c r="M310" s="147"/>
      <c r="T310" s="148"/>
      <c r="AT310" s="143" t="s">
        <v>190</v>
      </c>
      <c r="AU310" s="143" t="s">
        <v>90</v>
      </c>
      <c r="AV310" s="12" t="s">
        <v>90</v>
      </c>
      <c r="AW310" s="12" t="s">
        <v>41</v>
      </c>
      <c r="AX310" s="12" t="s">
        <v>88</v>
      </c>
      <c r="AY310" s="143" t="s">
        <v>184</v>
      </c>
    </row>
    <row r="311" spans="2:65" s="1" customFormat="1" ht="24.2" customHeight="1">
      <c r="B311" s="121"/>
      <c r="C311" s="122" t="s">
        <v>373</v>
      </c>
      <c r="D311" s="122" t="s">
        <v>185</v>
      </c>
      <c r="E311" s="123" t="s">
        <v>2695</v>
      </c>
      <c r="F311" s="124" t="s">
        <v>2696</v>
      </c>
      <c r="G311" s="125" t="s">
        <v>348</v>
      </c>
      <c r="H311" s="126">
        <v>3</v>
      </c>
      <c r="I311" s="127"/>
      <c r="J311" s="128">
        <f>ROUND(I311*H311,2)</f>
        <v>0</v>
      </c>
      <c r="K311" s="124" t="s">
        <v>901</v>
      </c>
      <c r="L311" s="32"/>
      <c r="M311" s="129" t="s">
        <v>3</v>
      </c>
      <c r="N311" s="130" t="s">
        <v>51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88</v>
      </c>
      <c r="AT311" s="133" t="s">
        <v>185</v>
      </c>
      <c r="AU311" s="133" t="s">
        <v>90</v>
      </c>
      <c r="AY311" s="16" t="s">
        <v>184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6" t="s">
        <v>88</v>
      </c>
      <c r="BK311" s="134">
        <f>ROUND(I311*H311,2)</f>
        <v>0</v>
      </c>
      <c r="BL311" s="16" t="s">
        <v>88</v>
      </c>
      <c r="BM311" s="133" t="s">
        <v>4037</v>
      </c>
    </row>
    <row r="312" spans="2:65" s="11" customFormat="1" ht="11.25">
      <c r="B312" s="135"/>
      <c r="D312" s="136" t="s">
        <v>190</v>
      </c>
      <c r="E312" s="137" t="s">
        <v>3</v>
      </c>
      <c r="F312" s="138" t="s">
        <v>4007</v>
      </c>
      <c r="H312" s="137" t="s">
        <v>3</v>
      </c>
      <c r="I312" s="139"/>
      <c r="L312" s="135"/>
      <c r="M312" s="140"/>
      <c r="T312" s="141"/>
      <c r="AT312" s="137" t="s">
        <v>190</v>
      </c>
      <c r="AU312" s="137" t="s">
        <v>90</v>
      </c>
      <c r="AV312" s="11" t="s">
        <v>88</v>
      </c>
      <c r="AW312" s="11" t="s">
        <v>41</v>
      </c>
      <c r="AX312" s="11" t="s">
        <v>80</v>
      </c>
      <c r="AY312" s="137" t="s">
        <v>184</v>
      </c>
    </row>
    <row r="313" spans="2:65" s="11" customFormat="1" ht="11.25">
      <c r="B313" s="135"/>
      <c r="D313" s="136" t="s">
        <v>190</v>
      </c>
      <c r="E313" s="137" t="s">
        <v>3</v>
      </c>
      <c r="F313" s="138" t="s">
        <v>4020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90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2698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90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2" customFormat="1" ht="11.25">
      <c r="B315" s="142"/>
      <c r="D315" s="136" t="s">
        <v>190</v>
      </c>
      <c r="E315" s="143" t="s">
        <v>3</v>
      </c>
      <c r="F315" s="144" t="s">
        <v>210</v>
      </c>
      <c r="H315" s="145">
        <v>3</v>
      </c>
      <c r="I315" s="146"/>
      <c r="L315" s="142"/>
      <c r="M315" s="147"/>
      <c r="T315" s="148"/>
      <c r="AT315" s="143" t="s">
        <v>190</v>
      </c>
      <c r="AU315" s="143" t="s">
        <v>90</v>
      </c>
      <c r="AV315" s="12" t="s">
        <v>90</v>
      </c>
      <c r="AW315" s="12" t="s">
        <v>41</v>
      </c>
      <c r="AX315" s="12" t="s">
        <v>88</v>
      </c>
      <c r="AY315" s="143" t="s">
        <v>184</v>
      </c>
    </row>
    <row r="316" spans="2:65" s="1" customFormat="1" ht="24.2" customHeight="1">
      <c r="B316" s="121"/>
      <c r="C316" s="169" t="s">
        <v>509</v>
      </c>
      <c r="D316" s="169" t="s">
        <v>2525</v>
      </c>
      <c r="E316" s="170" t="s">
        <v>2699</v>
      </c>
      <c r="F316" s="171" t="s">
        <v>2700</v>
      </c>
      <c r="G316" s="172" t="s">
        <v>348</v>
      </c>
      <c r="H316" s="173">
        <v>3</v>
      </c>
      <c r="I316" s="174"/>
      <c r="J316" s="175">
        <f>ROUND(I316*H316,2)</f>
        <v>0</v>
      </c>
      <c r="K316" s="171" t="s">
        <v>901</v>
      </c>
      <c r="L316" s="176"/>
      <c r="M316" s="177" t="s">
        <v>3</v>
      </c>
      <c r="N316" s="178" t="s">
        <v>51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90</v>
      </c>
      <c r="AT316" s="133" t="s">
        <v>2525</v>
      </c>
      <c r="AU316" s="133" t="s">
        <v>90</v>
      </c>
      <c r="AY316" s="16" t="s">
        <v>184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88</v>
      </c>
      <c r="BK316" s="134">
        <f>ROUND(I316*H316,2)</f>
        <v>0</v>
      </c>
      <c r="BL316" s="16" t="s">
        <v>88</v>
      </c>
      <c r="BM316" s="133" t="s">
        <v>4038</v>
      </c>
    </row>
    <row r="317" spans="2:65" s="11" customFormat="1" ht="11.25">
      <c r="B317" s="135"/>
      <c r="D317" s="136" t="s">
        <v>190</v>
      </c>
      <c r="E317" s="137" t="s">
        <v>3</v>
      </c>
      <c r="F317" s="138" t="s">
        <v>4007</v>
      </c>
      <c r="H317" s="137" t="s">
        <v>3</v>
      </c>
      <c r="I317" s="139"/>
      <c r="L317" s="135"/>
      <c r="M317" s="140"/>
      <c r="T317" s="141"/>
      <c r="AT317" s="137" t="s">
        <v>190</v>
      </c>
      <c r="AU317" s="137" t="s">
        <v>90</v>
      </c>
      <c r="AV317" s="11" t="s">
        <v>88</v>
      </c>
      <c r="AW317" s="11" t="s">
        <v>41</v>
      </c>
      <c r="AX317" s="11" t="s">
        <v>80</v>
      </c>
      <c r="AY317" s="137" t="s">
        <v>184</v>
      </c>
    </row>
    <row r="318" spans="2:65" s="11" customFormat="1" ht="11.25">
      <c r="B318" s="135"/>
      <c r="D318" s="136" t="s">
        <v>190</v>
      </c>
      <c r="E318" s="137" t="s">
        <v>3</v>
      </c>
      <c r="F318" s="138" t="s">
        <v>4020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90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2698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90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2" customFormat="1" ht="11.25">
      <c r="B320" s="142"/>
      <c r="D320" s="136" t="s">
        <v>190</v>
      </c>
      <c r="E320" s="143" t="s">
        <v>3</v>
      </c>
      <c r="F320" s="144" t="s">
        <v>210</v>
      </c>
      <c r="H320" s="145">
        <v>3</v>
      </c>
      <c r="I320" s="146"/>
      <c r="L320" s="142"/>
      <c r="M320" s="147"/>
      <c r="T320" s="148"/>
      <c r="AT320" s="143" t="s">
        <v>190</v>
      </c>
      <c r="AU320" s="143" t="s">
        <v>90</v>
      </c>
      <c r="AV320" s="12" t="s">
        <v>90</v>
      </c>
      <c r="AW320" s="12" t="s">
        <v>41</v>
      </c>
      <c r="AX320" s="12" t="s">
        <v>88</v>
      </c>
      <c r="AY320" s="143" t="s">
        <v>184</v>
      </c>
    </row>
    <row r="321" spans="2:65" s="1" customFormat="1" ht="24.2" customHeight="1">
      <c r="B321" s="121"/>
      <c r="C321" s="169" t="s">
        <v>379</v>
      </c>
      <c r="D321" s="169" t="s">
        <v>2525</v>
      </c>
      <c r="E321" s="170" t="s">
        <v>2702</v>
      </c>
      <c r="F321" s="171" t="s">
        <v>2703</v>
      </c>
      <c r="G321" s="172" t="s">
        <v>348</v>
      </c>
      <c r="H321" s="173">
        <v>3</v>
      </c>
      <c r="I321" s="174"/>
      <c r="J321" s="175">
        <f>ROUND(I321*H321,2)</f>
        <v>0</v>
      </c>
      <c r="K321" s="171" t="s">
        <v>901</v>
      </c>
      <c r="L321" s="176"/>
      <c r="M321" s="177" t="s">
        <v>3</v>
      </c>
      <c r="N321" s="178" t="s">
        <v>51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90</v>
      </c>
      <c r="AT321" s="133" t="s">
        <v>2525</v>
      </c>
      <c r="AU321" s="133" t="s">
        <v>90</v>
      </c>
      <c r="AY321" s="16" t="s">
        <v>184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6" t="s">
        <v>88</v>
      </c>
      <c r="BK321" s="134">
        <f>ROUND(I321*H321,2)</f>
        <v>0</v>
      </c>
      <c r="BL321" s="16" t="s">
        <v>88</v>
      </c>
      <c r="BM321" s="133" t="s">
        <v>4039</v>
      </c>
    </row>
    <row r="322" spans="2:65" s="11" customFormat="1" ht="11.25">
      <c r="B322" s="135"/>
      <c r="D322" s="136" t="s">
        <v>190</v>
      </c>
      <c r="E322" s="137" t="s">
        <v>3</v>
      </c>
      <c r="F322" s="138" t="s">
        <v>4007</v>
      </c>
      <c r="H322" s="137" t="s">
        <v>3</v>
      </c>
      <c r="I322" s="139"/>
      <c r="L322" s="135"/>
      <c r="M322" s="140"/>
      <c r="T322" s="141"/>
      <c r="AT322" s="137" t="s">
        <v>190</v>
      </c>
      <c r="AU322" s="137" t="s">
        <v>90</v>
      </c>
      <c r="AV322" s="11" t="s">
        <v>88</v>
      </c>
      <c r="AW322" s="11" t="s">
        <v>41</v>
      </c>
      <c r="AX322" s="11" t="s">
        <v>80</v>
      </c>
      <c r="AY322" s="137" t="s">
        <v>184</v>
      </c>
    </row>
    <row r="323" spans="2:65" s="11" customFormat="1" ht="11.25">
      <c r="B323" s="135"/>
      <c r="D323" s="136" t="s">
        <v>190</v>
      </c>
      <c r="E323" s="137" t="s">
        <v>3</v>
      </c>
      <c r="F323" s="138" t="s">
        <v>4020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90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2698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90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2" customFormat="1" ht="11.25">
      <c r="B325" s="142"/>
      <c r="D325" s="136" t="s">
        <v>190</v>
      </c>
      <c r="E325" s="143" t="s">
        <v>3</v>
      </c>
      <c r="F325" s="144" t="s">
        <v>210</v>
      </c>
      <c r="H325" s="145">
        <v>3</v>
      </c>
      <c r="I325" s="146"/>
      <c r="L325" s="142"/>
      <c r="M325" s="147"/>
      <c r="T325" s="148"/>
      <c r="AT325" s="143" t="s">
        <v>190</v>
      </c>
      <c r="AU325" s="143" t="s">
        <v>90</v>
      </c>
      <c r="AV325" s="12" t="s">
        <v>90</v>
      </c>
      <c r="AW325" s="12" t="s">
        <v>41</v>
      </c>
      <c r="AX325" s="12" t="s">
        <v>88</v>
      </c>
      <c r="AY325" s="143" t="s">
        <v>184</v>
      </c>
    </row>
    <row r="326" spans="2:65" s="1" customFormat="1" ht="24.2" customHeight="1">
      <c r="B326" s="121"/>
      <c r="C326" s="169" t="s">
        <v>521</v>
      </c>
      <c r="D326" s="169" t="s">
        <v>2525</v>
      </c>
      <c r="E326" s="170" t="s">
        <v>2705</v>
      </c>
      <c r="F326" s="171" t="s">
        <v>2706</v>
      </c>
      <c r="G326" s="172" t="s">
        <v>348</v>
      </c>
      <c r="H326" s="173">
        <v>3</v>
      </c>
      <c r="I326" s="174"/>
      <c r="J326" s="175">
        <f>ROUND(I326*H326,2)</f>
        <v>0</v>
      </c>
      <c r="K326" s="171" t="s">
        <v>901</v>
      </c>
      <c r="L326" s="176"/>
      <c r="M326" s="177" t="s">
        <v>3</v>
      </c>
      <c r="N326" s="178" t="s">
        <v>51</v>
      </c>
      <c r="P326" s="131">
        <f>O326*H326</f>
        <v>0</v>
      </c>
      <c r="Q326" s="131">
        <v>0</v>
      </c>
      <c r="R326" s="131">
        <f>Q326*H326</f>
        <v>0</v>
      </c>
      <c r="S326" s="131">
        <v>0</v>
      </c>
      <c r="T326" s="132">
        <f>S326*H326</f>
        <v>0</v>
      </c>
      <c r="AR326" s="133" t="s">
        <v>90</v>
      </c>
      <c r="AT326" s="133" t="s">
        <v>2525</v>
      </c>
      <c r="AU326" s="133" t="s">
        <v>90</v>
      </c>
      <c r="AY326" s="16" t="s">
        <v>184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6" t="s">
        <v>88</v>
      </c>
      <c r="BK326" s="134">
        <f>ROUND(I326*H326,2)</f>
        <v>0</v>
      </c>
      <c r="BL326" s="16" t="s">
        <v>88</v>
      </c>
      <c r="BM326" s="133" t="s">
        <v>4040</v>
      </c>
    </row>
    <row r="327" spans="2:65" s="11" customFormat="1" ht="11.25">
      <c r="B327" s="135"/>
      <c r="D327" s="136" t="s">
        <v>190</v>
      </c>
      <c r="E327" s="137" t="s">
        <v>3</v>
      </c>
      <c r="F327" s="138" t="s">
        <v>4007</v>
      </c>
      <c r="H327" s="137" t="s">
        <v>3</v>
      </c>
      <c r="I327" s="139"/>
      <c r="L327" s="135"/>
      <c r="M327" s="140"/>
      <c r="T327" s="141"/>
      <c r="AT327" s="137" t="s">
        <v>190</v>
      </c>
      <c r="AU327" s="137" t="s">
        <v>90</v>
      </c>
      <c r="AV327" s="11" t="s">
        <v>88</v>
      </c>
      <c r="AW327" s="11" t="s">
        <v>41</v>
      </c>
      <c r="AX327" s="11" t="s">
        <v>80</v>
      </c>
      <c r="AY327" s="137" t="s">
        <v>184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4020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90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1" customFormat="1" ht="11.25">
      <c r="B329" s="135"/>
      <c r="D329" s="136" t="s">
        <v>190</v>
      </c>
      <c r="E329" s="137" t="s">
        <v>3</v>
      </c>
      <c r="F329" s="138" t="s">
        <v>2698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90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2" customFormat="1" ht="11.25">
      <c r="B330" s="142"/>
      <c r="D330" s="136" t="s">
        <v>190</v>
      </c>
      <c r="E330" s="143" t="s">
        <v>3</v>
      </c>
      <c r="F330" s="144" t="s">
        <v>210</v>
      </c>
      <c r="H330" s="145">
        <v>3</v>
      </c>
      <c r="I330" s="146"/>
      <c r="L330" s="142"/>
      <c r="M330" s="147"/>
      <c r="T330" s="148"/>
      <c r="AT330" s="143" t="s">
        <v>190</v>
      </c>
      <c r="AU330" s="143" t="s">
        <v>90</v>
      </c>
      <c r="AV330" s="12" t="s">
        <v>90</v>
      </c>
      <c r="AW330" s="12" t="s">
        <v>41</v>
      </c>
      <c r="AX330" s="12" t="s">
        <v>88</v>
      </c>
      <c r="AY330" s="143" t="s">
        <v>184</v>
      </c>
    </row>
    <row r="331" spans="2:65" s="1" customFormat="1" ht="16.5" customHeight="1">
      <c r="B331" s="121"/>
      <c r="C331" s="169" t="s">
        <v>386</v>
      </c>
      <c r="D331" s="169" t="s">
        <v>2525</v>
      </c>
      <c r="E331" s="170" t="s">
        <v>2708</v>
      </c>
      <c r="F331" s="171" t="s">
        <v>2621</v>
      </c>
      <c r="G331" s="172" t="s">
        <v>348</v>
      </c>
      <c r="H331" s="173">
        <v>3</v>
      </c>
      <c r="I331" s="174"/>
      <c r="J331" s="175">
        <f>ROUND(I331*H331,2)</f>
        <v>0</v>
      </c>
      <c r="K331" s="171" t="s">
        <v>901</v>
      </c>
      <c r="L331" s="176"/>
      <c r="M331" s="177" t="s">
        <v>3</v>
      </c>
      <c r="N331" s="178" t="s">
        <v>51</v>
      </c>
      <c r="P331" s="131">
        <f>O331*H331</f>
        <v>0</v>
      </c>
      <c r="Q331" s="131">
        <v>0</v>
      </c>
      <c r="R331" s="131">
        <f>Q331*H331</f>
        <v>0</v>
      </c>
      <c r="S331" s="131">
        <v>0</v>
      </c>
      <c r="T331" s="132">
        <f>S331*H331</f>
        <v>0</v>
      </c>
      <c r="AR331" s="133" t="s">
        <v>90</v>
      </c>
      <c r="AT331" s="133" t="s">
        <v>2525</v>
      </c>
      <c r="AU331" s="133" t="s">
        <v>90</v>
      </c>
      <c r="AY331" s="16" t="s">
        <v>184</v>
      </c>
      <c r="BE331" s="134">
        <f>IF(N331="základní",J331,0)</f>
        <v>0</v>
      </c>
      <c r="BF331" s="134">
        <f>IF(N331="snížená",J331,0)</f>
        <v>0</v>
      </c>
      <c r="BG331" s="134">
        <f>IF(N331="zákl. přenesená",J331,0)</f>
        <v>0</v>
      </c>
      <c r="BH331" s="134">
        <f>IF(N331="sníž. přenesená",J331,0)</f>
        <v>0</v>
      </c>
      <c r="BI331" s="134">
        <f>IF(N331="nulová",J331,0)</f>
        <v>0</v>
      </c>
      <c r="BJ331" s="16" t="s">
        <v>88</v>
      </c>
      <c r="BK331" s="134">
        <f>ROUND(I331*H331,2)</f>
        <v>0</v>
      </c>
      <c r="BL331" s="16" t="s">
        <v>88</v>
      </c>
      <c r="BM331" s="133" t="s">
        <v>4041</v>
      </c>
    </row>
    <row r="332" spans="2:65" s="11" customFormat="1" ht="11.25">
      <c r="B332" s="135"/>
      <c r="D332" s="136" t="s">
        <v>190</v>
      </c>
      <c r="E332" s="137" t="s">
        <v>3</v>
      </c>
      <c r="F332" s="138" t="s">
        <v>4007</v>
      </c>
      <c r="H332" s="137" t="s">
        <v>3</v>
      </c>
      <c r="I332" s="139"/>
      <c r="L332" s="135"/>
      <c r="M332" s="140"/>
      <c r="T332" s="141"/>
      <c r="AT332" s="137" t="s">
        <v>190</v>
      </c>
      <c r="AU332" s="137" t="s">
        <v>90</v>
      </c>
      <c r="AV332" s="11" t="s">
        <v>88</v>
      </c>
      <c r="AW332" s="11" t="s">
        <v>41</v>
      </c>
      <c r="AX332" s="11" t="s">
        <v>80</v>
      </c>
      <c r="AY332" s="137" t="s">
        <v>184</v>
      </c>
    </row>
    <row r="333" spans="2:65" s="11" customFormat="1" ht="11.25">
      <c r="B333" s="135"/>
      <c r="D333" s="136" t="s">
        <v>190</v>
      </c>
      <c r="E333" s="137" t="s">
        <v>3</v>
      </c>
      <c r="F333" s="138" t="s">
        <v>4020</v>
      </c>
      <c r="H333" s="137" t="s">
        <v>3</v>
      </c>
      <c r="I333" s="139"/>
      <c r="L333" s="135"/>
      <c r="M333" s="140"/>
      <c r="T333" s="141"/>
      <c r="AT333" s="137" t="s">
        <v>190</v>
      </c>
      <c r="AU333" s="137" t="s">
        <v>90</v>
      </c>
      <c r="AV333" s="11" t="s">
        <v>88</v>
      </c>
      <c r="AW333" s="11" t="s">
        <v>41</v>
      </c>
      <c r="AX333" s="11" t="s">
        <v>80</v>
      </c>
      <c r="AY333" s="137" t="s">
        <v>184</v>
      </c>
    </row>
    <row r="334" spans="2:65" s="11" customFormat="1" ht="11.25">
      <c r="B334" s="135"/>
      <c r="D334" s="136" t="s">
        <v>190</v>
      </c>
      <c r="E334" s="137" t="s">
        <v>3</v>
      </c>
      <c r="F334" s="138" t="s">
        <v>2698</v>
      </c>
      <c r="H334" s="137" t="s">
        <v>3</v>
      </c>
      <c r="I334" s="139"/>
      <c r="L334" s="135"/>
      <c r="M334" s="140"/>
      <c r="T334" s="141"/>
      <c r="AT334" s="137" t="s">
        <v>190</v>
      </c>
      <c r="AU334" s="137" t="s">
        <v>90</v>
      </c>
      <c r="AV334" s="11" t="s">
        <v>88</v>
      </c>
      <c r="AW334" s="11" t="s">
        <v>41</v>
      </c>
      <c r="AX334" s="11" t="s">
        <v>80</v>
      </c>
      <c r="AY334" s="137" t="s">
        <v>184</v>
      </c>
    </row>
    <row r="335" spans="2:65" s="12" customFormat="1" ht="11.25">
      <c r="B335" s="142"/>
      <c r="D335" s="136" t="s">
        <v>190</v>
      </c>
      <c r="E335" s="143" t="s">
        <v>3</v>
      </c>
      <c r="F335" s="144" t="s">
        <v>210</v>
      </c>
      <c r="H335" s="145">
        <v>3</v>
      </c>
      <c r="I335" s="146"/>
      <c r="L335" s="142"/>
      <c r="M335" s="147"/>
      <c r="T335" s="148"/>
      <c r="AT335" s="143" t="s">
        <v>190</v>
      </c>
      <c r="AU335" s="143" t="s">
        <v>90</v>
      </c>
      <c r="AV335" s="12" t="s">
        <v>90</v>
      </c>
      <c r="AW335" s="12" t="s">
        <v>41</v>
      </c>
      <c r="AX335" s="12" t="s">
        <v>88</v>
      </c>
      <c r="AY335" s="143" t="s">
        <v>184</v>
      </c>
    </row>
    <row r="336" spans="2:65" s="1" customFormat="1" ht="16.5" customHeight="1">
      <c r="B336" s="121"/>
      <c r="C336" s="169" t="s">
        <v>531</v>
      </c>
      <c r="D336" s="169" t="s">
        <v>2525</v>
      </c>
      <c r="E336" s="170" t="s">
        <v>2710</v>
      </c>
      <c r="F336" s="171" t="s">
        <v>2711</v>
      </c>
      <c r="G336" s="172" t="s">
        <v>348</v>
      </c>
      <c r="H336" s="173">
        <v>3</v>
      </c>
      <c r="I336" s="174"/>
      <c r="J336" s="175">
        <f>ROUND(I336*H336,2)</f>
        <v>0</v>
      </c>
      <c r="K336" s="171" t="s">
        <v>901</v>
      </c>
      <c r="L336" s="176"/>
      <c r="M336" s="177" t="s">
        <v>3</v>
      </c>
      <c r="N336" s="178" t="s">
        <v>51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90</v>
      </c>
      <c r="AT336" s="133" t="s">
        <v>2525</v>
      </c>
      <c r="AU336" s="133" t="s">
        <v>90</v>
      </c>
      <c r="AY336" s="16" t="s">
        <v>184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6" t="s">
        <v>88</v>
      </c>
      <c r="BK336" s="134">
        <f>ROUND(I336*H336,2)</f>
        <v>0</v>
      </c>
      <c r="BL336" s="16" t="s">
        <v>88</v>
      </c>
      <c r="BM336" s="133" t="s">
        <v>4042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4007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90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1" customFormat="1" ht="11.25">
      <c r="B338" s="135"/>
      <c r="D338" s="136" t="s">
        <v>190</v>
      </c>
      <c r="E338" s="137" t="s">
        <v>3</v>
      </c>
      <c r="F338" s="138" t="s">
        <v>4020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90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65" s="11" customFormat="1" ht="11.25">
      <c r="B339" s="135"/>
      <c r="D339" s="136" t="s">
        <v>190</v>
      </c>
      <c r="E339" s="137" t="s">
        <v>3</v>
      </c>
      <c r="F339" s="138" t="s">
        <v>2698</v>
      </c>
      <c r="H339" s="137" t="s">
        <v>3</v>
      </c>
      <c r="I339" s="139"/>
      <c r="L339" s="135"/>
      <c r="M339" s="140"/>
      <c r="T339" s="141"/>
      <c r="AT339" s="137" t="s">
        <v>190</v>
      </c>
      <c r="AU339" s="137" t="s">
        <v>90</v>
      </c>
      <c r="AV339" s="11" t="s">
        <v>88</v>
      </c>
      <c r="AW339" s="11" t="s">
        <v>41</v>
      </c>
      <c r="AX339" s="11" t="s">
        <v>80</v>
      </c>
      <c r="AY339" s="137" t="s">
        <v>184</v>
      </c>
    </row>
    <row r="340" spans="2:65" s="12" customFormat="1" ht="11.25">
      <c r="B340" s="142"/>
      <c r="D340" s="136" t="s">
        <v>190</v>
      </c>
      <c r="E340" s="143" t="s">
        <v>3</v>
      </c>
      <c r="F340" s="144" t="s">
        <v>210</v>
      </c>
      <c r="H340" s="145">
        <v>3</v>
      </c>
      <c r="I340" s="146"/>
      <c r="L340" s="142"/>
      <c r="M340" s="147"/>
      <c r="T340" s="148"/>
      <c r="AT340" s="143" t="s">
        <v>190</v>
      </c>
      <c r="AU340" s="143" t="s">
        <v>90</v>
      </c>
      <c r="AV340" s="12" t="s">
        <v>90</v>
      </c>
      <c r="AW340" s="12" t="s">
        <v>41</v>
      </c>
      <c r="AX340" s="12" t="s">
        <v>88</v>
      </c>
      <c r="AY340" s="143" t="s">
        <v>184</v>
      </c>
    </row>
    <row r="341" spans="2:65" s="1" customFormat="1" ht="16.5" customHeight="1">
      <c r="B341" s="121"/>
      <c r="C341" s="169" t="s">
        <v>391</v>
      </c>
      <c r="D341" s="169" t="s">
        <v>2525</v>
      </c>
      <c r="E341" s="170" t="s">
        <v>2713</v>
      </c>
      <c r="F341" s="171" t="s">
        <v>2714</v>
      </c>
      <c r="G341" s="172" t="s">
        <v>348</v>
      </c>
      <c r="H341" s="173">
        <v>4</v>
      </c>
      <c r="I341" s="174"/>
      <c r="J341" s="175">
        <f>ROUND(I341*H341,2)</f>
        <v>0</v>
      </c>
      <c r="K341" s="171" t="s">
        <v>901</v>
      </c>
      <c r="L341" s="176"/>
      <c r="M341" s="177" t="s">
        <v>3</v>
      </c>
      <c r="N341" s="178" t="s">
        <v>51</v>
      </c>
      <c r="P341" s="131">
        <f>O341*H341</f>
        <v>0</v>
      </c>
      <c r="Q341" s="131">
        <v>0</v>
      </c>
      <c r="R341" s="131">
        <f>Q341*H341</f>
        <v>0</v>
      </c>
      <c r="S341" s="131">
        <v>0</v>
      </c>
      <c r="T341" s="132">
        <f>S341*H341</f>
        <v>0</v>
      </c>
      <c r="AR341" s="133" t="s">
        <v>90</v>
      </c>
      <c r="AT341" s="133" t="s">
        <v>2525</v>
      </c>
      <c r="AU341" s="133" t="s">
        <v>90</v>
      </c>
      <c r="AY341" s="16" t="s">
        <v>184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6" t="s">
        <v>88</v>
      </c>
      <c r="BK341" s="134">
        <f>ROUND(I341*H341,2)</f>
        <v>0</v>
      </c>
      <c r="BL341" s="16" t="s">
        <v>88</v>
      </c>
      <c r="BM341" s="133" t="s">
        <v>4043</v>
      </c>
    </row>
    <row r="342" spans="2:65" s="11" customFormat="1" ht="11.25">
      <c r="B342" s="135"/>
      <c r="D342" s="136" t="s">
        <v>190</v>
      </c>
      <c r="E342" s="137" t="s">
        <v>3</v>
      </c>
      <c r="F342" s="138" t="s">
        <v>4007</v>
      </c>
      <c r="H342" s="137" t="s">
        <v>3</v>
      </c>
      <c r="I342" s="139"/>
      <c r="L342" s="135"/>
      <c r="M342" s="140"/>
      <c r="T342" s="141"/>
      <c r="AT342" s="137" t="s">
        <v>190</v>
      </c>
      <c r="AU342" s="137" t="s">
        <v>90</v>
      </c>
      <c r="AV342" s="11" t="s">
        <v>88</v>
      </c>
      <c r="AW342" s="11" t="s">
        <v>41</v>
      </c>
      <c r="AX342" s="11" t="s">
        <v>80</v>
      </c>
      <c r="AY342" s="137" t="s">
        <v>184</v>
      </c>
    </row>
    <row r="343" spans="2:65" s="11" customFormat="1" ht="11.25">
      <c r="B343" s="135"/>
      <c r="D343" s="136" t="s">
        <v>190</v>
      </c>
      <c r="E343" s="137" t="s">
        <v>3</v>
      </c>
      <c r="F343" s="138" t="s">
        <v>4020</v>
      </c>
      <c r="H343" s="137" t="s">
        <v>3</v>
      </c>
      <c r="I343" s="139"/>
      <c r="L343" s="135"/>
      <c r="M343" s="140"/>
      <c r="T343" s="141"/>
      <c r="AT343" s="137" t="s">
        <v>190</v>
      </c>
      <c r="AU343" s="137" t="s">
        <v>90</v>
      </c>
      <c r="AV343" s="11" t="s">
        <v>88</v>
      </c>
      <c r="AW343" s="11" t="s">
        <v>41</v>
      </c>
      <c r="AX343" s="11" t="s">
        <v>80</v>
      </c>
      <c r="AY343" s="137" t="s">
        <v>184</v>
      </c>
    </row>
    <row r="344" spans="2:65" s="11" customFormat="1" ht="11.25">
      <c r="B344" s="135"/>
      <c r="D344" s="136" t="s">
        <v>190</v>
      </c>
      <c r="E344" s="137" t="s">
        <v>3</v>
      </c>
      <c r="F344" s="138" t="s">
        <v>2698</v>
      </c>
      <c r="H344" s="137" t="s">
        <v>3</v>
      </c>
      <c r="I344" s="139"/>
      <c r="L344" s="135"/>
      <c r="M344" s="140"/>
      <c r="T344" s="141"/>
      <c r="AT344" s="137" t="s">
        <v>190</v>
      </c>
      <c r="AU344" s="137" t="s">
        <v>90</v>
      </c>
      <c r="AV344" s="11" t="s">
        <v>88</v>
      </c>
      <c r="AW344" s="11" t="s">
        <v>41</v>
      </c>
      <c r="AX344" s="11" t="s">
        <v>80</v>
      </c>
      <c r="AY344" s="137" t="s">
        <v>184</v>
      </c>
    </row>
    <row r="345" spans="2:65" s="12" customFormat="1" ht="11.25">
      <c r="B345" s="142"/>
      <c r="D345" s="136" t="s">
        <v>190</v>
      </c>
      <c r="E345" s="143" t="s">
        <v>3</v>
      </c>
      <c r="F345" s="144" t="s">
        <v>203</v>
      </c>
      <c r="H345" s="145">
        <v>4</v>
      </c>
      <c r="I345" s="146"/>
      <c r="L345" s="142"/>
      <c r="M345" s="147"/>
      <c r="T345" s="148"/>
      <c r="AT345" s="143" t="s">
        <v>190</v>
      </c>
      <c r="AU345" s="143" t="s">
        <v>90</v>
      </c>
      <c r="AV345" s="12" t="s">
        <v>90</v>
      </c>
      <c r="AW345" s="12" t="s">
        <v>41</v>
      </c>
      <c r="AX345" s="12" t="s">
        <v>88</v>
      </c>
      <c r="AY345" s="143" t="s">
        <v>184</v>
      </c>
    </row>
    <row r="346" spans="2:65" s="1" customFormat="1" ht="16.5" customHeight="1">
      <c r="B346" s="121"/>
      <c r="C346" s="169" t="s">
        <v>540</v>
      </c>
      <c r="D346" s="169" t="s">
        <v>2525</v>
      </c>
      <c r="E346" s="170" t="s">
        <v>2716</v>
      </c>
      <c r="F346" s="171" t="s">
        <v>2604</v>
      </c>
      <c r="G346" s="172" t="s">
        <v>348</v>
      </c>
      <c r="H346" s="173">
        <v>4</v>
      </c>
      <c r="I346" s="174"/>
      <c r="J346" s="175">
        <f>ROUND(I346*H346,2)</f>
        <v>0</v>
      </c>
      <c r="K346" s="171" t="s">
        <v>901</v>
      </c>
      <c r="L346" s="176"/>
      <c r="M346" s="177" t="s">
        <v>3</v>
      </c>
      <c r="N346" s="178" t="s">
        <v>51</v>
      </c>
      <c r="P346" s="131">
        <f>O346*H346</f>
        <v>0</v>
      </c>
      <c r="Q346" s="131">
        <v>0</v>
      </c>
      <c r="R346" s="131">
        <f>Q346*H346</f>
        <v>0</v>
      </c>
      <c r="S346" s="131">
        <v>0</v>
      </c>
      <c r="T346" s="132">
        <f>S346*H346</f>
        <v>0</v>
      </c>
      <c r="AR346" s="133" t="s">
        <v>90</v>
      </c>
      <c r="AT346" s="133" t="s">
        <v>2525</v>
      </c>
      <c r="AU346" s="133" t="s">
        <v>90</v>
      </c>
      <c r="AY346" s="16" t="s">
        <v>184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6" t="s">
        <v>88</v>
      </c>
      <c r="BK346" s="134">
        <f>ROUND(I346*H346,2)</f>
        <v>0</v>
      </c>
      <c r="BL346" s="16" t="s">
        <v>88</v>
      </c>
      <c r="BM346" s="133" t="s">
        <v>4044</v>
      </c>
    </row>
    <row r="347" spans="2:65" s="11" customFormat="1" ht="11.25">
      <c r="B347" s="135"/>
      <c r="D347" s="136" t="s">
        <v>190</v>
      </c>
      <c r="E347" s="137" t="s">
        <v>3</v>
      </c>
      <c r="F347" s="138" t="s">
        <v>4007</v>
      </c>
      <c r="H347" s="137" t="s">
        <v>3</v>
      </c>
      <c r="I347" s="139"/>
      <c r="L347" s="135"/>
      <c r="M347" s="140"/>
      <c r="T347" s="141"/>
      <c r="AT347" s="137" t="s">
        <v>190</v>
      </c>
      <c r="AU347" s="137" t="s">
        <v>90</v>
      </c>
      <c r="AV347" s="11" t="s">
        <v>88</v>
      </c>
      <c r="AW347" s="11" t="s">
        <v>41</v>
      </c>
      <c r="AX347" s="11" t="s">
        <v>80</v>
      </c>
      <c r="AY347" s="137" t="s">
        <v>184</v>
      </c>
    </row>
    <row r="348" spans="2:65" s="11" customFormat="1" ht="11.25">
      <c r="B348" s="135"/>
      <c r="D348" s="136" t="s">
        <v>190</v>
      </c>
      <c r="E348" s="137" t="s">
        <v>3</v>
      </c>
      <c r="F348" s="138" t="s">
        <v>4020</v>
      </c>
      <c r="H348" s="137" t="s">
        <v>3</v>
      </c>
      <c r="I348" s="139"/>
      <c r="L348" s="135"/>
      <c r="M348" s="140"/>
      <c r="T348" s="141"/>
      <c r="AT348" s="137" t="s">
        <v>190</v>
      </c>
      <c r="AU348" s="137" t="s">
        <v>90</v>
      </c>
      <c r="AV348" s="11" t="s">
        <v>88</v>
      </c>
      <c r="AW348" s="11" t="s">
        <v>41</v>
      </c>
      <c r="AX348" s="11" t="s">
        <v>80</v>
      </c>
      <c r="AY348" s="137" t="s">
        <v>184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2698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90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2" customFormat="1" ht="11.25">
      <c r="B350" s="142"/>
      <c r="D350" s="136" t="s">
        <v>190</v>
      </c>
      <c r="E350" s="143" t="s">
        <v>3</v>
      </c>
      <c r="F350" s="144" t="s">
        <v>203</v>
      </c>
      <c r="H350" s="145">
        <v>4</v>
      </c>
      <c r="I350" s="146"/>
      <c r="L350" s="142"/>
      <c r="M350" s="147"/>
      <c r="T350" s="148"/>
      <c r="AT350" s="143" t="s">
        <v>190</v>
      </c>
      <c r="AU350" s="143" t="s">
        <v>90</v>
      </c>
      <c r="AV350" s="12" t="s">
        <v>90</v>
      </c>
      <c r="AW350" s="12" t="s">
        <v>41</v>
      </c>
      <c r="AX350" s="12" t="s">
        <v>88</v>
      </c>
      <c r="AY350" s="143" t="s">
        <v>184</v>
      </c>
    </row>
    <row r="351" spans="2:65" s="1" customFormat="1" ht="16.5" customHeight="1">
      <c r="B351" s="121"/>
      <c r="C351" s="169" t="s">
        <v>397</v>
      </c>
      <c r="D351" s="169" t="s">
        <v>2525</v>
      </c>
      <c r="E351" s="170" t="s">
        <v>2718</v>
      </c>
      <c r="F351" s="171" t="s">
        <v>2719</v>
      </c>
      <c r="G351" s="172" t="s">
        <v>348</v>
      </c>
      <c r="H351" s="173">
        <v>8</v>
      </c>
      <c r="I351" s="174"/>
      <c r="J351" s="175">
        <f>ROUND(I351*H351,2)</f>
        <v>0</v>
      </c>
      <c r="K351" s="171" t="s">
        <v>901</v>
      </c>
      <c r="L351" s="176"/>
      <c r="M351" s="177" t="s">
        <v>3</v>
      </c>
      <c r="N351" s="178" t="s">
        <v>51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90</v>
      </c>
      <c r="AT351" s="133" t="s">
        <v>2525</v>
      </c>
      <c r="AU351" s="133" t="s">
        <v>90</v>
      </c>
      <c r="AY351" s="16" t="s">
        <v>184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6" t="s">
        <v>88</v>
      </c>
      <c r="BK351" s="134">
        <f>ROUND(I351*H351,2)</f>
        <v>0</v>
      </c>
      <c r="BL351" s="16" t="s">
        <v>88</v>
      </c>
      <c r="BM351" s="133" t="s">
        <v>4045</v>
      </c>
    </row>
    <row r="352" spans="2:65" s="11" customFormat="1" ht="11.25">
      <c r="B352" s="135"/>
      <c r="D352" s="136" t="s">
        <v>190</v>
      </c>
      <c r="E352" s="137" t="s">
        <v>3</v>
      </c>
      <c r="F352" s="138" t="s">
        <v>4007</v>
      </c>
      <c r="H352" s="137" t="s">
        <v>3</v>
      </c>
      <c r="I352" s="139"/>
      <c r="L352" s="135"/>
      <c r="M352" s="140"/>
      <c r="T352" s="141"/>
      <c r="AT352" s="137" t="s">
        <v>190</v>
      </c>
      <c r="AU352" s="137" t="s">
        <v>90</v>
      </c>
      <c r="AV352" s="11" t="s">
        <v>88</v>
      </c>
      <c r="AW352" s="11" t="s">
        <v>41</v>
      </c>
      <c r="AX352" s="11" t="s">
        <v>80</v>
      </c>
      <c r="AY352" s="137" t="s">
        <v>184</v>
      </c>
    </row>
    <row r="353" spans="2:65" s="11" customFormat="1" ht="11.25">
      <c r="B353" s="135"/>
      <c r="D353" s="136" t="s">
        <v>190</v>
      </c>
      <c r="E353" s="137" t="s">
        <v>3</v>
      </c>
      <c r="F353" s="138" t="s">
        <v>4020</v>
      </c>
      <c r="H353" s="137" t="s">
        <v>3</v>
      </c>
      <c r="I353" s="139"/>
      <c r="L353" s="135"/>
      <c r="M353" s="140"/>
      <c r="T353" s="141"/>
      <c r="AT353" s="137" t="s">
        <v>190</v>
      </c>
      <c r="AU353" s="137" t="s">
        <v>90</v>
      </c>
      <c r="AV353" s="11" t="s">
        <v>88</v>
      </c>
      <c r="AW353" s="11" t="s">
        <v>41</v>
      </c>
      <c r="AX353" s="11" t="s">
        <v>80</v>
      </c>
      <c r="AY353" s="137" t="s">
        <v>184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2698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90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2" customFormat="1" ht="11.25">
      <c r="B355" s="142"/>
      <c r="D355" s="136" t="s">
        <v>190</v>
      </c>
      <c r="E355" s="143" t="s">
        <v>3</v>
      </c>
      <c r="F355" s="144" t="s">
        <v>4046</v>
      </c>
      <c r="H355" s="145">
        <v>8</v>
      </c>
      <c r="I355" s="146"/>
      <c r="L355" s="142"/>
      <c r="M355" s="147"/>
      <c r="T355" s="148"/>
      <c r="AT355" s="143" t="s">
        <v>190</v>
      </c>
      <c r="AU355" s="143" t="s">
        <v>90</v>
      </c>
      <c r="AV355" s="12" t="s">
        <v>90</v>
      </c>
      <c r="AW355" s="12" t="s">
        <v>41</v>
      </c>
      <c r="AX355" s="12" t="s">
        <v>88</v>
      </c>
      <c r="AY355" s="143" t="s">
        <v>184</v>
      </c>
    </row>
    <row r="356" spans="2:65" s="1" customFormat="1" ht="16.5" customHeight="1">
      <c r="B356" s="121"/>
      <c r="C356" s="169" t="s">
        <v>550</v>
      </c>
      <c r="D356" s="169" t="s">
        <v>2525</v>
      </c>
      <c r="E356" s="170" t="s">
        <v>2722</v>
      </c>
      <c r="F356" s="171" t="s">
        <v>2723</v>
      </c>
      <c r="G356" s="172" t="s">
        <v>348</v>
      </c>
      <c r="H356" s="173">
        <v>8</v>
      </c>
      <c r="I356" s="174"/>
      <c r="J356" s="175">
        <f>ROUND(I356*H356,2)</f>
        <v>0</v>
      </c>
      <c r="K356" s="171" t="s">
        <v>901</v>
      </c>
      <c r="L356" s="176"/>
      <c r="M356" s="177" t="s">
        <v>3</v>
      </c>
      <c r="N356" s="178" t="s">
        <v>51</v>
      </c>
      <c r="P356" s="131">
        <f>O356*H356</f>
        <v>0</v>
      </c>
      <c r="Q356" s="131">
        <v>0</v>
      </c>
      <c r="R356" s="131">
        <f>Q356*H356</f>
        <v>0</v>
      </c>
      <c r="S356" s="131">
        <v>0</v>
      </c>
      <c r="T356" s="132">
        <f>S356*H356</f>
        <v>0</v>
      </c>
      <c r="AR356" s="133" t="s">
        <v>90</v>
      </c>
      <c r="AT356" s="133" t="s">
        <v>2525</v>
      </c>
      <c r="AU356" s="133" t="s">
        <v>90</v>
      </c>
      <c r="AY356" s="16" t="s">
        <v>184</v>
      </c>
      <c r="BE356" s="134">
        <f>IF(N356="základní",J356,0)</f>
        <v>0</v>
      </c>
      <c r="BF356" s="134">
        <f>IF(N356="snížená",J356,0)</f>
        <v>0</v>
      </c>
      <c r="BG356" s="134">
        <f>IF(N356="zákl. přenesená",J356,0)</f>
        <v>0</v>
      </c>
      <c r="BH356" s="134">
        <f>IF(N356="sníž. přenesená",J356,0)</f>
        <v>0</v>
      </c>
      <c r="BI356" s="134">
        <f>IF(N356="nulová",J356,0)</f>
        <v>0</v>
      </c>
      <c r="BJ356" s="16" t="s">
        <v>88</v>
      </c>
      <c r="BK356" s="134">
        <f>ROUND(I356*H356,2)</f>
        <v>0</v>
      </c>
      <c r="BL356" s="16" t="s">
        <v>88</v>
      </c>
      <c r="BM356" s="133" t="s">
        <v>4047</v>
      </c>
    </row>
    <row r="357" spans="2:65" s="11" customFormat="1" ht="11.25">
      <c r="B357" s="135"/>
      <c r="D357" s="136" t="s">
        <v>190</v>
      </c>
      <c r="E357" s="137" t="s">
        <v>3</v>
      </c>
      <c r="F357" s="138" t="s">
        <v>4007</v>
      </c>
      <c r="H357" s="137" t="s">
        <v>3</v>
      </c>
      <c r="I357" s="139"/>
      <c r="L357" s="135"/>
      <c r="M357" s="140"/>
      <c r="T357" s="141"/>
      <c r="AT357" s="137" t="s">
        <v>190</v>
      </c>
      <c r="AU357" s="137" t="s">
        <v>90</v>
      </c>
      <c r="AV357" s="11" t="s">
        <v>88</v>
      </c>
      <c r="AW357" s="11" t="s">
        <v>41</v>
      </c>
      <c r="AX357" s="11" t="s">
        <v>80</v>
      </c>
      <c r="AY357" s="137" t="s">
        <v>184</v>
      </c>
    </row>
    <row r="358" spans="2:65" s="11" customFormat="1" ht="11.25">
      <c r="B358" s="135"/>
      <c r="D358" s="136" t="s">
        <v>190</v>
      </c>
      <c r="E358" s="137" t="s">
        <v>3</v>
      </c>
      <c r="F358" s="138" t="s">
        <v>4020</v>
      </c>
      <c r="H358" s="137" t="s">
        <v>3</v>
      </c>
      <c r="I358" s="139"/>
      <c r="L358" s="135"/>
      <c r="M358" s="140"/>
      <c r="T358" s="141"/>
      <c r="AT358" s="137" t="s">
        <v>190</v>
      </c>
      <c r="AU358" s="137" t="s">
        <v>90</v>
      </c>
      <c r="AV358" s="11" t="s">
        <v>88</v>
      </c>
      <c r="AW358" s="11" t="s">
        <v>41</v>
      </c>
      <c r="AX358" s="11" t="s">
        <v>80</v>
      </c>
      <c r="AY358" s="137" t="s">
        <v>184</v>
      </c>
    </row>
    <row r="359" spans="2:65" s="11" customFormat="1" ht="11.25">
      <c r="B359" s="135"/>
      <c r="D359" s="136" t="s">
        <v>190</v>
      </c>
      <c r="E359" s="137" t="s">
        <v>3</v>
      </c>
      <c r="F359" s="138" t="s">
        <v>2698</v>
      </c>
      <c r="H359" s="137" t="s">
        <v>3</v>
      </c>
      <c r="I359" s="139"/>
      <c r="L359" s="135"/>
      <c r="M359" s="140"/>
      <c r="T359" s="141"/>
      <c r="AT359" s="137" t="s">
        <v>190</v>
      </c>
      <c r="AU359" s="137" t="s">
        <v>90</v>
      </c>
      <c r="AV359" s="11" t="s">
        <v>88</v>
      </c>
      <c r="AW359" s="11" t="s">
        <v>41</v>
      </c>
      <c r="AX359" s="11" t="s">
        <v>80</v>
      </c>
      <c r="AY359" s="137" t="s">
        <v>184</v>
      </c>
    </row>
    <row r="360" spans="2:65" s="12" customFormat="1" ht="11.25">
      <c r="B360" s="142"/>
      <c r="D360" s="136" t="s">
        <v>190</v>
      </c>
      <c r="E360" s="143" t="s">
        <v>3</v>
      </c>
      <c r="F360" s="144" t="s">
        <v>4046</v>
      </c>
      <c r="H360" s="145">
        <v>8</v>
      </c>
      <c r="I360" s="146"/>
      <c r="L360" s="142"/>
      <c r="M360" s="147"/>
      <c r="T360" s="148"/>
      <c r="AT360" s="143" t="s">
        <v>190</v>
      </c>
      <c r="AU360" s="143" t="s">
        <v>90</v>
      </c>
      <c r="AV360" s="12" t="s">
        <v>90</v>
      </c>
      <c r="AW360" s="12" t="s">
        <v>41</v>
      </c>
      <c r="AX360" s="12" t="s">
        <v>88</v>
      </c>
      <c r="AY360" s="143" t="s">
        <v>184</v>
      </c>
    </row>
    <row r="361" spans="2:65" s="1" customFormat="1" ht="16.5" customHeight="1">
      <c r="B361" s="121"/>
      <c r="C361" s="169" t="s">
        <v>402</v>
      </c>
      <c r="D361" s="169" t="s">
        <v>2525</v>
      </c>
      <c r="E361" s="170" t="s">
        <v>2725</v>
      </c>
      <c r="F361" s="171" t="s">
        <v>2726</v>
      </c>
      <c r="G361" s="172" t="s">
        <v>348</v>
      </c>
      <c r="H361" s="173">
        <v>8</v>
      </c>
      <c r="I361" s="174"/>
      <c r="J361" s="175">
        <f>ROUND(I361*H361,2)</f>
        <v>0</v>
      </c>
      <c r="K361" s="171" t="s">
        <v>901</v>
      </c>
      <c r="L361" s="176"/>
      <c r="M361" s="177" t="s">
        <v>3</v>
      </c>
      <c r="N361" s="178" t="s">
        <v>51</v>
      </c>
      <c r="P361" s="131">
        <f>O361*H361</f>
        <v>0</v>
      </c>
      <c r="Q361" s="131">
        <v>0</v>
      </c>
      <c r="R361" s="131">
        <f>Q361*H361</f>
        <v>0</v>
      </c>
      <c r="S361" s="131">
        <v>0</v>
      </c>
      <c r="T361" s="132">
        <f>S361*H361</f>
        <v>0</v>
      </c>
      <c r="AR361" s="133" t="s">
        <v>90</v>
      </c>
      <c r="AT361" s="133" t="s">
        <v>2525</v>
      </c>
      <c r="AU361" s="133" t="s">
        <v>90</v>
      </c>
      <c r="AY361" s="16" t="s">
        <v>184</v>
      </c>
      <c r="BE361" s="134">
        <f>IF(N361="základní",J361,0)</f>
        <v>0</v>
      </c>
      <c r="BF361" s="134">
        <f>IF(N361="snížená",J361,0)</f>
        <v>0</v>
      </c>
      <c r="BG361" s="134">
        <f>IF(N361="zákl. přenesená",J361,0)</f>
        <v>0</v>
      </c>
      <c r="BH361" s="134">
        <f>IF(N361="sníž. přenesená",J361,0)</f>
        <v>0</v>
      </c>
      <c r="BI361" s="134">
        <f>IF(N361="nulová",J361,0)</f>
        <v>0</v>
      </c>
      <c r="BJ361" s="16" t="s">
        <v>88</v>
      </c>
      <c r="BK361" s="134">
        <f>ROUND(I361*H361,2)</f>
        <v>0</v>
      </c>
      <c r="BL361" s="16" t="s">
        <v>88</v>
      </c>
      <c r="BM361" s="133" t="s">
        <v>4048</v>
      </c>
    </row>
    <row r="362" spans="2:65" s="11" customFormat="1" ht="11.25">
      <c r="B362" s="135"/>
      <c r="D362" s="136" t="s">
        <v>190</v>
      </c>
      <c r="E362" s="137" t="s">
        <v>3</v>
      </c>
      <c r="F362" s="138" t="s">
        <v>4007</v>
      </c>
      <c r="H362" s="137" t="s">
        <v>3</v>
      </c>
      <c r="I362" s="139"/>
      <c r="L362" s="135"/>
      <c r="M362" s="140"/>
      <c r="T362" s="141"/>
      <c r="AT362" s="137" t="s">
        <v>190</v>
      </c>
      <c r="AU362" s="137" t="s">
        <v>90</v>
      </c>
      <c r="AV362" s="11" t="s">
        <v>88</v>
      </c>
      <c r="AW362" s="11" t="s">
        <v>41</v>
      </c>
      <c r="AX362" s="11" t="s">
        <v>80</v>
      </c>
      <c r="AY362" s="137" t="s">
        <v>184</v>
      </c>
    </row>
    <row r="363" spans="2:65" s="11" customFormat="1" ht="11.25">
      <c r="B363" s="135"/>
      <c r="D363" s="136" t="s">
        <v>190</v>
      </c>
      <c r="E363" s="137" t="s">
        <v>3</v>
      </c>
      <c r="F363" s="138" t="s">
        <v>4020</v>
      </c>
      <c r="H363" s="137" t="s">
        <v>3</v>
      </c>
      <c r="I363" s="139"/>
      <c r="L363" s="135"/>
      <c r="M363" s="140"/>
      <c r="T363" s="141"/>
      <c r="AT363" s="137" t="s">
        <v>190</v>
      </c>
      <c r="AU363" s="137" t="s">
        <v>90</v>
      </c>
      <c r="AV363" s="11" t="s">
        <v>88</v>
      </c>
      <c r="AW363" s="11" t="s">
        <v>41</v>
      </c>
      <c r="AX363" s="11" t="s">
        <v>80</v>
      </c>
      <c r="AY363" s="137" t="s">
        <v>184</v>
      </c>
    </row>
    <row r="364" spans="2:65" s="11" customFormat="1" ht="11.25">
      <c r="B364" s="135"/>
      <c r="D364" s="136" t="s">
        <v>190</v>
      </c>
      <c r="E364" s="137" t="s">
        <v>3</v>
      </c>
      <c r="F364" s="138" t="s">
        <v>2698</v>
      </c>
      <c r="H364" s="137" t="s">
        <v>3</v>
      </c>
      <c r="I364" s="139"/>
      <c r="L364" s="135"/>
      <c r="M364" s="140"/>
      <c r="T364" s="141"/>
      <c r="AT364" s="137" t="s">
        <v>190</v>
      </c>
      <c r="AU364" s="137" t="s">
        <v>90</v>
      </c>
      <c r="AV364" s="11" t="s">
        <v>88</v>
      </c>
      <c r="AW364" s="11" t="s">
        <v>41</v>
      </c>
      <c r="AX364" s="11" t="s">
        <v>80</v>
      </c>
      <c r="AY364" s="137" t="s">
        <v>184</v>
      </c>
    </row>
    <row r="365" spans="2:65" s="12" customFormat="1" ht="11.25">
      <c r="B365" s="142"/>
      <c r="D365" s="136" t="s">
        <v>190</v>
      </c>
      <c r="E365" s="143" t="s">
        <v>3</v>
      </c>
      <c r="F365" s="144" t="s">
        <v>4046</v>
      </c>
      <c r="H365" s="145">
        <v>8</v>
      </c>
      <c r="I365" s="146"/>
      <c r="L365" s="142"/>
      <c r="M365" s="147"/>
      <c r="T365" s="148"/>
      <c r="AT365" s="143" t="s">
        <v>190</v>
      </c>
      <c r="AU365" s="143" t="s">
        <v>90</v>
      </c>
      <c r="AV365" s="12" t="s">
        <v>90</v>
      </c>
      <c r="AW365" s="12" t="s">
        <v>41</v>
      </c>
      <c r="AX365" s="12" t="s">
        <v>88</v>
      </c>
      <c r="AY365" s="143" t="s">
        <v>184</v>
      </c>
    </row>
    <row r="366" spans="2:65" s="1" customFormat="1" ht="16.5" customHeight="1">
      <c r="B366" s="121"/>
      <c r="C366" s="169" t="s">
        <v>559</v>
      </c>
      <c r="D366" s="169" t="s">
        <v>2525</v>
      </c>
      <c r="E366" s="170" t="s">
        <v>2728</v>
      </c>
      <c r="F366" s="171" t="s">
        <v>2729</v>
      </c>
      <c r="G366" s="172" t="s">
        <v>348</v>
      </c>
      <c r="H366" s="173">
        <v>8</v>
      </c>
      <c r="I366" s="174"/>
      <c r="J366" s="175">
        <f>ROUND(I366*H366,2)</f>
        <v>0</v>
      </c>
      <c r="K366" s="171" t="s">
        <v>901</v>
      </c>
      <c r="L366" s="176"/>
      <c r="M366" s="177" t="s">
        <v>3</v>
      </c>
      <c r="N366" s="178" t="s">
        <v>51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90</v>
      </c>
      <c r="AT366" s="133" t="s">
        <v>2525</v>
      </c>
      <c r="AU366" s="133" t="s">
        <v>90</v>
      </c>
      <c r="AY366" s="16" t="s">
        <v>184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6" t="s">
        <v>88</v>
      </c>
      <c r="BK366" s="134">
        <f>ROUND(I366*H366,2)</f>
        <v>0</v>
      </c>
      <c r="BL366" s="16" t="s">
        <v>88</v>
      </c>
      <c r="BM366" s="133" t="s">
        <v>4049</v>
      </c>
    </row>
    <row r="367" spans="2:65" s="11" customFormat="1" ht="11.25">
      <c r="B367" s="135"/>
      <c r="D367" s="136" t="s">
        <v>190</v>
      </c>
      <c r="E367" s="137" t="s">
        <v>3</v>
      </c>
      <c r="F367" s="138" t="s">
        <v>4007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90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1" customFormat="1" ht="11.25">
      <c r="B368" s="135"/>
      <c r="D368" s="136" t="s">
        <v>190</v>
      </c>
      <c r="E368" s="137" t="s">
        <v>3</v>
      </c>
      <c r="F368" s="138" t="s">
        <v>4020</v>
      </c>
      <c r="H368" s="137" t="s">
        <v>3</v>
      </c>
      <c r="I368" s="139"/>
      <c r="L368" s="135"/>
      <c r="M368" s="140"/>
      <c r="T368" s="141"/>
      <c r="AT368" s="137" t="s">
        <v>190</v>
      </c>
      <c r="AU368" s="137" t="s">
        <v>90</v>
      </c>
      <c r="AV368" s="11" t="s">
        <v>88</v>
      </c>
      <c r="AW368" s="11" t="s">
        <v>41</v>
      </c>
      <c r="AX368" s="11" t="s">
        <v>80</v>
      </c>
      <c r="AY368" s="137" t="s">
        <v>184</v>
      </c>
    </row>
    <row r="369" spans="2:65" s="11" customFormat="1" ht="11.25">
      <c r="B369" s="135"/>
      <c r="D369" s="136" t="s">
        <v>190</v>
      </c>
      <c r="E369" s="137" t="s">
        <v>3</v>
      </c>
      <c r="F369" s="138" t="s">
        <v>2698</v>
      </c>
      <c r="H369" s="137" t="s">
        <v>3</v>
      </c>
      <c r="I369" s="139"/>
      <c r="L369" s="135"/>
      <c r="M369" s="140"/>
      <c r="T369" s="141"/>
      <c r="AT369" s="137" t="s">
        <v>190</v>
      </c>
      <c r="AU369" s="137" t="s">
        <v>90</v>
      </c>
      <c r="AV369" s="11" t="s">
        <v>88</v>
      </c>
      <c r="AW369" s="11" t="s">
        <v>41</v>
      </c>
      <c r="AX369" s="11" t="s">
        <v>80</v>
      </c>
      <c r="AY369" s="137" t="s">
        <v>184</v>
      </c>
    </row>
    <row r="370" spans="2:65" s="12" customFormat="1" ht="11.25">
      <c r="B370" s="142"/>
      <c r="D370" s="136" t="s">
        <v>190</v>
      </c>
      <c r="E370" s="143" t="s">
        <v>3</v>
      </c>
      <c r="F370" s="144" t="s">
        <v>4046</v>
      </c>
      <c r="H370" s="145">
        <v>8</v>
      </c>
      <c r="I370" s="146"/>
      <c r="L370" s="142"/>
      <c r="M370" s="147"/>
      <c r="T370" s="148"/>
      <c r="AT370" s="143" t="s">
        <v>190</v>
      </c>
      <c r="AU370" s="143" t="s">
        <v>90</v>
      </c>
      <c r="AV370" s="12" t="s">
        <v>90</v>
      </c>
      <c r="AW370" s="12" t="s">
        <v>41</v>
      </c>
      <c r="AX370" s="12" t="s">
        <v>88</v>
      </c>
      <c r="AY370" s="143" t="s">
        <v>184</v>
      </c>
    </row>
    <row r="371" spans="2:65" s="1" customFormat="1" ht="16.5" customHeight="1">
      <c r="B371" s="121"/>
      <c r="C371" s="169" t="s">
        <v>408</v>
      </c>
      <c r="D371" s="169" t="s">
        <v>2525</v>
      </c>
      <c r="E371" s="170" t="s">
        <v>2731</v>
      </c>
      <c r="F371" s="171" t="s">
        <v>2732</v>
      </c>
      <c r="G371" s="172" t="s">
        <v>348</v>
      </c>
      <c r="H371" s="173">
        <v>3</v>
      </c>
      <c r="I371" s="174"/>
      <c r="J371" s="175">
        <f>ROUND(I371*H371,2)</f>
        <v>0</v>
      </c>
      <c r="K371" s="171" t="s">
        <v>901</v>
      </c>
      <c r="L371" s="176"/>
      <c r="M371" s="177" t="s">
        <v>3</v>
      </c>
      <c r="N371" s="178" t="s">
        <v>51</v>
      </c>
      <c r="P371" s="131">
        <f>O371*H371</f>
        <v>0</v>
      </c>
      <c r="Q371" s="131">
        <v>0</v>
      </c>
      <c r="R371" s="131">
        <f>Q371*H371</f>
        <v>0</v>
      </c>
      <c r="S371" s="131">
        <v>0</v>
      </c>
      <c r="T371" s="132">
        <f>S371*H371</f>
        <v>0</v>
      </c>
      <c r="AR371" s="133" t="s">
        <v>90</v>
      </c>
      <c r="AT371" s="133" t="s">
        <v>2525</v>
      </c>
      <c r="AU371" s="133" t="s">
        <v>90</v>
      </c>
      <c r="AY371" s="16" t="s">
        <v>184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6" t="s">
        <v>88</v>
      </c>
      <c r="BK371" s="134">
        <f>ROUND(I371*H371,2)</f>
        <v>0</v>
      </c>
      <c r="BL371" s="16" t="s">
        <v>88</v>
      </c>
      <c r="BM371" s="133" t="s">
        <v>4050</v>
      </c>
    </row>
    <row r="372" spans="2:65" s="11" customFormat="1" ht="11.25">
      <c r="B372" s="135"/>
      <c r="D372" s="136" t="s">
        <v>190</v>
      </c>
      <c r="E372" s="137" t="s">
        <v>3</v>
      </c>
      <c r="F372" s="138" t="s">
        <v>4007</v>
      </c>
      <c r="H372" s="137" t="s">
        <v>3</v>
      </c>
      <c r="I372" s="139"/>
      <c r="L372" s="135"/>
      <c r="M372" s="140"/>
      <c r="T372" s="141"/>
      <c r="AT372" s="137" t="s">
        <v>190</v>
      </c>
      <c r="AU372" s="137" t="s">
        <v>90</v>
      </c>
      <c r="AV372" s="11" t="s">
        <v>88</v>
      </c>
      <c r="AW372" s="11" t="s">
        <v>41</v>
      </c>
      <c r="AX372" s="11" t="s">
        <v>80</v>
      </c>
      <c r="AY372" s="137" t="s">
        <v>184</v>
      </c>
    </row>
    <row r="373" spans="2:65" s="11" customFormat="1" ht="11.25">
      <c r="B373" s="135"/>
      <c r="D373" s="136" t="s">
        <v>190</v>
      </c>
      <c r="E373" s="137" t="s">
        <v>3</v>
      </c>
      <c r="F373" s="138" t="s">
        <v>4020</v>
      </c>
      <c r="H373" s="137" t="s">
        <v>3</v>
      </c>
      <c r="I373" s="139"/>
      <c r="L373" s="135"/>
      <c r="M373" s="140"/>
      <c r="T373" s="141"/>
      <c r="AT373" s="137" t="s">
        <v>190</v>
      </c>
      <c r="AU373" s="137" t="s">
        <v>90</v>
      </c>
      <c r="AV373" s="11" t="s">
        <v>88</v>
      </c>
      <c r="AW373" s="11" t="s">
        <v>41</v>
      </c>
      <c r="AX373" s="11" t="s">
        <v>80</v>
      </c>
      <c r="AY373" s="137" t="s">
        <v>184</v>
      </c>
    </row>
    <row r="374" spans="2:65" s="11" customFormat="1" ht="11.25">
      <c r="B374" s="135"/>
      <c r="D374" s="136" t="s">
        <v>190</v>
      </c>
      <c r="E374" s="137" t="s">
        <v>3</v>
      </c>
      <c r="F374" s="138" t="s">
        <v>2698</v>
      </c>
      <c r="H374" s="137" t="s">
        <v>3</v>
      </c>
      <c r="I374" s="139"/>
      <c r="L374" s="135"/>
      <c r="M374" s="140"/>
      <c r="T374" s="141"/>
      <c r="AT374" s="137" t="s">
        <v>190</v>
      </c>
      <c r="AU374" s="137" t="s">
        <v>90</v>
      </c>
      <c r="AV374" s="11" t="s">
        <v>88</v>
      </c>
      <c r="AW374" s="11" t="s">
        <v>41</v>
      </c>
      <c r="AX374" s="11" t="s">
        <v>80</v>
      </c>
      <c r="AY374" s="137" t="s">
        <v>184</v>
      </c>
    </row>
    <row r="375" spans="2:65" s="12" customFormat="1" ht="11.25">
      <c r="B375" s="142"/>
      <c r="D375" s="136" t="s">
        <v>190</v>
      </c>
      <c r="E375" s="143" t="s">
        <v>3</v>
      </c>
      <c r="F375" s="144" t="s">
        <v>210</v>
      </c>
      <c r="H375" s="145">
        <v>3</v>
      </c>
      <c r="I375" s="146"/>
      <c r="L375" s="142"/>
      <c r="M375" s="147"/>
      <c r="T375" s="148"/>
      <c r="AT375" s="143" t="s">
        <v>190</v>
      </c>
      <c r="AU375" s="143" t="s">
        <v>90</v>
      </c>
      <c r="AV375" s="12" t="s">
        <v>90</v>
      </c>
      <c r="AW375" s="12" t="s">
        <v>41</v>
      </c>
      <c r="AX375" s="12" t="s">
        <v>88</v>
      </c>
      <c r="AY375" s="143" t="s">
        <v>184</v>
      </c>
    </row>
    <row r="376" spans="2:65" s="10" customFormat="1" ht="22.9" customHeight="1">
      <c r="B376" s="111"/>
      <c r="D376" s="112" t="s">
        <v>79</v>
      </c>
      <c r="E376" s="163" t="s">
        <v>2734</v>
      </c>
      <c r="F376" s="163" t="s">
        <v>2735</v>
      </c>
      <c r="I376" s="114"/>
      <c r="J376" s="164">
        <f>BK376</f>
        <v>0</v>
      </c>
      <c r="L376" s="111"/>
      <c r="M376" s="116"/>
      <c r="P376" s="117">
        <f>SUM(P377:P384)</f>
        <v>0</v>
      </c>
      <c r="R376" s="117">
        <f>SUM(R377:R384)</f>
        <v>0</v>
      </c>
      <c r="T376" s="118">
        <f>SUM(T377:T384)</f>
        <v>0</v>
      </c>
      <c r="AR376" s="112" t="s">
        <v>210</v>
      </c>
      <c r="AT376" s="119" t="s">
        <v>79</v>
      </c>
      <c r="AU376" s="119" t="s">
        <v>88</v>
      </c>
      <c r="AY376" s="112" t="s">
        <v>184</v>
      </c>
      <c r="BK376" s="120">
        <f>SUM(BK377:BK384)</f>
        <v>0</v>
      </c>
    </row>
    <row r="377" spans="2:65" s="1" customFormat="1" ht="16.5" customHeight="1">
      <c r="B377" s="121"/>
      <c r="C377" s="122" t="s">
        <v>568</v>
      </c>
      <c r="D377" s="122" t="s">
        <v>185</v>
      </c>
      <c r="E377" s="123" t="s">
        <v>2736</v>
      </c>
      <c r="F377" s="124" t="s">
        <v>2737</v>
      </c>
      <c r="G377" s="125" t="s">
        <v>348</v>
      </c>
      <c r="H377" s="126">
        <v>1</v>
      </c>
      <c r="I377" s="127"/>
      <c r="J377" s="128">
        <f>ROUND(I377*H377,2)</f>
        <v>0</v>
      </c>
      <c r="K377" s="124" t="s">
        <v>901</v>
      </c>
      <c r="L377" s="32"/>
      <c r="M377" s="129" t="s">
        <v>3</v>
      </c>
      <c r="N377" s="130" t="s">
        <v>51</v>
      </c>
      <c r="P377" s="131">
        <f>O377*H377</f>
        <v>0</v>
      </c>
      <c r="Q377" s="131">
        <v>0</v>
      </c>
      <c r="R377" s="131">
        <f>Q377*H377</f>
        <v>0</v>
      </c>
      <c r="S377" s="131">
        <v>0</v>
      </c>
      <c r="T377" s="132">
        <f>S377*H377</f>
        <v>0</v>
      </c>
      <c r="AR377" s="133" t="s">
        <v>88</v>
      </c>
      <c r="AT377" s="133" t="s">
        <v>185</v>
      </c>
      <c r="AU377" s="133" t="s">
        <v>90</v>
      </c>
      <c r="AY377" s="16" t="s">
        <v>184</v>
      </c>
      <c r="BE377" s="134">
        <f>IF(N377="základní",J377,0)</f>
        <v>0</v>
      </c>
      <c r="BF377" s="134">
        <f>IF(N377="snížená",J377,0)</f>
        <v>0</v>
      </c>
      <c r="BG377" s="134">
        <f>IF(N377="zákl. přenesená",J377,0)</f>
        <v>0</v>
      </c>
      <c r="BH377" s="134">
        <f>IF(N377="sníž. přenesená",J377,0)</f>
        <v>0</v>
      </c>
      <c r="BI377" s="134">
        <f>IF(N377="nulová",J377,0)</f>
        <v>0</v>
      </c>
      <c r="BJ377" s="16" t="s">
        <v>88</v>
      </c>
      <c r="BK377" s="134">
        <f>ROUND(I377*H377,2)</f>
        <v>0</v>
      </c>
      <c r="BL377" s="16" t="s">
        <v>88</v>
      </c>
      <c r="BM377" s="133" t="s">
        <v>4051</v>
      </c>
    </row>
    <row r="378" spans="2:65" s="11" customFormat="1" ht="11.25">
      <c r="B378" s="135"/>
      <c r="D378" s="136" t="s">
        <v>190</v>
      </c>
      <c r="E378" s="137" t="s">
        <v>3</v>
      </c>
      <c r="F378" s="138" t="s">
        <v>4007</v>
      </c>
      <c r="H378" s="137" t="s">
        <v>3</v>
      </c>
      <c r="I378" s="139"/>
      <c r="L378" s="135"/>
      <c r="M378" s="140"/>
      <c r="T378" s="141"/>
      <c r="AT378" s="137" t="s">
        <v>190</v>
      </c>
      <c r="AU378" s="137" t="s">
        <v>90</v>
      </c>
      <c r="AV378" s="11" t="s">
        <v>88</v>
      </c>
      <c r="AW378" s="11" t="s">
        <v>41</v>
      </c>
      <c r="AX378" s="11" t="s">
        <v>80</v>
      </c>
      <c r="AY378" s="137" t="s">
        <v>184</v>
      </c>
    </row>
    <row r="379" spans="2:65" s="11" customFormat="1" ht="11.25">
      <c r="B379" s="135"/>
      <c r="D379" s="136" t="s">
        <v>190</v>
      </c>
      <c r="E379" s="137" t="s">
        <v>3</v>
      </c>
      <c r="F379" s="138" t="s">
        <v>4052</v>
      </c>
      <c r="H379" s="137" t="s">
        <v>3</v>
      </c>
      <c r="I379" s="139"/>
      <c r="L379" s="135"/>
      <c r="M379" s="140"/>
      <c r="T379" s="141"/>
      <c r="AT379" s="137" t="s">
        <v>190</v>
      </c>
      <c r="AU379" s="137" t="s">
        <v>90</v>
      </c>
      <c r="AV379" s="11" t="s">
        <v>88</v>
      </c>
      <c r="AW379" s="11" t="s">
        <v>41</v>
      </c>
      <c r="AX379" s="11" t="s">
        <v>80</v>
      </c>
      <c r="AY379" s="137" t="s">
        <v>184</v>
      </c>
    </row>
    <row r="380" spans="2:65" s="12" customFormat="1" ht="11.25">
      <c r="B380" s="142"/>
      <c r="D380" s="136" t="s">
        <v>190</v>
      </c>
      <c r="E380" s="143" t="s">
        <v>3</v>
      </c>
      <c r="F380" s="144" t="s">
        <v>88</v>
      </c>
      <c r="H380" s="145">
        <v>1</v>
      </c>
      <c r="I380" s="146"/>
      <c r="L380" s="142"/>
      <c r="M380" s="147"/>
      <c r="T380" s="148"/>
      <c r="AT380" s="143" t="s">
        <v>190</v>
      </c>
      <c r="AU380" s="143" t="s">
        <v>90</v>
      </c>
      <c r="AV380" s="12" t="s">
        <v>90</v>
      </c>
      <c r="AW380" s="12" t="s">
        <v>41</v>
      </c>
      <c r="AX380" s="12" t="s">
        <v>88</v>
      </c>
      <c r="AY380" s="143" t="s">
        <v>184</v>
      </c>
    </row>
    <row r="381" spans="2:65" s="1" customFormat="1" ht="24.2" customHeight="1">
      <c r="B381" s="121"/>
      <c r="C381" s="169" t="s">
        <v>413</v>
      </c>
      <c r="D381" s="169" t="s">
        <v>2525</v>
      </c>
      <c r="E381" s="170" t="s">
        <v>4053</v>
      </c>
      <c r="F381" s="171" t="s">
        <v>4054</v>
      </c>
      <c r="G381" s="172" t="s">
        <v>348</v>
      </c>
      <c r="H381" s="173">
        <v>1</v>
      </c>
      <c r="I381" s="174"/>
      <c r="J381" s="175">
        <f>ROUND(I381*H381,2)</f>
        <v>0</v>
      </c>
      <c r="K381" s="171" t="s">
        <v>901</v>
      </c>
      <c r="L381" s="176"/>
      <c r="M381" s="177" t="s">
        <v>3</v>
      </c>
      <c r="N381" s="178" t="s">
        <v>51</v>
      </c>
      <c r="P381" s="131">
        <f>O381*H381</f>
        <v>0</v>
      </c>
      <c r="Q381" s="131">
        <v>0</v>
      </c>
      <c r="R381" s="131">
        <f>Q381*H381</f>
        <v>0</v>
      </c>
      <c r="S381" s="131">
        <v>0</v>
      </c>
      <c r="T381" s="132">
        <f>S381*H381</f>
        <v>0</v>
      </c>
      <c r="AR381" s="133" t="s">
        <v>90</v>
      </c>
      <c r="AT381" s="133" t="s">
        <v>2525</v>
      </c>
      <c r="AU381" s="133" t="s">
        <v>90</v>
      </c>
      <c r="AY381" s="16" t="s">
        <v>184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6" t="s">
        <v>88</v>
      </c>
      <c r="BK381" s="134">
        <f>ROUND(I381*H381,2)</f>
        <v>0</v>
      </c>
      <c r="BL381" s="16" t="s">
        <v>88</v>
      </c>
      <c r="BM381" s="133" t="s">
        <v>4055</v>
      </c>
    </row>
    <row r="382" spans="2:65" s="11" customFormat="1" ht="11.25">
      <c r="B382" s="135"/>
      <c r="D382" s="136" t="s">
        <v>190</v>
      </c>
      <c r="E382" s="137" t="s">
        <v>3</v>
      </c>
      <c r="F382" s="138" t="s">
        <v>4007</v>
      </c>
      <c r="H382" s="137" t="s">
        <v>3</v>
      </c>
      <c r="I382" s="139"/>
      <c r="L382" s="135"/>
      <c r="M382" s="140"/>
      <c r="T382" s="141"/>
      <c r="AT382" s="137" t="s">
        <v>190</v>
      </c>
      <c r="AU382" s="137" t="s">
        <v>90</v>
      </c>
      <c r="AV382" s="11" t="s">
        <v>88</v>
      </c>
      <c r="AW382" s="11" t="s">
        <v>41</v>
      </c>
      <c r="AX382" s="11" t="s">
        <v>80</v>
      </c>
      <c r="AY382" s="137" t="s">
        <v>184</v>
      </c>
    </row>
    <row r="383" spans="2:65" s="11" customFormat="1" ht="11.25">
      <c r="B383" s="135"/>
      <c r="D383" s="136" t="s">
        <v>190</v>
      </c>
      <c r="E383" s="137" t="s">
        <v>3</v>
      </c>
      <c r="F383" s="138" t="s">
        <v>4052</v>
      </c>
      <c r="H383" s="137" t="s">
        <v>3</v>
      </c>
      <c r="I383" s="139"/>
      <c r="L383" s="135"/>
      <c r="M383" s="140"/>
      <c r="T383" s="141"/>
      <c r="AT383" s="137" t="s">
        <v>190</v>
      </c>
      <c r="AU383" s="137" t="s">
        <v>90</v>
      </c>
      <c r="AV383" s="11" t="s">
        <v>88</v>
      </c>
      <c r="AW383" s="11" t="s">
        <v>41</v>
      </c>
      <c r="AX383" s="11" t="s">
        <v>80</v>
      </c>
      <c r="AY383" s="137" t="s">
        <v>184</v>
      </c>
    </row>
    <row r="384" spans="2:65" s="12" customFormat="1" ht="11.25">
      <c r="B384" s="142"/>
      <c r="D384" s="136" t="s">
        <v>190</v>
      </c>
      <c r="E384" s="143" t="s">
        <v>3</v>
      </c>
      <c r="F384" s="144" t="s">
        <v>88</v>
      </c>
      <c r="H384" s="145">
        <v>1</v>
      </c>
      <c r="I384" s="146"/>
      <c r="L384" s="142"/>
      <c r="M384" s="147"/>
      <c r="T384" s="148"/>
      <c r="AT384" s="143" t="s">
        <v>190</v>
      </c>
      <c r="AU384" s="143" t="s">
        <v>90</v>
      </c>
      <c r="AV384" s="12" t="s">
        <v>90</v>
      </c>
      <c r="AW384" s="12" t="s">
        <v>41</v>
      </c>
      <c r="AX384" s="12" t="s">
        <v>88</v>
      </c>
      <c r="AY384" s="143" t="s">
        <v>184</v>
      </c>
    </row>
    <row r="385" spans="2:65" s="10" customFormat="1" ht="25.9" customHeight="1">
      <c r="B385" s="111"/>
      <c r="D385" s="112" t="s">
        <v>79</v>
      </c>
      <c r="E385" s="113" t="s">
        <v>2747</v>
      </c>
      <c r="F385" s="113" t="s">
        <v>2748</v>
      </c>
      <c r="I385" s="114"/>
      <c r="J385" s="115">
        <f>BK385</f>
        <v>0</v>
      </c>
      <c r="L385" s="111"/>
      <c r="M385" s="116"/>
      <c r="P385" s="117">
        <f>P386+P392+P398</f>
        <v>0</v>
      </c>
      <c r="R385" s="117">
        <f>R386+R392+R398</f>
        <v>0</v>
      </c>
      <c r="T385" s="118">
        <f>T386+T392+T398</f>
        <v>0</v>
      </c>
      <c r="AR385" s="112" t="s">
        <v>221</v>
      </c>
      <c r="AT385" s="119" t="s">
        <v>79</v>
      </c>
      <c r="AU385" s="119" t="s">
        <v>80</v>
      </c>
      <c r="AY385" s="112" t="s">
        <v>184</v>
      </c>
      <c r="BK385" s="120">
        <f>BK386+BK392+BK398</f>
        <v>0</v>
      </c>
    </row>
    <row r="386" spans="2:65" s="10" customFormat="1" ht="22.9" customHeight="1">
      <c r="B386" s="111"/>
      <c r="D386" s="112" t="s">
        <v>79</v>
      </c>
      <c r="E386" s="163" t="s">
        <v>2749</v>
      </c>
      <c r="F386" s="163" t="s">
        <v>2750</v>
      </c>
      <c r="I386" s="114"/>
      <c r="J386" s="164">
        <f>BK386</f>
        <v>0</v>
      </c>
      <c r="L386" s="111"/>
      <c r="M386" s="116"/>
      <c r="P386" s="117">
        <f>SUM(P387:P391)</f>
        <v>0</v>
      </c>
      <c r="R386" s="117">
        <f>SUM(R387:R391)</f>
        <v>0</v>
      </c>
      <c r="T386" s="118">
        <f>SUM(T387:T391)</f>
        <v>0</v>
      </c>
      <c r="AR386" s="112" t="s">
        <v>221</v>
      </c>
      <c r="AT386" s="119" t="s">
        <v>79</v>
      </c>
      <c r="AU386" s="119" t="s">
        <v>88</v>
      </c>
      <c r="AY386" s="112" t="s">
        <v>184</v>
      </c>
      <c r="BK386" s="120">
        <f>SUM(BK387:BK391)</f>
        <v>0</v>
      </c>
    </row>
    <row r="387" spans="2:65" s="1" customFormat="1" ht="24.2" customHeight="1">
      <c r="B387" s="121"/>
      <c r="C387" s="122" t="s">
        <v>577</v>
      </c>
      <c r="D387" s="122" t="s">
        <v>185</v>
      </c>
      <c r="E387" s="123" t="s">
        <v>2751</v>
      </c>
      <c r="F387" s="124" t="s">
        <v>2752</v>
      </c>
      <c r="G387" s="125" t="s">
        <v>348</v>
      </c>
      <c r="H387" s="126">
        <v>1</v>
      </c>
      <c r="I387" s="127"/>
      <c r="J387" s="128">
        <f>ROUND(I387*H387,2)</f>
        <v>0</v>
      </c>
      <c r="K387" s="124" t="s">
        <v>2531</v>
      </c>
      <c r="L387" s="32"/>
      <c r="M387" s="129" t="s">
        <v>3</v>
      </c>
      <c r="N387" s="130" t="s">
        <v>51</v>
      </c>
      <c r="P387" s="131">
        <f>O387*H387</f>
        <v>0</v>
      </c>
      <c r="Q387" s="131">
        <v>0</v>
      </c>
      <c r="R387" s="131">
        <f>Q387*H387</f>
        <v>0</v>
      </c>
      <c r="S387" s="131">
        <v>0</v>
      </c>
      <c r="T387" s="132">
        <f>S387*H387</f>
        <v>0</v>
      </c>
      <c r="AR387" s="133" t="s">
        <v>2753</v>
      </c>
      <c r="AT387" s="133" t="s">
        <v>185</v>
      </c>
      <c r="AU387" s="133" t="s">
        <v>90</v>
      </c>
      <c r="AY387" s="16" t="s">
        <v>184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88</v>
      </c>
      <c r="BK387" s="134">
        <f>ROUND(I387*H387,2)</f>
        <v>0</v>
      </c>
      <c r="BL387" s="16" t="s">
        <v>2753</v>
      </c>
      <c r="BM387" s="133" t="s">
        <v>4056</v>
      </c>
    </row>
    <row r="388" spans="2:65" s="1" customFormat="1" ht="11.25">
      <c r="B388" s="32"/>
      <c r="D388" s="165" t="s">
        <v>2533</v>
      </c>
      <c r="F388" s="166" t="s">
        <v>2755</v>
      </c>
      <c r="I388" s="167"/>
      <c r="L388" s="32"/>
      <c r="M388" s="168"/>
      <c r="T388" s="53"/>
      <c r="AT388" s="16" t="s">
        <v>2533</v>
      </c>
      <c r="AU388" s="16" t="s">
        <v>90</v>
      </c>
    </row>
    <row r="389" spans="2:65" s="11" customFormat="1" ht="11.25">
      <c r="B389" s="135"/>
      <c r="D389" s="136" t="s">
        <v>190</v>
      </c>
      <c r="E389" s="137" t="s">
        <v>3</v>
      </c>
      <c r="F389" s="138" t="s">
        <v>4007</v>
      </c>
      <c r="H389" s="137" t="s">
        <v>3</v>
      </c>
      <c r="I389" s="139"/>
      <c r="L389" s="135"/>
      <c r="M389" s="140"/>
      <c r="T389" s="141"/>
      <c r="AT389" s="137" t="s">
        <v>190</v>
      </c>
      <c r="AU389" s="137" t="s">
        <v>90</v>
      </c>
      <c r="AV389" s="11" t="s">
        <v>88</v>
      </c>
      <c r="AW389" s="11" t="s">
        <v>41</v>
      </c>
      <c r="AX389" s="11" t="s">
        <v>80</v>
      </c>
      <c r="AY389" s="137" t="s">
        <v>184</v>
      </c>
    </row>
    <row r="390" spans="2:65" s="11" customFormat="1" ht="11.25">
      <c r="B390" s="135"/>
      <c r="D390" s="136" t="s">
        <v>190</v>
      </c>
      <c r="E390" s="137" t="s">
        <v>3</v>
      </c>
      <c r="F390" s="138" t="s">
        <v>2756</v>
      </c>
      <c r="H390" s="137" t="s">
        <v>3</v>
      </c>
      <c r="I390" s="139"/>
      <c r="L390" s="135"/>
      <c r="M390" s="140"/>
      <c r="T390" s="141"/>
      <c r="AT390" s="137" t="s">
        <v>190</v>
      </c>
      <c r="AU390" s="137" t="s">
        <v>90</v>
      </c>
      <c r="AV390" s="11" t="s">
        <v>88</v>
      </c>
      <c r="AW390" s="11" t="s">
        <v>41</v>
      </c>
      <c r="AX390" s="11" t="s">
        <v>80</v>
      </c>
      <c r="AY390" s="137" t="s">
        <v>184</v>
      </c>
    </row>
    <row r="391" spans="2:65" s="12" customFormat="1" ht="11.25">
      <c r="B391" s="142"/>
      <c r="D391" s="136" t="s">
        <v>190</v>
      </c>
      <c r="E391" s="143" t="s">
        <v>3</v>
      </c>
      <c r="F391" s="144" t="s">
        <v>88</v>
      </c>
      <c r="H391" s="145">
        <v>1</v>
      </c>
      <c r="I391" s="146"/>
      <c r="L391" s="142"/>
      <c r="M391" s="147"/>
      <c r="T391" s="148"/>
      <c r="AT391" s="143" t="s">
        <v>190</v>
      </c>
      <c r="AU391" s="143" t="s">
        <v>90</v>
      </c>
      <c r="AV391" s="12" t="s">
        <v>90</v>
      </c>
      <c r="AW391" s="12" t="s">
        <v>41</v>
      </c>
      <c r="AX391" s="12" t="s">
        <v>88</v>
      </c>
      <c r="AY391" s="143" t="s">
        <v>184</v>
      </c>
    </row>
    <row r="392" spans="2:65" s="10" customFormat="1" ht="22.9" customHeight="1">
      <c r="B392" s="111"/>
      <c r="D392" s="112" t="s">
        <v>79</v>
      </c>
      <c r="E392" s="163" t="s">
        <v>2757</v>
      </c>
      <c r="F392" s="163" t="s">
        <v>2758</v>
      </c>
      <c r="I392" s="114"/>
      <c r="J392" s="164">
        <f>BK392</f>
        <v>0</v>
      </c>
      <c r="L392" s="111"/>
      <c r="M392" s="116"/>
      <c r="P392" s="117">
        <f>SUM(P393:P397)</f>
        <v>0</v>
      </c>
      <c r="R392" s="117">
        <f>SUM(R393:R397)</f>
        <v>0</v>
      </c>
      <c r="T392" s="118">
        <f>SUM(T393:T397)</f>
        <v>0</v>
      </c>
      <c r="AR392" s="112" t="s">
        <v>221</v>
      </c>
      <c r="AT392" s="119" t="s">
        <v>79</v>
      </c>
      <c r="AU392" s="119" t="s">
        <v>88</v>
      </c>
      <c r="AY392" s="112" t="s">
        <v>184</v>
      </c>
      <c r="BK392" s="120">
        <f>SUM(BK393:BK397)</f>
        <v>0</v>
      </c>
    </row>
    <row r="393" spans="2:65" s="1" customFormat="1" ht="24.2" customHeight="1">
      <c r="B393" s="121"/>
      <c r="C393" s="122" t="s">
        <v>423</v>
      </c>
      <c r="D393" s="122" t="s">
        <v>185</v>
      </c>
      <c r="E393" s="123" t="s">
        <v>2759</v>
      </c>
      <c r="F393" s="124" t="s">
        <v>2760</v>
      </c>
      <c r="G393" s="125" t="s">
        <v>348</v>
      </c>
      <c r="H393" s="126">
        <v>1</v>
      </c>
      <c r="I393" s="127"/>
      <c r="J393" s="128">
        <f>ROUND(I393*H393,2)</f>
        <v>0</v>
      </c>
      <c r="K393" s="124" t="s">
        <v>2531</v>
      </c>
      <c r="L393" s="32"/>
      <c r="M393" s="129" t="s">
        <v>3</v>
      </c>
      <c r="N393" s="130" t="s">
        <v>51</v>
      </c>
      <c r="P393" s="131">
        <f>O393*H393</f>
        <v>0</v>
      </c>
      <c r="Q393" s="131">
        <v>0</v>
      </c>
      <c r="R393" s="131">
        <f>Q393*H393</f>
        <v>0</v>
      </c>
      <c r="S393" s="131">
        <v>0</v>
      </c>
      <c r="T393" s="132">
        <f>S393*H393</f>
        <v>0</v>
      </c>
      <c r="AR393" s="133" t="s">
        <v>2753</v>
      </c>
      <c r="AT393" s="133" t="s">
        <v>185</v>
      </c>
      <c r="AU393" s="133" t="s">
        <v>90</v>
      </c>
      <c r="AY393" s="16" t="s">
        <v>184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6" t="s">
        <v>88</v>
      </c>
      <c r="BK393" s="134">
        <f>ROUND(I393*H393,2)</f>
        <v>0</v>
      </c>
      <c r="BL393" s="16" t="s">
        <v>2753</v>
      </c>
      <c r="BM393" s="133" t="s">
        <v>4057</v>
      </c>
    </row>
    <row r="394" spans="2:65" s="1" customFormat="1" ht="11.25">
      <c r="B394" s="32"/>
      <c r="D394" s="165" t="s">
        <v>2533</v>
      </c>
      <c r="F394" s="166" t="s">
        <v>2762</v>
      </c>
      <c r="I394" s="167"/>
      <c r="L394" s="32"/>
      <c r="M394" s="168"/>
      <c r="T394" s="53"/>
      <c r="AT394" s="16" t="s">
        <v>2533</v>
      </c>
      <c r="AU394" s="16" t="s">
        <v>90</v>
      </c>
    </row>
    <row r="395" spans="2:65" s="11" customFormat="1" ht="11.25">
      <c r="B395" s="135"/>
      <c r="D395" s="136" t="s">
        <v>190</v>
      </c>
      <c r="E395" s="137" t="s">
        <v>3</v>
      </c>
      <c r="F395" s="138" t="s">
        <v>4007</v>
      </c>
      <c r="H395" s="137" t="s">
        <v>3</v>
      </c>
      <c r="I395" s="139"/>
      <c r="L395" s="135"/>
      <c r="M395" s="140"/>
      <c r="T395" s="141"/>
      <c r="AT395" s="137" t="s">
        <v>190</v>
      </c>
      <c r="AU395" s="137" t="s">
        <v>90</v>
      </c>
      <c r="AV395" s="11" t="s">
        <v>88</v>
      </c>
      <c r="AW395" s="11" t="s">
        <v>41</v>
      </c>
      <c r="AX395" s="11" t="s">
        <v>80</v>
      </c>
      <c r="AY395" s="137" t="s">
        <v>184</v>
      </c>
    </row>
    <row r="396" spans="2:65" s="11" customFormat="1" ht="11.25">
      <c r="B396" s="135"/>
      <c r="D396" s="136" t="s">
        <v>190</v>
      </c>
      <c r="E396" s="137" t="s">
        <v>3</v>
      </c>
      <c r="F396" s="138" t="s">
        <v>2763</v>
      </c>
      <c r="H396" s="137" t="s">
        <v>3</v>
      </c>
      <c r="I396" s="139"/>
      <c r="L396" s="135"/>
      <c r="M396" s="140"/>
      <c r="T396" s="141"/>
      <c r="AT396" s="137" t="s">
        <v>190</v>
      </c>
      <c r="AU396" s="137" t="s">
        <v>90</v>
      </c>
      <c r="AV396" s="11" t="s">
        <v>88</v>
      </c>
      <c r="AW396" s="11" t="s">
        <v>41</v>
      </c>
      <c r="AX396" s="11" t="s">
        <v>80</v>
      </c>
      <c r="AY396" s="137" t="s">
        <v>184</v>
      </c>
    </row>
    <row r="397" spans="2:65" s="12" customFormat="1" ht="11.25">
      <c r="B397" s="142"/>
      <c r="D397" s="136" t="s">
        <v>190</v>
      </c>
      <c r="E397" s="143" t="s">
        <v>3</v>
      </c>
      <c r="F397" s="144" t="s">
        <v>88</v>
      </c>
      <c r="H397" s="145">
        <v>1</v>
      </c>
      <c r="I397" s="146"/>
      <c r="L397" s="142"/>
      <c r="M397" s="147"/>
      <c r="T397" s="148"/>
      <c r="AT397" s="143" t="s">
        <v>190</v>
      </c>
      <c r="AU397" s="143" t="s">
        <v>90</v>
      </c>
      <c r="AV397" s="12" t="s">
        <v>90</v>
      </c>
      <c r="AW397" s="12" t="s">
        <v>41</v>
      </c>
      <c r="AX397" s="12" t="s">
        <v>88</v>
      </c>
      <c r="AY397" s="143" t="s">
        <v>184</v>
      </c>
    </row>
    <row r="398" spans="2:65" s="10" customFormat="1" ht="22.9" customHeight="1">
      <c r="B398" s="111"/>
      <c r="D398" s="112" t="s">
        <v>79</v>
      </c>
      <c r="E398" s="163" t="s">
        <v>2764</v>
      </c>
      <c r="F398" s="163" t="s">
        <v>2765</v>
      </c>
      <c r="I398" s="114"/>
      <c r="J398" s="164">
        <f>BK398</f>
        <v>0</v>
      </c>
      <c r="L398" s="111"/>
      <c r="M398" s="116"/>
      <c r="P398" s="117">
        <f>SUM(P399:P410)</f>
        <v>0</v>
      </c>
      <c r="R398" s="117">
        <f>SUM(R399:R410)</f>
        <v>0</v>
      </c>
      <c r="T398" s="118">
        <f>SUM(T399:T410)</f>
        <v>0</v>
      </c>
      <c r="AR398" s="112" t="s">
        <v>221</v>
      </c>
      <c r="AT398" s="119" t="s">
        <v>79</v>
      </c>
      <c r="AU398" s="119" t="s">
        <v>88</v>
      </c>
      <c r="AY398" s="112" t="s">
        <v>184</v>
      </c>
      <c r="BK398" s="120">
        <f>SUM(BK399:BK410)</f>
        <v>0</v>
      </c>
    </row>
    <row r="399" spans="2:65" s="1" customFormat="1" ht="37.9" customHeight="1">
      <c r="B399" s="121"/>
      <c r="C399" s="122" t="s">
        <v>584</v>
      </c>
      <c r="D399" s="122" t="s">
        <v>185</v>
      </c>
      <c r="E399" s="123" t="s">
        <v>2766</v>
      </c>
      <c r="F399" s="124" t="s">
        <v>2767</v>
      </c>
      <c r="G399" s="125" t="s">
        <v>348</v>
      </c>
      <c r="H399" s="126">
        <v>1</v>
      </c>
      <c r="I399" s="127"/>
      <c r="J399" s="128">
        <f>ROUND(I399*H399,2)</f>
        <v>0</v>
      </c>
      <c r="K399" s="124" t="s">
        <v>2531</v>
      </c>
      <c r="L399" s="32"/>
      <c r="M399" s="129" t="s">
        <v>3</v>
      </c>
      <c r="N399" s="130" t="s">
        <v>51</v>
      </c>
      <c r="P399" s="131">
        <f>O399*H399</f>
        <v>0</v>
      </c>
      <c r="Q399" s="131">
        <v>0</v>
      </c>
      <c r="R399" s="131">
        <f>Q399*H399</f>
        <v>0</v>
      </c>
      <c r="S399" s="131">
        <v>0</v>
      </c>
      <c r="T399" s="132">
        <f>S399*H399</f>
        <v>0</v>
      </c>
      <c r="AR399" s="133" t="s">
        <v>2753</v>
      </c>
      <c r="AT399" s="133" t="s">
        <v>185</v>
      </c>
      <c r="AU399" s="133" t="s">
        <v>90</v>
      </c>
      <c r="AY399" s="16" t="s">
        <v>184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6" t="s">
        <v>88</v>
      </c>
      <c r="BK399" s="134">
        <f>ROUND(I399*H399,2)</f>
        <v>0</v>
      </c>
      <c r="BL399" s="16" t="s">
        <v>2753</v>
      </c>
      <c r="BM399" s="133" t="s">
        <v>4058</v>
      </c>
    </row>
    <row r="400" spans="2:65" s="1" customFormat="1" ht="11.25">
      <c r="B400" s="32"/>
      <c r="D400" s="165" t="s">
        <v>2533</v>
      </c>
      <c r="F400" s="166" t="s">
        <v>2769</v>
      </c>
      <c r="I400" s="167"/>
      <c r="L400" s="32"/>
      <c r="M400" s="168"/>
      <c r="T400" s="53"/>
      <c r="AT400" s="16" t="s">
        <v>2533</v>
      </c>
      <c r="AU400" s="16" t="s">
        <v>90</v>
      </c>
    </row>
    <row r="401" spans="2:65" s="1" customFormat="1" ht="48.75">
      <c r="B401" s="32"/>
      <c r="D401" s="136" t="s">
        <v>2770</v>
      </c>
      <c r="F401" s="179" t="s">
        <v>2771</v>
      </c>
      <c r="I401" s="167"/>
      <c r="L401" s="32"/>
      <c r="M401" s="168"/>
      <c r="T401" s="53"/>
      <c r="AT401" s="16" t="s">
        <v>2770</v>
      </c>
      <c r="AU401" s="16" t="s">
        <v>90</v>
      </c>
    </row>
    <row r="402" spans="2:65" s="11" customFormat="1" ht="11.25">
      <c r="B402" s="135"/>
      <c r="D402" s="136" t="s">
        <v>190</v>
      </c>
      <c r="E402" s="137" t="s">
        <v>3</v>
      </c>
      <c r="F402" s="138" t="s">
        <v>4007</v>
      </c>
      <c r="H402" s="137" t="s">
        <v>3</v>
      </c>
      <c r="I402" s="139"/>
      <c r="L402" s="135"/>
      <c r="M402" s="140"/>
      <c r="T402" s="141"/>
      <c r="AT402" s="137" t="s">
        <v>190</v>
      </c>
      <c r="AU402" s="137" t="s">
        <v>90</v>
      </c>
      <c r="AV402" s="11" t="s">
        <v>88</v>
      </c>
      <c r="AW402" s="11" t="s">
        <v>41</v>
      </c>
      <c r="AX402" s="11" t="s">
        <v>80</v>
      </c>
      <c r="AY402" s="137" t="s">
        <v>184</v>
      </c>
    </row>
    <row r="403" spans="2:65" s="11" customFormat="1" ht="33.75">
      <c r="B403" s="135"/>
      <c r="D403" s="136" t="s">
        <v>190</v>
      </c>
      <c r="E403" s="137" t="s">
        <v>3</v>
      </c>
      <c r="F403" s="138" t="s">
        <v>2772</v>
      </c>
      <c r="H403" s="137" t="s">
        <v>3</v>
      </c>
      <c r="I403" s="139"/>
      <c r="L403" s="135"/>
      <c r="M403" s="140"/>
      <c r="T403" s="141"/>
      <c r="AT403" s="137" t="s">
        <v>190</v>
      </c>
      <c r="AU403" s="137" t="s">
        <v>90</v>
      </c>
      <c r="AV403" s="11" t="s">
        <v>88</v>
      </c>
      <c r="AW403" s="11" t="s">
        <v>41</v>
      </c>
      <c r="AX403" s="11" t="s">
        <v>80</v>
      </c>
      <c r="AY403" s="137" t="s">
        <v>184</v>
      </c>
    </row>
    <row r="404" spans="2:65" s="12" customFormat="1" ht="11.25">
      <c r="B404" s="142"/>
      <c r="D404" s="136" t="s">
        <v>190</v>
      </c>
      <c r="E404" s="143" t="s">
        <v>3</v>
      </c>
      <c r="F404" s="144" t="s">
        <v>88</v>
      </c>
      <c r="H404" s="145">
        <v>1</v>
      </c>
      <c r="I404" s="146"/>
      <c r="L404" s="142"/>
      <c r="M404" s="147"/>
      <c r="T404" s="148"/>
      <c r="AT404" s="143" t="s">
        <v>190</v>
      </c>
      <c r="AU404" s="143" t="s">
        <v>90</v>
      </c>
      <c r="AV404" s="12" t="s">
        <v>90</v>
      </c>
      <c r="AW404" s="12" t="s">
        <v>41</v>
      </c>
      <c r="AX404" s="12" t="s">
        <v>88</v>
      </c>
      <c r="AY404" s="143" t="s">
        <v>184</v>
      </c>
    </row>
    <row r="405" spans="2:65" s="1" customFormat="1" ht="37.9" customHeight="1">
      <c r="B405" s="121"/>
      <c r="C405" s="122" t="s">
        <v>430</v>
      </c>
      <c r="D405" s="122" t="s">
        <v>185</v>
      </c>
      <c r="E405" s="123" t="s">
        <v>2773</v>
      </c>
      <c r="F405" s="124" t="s">
        <v>2774</v>
      </c>
      <c r="G405" s="125" t="s">
        <v>348</v>
      </c>
      <c r="H405" s="126">
        <v>1</v>
      </c>
      <c r="I405" s="127"/>
      <c r="J405" s="128">
        <f>ROUND(I405*H405,2)</f>
        <v>0</v>
      </c>
      <c r="K405" s="124" t="s">
        <v>2531</v>
      </c>
      <c r="L405" s="32"/>
      <c r="M405" s="129" t="s">
        <v>3</v>
      </c>
      <c r="N405" s="130" t="s">
        <v>51</v>
      </c>
      <c r="P405" s="131">
        <f>O405*H405</f>
        <v>0</v>
      </c>
      <c r="Q405" s="131">
        <v>0</v>
      </c>
      <c r="R405" s="131">
        <f>Q405*H405</f>
        <v>0</v>
      </c>
      <c r="S405" s="131">
        <v>0</v>
      </c>
      <c r="T405" s="132">
        <f>S405*H405</f>
        <v>0</v>
      </c>
      <c r="AR405" s="133" t="s">
        <v>2753</v>
      </c>
      <c r="AT405" s="133" t="s">
        <v>185</v>
      </c>
      <c r="AU405" s="133" t="s">
        <v>90</v>
      </c>
      <c r="AY405" s="16" t="s">
        <v>184</v>
      </c>
      <c r="BE405" s="134">
        <f>IF(N405="základní",J405,0)</f>
        <v>0</v>
      </c>
      <c r="BF405" s="134">
        <f>IF(N405="snížená",J405,0)</f>
        <v>0</v>
      </c>
      <c r="BG405" s="134">
        <f>IF(N405="zákl. přenesená",J405,0)</f>
        <v>0</v>
      </c>
      <c r="BH405" s="134">
        <f>IF(N405="sníž. přenesená",J405,0)</f>
        <v>0</v>
      </c>
      <c r="BI405" s="134">
        <f>IF(N405="nulová",J405,0)</f>
        <v>0</v>
      </c>
      <c r="BJ405" s="16" t="s">
        <v>88</v>
      </c>
      <c r="BK405" s="134">
        <f>ROUND(I405*H405,2)</f>
        <v>0</v>
      </c>
      <c r="BL405" s="16" t="s">
        <v>2753</v>
      </c>
      <c r="BM405" s="133" t="s">
        <v>4059</v>
      </c>
    </row>
    <row r="406" spans="2:65" s="1" customFormat="1" ht="11.25">
      <c r="B406" s="32"/>
      <c r="D406" s="165" t="s">
        <v>2533</v>
      </c>
      <c r="F406" s="166" t="s">
        <v>2776</v>
      </c>
      <c r="I406" s="167"/>
      <c r="L406" s="32"/>
      <c r="M406" s="168"/>
      <c r="T406" s="53"/>
      <c r="AT406" s="16" t="s">
        <v>2533</v>
      </c>
      <c r="AU406" s="16" t="s">
        <v>90</v>
      </c>
    </row>
    <row r="407" spans="2:65" s="1" customFormat="1" ht="39">
      <c r="B407" s="32"/>
      <c r="D407" s="136" t="s">
        <v>2770</v>
      </c>
      <c r="F407" s="179" t="s">
        <v>2777</v>
      </c>
      <c r="I407" s="167"/>
      <c r="L407" s="32"/>
      <c r="M407" s="168"/>
      <c r="T407" s="53"/>
      <c r="AT407" s="16" t="s">
        <v>2770</v>
      </c>
      <c r="AU407" s="16" t="s">
        <v>90</v>
      </c>
    </row>
    <row r="408" spans="2:65" s="11" customFormat="1" ht="11.25">
      <c r="B408" s="135"/>
      <c r="D408" s="136" t="s">
        <v>190</v>
      </c>
      <c r="E408" s="137" t="s">
        <v>3</v>
      </c>
      <c r="F408" s="138" t="s">
        <v>4007</v>
      </c>
      <c r="H408" s="137" t="s">
        <v>3</v>
      </c>
      <c r="I408" s="139"/>
      <c r="L408" s="135"/>
      <c r="M408" s="140"/>
      <c r="T408" s="141"/>
      <c r="AT408" s="137" t="s">
        <v>190</v>
      </c>
      <c r="AU408" s="137" t="s">
        <v>90</v>
      </c>
      <c r="AV408" s="11" t="s">
        <v>88</v>
      </c>
      <c r="AW408" s="11" t="s">
        <v>41</v>
      </c>
      <c r="AX408" s="11" t="s">
        <v>80</v>
      </c>
      <c r="AY408" s="137" t="s">
        <v>184</v>
      </c>
    </row>
    <row r="409" spans="2:65" s="11" customFormat="1" ht="11.25">
      <c r="B409" s="135"/>
      <c r="D409" s="136" t="s">
        <v>190</v>
      </c>
      <c r="E409" s="137" t="s">
        <v>3</v>
      </c>
      <c r="F409" s="138" t="s">
        <v>2778</v>
      </c>
      <c r="H409" s="137" t="s">
        <v>3</v>
      </c>
      <c r="I409" s="139"/>
      <c r="L409" s="135"/>
      <c r="M409" s="140"/>
      <c r="T409" s="141"/>
      <c r="AT409" s="137" t="s">
        <v>190</v>
      </c>
      <c r="AU409" s="137" t="s">
        <v>90</v>
      </c>
      <c r="AV409" s="11" t="s">
        <v>88</v>
      </c>
      <c r="AW409" s="11" t="s">
        <v>41</v>
      </c>
      <c r="AX409" s="11" t="s">
        <v>80</v>
      </c>
      <c r="AY409" s="137" t="s">
        <v>184</v>
      </c>
    </row>
    <row r="410" spans="2:65" s="12" customFormat="1" ht="11.25">
      <c r="B410" s="142"/>
      <c r="D410" s="136" t="s">
        <v>190</v>
      </c>
      <c r="E410" s="143" t="s">
        <v>3</v>
      </c>
      <c r="F410" s="144" t="s">
        <v>88</v>
      </c>
      <c r="H410" s="145">
        <v>1</v>
      </c>
      <c r="I410" s="146"/>
      <c r="L410" s="142"/>
      <c r="M410" s="180"/>
      <c r="N410" s="181"/>
      <c r="O410" s="181"/>
      <c r="P410" s="181"/>
      <c r="Q410" s="181"/>
      <c r="R410" s="181"/>
      <c r="S410" s="181"/>
      <c r="T410" s="182"/>
      <c r="AT410" s="143" t="s">
        <v>190</v>
      </c>
      <c r="AU410" s="143" t="s">
        <v>90</v>
      </c>
      <c r="AV410" s="12" t="s">
        <v>90</v>
      </c>
      <c r="AW410" s="12" t="s">
        <v>41</v>
      </c>
      <c r="AX410" s="12" t="s">
        <v>88</v>
      </c>
      <c r="AY410" s="143" t="s">
        <v>184</v>
      </c>
    </row>
    <row r="411" spans="2:65" s="1" customFormat="1" ht="6.95" customHeight="1">
      <c r="B411" s="41"/>
      <c r="C411" s="42"/>
      <c r="D411" s="42"/>
      <c r="E411" s="42"/>
      <c r="F411" s="42"/>
      <c r="G411" s="42"/>
      <c r="H411" s="42"/>
      <c r="I411" s="42"/>
      <c r="J411" s="42"/>
      <c r="K411" s="42"/>
      <c r="L411" s="32"/>
    </row>
  </sheetData>
  <autoFilter ref="C88:K410" xr:uid="{00000000-0009-0000-0000-000016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600-000000000000}"/>
    <hyperlink ref="F104" r:id="rId2" xr:uid="{00000000-0004-0000-1600-000001000000}"/>
    <hyperlink ref="F113" r:id="rId3" xr:uid="{00000000-0004-0000-1600-000002000000}"/>
    <hyperlink ref="F129" r:id="rId4" xr:uid="{00000000-0004-0000-1600-000003000000}"/>
    <hyperlink ref="F134" r:id="rId5" xr:uid="{00000000-0004-0000-1600-000004000000}"/>
    <hyperlink ref="F139" r:id="rId6" xr:uid="{00000000-0004-0000-1600-000005000000}"/>
    <hyperlink ref="F144" r:id="rId7" xr:uid="{00000000-0004-0000-1600-000006000000}"/>
    <hyperlink ref="F149" r:id="rId8" xr:uid="{00000000-0004-0000-1600-000007000000}"/>
    <hyperlink ref="F154" r:id="rId9" xr:uid="{00000000-0004-0000-1600-000008000000}"/>
    <hyperlink ref="F159" r:id="rId10" xr:uid="{00000000-0004-0000-1600-000009000000}"/>
    <hyperlink ref="F164" r:id="rId11" xr:uid="{00000000-0004-0000-1600-00000A000000}"/>
    <hyperlink ref="F169" r:id="rId12" xr:uid="{00000000-0004-0000-1600-00000B000000}"/>
    <hyperlink ref="F174" r:id="rId13" xr:uid="{00000000-0004-0000-1600-00000C000000}"/>
    <hyperlink ref="F179" r:id="rId14" xr:uid="{00000000-0004-0000-1600-00000D000000}"/>
    <hyperlink ref="F201" r:id="rId15" xr:uid="{00000000-0004-0000-1600-00000E000000}"/>
    <hyperlink ref="F222" r:id="rId16" xr:uid="{00000000-0004-0000-1600-00000F000000}"/>
    <hyperlink ref="F236" r:id="rId17" xr:uid="{00000000-0004-0000-1600-000010000000}"/>
    <hyperlink ref="F252" r:id="rId18" xr:uid="{00000000-0004-0000-1600-000011000000}"/>
    <hyperlink ref="F258" r:id="rId19" xr:uid="{00000000-0004-0000-1600-000012000000}"/>
    <hyperlink ref="F264" r:id="rId20" xr:uid="{00000000-0004-0000-1600-000013000000}"/>
    <hyperlink ref="F290" r:id="rId21" xr:uid="{00000000-0004-0000-1600-000014000000}"/>
    <hyperlink ref="F388" r:id="rId22" xr:uid="{00000000-0004-0000-1600-000015000000}"/>
    <hyperlink ref="F394" r:id="rId23" xr:uid="{00000000-0004-0000-1600-000016000000}"/>
    <hyperlink ref="F400" r:id="rId24" xr:uid="{00000000-0004-0000-1600-000017000000}"/>
    <hyperlink ref="F406" r:id="rId25" xr:uid="{00000000-0004-0000-1600-000018000000}"/>
  </hyperlinks>
  <pageMargins left="0.39370078740157483" right="0.39370078740157483" top="0.39370078740157483" bottom="0.39370078740157483" header="0" footer="0"/>
  <pageSetup paperSize="9" scale="76" fitToHeight="100" orientation="portrait" r:id="rId26"/>
  <headerFooter>
    <oddFooter>&amp;CStrana &amp;P z &amp;N</oddFooter>
  </headerFooter>
  <drawing r:id="rId2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3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6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156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90</v>
      </c>
    </row>
    <row r="4" spans="2:46" ht="24.95" customHeight="1">
      <c r="B4" s="19"/>
      <c r="D4" s="20" t="s">
        <v>157</v>
      </c>
      <c r="L4" s="19"/>
      <c r="M4" s="85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21" t="str">
        <f>'Rekapitulace stavby'!K6</f>
        <v>I/42 VMO Tomkovo náměstí, I/42 VMO Rokytova - sloučení</v>
      </c>
      <c r="F7" s="222"/>
      <c r="G7" s="222"/>
      <c r="H7" s="222"/>
      <c r="L7" s="19"/>
    </row>
    <row r="8" spans="2:46" s="1" customFormat="1" ht="12" customHeight="1">
      <c r="B8" s="32"/>
      <c r="D8" s="26" t="s">
        <v>158</v>
      </c>
      <c r="L8" s="32"/>
    </row>
    <row r="9" spans="2:46" s="1" customFormat="1" ht="16.5" customHeight="1">
      <c r="B9" s="32"/>
      <c r="E9" s="209" t="s">
        <v>4060</v>
      </c>
      <c r="F9" s="223"/>
      <c r="G9" s="223"/>
      <c r="H9" s="22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19</v>
      </c>
      <c r="F11" s="24" t="s">
        <v>3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14. 8. 2023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24" t="str">
        <f>'Rekapitulace stavby'!E14</f>
        <v>Vyplň údaj</v>
      </c>
      <c r="F18" s="189"/>
      <c r="G18" s="189"/>
      <c r="H18" s="189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3</v>
      </c>
      <c r="L20" s="32"/>
    </row>
    <row r="21" spans="2:12" s="1" customFormat="1" ht="18" customHeight="1">
      <c r="B21" s="32"/>
      <c r="E21" s="24" t="s">
        <v>40</v>
      </c>
      <c r="I21" s="26" t="s">
        <v>35</v>
      </c>
      <c r="J21" s="24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42</v>
      </c>
      <c r="I23" s="26" t="s">
        <v>32</v>
      </c>
      <c r="J23" s="24" t="s">
        <v>3</v>
      </c>
      <c r="L23" s="32"/>
    </row>
    <row r="24" spans="2:12" s="1" customFormat="1" ht="18" customHeight="1">
      <c r="B24" s="32"/>
      <c r="E24" s="24" t="s">
        <v>43</v>
      </c>
      <c r="I24" s="26" t="s">
        <v>35</v>
      </c>
      <c r="J24" s="24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44</v>
      </c>
      <c r="L26" s="32"/>
    </row>
    <row r="27" spans="2:12" s="7" customFormat="1" ht="16.5" customHeight="1">
      <c r="B27" s="86"/>
      <c r="E27" s="194" t="s">
        <v>3</v>
      </c>
      <c r="F27" s="194"/>
      <c r="G27" s="194"/>
      <c r="H27" s="19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46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48</v>
      </c>
      <c r="I32" s="35" t="s">
        <v>47</v>
      </c>
      <c r="J32" s="35" t="s">
        <v>49</v>
      </c>
      <c r="L32" s="32"/>
    </row>
    <row r="33" spans="2:12" s="1" customFormat="1" ht="14.45" customHeight="1">
      <c r="B33" s="32"/>
      <c r="D33" s="52" t="s">
        <v>50</v>
      </c>
      <c r="E33" s="26" t="s">
        <v>51</v>
      </c>
      <c r="F33" s="88">
        <f>ROUND((SUM(BE87:BE368)),  2)</f>
        <v>0</v>
      </c>
      <c r="I33" s="89">
        <v>0.21</v>
      </c>
      <c r="J33" s="88">
        <f>ROUND(((SUM(BE87:BE368))*I33),  2)</f>
        <v>0</v>
      </c>
      <c r="L33" s="32"/>
    </row>
    <row r="34" spans="2:12" s="1" customFormat="1" ht="14.45" customHeight="1">
      <c r="B34" s="32"/>
      <c r="E34" s="26" t="s">
        <v>52</v>
      </c>
      <c r="F34" s="88">
        <f>ROUND((SUM(BF87:BF368)),  2)</f>
        <v>0</v>
      </c>
      <c r="I34" s="89">
        <v>0.15</v>
      </c>
      <c r="J34" s="88">
        <f>ROUND(((SUM(BF87:BF368))*I34),  2)</f>
        <v>0</v>
      </c>
      <c r="L34" s="32"/>
    </row>
    <row r="35" spans="2:12" s="1" customFormat="1" ht="14.45" hidden="1" customHeight="1">
      <c r="B35" s="32"/>
      <c r="E35" s="26" t="s">
        <v>53</v>
      </c>
      <c r="F35" s="88">
        <f>ROUND((SUM(BG87:BG368)),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54</v>
      </c>
      <c r="F36" s="88">
        <f>ROUND((SUM(BH87:BH368)),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55</v>
      </c>
      <c r="F37" s="88">
        <f>ROUND((SUM(BI87:BI368)),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56</v>
      </c>
      <c r="E39" s="54"/>
      <c r="F39" s="54"/>
      <c r="G39" s="92" t="s">
        <v>57</v>
      </c>
      <c r="H39" s="93" t="s">
        <v>58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160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21" t="str">
        <f>E7</f>
        <v>I/42 VMO Tomkovo náměstí, I/42 VMO Rokytova - sloučení</v>
      </c>
      <c r="F48" s="222"/>
      <c r="G48" s="222"/>
      <c r="H48" s="222"/>
      <c r="L48" s="32"/>
    </row>
    <row r="49" spans="2:47" s="1" customFormat="1" ht="12" customHeight="1">
      <c r="B49" s="32"/>
      <c r="C49" s="26" t="s">
        <v>158</v>
      </c>
      <c r="L49" s="32"/>
    </row>
    <row r="50" spans="2:47" s="1" customFormat="1" ht="16.5" customHeight="1">
      <c r="B50" s="32"/>
      <c r="E50" s="209" t="str">
        <f>E9</f>
        <v>PS492 - SSZ Nová Dukelská – příprava</v>
      </c>
      <c r="F50" s="223"/>
      <c r="G50" s="223"/>
      <c r="H50" s="22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Brno - Husovice</v>
      </c>
      <c r="I52" s="26" t="s">
        <v>25</v>
      </c>
      <c r="J52" s="49" t="str">
        <f>IF(J12="","",J12)</f>
        <v>14. 8. 2023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6" t="s">
        <v>31</v>
      </c>
      <c r="F54" s="24" t="str">
        <f>E15</f>
        <v>Statutární město Brno</v>
      </c>
      <c r="I54" s="26" t="s">
        <v>39</v>
      </c>
      <c r="J54" s="30" t="str">
        <f>E21</f>
        <v>Sdružení společností „MoNaP‟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42</v>
      </c>
      <c r="J55" s="30" t="str">
        <f>E24</f>
        <v>Ing. Luděk Obrdlík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161</v>
      </c>
      <c r="D57" s="90"/>
      <c r="E57" s="90"/>
      <c r="F57" s="90"/>
      <c r="G57" s="90"/>
      <c r="H57" s="90"/>
      <c r="I57" s="90"/>
      <c r="J57" s="97" t="s">
        <v>162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78</v>
      </c>
      <c r="J59" s="63">
        <f>J87</f>
        <v>0</v>
      </c>
      <c r="L59" s="32"/>
      <c r="AU59" s="16" t="s">
        <v>163</v>
      </c>
    </row>
    <row r="60" spans="2:47" s="8" customFormat="1" ht="24.95" customHeight="1">
      <c r="B60" s="99"/>
      <c r="D60" s="100" t="s">
        <v>4061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14" customFormat="1" ht="19.899999999999999" customHeight="1">
      <c r="B61" s="159"/>
      <c r="D61" s="160" t="s">
        <v>4062</v>
      </c>
      <c r="E61" s="161"/>
      <c r="F61" s="161"/>
      <c r="G61" s="161"/>
      <c r="H61" s="161"/>
      <c r="I61" s="161"/>
      <c r="J61" s="162">
        <f>J89</f>
        <v>0</v>
      </c>
      <c r="L61" s="159"/>
    </row>
    <row r="62" spans="2:47" s="8" customFormat="1" ht="24.95" customHeight="1">
      <c r="B62" s="99"/>
      <c r="D62" s="100" t="s">
        <v>4063</v>
      </c>
      <c r="E62" s="101"/>
      <c r="F62" s="101"/>
      <c r="G62" s="101"/>
      <c r="H62" s="101"/>
      <c r="I62" s="101"/>
      <c r="J62" s="102">
        <f>J106</f>
        <v>0</v>
      </c>
      <c r="L62" s="99"/>
    </row>
    <row r="63" spans="2:47" s="14" customFormat="1" ht="19.899999999999999" customHeight="1">
      <c r="B63" s="159"/>
      <c r="D63" s="160" t="s">
        <v>2516</v>
      </c>
      <c r="E63" s="161"/>
      <c r="F63" s="161"/>
      <c r="G63" s="161"/>
      <c r="H63" s="161"/>
      <c r="I63" s="161"/>
      <c r="J63" s="162">
        <f>J107</f>
        <v>0</v>
      </c>
      <c r="L63" s="159"/>
    </row>
    <row r="64" spans="2:47" s="14" customFormat="1" ht="19.899999999999999" customHeight="1">
      <c r="B64" s="159"/>
      <c r="D64" s="160" t="s">
        <v>2517</v>
      </c>
      <c r="E64" s="161"/>
      <c r="F64" s="161"/>
      <c r="G64" s="161"/>
      <c r="H64" s="161"/>
      <c r="I64" s="161"/>
      <c r="J64" s="162">
        <f>J148</f>
        <v>0</v>
      </c>
      <c r="L64" s="159"/>
    </row>
    <row r="65" spans="2:12" s="14" customFormat="1" ht="19.899999999999999" customHeight="1">
      <c r="B65" s="159"/>
      <c r="D65" s="160" t="s">
        <v>4064</v>
      </c>
      <c r="E65" s="161"/>
      <c r="F65" s="161"/>
      <c r="G65" s="161"/>
      <c r="H65" s="161"/>
      <c r="I65" s="161"/>
      <c r="J65" s="162">
        <f>J248</f>
        <v>0</v>
      </c>
      <c r="L65" s="159"/>
    </row>
    <row r="66" spans="2:12" s="8" customFormat="1" ht="24.95" customHeight="1">
      <c r="B66" s="99"/>
      <c r="D66" s="100" t="s">
        <v>2521</v>
      </c>
      <c r="E66" s="101"/>
      <c r="F66" s="101"/>
      <c r="G66" s="101"/>
      <c r="H66" s="101"/>
      <c r="I66" s="101"/>
      <c r="J66" s="102">
        <f>J357</f>
        <v>0</v>
      </c>
      <c r="L66" s="99"/>
    </row>
    <row r="67" spans="2:12" s="14" customFormat="1" ht="19.899999999999999" customHeight="1">
      <c r="B67" s="159"/>
      <c r="D67" s="160" t="s">
        <v>2522</v>
      </c>
      <c r="E67" s="161"/>
      <c r="F67" s="161"/>
      <c r="G67" s="161"/>
      <c r="H67" s="161"/>
      <c r="I67" s="161"/>
      <c r="J67" s="162">
        <f>J358</f>
        <v>0</v>
      </c>
      <c r="L67" s="159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0" t="s">
        <v>170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6" t="s">
        <v>17</v>
      </c>
      <c r="L76" s="32"/>
    </row>
    <row r="77" spans="2:12" s="1" customFormat="1" ht="16.5" customHeight="1">
      <c r="B77" s="32"/>
      <c r="E77" s="221" t="str">
        <f>E7</f>
        <v>I/42 VMO Tomkovo náměstí, I/42 VMO Rokytova - sloučení</v>
      </c>
      <c r="F77" s="222"/>
      <c r="G77" s="222"/>
      <c r="H77" s="222"/>
      <c r="L77" s="32"/>
    </row>
    <row r="78" spans="2:12" s="1" customFormat="1" ht="12" customHeight="1">
      <c r="B78" s="32"/>
      <c r="C78" s="26" t="s">
        <v>158</v>
      </c>
      <c r="L78" s="32"/>
    </row>
    <row r="79" spans="2:12" s="1" customFormat="1" ht="16.5" customHeight="1">
      <c r="B79" s="32"/>
      <c r="E79" s="209" t="str">
        <f>E9</f>
        <v>PS492 - SSZ Nová Dukelská – příprava</v>
      </c>
      <c r="F79" s="223"/>
      <c r="G79" s="223"/>
      <c r="H79" s="223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6" t="s">
        <v>23</v>
      </c>
      <c r="F81" s="24" t="str">
        <f>F12</f>
        <v>Brno - Husovice</v>
      </c>
      <c r="I81" s="26" t="s">
        <v>25</v>
      </c>
      <c r="J81" s="49" t="str">
        <f>IF(J12="","",J12)</f>
        <v>14. 8. 2023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6" t="s">
        <v>31</v>
      </c>
      <c r="F83" s="24" t="str">
        <f>E15</f>
        <v>Statutární město Brno</v>
      </c>
      <c r="I83" s="26" t="s">
        <v>39</v>
      </c>
      <c r="J83" s="30" t="str">
        <f>E21</f>
        <v>Sdružení společností „MoNaP‟</v>
      </c>
      <c r="L83" s="32"/>
    </row>
    <row r="84" spans="2:65" s="1" customFormat="1" ht="15.2" customHeight="1">
      <c r="B84" s="32"/>
      <c r="C84" s="26" t="s">
        <v>37</v>
      </c>
      <c r="F84" s="24" t="str">
        <f>IF(E18="","",E18)</f>
        <v>Vyplň údaj</v>
      </c>
      <c r="I84" s="26" t="s">
        <v>42</v>
      </c>
      <c r="J84" s="30" t="str">
        <f>E24</f>
        <v>Ing. Luděk Obrdlík</v>
      </c>
      <c r="L84" s="32"/>
    </row>
    <row r="85" spans="2:65" s="1" customFormat="1" ht="10.35" customHeight="1">
      <c r="B85" s="32"/>
      <c r="L85" s="32"/>
    </row>
    <row r="86" spans="2:65" s="9" customFormat="1" ht="29.25" customHeight="1">
      <c r="B86" s="103"/>
      <c r="C86" s="104" t="s">
        <v>171</v>
      </c>
      <c r="D86" s="105" t="s">
        <v>65</v>
      </c>
      <c r="E86" s="105" t="s">
        <v>61</v>
      </c>
      <c r="F86" s="105" t="s">
        <v>62</v>
      </c>
      <c r="G86" s="105" t="s">
        <v>172</v>
      </c>
      <c r="H86" s="105" t="s">
        <v>173</v>
      </c>
      <c r="I86" s="105" t="s">
        <v>174</v>
      </c>
      <c r="J86" s="105" t="s">
        <v>162</v>
      </c>
      <c r="K86" s="106" t="s">
        <v>175</v>
      </c>
      <c r="L86" s="103"/>
      <c r="M86" s="56" t="s">
        <v>3</v>
      </c>
      <c r="N86" s="57" t="s">
        <v>50</v>
      </c>
      <c r="O86" s="57" t="s">
        <v>176</v>
      </c>
      <c r="P86" s="57" t="s">
        <v>177</v>
      </c>
      <c r="Q86" s="57" t="s">
        <v>178</v>
      </c>
      <c r="R86" s="57" t="s">
        <v>179</v>
      </c>
      <c r="S86" s="57" t="s">
        <v>180</v>
      </c>
      <c r="T86" s="58" t="s">
        <v>181</v>
      </c>
    </row>
    <row r="87" spans="2:65" s="1" customFormat="1" ht="22.9" customHeight="1">
      <c r="B87" s="32"/>
      <c r="C87" s="61" t="s">
        <v>182</v>
      </c>
      <c r="J87" s="107">
        <f>BK87</f>
        <v>0</v>
      </c>
      <c r="L87" s="32"/>
      <c r="M87" s="59"/>
      <c r="N87" s="50"/>
      <c r="O87" s="50"/>
      <c r="P87" s="108">
        <f>P88+P106+P357</f>
        <v>0</v>
      </c>
      <c r="Q87" s="50"/>
      <c r="R87" s="108">
        <f>R88+R106+R357</f>
        <v>76.886002099999985</v>
      </c>
      <c r="S87" s="50"/>
      <c r="T87" s="109">
        <f>T88+T106+T357</f>
        <v>0</v>
      </c>
      <c r="AT87" s="16" t="s">
        <v>79</v>
      </c>
      <c r="AU87" s="16" t="s">
        <v>163</v>
      </c>
      <c r="BK87" s="110">
        <f>BK88+BK106+BK357</f>
        <v>0</v>
      </c>
    </row>
    <row r="88" spans="2:65" s="10" customFormat="1" ht="25.9" customHeight="1">
      <c r="B88" s="111"/>
      <c r="D88" s="112" t="s">
        <v>79</v>
      </c>
      <c r="E88" s="113" t="s">
        <v>4065</v>
      </c>
      <c r="F88" s="113" t="s">
        <v>4066</v>
      </c>
      <c r="I88" s="114"/>
      <c r="J88" s="115">
        <f>BK88</f>
        <v>0</v>
      </c>
      <c r="L88" s="111"/>
      <c r="M88" s="116"/>
      <c r="P88" s="117">
        <f>P89</f>
        <v>0</v>
      </c>
      <c r="R88" s="117">
        <f>R89</f>
        <v>0</v>
      </c>
      <c r="T88" s="118">
        <f>T89</f>
        <v>0</v>
      </c>
      <c r="AR88" s="112" t="s">
        <v>88</v>
      </c>
      <c r="AT88" s="119" t="s">
        <v>79</v>
      </c>
      <c r="AU88" s="119" t="s">
        <v>80</v>
      </c>
      <c r="AY88" s="112" t="s">
        <v>184</v>
      </c>
      <c r="BK88" s="120">
        <f>BK89</f>
        <v>0</v>
      </c>
    </row>
    <row r="89" spans="2:65" s="10" customFormat="1" ht="22.9" customHeight="1">
      <c r="B89" s="111"/>
      <c r="D89" s="112" t="s">
        <v>79</v>
      </c>
      <c r="E89" s="163" t="s">
        <v>88</v>
      </c>
      <c r="F89" s="163" t="s">
        <v>4067</v>
      </c>
      <c r="I89" s="114"/>
      <c r="J89" s="164">
        <f>BK89</f>
        <v>0</v>
      </c>
      <c r="L89" s="111"/>
      <c r="M89" s="116"/>
      <c r="P89" s="117">
        <f>SUM(P90:P105)</f>
        <v>0</v>
      </c>
      <c r="R89" s="117">
        <f>SUM(R90:R105)</f>
        <v>0</v>
      </c>
      <c r="T89" s="118">
        <f>SUM(T90:T105)</f>
        <v>0</v>
      </c>
      <c r="AR89" s="112" t="s">
        <v>88</v>
      </c>
      <c r="AT89" s="119" t="s">
        <v>79</v>
      </c>
      <c r="AU89" s="119" t="s">
        <v>88</v>
      </c>
      <c r="AY89" s="112" t="s">
        <v>184</v>
      </c>
      <c r="BK89" s="120">
        <f>SUM(BK90:BK105)</f>
        <v>0</v>
      </c>
    </row>
    <row r="90" spans="2:65" s="1" customFormat="1" ht="37.9" customHeight="1">
      <c r="B90" s="121"/>
      <c r="C90" s="122" t="s">
        <v>88</v>
      </c>
      <c r="D90" s="122" t="s">
        <v>185</v>
      </c>
      <c r="E90" s="123" t="s">
        <v>4068</v>
      </c>
      <c r="F90" s="124" t="s">
        <v>4069</v>
      </c>
      <c r="G90" s="125" t="s">
        <v>188</v>
      </c>
      <c r="H90" s="126">
        <v>13.91</v>
      </c>
      <c r="I90" s="127"/>
      <c r="J90" s="128">
        <f>ROUND(I90*H90,2)</f>
        <v>0</v>
      </c>
      <c r="K90" s="124" t="s">
        <v>2531</v>
      </c>
      <c r="L90" s="32"/>
      <c r="M90" s="129" t="s">
        <v>3</v>
      </c>
      <c r="N90" s="130" t="s">
        <v>51</v>
      </c>
      <c r="P90" s="131">
        <f>O90*H90</f>
        <v>0</v>
      </c>
      <c r="Q90" s="131">
        <v>0</v>
      </c>
      <c r="R90" s="131">
        <f>Q90*H90</f>
        <v>0</v>
      </c>
      <c r="S90" s="131">
        <v>0</v>
      </c>
      <c r="T90" s="132">
        <f>S90*H90</f>
        <v>0</v>
      </c>
      <c r="AR90" s="133" t="s">
        <v>203</v>
      </c>
      <c r="AT90" s="133" t="s">
        <v>185</v>
      </c>
      <c r="AU90" s="133" t="s">
        <v>90</v>
      </c>
      <c r="AY90" s="16" t="s">
        <v>184</v>
      </c>
      <c r="BE90" s="134">
        <f>IF(N90="základní",J90,0)</f>
        <v>0</v>
      </c>
      <c r="BF90" s="134">
        <f>IF(N90="snížená",J90,0)</f>
        <v>0</v>
      </c>
      <c r="BG90" s="134">
        <f>IF(N90="zákl. přenesená",J90,0)</f>
        <v>0</v>
      </c>
      <c r="BH90" s="134">
        <f>IF(N90="sníž. přenesená",J90,0)</f>
        <v>0</v>
      </c>
      <c r="BI90" s="134">
        <f>IF(N90="nulová",J90,0)</f>
        <v>0</v>
      </c>
      <c r="BJ90" s="16" t="s">
        <v>88</v>
      </c>
      <c r="BK90" s="134">
        <f>ROUND(I90*H90,2)</f>
        <v>0</v>
      </c>
      <c r="BL90" s="16" t="s">
        <v>203</v>
      </c>
      <c r="BM90" s="133" t="s">
        <v>4070</v>
      </c>
    </row>
    <row r="91" spans="2:65" s="1" customFormat="1" ht="11.25">
      <c r="B91" s="32"/>
      <c r="D91" s="165" t="s">
        <v>2533</v>
      </c>
      <c r="F91" s="166" t="s">
        <v>4071</v>
      </c>
      <c r="I91" s="167"/>
      <c r="L91" s="32"/>
      <c r="M91" s="168"/>
      <c r="T91" s="53"/>
      <c r="AT91" s="16" t="s">
        <v>2533</v>
      </c>
      <c r="AU91" s="16" t="s">
        <v>90</v>
      </c>
    </row>
    <row r="92" spans="2:65" s="11" customFormat="1" ht="11.25">
      <c r="B92" s="135"/>
      <c r="D92" s="136" t="s">
        <v>190</v>
      </c>
      <c r="E92" s="137" t="s">
        <v>3</v>
      </c>
      <c r="F92" s="138" t="s">
        <v>4072</v>
      </c>
      <c r="H92" s="137" t="s">
        <v>3</v>
      </c>
      <c r="I92" s="139"/>
      <c r="L92" s="135"/>
      <c r="M92" s="140"/>
      <c r="T92" s="141"/>
      <c r="AT92" s="137" t="s">
        <v>190</v>
      </c>
      <c r="AU92" s="137" t="s">
        <v>90</v>
      </c>
      <c r="AV92" s="11" t="s">
        <v>88</v>
      </c>
      <c r="AW92" s="11" t="s">
        <v>41</v>
      </c>
      <c r="AX92" s="11" t="s">
        <v>80</v>
      </c>
      <c r="AY92" s="137" t="s">
        <v>184</v>
      </c>
    </row>
    <row r="93" spans="2:65" s="11" customFormat="1" ht="22.5">
      <c r="B93" s="135"/>
      <c r="D93" s="136" t="s">
        <v>190</v>
      </c>
      <c r="E93" s="137" t="s">
        <v>3</v>
      </c>
      <c r="F93" s="138" t="s">
        <v>4073</v>
      </c>
      <c r="H93" s="137" t="s">
        <v>3</v>
      </c>
      <c r="I93" s="139"/>
      <c r="L93" s="135"/>
      <c r="M93" s="140"/>
      <c r="T93" s="141"/>
      <c r="AT93" s="137" t="s">
        <v>190</v>
      </c>
      <c r="AU93" s="137" t="s">
        <v>90</v>
      </c>
      <c r="AV93" s="11" t="s">
        <v>88</v>
      </c>
      <c r="AW93" s="11" t="s">
        <v>41</v>
      </c>
      <c r="AX93" s="11" t="s">
        <v>80</v>
      </c>
      <c r="AY93" s="137" t="s">
        <v>184</v>
      </c>
    </row>
    <row r="94" spans="2:65" s="12" customFormat="1" ht="11.25">
      <c r="B94" s="142"/>
      <c r="D94" s="136" t="s">
        <v>190</v>
      </c>
      <c r="E94" s="143" t="s">
        <v>3</v>
      </c>
      <c r="F94" s="144" t="s">
        <v>4074</v>
      </c>
      <c r="H94" s="145">
        <v>6.5</v>
      </c>
      <c r="I94" s="146"/>
      <c r="L94" s="142"/>
      <c r="M94" s="147"/>
      <c r="T94" s="148"/>
      <c r="AT94" s="143" t="s">
        <v>190</v>
      </c>
      <c r="AU94" s="143" t="s">
        <v>90</v>
      </c>
      <c r="AV94" s="12" t="s">
        <v>90</v>
      </c>
      <c r="AW94" s="12" t="s">
        <v>41</v>
      </c>
      <c r="AX94" s="12" t="s">
        <v>80</v>
      </c>
      <c r="AY94" s="143" t="s">
        <v>184</v>
      </c>
    </row>
    <row r="95" spans="2:65" s="11" customFormat="1" ht="22.5">
      <c r="B95" s="135"/>
      <c r="D95" s="136" t="s">
        <v>190</v>
      </c>
      <c r="E95" s="137" t="s">
        <v>3</v>
      </c>
      <c r="F95" s="138" t="s">
        <v>4075</v>
      </c>
      <c r="H95" s="137" t="s">
        <v>3</v>
      </c>
      <c r="I95" s="139"/>
      <c r="L95" s="135"/>
      <c r="M95" s="140"/>
      <c r="T95" s="141"/>
      <c r="AT95" s="137" t="s">
        <v>190</v>
      </c>
      <c r="AU95" s="137" t="s">
        <v>90</v>
      </c>
      <c r="AV95" s="11" t="s">
        <v>88</v>
      </c>
      <c r="AW95" s="11" t="s">
        <v>41</v>
      </c>
      <c r="AX95" s="11" t="s">
        <v>80</v>
      </c>
      <c r="AY95" s="137" t="s">
        <v>184</v>
      </c>
    </row>
    <row r="96" spans="2:65" s="12" customFormat="1" ht="11.25">
      <c r="B96" s="142"/>
      <c r="D96" s="136" t="s">
        <v>190</v>
      </c>
      <c r="E96" s="143" t="s">
        <v>3</v>
      </c>
      <c r="F96" s="144" t="s">
        <v>4076</v>
      </c>
      <c r="H96" s="145">
        <v>7.41</v>
      </c>
      <c r="I96" s="146"/>
      <c r="L96" s="142"/>
      <c r="M96" s="147"/>
      <c r="T96" s="148"/>
      <c r="AT96" s="143" t="s">
        <v>190</v>
      </c>
      <c r="AU96" s="143" t="s">
        <v>90</v>
      </c>
      <c r="AV96" s="12" t="s">
        <v>90</v>
      </c>
      <c r="AW96" s="12" t="s">
        <v>41</v>
      </c>
      <c r="AX96" s="12" t="s">
        <v>80</v>
      </c>
      <c r="AY96" s="143" t="s">
        <v>184</v>
      </c>
    </row>
    <row r="97" spans="2:65" s="13" customFormat="1" ht="11.25">
      <c r="B97" s="149"/>
      <c r="D97" s="136" t="s">
        <v>190</v>
      </c>
      <c r="E97" s="150" t="s">
        <v>3</v>
      </c>
      <c r="F97" s="151" t="s">
        <v>202</v>
      </c>
      <c r="H97" s="152">
        <v>13.91</v>
      </c>
      <c r="I97" s="153"/>
      <c r="L97" s="149"/>
      <c r="M97" s="154"/>
      <c r="T97" s="155"/>
      <c r="AT97" s="150" t="s">
        <v>190</v>
      </c>
      <c r="AU97" s="150" t="s">
        <v>90</v>
      </c>
      <c r="AV97" s="13" t="s">
        <v>203</v>
      </c>
      <c r="AW97" s="13" t="s">
        <v>41</v>
      </c>
      <c r="AX97" s="13" t="s">
        <v>88</v>
      </c>
      <c r="AY97" s="150" t="s">
        <v>184</v>
      </c>
    </row>
    <row r="98" spans="2:65" s="1" customFormat="1" ht="44.25" customHeight="1">
      <c r="B98" s="121"/>
      <c r="C98" s="122" t="s">
        <v>90</v>
      </c>
      <c r="D98" s="122" t="s">
        <v>185</v>
      </c>
      <c r="E98" s="123" t="s">
        <v>4077</v>
      </c>
      <c r="F98" s="124" t="s">
        <v>4078</v>
      </c>
      <c r="G98" s="125" t="s">
        <v>296</v>
      </c>
      <c r="H98" s="126">
        <v>23.091000000000001</v>
      </c>
      <c r="I98" s="127"/>
      <c r="J98" s="128">
        <f>ROUND(I98*H98,2)</f>
        <v>0</v>
      </c>
      <c r="K98" s="124" t="s">
        <v>2531</v>
      </c>
      <c r="L98" s="32"/>
      <c r="M98" s="129" t="s">
        <v>3</v>
      </c>
      <c r="N98" s="130" t="s">
        <v>51</v>
      </c>
      <c r="P98" s="131">
        <f>O98*H98</f>
        <v>0</v>
      </c>
      <c r="Q98" s="131">
        <v>0</v>
      </c>
      <c r="R98" s="131">
        <f>Q98*H98</f>
        <v>0</v>
      </c>
      <c r="S98" s="131">
        <v>0</v>
      </c>
      <c r="T98" s="132">
        <f>S98*H98</f>
        <v>0</v>
      </c>
      <c r="AR98" s="133" t="s">
        <v>203</v>
      </c>
      <c r="AT98" s="133" t="s">
        <v>185</v>
      </c>
      <c r="AU98" s="133" t="s">
        <v>90</v>
      </c>
      <c r="AY98" s="16" t="s">
        <v>184</v>
      </c>
      <c r="BE98" s="134">
        <f>IF(N98="základní",J98,0)</f>
        <v>0</v>
      </c>
      <c r="BF98" s="134">
        <f>IF(N98="snížená",J98,0)</f>
        <v>0</v>
      </c>
      <c r="BG98" s="134">
        <f>IF(N98="zákl. přenesená",J98,0)</f>
        <v>0</v>
      </c>
      <c r="BH98" s="134">
        <f>IF(N98="sníž. přenesená",J98,0)</f>
        <v>0</v>
      </c>
      <c r="BI98" s="134">
        <f>IF(N98="nulová",J98,0)</f>
        <v>0</v>
      </c>
      <c r="BJ98" s="16" t="s">
        <v>88</v>
      </c>
      <c r="BK98" s="134">
        <f>ROUND(I98*H98,2)</f>
        <v>0</v>
      </c>
      <c r="BL98" s="16" t="s">
        <v>203</v>
      </c>
      <c r="BM98" s="133" t="s">
        <v>4079</v>
      </c>
    </row>
    <row r="99" spans="2:65" s="1" customFormat="1" ht="11.25">
      <c r="B99" s="32"/>
      <c r="D99" s="165" t="s">
        <v>2533</v>
      </c>
      <c r="F99" s="166" t="s">
        <v>4080</v>
      </c>
      <c r="I99" s="167"/>
      <c r="L99" s="32"/>
      <c r="M99" s="168"/>
      <c r="T99" s="53"/>
      <c r="AT99" s="16" t="s">
        <v>2533</v>
      </c>
      <c r="AU99" s="16" t="s">
        <v>90</v>
      </c>
    </row>
    <row r="100" spans="2:65" s="11" customFormat="1" ht="11.25">
      <c r="B100" s="135"/>
      <c r="D100" s="136" t="s">
        <v>190</v>
      </c>
      <c r="E100" s="137" t="s">
        <v>3</v>
      </c>
      <c r="F100" s="138" t="s">
        <v>4072</v>
      </c>
      <c r="H100" s="137" t="s">
        <v>3</v>
      </c>
      <c r="I100" s="139"/>
      <c r="L100" s="135"/>
      <c r="M100" s="140"/>
      <c r="T100" s="141"/>
      <c r="AT100" s="137" t="s">
        <v>190</v>
      </c>
      <c r="AU100" s="137" t="s">
        <v>90</v>
      </c>
      <c r="AV100" s="11" t="s">
        <v>88</v>
      </c>
      <c r="AW100" s="11" t="s">
        <v>41</v>
      </c>
      <c r="AX100" s="11" t="s">
        <v>80</v>
      </c>
      <c r="AY100" s="137" t="s">
        <v>184</v>
      </c>
    </row>
    <row r="101" spans="2:65" s="11" customFormat="1" ht="22.5">
      <c r="B101" s="135"/>
      <c r="D101" s="136" t="s">
        <v>190</v>
      </c>
      <c r="E101" s="137" t="s">
        <v>3</v>
      </c>
      <c r="F101" s="138" t="s">
        <v>4073</v>
      </c>
      <c r="H101" s="137" t="s">
        <v>3</v>
      </c>
      <c r="I101" s="139"/>
      <c r="L101" s="135"/>
      <c r="M101" s="140"/>
      <c r="T101" s="141"/>
      <c r="AT101" s="137" t="s">
        <v>190</v>
      </c>
      <c r="AU101" s="137" t="s">
        <v>90</v>
      </c>
      <c r="AV101" s="11" t="s">
        <v>88</v>
      </c>
      <c r="AW101" s="11" t="s">
        <v>41</v>
      </c>
      <c r="AX101" s="11" t="s">
        <v>80</v>
      </c>
      <c r="AY101" s="137" t="s">
        <v>184</v>
      </c>
    </row>
    <row r="102" spans="2:65" s="12" customFormat="1" ht="11.25">
      <c r="B102" s="142"/>
      <c r="D102" s="136" t="s">
        <v>190</v>
      </c>
      <c r="E102" s="143" t="s">
        <v>3</v>
      </c>
      <c r="F102" s="144" t="s">
        <v>4081</v>
      </c>
      <c r="H102" s="145">
        <v>10.79</v>
      </c>
      <c r="I102" s="146"/>
      <c r="L102" s="142"/>
      <c r="M102" s="147"/>
      <c r="T102" s="148"/>
      <c r="AT102" s="143" t="s">
        <v>190</v>
      </c>
      <c r="AU102" s="143" t="s">
        <v>90</v>
      </c>
      <c r="AV102" s="12" t="s">
        <v>90</v>
      </c>
      <c r="AW102" s="12" t="s">
        <v>41</v>
      </c>
      <c r="AX102" s="12" t="s">
        <v>80</v>
      </c>
      <c r="AY102" s="143" t="s">
        <v>184</v>
      </c>
    </row>
    <row r="103" spans="2:65" s="11" customFormat="1" ht="22.5">
      <c r="B103" s="135"/>
      <c r="D103" s="136" t="s">
        <v>190</v>
      </c>
      <c r="E103" s="137" t="s">
        <v>3</v>
      </c>
      <c r="F103" s="138" t="s">
        <v>4075</v>
      </c>
      <c r="H103" s="137" t="s">
        <v>3</v>
      </c>
      <c r="I103" s="139"/>
      <c r="L103" s="135"/>
      <c r="M103" s="140"/>
      <c r="T103" s="141"/>
      <c r="AT103" s="137" t="s">
        <v>190</v>
      </c>
      <c r="AU103" s="137" t="s">
        <v>90</v>
      </c>
      <c r="AV103" s="11" t="s">
        <v>88</v>
      </c>
      <c r="AW103" s="11" t="s">
        <v>41</v>
      </c>
      <c r="AX103" s="11" t="s">
        <v>80</v>
      </c>
      <c r="AY103" s="137" t="s">
        <v>184</v>
      </c>
    </row>
    <row r="104" spans="2:65" s="12" customFormat="1" ht="11.25">
      <c r="B104" s="142"/>
      <c r="D104" s="136" t="s">
        <v>190</v>
      </c>
      <c r="E104" s="143" t="s">
        <v>3</v>
      </c>
      <c r="F104" s="144" t="s">
        <v>4082</v>
      </c>
      <c r="H104" s="145">
        <v>12.301</v>
      </c>
      <c r="I104" s="146"/>
      <c r="L104" s="142"/>
      <c r="M104" s="147"/>
      <c r="T104" s="148"/>
      <c r="AT104" s="143" t="s">
        <v>190</v>
      </c>
      <c r="AU104" s="143" t="s">
        <v>90</v>
      </c>
      <c r="AV104" s="12" t="s">
        <v>90</v>
      </c>
      <c r="AW104" s="12" t="s">
        <v>41</v>
      </c>
      <c r="AX104" s="12" t="s">
        <v>80</v>
      </c>
      <c r="AY104" s="143" t="s">
        <v>184</v>
      </c>
    </row>
    <row r="105" spans="2:65" s="13" customFormat="1" ht="11.25">
      <c r="B105" s="149"/>
      <c r="D105" s="136" t="s">
        <v>190</v>
      </c>
      <c r="E105" s="150" t="s">
        <v>3</v>
      </c>
      <c r="F105" s="151" t="s">
        <v>202</v>
      </c>
      <c r="H105" s="152">
        <v>23.091000000000001</v>
      </c>
      <c r="I105" s="153"/>
      <c r="L105" s="149"/>
      <c r="M105" s="154"/>
      <c r="T105" s="155"/>
      <c r="AT105" s="150" t="s">
        <v>190</v>
      </c>
      <c r="AU105" s="150" t="s">
        <v>90</v>
      </c>
      <c r="AV105" s="13" t="s">
        <v>203</v>
      </c>
      <c r="AW105" s="13" t="s">
        <v>41</v>
      </c>
      <c r="AX105" s="13" t="s">
        <v>88</v>
      </c>
      <c r="AY105" s="150" t="s">
        <v>184</v>
      </c>
    </row>
    <row r="106" spans="2:65" s="10" customFormat="1" ht="25.9" customHeight="1">
      <c r="B106" s="111"/>
      <c r="D106" s="112" t="s">
        <v>79</v>
      </c>
      <c r="E106" s="113" t="s">
        <v>2525</v>
      </c>
      <c r="F106" s="113" t="s">
        <v>2525</v>
      </c>
      <c r="I106" s="114"/>
      <c r="J106" s="115">
        <f>BK106</f>
        <v>0</v>
      </c>
      <c r="L106" s="111"/>
      <c r="M106" s="116"/>
      <c r="P106" s="117">
        <f>P107+P148+P248</f>
        <v>0</v>
      </c>
      <c r="R106" s="117">
        <f>R107+R148+R248</f>
        <v>76.886002099999985</v>
      </c>
      <c r="T106" s="118">
        <f>T107+T148+T248</f>
        <v>0</v>
      </c>
      <c r="AR106" s="112" t="s">
        <v>210</v>
      </c>
      <c r="AT106" s="119" t="s">
        <v>79</v>
      </c>
      <c r="AU106" s="119" t="s">
        <v>80</v>
      </c>
      <c r="AY106" s="112" t="s">
        <v>184</v>
      </c>
      <c r="BK106" s="120">
        <f>BK107+BK148+BK248</f>
        <v>0</v>
      </c>
    </row>
    <row r="107" spans="2:65" s="10" customFormat="1" ht="22.9" customHeight="1">
      <c r="B107" s="111"/>
      <c r="D107" s="112" t="s">
        <v>79</v>
      </c>
      <c r="E107" s="163" t="s">
        <v>2527</v>
      </c>
      <c r="F107" s="163" t="s">
        <v>2528</v>
      </c>
      <c r="I107" s="114"/>
      <c r="J107" s="164">
        <f>BK107</f>
        <v>0</v>
      </c>
      <c r="L107" s="111"/>
      <c r="M107" s="116"/>
      <c r="P107" s="117">
        <f>SUM(P108:P147)</f>
        <v>0</v>
      </c>
      <c r="R107" s="117">
        <f>SUM(R108:R147)</f>
        <v>0.17091500000000001</v>
      </c>
      <c r="T107" s="118">
        <f>SUM(T108:T147)</f>
        <v>0</v>
      </c>
      <c r="AR107" s="112" t="s">
        <v>210</v>
      </c>
      <c r="AT107" s="119" t="s">
        <v>79</v>
      </c>
      <c r="AU107" s="119" t="s">
        <v>88</v>
      </c>
      <c r="AY107" s="112" t="s">
        <v>184</v>
      </c>
      <c r="BK107" s="120">
        <f>SUM(BK108:BK147)</f>
        <v>0</v>
      </c>
    </row>
    <row r="108" spans="2:65" s="1" customFormat="1" ht="33" customHeight="1">
      <c r="B108" s="121"/>
      <c r="C108" s="122" t="s">
        <v>210</v>
      </c>
      <c r="D108" s="122" t="s">
        <v>185</v>
      </c>
      <c r="E108" s="123" t="s">
        <v>4083</v>
      </c>
      <c r="F108" s="124" t="s">
        <v>4084</v>
      </c>
      <c r="G108" s="125" t="s">
        <v>348</v>
      </c>
      <c r="H108" s="126">
        <v>8</v>
      </c>
      <c r="I108" s="127"/>
      <c r="J108" s="128">
        <f>ROUND(I108*H108,2)</f>
        <v>0</v>
      </c>
      <c r="K108" s="124" t="s">
        <v>2531</v>
      </c>
      <c r="L108" s="32"/>
      <c r="M108" s="129" t="s">
        <v>3</v>
      </c>
      <c r="N108" s="130" t="s">
        <v>51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88</v>
      </c>
      <c r="AT108" s="133" t="s">
        <v>185</v>
      </c>
      <c r="AU108" s="133" t="s">
        <v>90</v>
      </c>
      <c r="AY108" s="16" t="s">
        <v>184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88</v>
      </c>
      <c r="BK108" s="134">
        <f>ROUND(I108*H108,2)</f>
        <v>0</v>
      </c>
      <c r="BL108" s="16" t="s">
        <v>88</v>
      </c>
      <c r="BM108" s="133" t="s">
        <v>4085</v>
      </c>
    </row>
    <row r="109" spans="2:65" s="1" customFormat="1" ht="11.25">
      <c r="B109" s="32"/>
      <c r="D109" s="165" t="s">
        <v>2533</v>
      </c>
      <c r="F109" s="166" t="s">
        <v>4086</v>
      </c>
      <c r="I109" s="167"/>
      <c r="L109" s="32"/>
      <c r="M109" s="168"/>
      <c r="T109" s="53"/>
      <c r="AT109" s="16" t="s">
        <v>2533</v>
      </c>
      <c r="AU109" s="16" t="s">
        <v>90</v>
      </c>
    </row>
    <row r="110" spans="2:65" s="11" customFormat="1" ht="11.25">
      <c r="B110" s="135"/>
      <c r="D110" s="136" t="s">
        <v>190</v>
      </c>
      <c r="E110" s="137" t="s">
        <v>3</v>
      </c>
      <c r="F110" s="138" t="s">
        <v>4087</v>
      </c>
      <c r="H110" s="137" t="s">
        <v>3</v>
      </c>
      <c r="I110" s="139"/>
      <c r="L110" s="135"/>
      <c r="M110" s="140"/>
      <c r="T110" s="141"/>
      <c r="AT110" s="137" t="s">
        <v>190</v>
      </c>
      <c r="AU110" s="137" t="s">
        <v>90</v>
      </c>
      <c r="AV110" s="11" t="s">
        <v>88</v>
      </c>
      <c r="AW110" s="11" t="s">
        <v>41</v>
      </c>
      <c r="AX110" s="11" t="s">
        <v>80</v>
      </c>
      <c r="AY110" s="137" t="s">
        <v>184</v>
      </c>
    </row>
    <row r="111" spans="2:65" s="11" customFormat="1" ht="11.25">
      <c r="B111" s="135"/>
      <c r="D111" s="136" t="s">
        <v>190</v>
      </c>
      <c r="E111" s="137" t="s">
        <v>3</v>
      </c>
      <c r="F111" s="138" t="s">
        <v>4088</v>
      </c>
      <c r="H111" s="137" t="s">
        <v>3</v>
      </c>
      <c r="I111" s="139"/>
      <c r="L111" s="135"/>
      <c r="M111" s="140"/>
      <c r="T111" s="141"/>
      <c r="AT111" s="137" t="s">
        <v>190</v>
      </c>
      <c r="AU111" s="137" t="s">
        <v>90</v>
      </c>
      <c r="AV111" s="11" t="s">
        <v>88</v>
      </c>
      <c r="AW111" s="11" t="s">
        <v>41</v>
      </c>
      <c r="AX111" s="11" t="s">
        <v>80</v>
      </c>
      <c r="AY111" s="137" t="s">
        <v>184</v>
      </c>
    </row>
    <row r="112" spans="2:65" s="12" customFormat="1" ht="11.25">
      <c r="B112" s="142"/>
      <c r="D112" s="136" t="s">
        <v>190</v>
      </c>
      <c r="E112" s="143" t="s">
        <v>3</v>
      </c>
      <c r="F112" s="144" t="s">
        <v>1362</v>
      </c>
      <c r="H112" s="145">
        <v>8</v>
      </c>
      <c r="I112" s="146"/>
      <c r="L112" s="142"/>
      <c r="M112" s="147"/>
      <c r="T112" s="148"/>
      <c r="AT112" s="143" t="s">
        <v>190</v>
      </c>
      <c r="AU112" s="143" t="s">
        <v>90</v>
      </c>
      <c r="AV112" s="12" t="s">
        <v>90</v>
      </c>
      <c r="AW112" s="12" t="s">
        <v>41</v>
      </c>
      <c r="AX112" s="12" t="s">
        <v>88</v>
      </c>
      <c r="AY112" s="143" t="s">
        <v>184</v>
      </c>
    </row>
    <row r="113" spans="2:65" s="1" customFormat="1" ht="37.9" customHeight="1">
      <c r="B113" s="121"/>
      <c r="C113" s="122" t="s">
        <v>203</v>
      </c>
      <c r="D113" s="122" t="s">
        <v>185</v>
      </c>
      <c r="E113" s="123" t="s">
        <v>4089</v>
      </c>
      <c r="F113" s="124" t="s">
        <v>4090</v>
      </c>
      <c r="G113" s="125" t="s">
        <v>348</v>
      </c>
      <c r="H113" s="126">
        <v>2</v>
      </c>
      <c r="I113" s="127"/>
      <c r="J113" s="128">
        <f>ROUND(I113*H113,2)</f>
        <v>0</v>
      </c>
      <c r="K113" s="124" t="s">
        <v>2531</v>
      </c>
      <c r="L113" s="32"/>
      <c r="M113" s="129" t="s">
        <v>3</v>
      </c>
      <c r="N113" s="130" t="s">
        <v>51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88</v>
      </c>
      <c r="AT113" s="133" t="s">
        <v>185</v>
      </c>
      <c r="AU113" s="133" t="s">
        <v>90</v>
      </c>
      <c r="AY113" s="16" t="s">
        <v>184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88</v>
      </c>
      <c r="BK113" s="134">
        <f>ROUND(I113*H113,2)</f>
        <v>0</v>
      </c>
      <c r="BL113" s="16" t="s">
        <v>88</v>
      </c>
      <c r="BM113" s="133" t="s">
        <v>4091</v>
      </c>
    </row>
    <row r="114" spans="2:65" s="1" customFormat="1" ht="11.25">
      <c r="B114" s="32"/>
      <c r="D114" s="165" t="s">
        <v>2533</v>
      </c>
      <c r="F114" s="166" t="s">
        <v>4092</v>
      </c>
      <c r="I114" s="167"/>
      <c r="L114" s="32"/>
      <c r="M114" s="168"/>
      <c r="T114" s="53"/>
      <c r="AT114" s="16" t="s">
        <v>2533</v>
      </c>
      <c r="AU114" s="16" t="s">
        <v>90</v>
      </c>
    </row>
    <row r="115" spans="2:65" s="11" customFormat="1" ht="11.25">
      <c r="B115" s="135"/>
      <c r="D115" s="136" t="s">
        <v>190</v>
      </c>
      <c r="E115" s="137" t="s">
        <v>3</v>
      </c>
      <c r="F115" s="138" t="s">
        <v>4087</v>
      </c>
      <c r="H115" s="137" t="s">
        <v>3</v>
      </c>
      <c r="I115" s="139"/>
      <c r="L115" s="135"/>
      <c r="M115" s="140"/>
      <c r="T115" s="141"/>
      <c r="AT115" s="137" t="s">
        <v>190</v>
      </c>
      <c r="AU115" s="137" t="s">
        <v>90</v>
      </c>
      <c r="AV115" s="11" t="s">
        <v>88</v>
      </c>
      <c r="AW115" s="11" t="s">
        <v>41</v>
      </c>
      <c r="AX115" s="11" t="s">
        <v>80</v>
      </c>
      <c r="AY115" s="137" t="s">
        <v>184</v>
      </c>
    </row>
    <row r="116" spans="2:65" s="11" customFormat="1" ht="11.25">
      <c r="B116" s="135"/>
      <c r="D116" s="136" t="s">
        <v>190</v>
      </c>
      <c r="E116" s="137" t="s">
        <v>3</v>
      </c>
      <c r="F116" s="138" t="s">
        <v>4093</v>
      </c>
      <c r="H116" s="137" t="s">
        <v>3</v>
      </c>
      <c r="I116" s="139"/>
      <c r="L116" s="135"/>
      <c r="M116" s="140"/>
      <c r="T116" s="141"/>
      <c r="AT116" s="137" t="s">
        <v>190</v>
      </c>
      <c r="AU116" s="137" t="s">
        <v>90</v>
      </c>
      <c r="AV116" s="11" t="s">
        <v>88</v>
      </c>
      <c r="AW116" s="11" t="s">
        <v>41</v>
      </c>
      <c r="AX116" s="11" t="s">
        <v>80</v>
      </c>
      <c r="AY116" s="137" t="s">
        <v>184</v>
      </c>
    </row>
    <row r="117" spans="2:65" s="12" customFormat="1" ht="11.25">
      <c r="B117" s="142"/>
      <c r="D117" s="136" t="s">
        <v>190</v>
      </c>
      <c r="E117" s="143" t="s">
        <v>3</v>
      </c>
      <c r="F117" s="144" t="s">
        <v>1112</v>
      </c>
      <c r="H117" s="145">
        <v>2</v>
      </c>
      <c r="I117" s="146"/>
      <c r="L117" s="142"/>
      <c r="M117" s="147"/>
      <c r="T117" s="148"/>
      <c r="AT117" s="143" t="s">
        <v>190</v>
      </c>
      <c r="AU117" s="143" t="s">
        <v>90</v>
      </c>
      <c r="AV117" s="12" t="s">
        <v>90</v>
      </c>
      <c r="AW117" s="12" t="s">
        <v>41</v>
      </c>
      <c r="AX117" s="12" t="s">
        <v>88</v>
      </c>
      <c r="AY117" s="143" t="s">
        <v>184</v>
      </c>
    </row>
    <row r="118" spans="2:65" s="1" customFormat="1" ht="24.2" customHeight="1">
      <c r="B118" s="121"/>
      <c r="C118" s="169" t="s">
        <v>221</v>
      </c>
      <c r="D118" s="169" t="s">
        <v>2525</v>
      </c>
      <c r="E118" s="170" t="s">
        <v>4094</v>
      </c>
      <c r="F118" s="171" t="s">
        <v>4095</v>
      </c>
      <c r="G118" s="172" t="s">
        <v>348</v>
      </c>
      <c r="H118" s="173">
        <v>2</v>
      </c>
      <c r="I118" s="174"/>
      <c r="J118" s="175">
        <f>ROUND(I118*H118,2)</f>
        <v>0</v>
      </c>
      <c r="K118" s="171" t="s">
        <v>2531</v>
      </c>
      <c r="L118" s="176"/>
      <c r="M118" s="177" t="s">
        <v>3</v>
      </c>
      <c r="N118" s="178" t="s">
        <v>51</v>
      </c>
      <c r="P118" s="131">
        <f>O118*H118</f>
        <v>0</v>
      </c>
      <c r="Q118" s="131">
        <v>3.7000000000000002E-3</v>
      </c>
      <c r="R118" s="131">
        <f>Q118*H118</f>
        <v>7.4000000000000003E-3</v>
      </c>
      <c r="S118" s="131">
        <v>0</v>
      </c>
      <c r="T118" s="132">
        <f>S118*H118</f>
        <v>0</v>
      </c>
      <c r="AR118" s="133" t="s">
        <v>90</v>
      </c>
      <c r="AT118" s="133" t="s">
        <v>2525</v>
      </c>
      <c r="AU118" s="133" t="s">
        <v>90</v>
      </c>
      <c r="AY118" s="16" t="s">
        <v>184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88</v>
      </c>
      <c r="BK118" s="134">
        <f>ROUND(I118*H118,2)</f>
        <v>0</v>
      </c>
      <c r="BL118" s="16" t="s">
        <v>88</v>
      </c>
      <c r="BM118" s="133" t="s">
        <v>4096</v>
      </c>
    </row>
    <row r="119" spans="2:65" s="11" customFormat="1" ht="11.25">
      <c r="B119" s="135"/>
      <c r="D119" s="136" t="s">
        <v>190</v>
      </c>
      <c r="E119" s="137" t="s">
        <v>3</v>
      </c>
      <c r="F119" s="138" t="s">
        <v>4087</v>
      </c>
      <c r="H119" s="137" t="s">
        <v>3</v>
      </c>
      <c r="I119" s="139"/>
      <c r="L119" s="135"/>
      <c r="M119" s="140"/>
      <c r="T119" s="141"/>
      <c r="AT119" s="137" t="s">
        <v>190</v>
      </c>
      <c r="AU119" s="137" t="s">
        <v>90</v>
      </c>
      <c r="AV119" s="11" t="s">
        <v>88</v>
      </c>
      <c r="AW119" s="11" t="s">
        <v>41</v>
      </c>
      <c r="AX119" s="11" t="s">
        <v>80</v>
      </c>
      <c r="AY119" s="137" t="s">
        <v>184</v>
      </c>
    </row>
    <row r="120" spans="2:65" s="11" customFormat="1" ht="11.25">
      <c r="B120" s="135"/>
      <c r="D120" s="136" t="s">
        <v>190</v>
      </c>
      <c r="E120" s="137" t="s">
        <v>3</v>
      </c>
      <c r="F120" s="138" t="s">
        <v>4093</v>
      </c>
      <c r="H120" s="137" t="s">
        <v>3</v>
      </c>
      <c r="I120" s="139"/>
      <c r="L120" s="135"/>
      <c r="M120" s="140"/>
      <c r="T120" s="141"/>
      <c r="AT120" s="137" t="s">
        <v>190</v>
      </c>
      <c r="AU120" s="137" t="s">
        <v>90</v>
      </c>
      <c r="AV120" s="11" t="s">
        <v>88</v>
      </c>
      <c r="AW120" s="11" t="s">
        <v>41</v>
      </c>
      <c r="AX120" s="11" t="s">
        <v>80</v>
      </c>
      <c r="AY120" s="137" t="s">
        <v>184</v>
      </c>
    </row>
    <row r="121" spans="2:65" s="12" customFormat="1" ht="11.25">
      <c r="B121" s="142"/>
      <c r="D121" s="136" t="s">
        <v>190</v>
      </c>
      <c r="E121" s="143" t="s">
        <v>3</v>
      </c>
      <c r="F121" s="144" t="s">
        <v>1112</v>
      </c>
      <c r="H121" s="145">
        <v>2</v>
      </c>
      <c r="I121" s="146"/>
      <c r="L121" s="142"/>
      <c r="M121" s="147"/>
      <c r="T121" s="148"/>
      <c r="AT121" s="143" t="s">
        <v>190</v>
      </c>
      <c r="AU121" s="143" t="s">
        <v>90</v>
      </c>
      <c r="AV121" s="12" t="s">
        <v>90</v>
      </c>
      <c r="AW121" s="12" t="s">
        <v>41</v>
      </c>
      <c r="AX121" s="12" t="s">
        <v>88</v>
      </c>
      <c r="AY121" s="143" t="s">
        <v>184</v>
      </c>
    </row>
    <row r="122" spans="2:65" s="1" customFormat="1" ht="16.5" customHeight="1">
      <c r="B122" s="121"/>
      <c r="C122" s="122" t="s">
        <v>224</v>
      </c>
      <c r="D122" s="122" t="s">
        <v>185</v>
      </c>
      <c r="E122" s="123" t="s">
        <v>4097</v>
      </c>
      <c r="F122" s="124" t="s">
        <v>4098</v>
      </c>
      <c r="G122" s="125" t="s">
        <v>348</v>
      </c>
      <c r="H122" s="126">
        <v>1</v>
      </c>
      <c r="I122" s="127"/>
      <c r="J122" s="128">
        <f>ROUND(I122*H122,2)</f>
        <v>0</v>
      </c>
      <c r="K122" s="124" t="s">
        <v>901</v>
      </c>
      <c r="L122" s="32"/>
      <c r="M122" s="129" t="s">
        <v>3</v>
      </c>
      <c r="N122" s="130" t="s">
        <v>51</v>
      </c>
      <c r="P122" s="131">
        <f>O122*H122</f>
        <v>0</v>
      </c>
      <c r="Q122" s="131">
        <v>0</v>
      </c>
      <c r="R122" s="131">
        <f>Q122*H122</f>
        <v>0</v>
      </c>
      <c r="S122" s="131">
        <v>0</v>
      </c>
      <c r="T122" s="132">
        <f>S122*H122</f>
        <v>0</v>
      </c>
      <c r="AR122" s="133" t="s">
        <v>88</v>
      </c>
      <c r="AT122" s="133" t="s">
        <v>185</v>
      </c>
      <c r="AU122" s="133" t="s">
        <v>90</v>
      </c>
      <c r="AY122" s="16" t="s">
        <v>184</v>
      </c>
      <c r="BE122" s="134">
        <f>IF(N122="základní",J122,0)</f>
        <v>0</v>
      </c>
      <c r="BF122" s="134">
        <f>IF(N122="snížená",J122,0)</f>
        <v>0</v>
      </c>
      <c r="BG122" s="134">
        <f>IF(N122="zákl. přenesená",J122,0)</f>
        <v>0</v>
      </c>
      <c r="BH122" s="134">
        <f>IF(N122="sníž. přenesená",J122,0)</f>
        <v>0</v>
      </c>
      <c r="BI122" s="134">
        <f>IF(N122="nulová",J122,0)</f>
        <v>0</v>
      </c>
      <c r="BJ122" s="16" t="s">
        <v>88</v>
      </c>
      <c r="BK122" s="134">
        <f>ROUND(I122*H122,2)</f>
        <v>0</v>
      </c>
      <c r="BL122" s="16" t="s">
        <v>88</v>
      </c>
      <c r="BM122" s="133" t="s">
        <v>4099</v>
      </c>
    </row>
    <row r="123" spans="2:65" s="11" customFormat="1" ht="11.25">
      <c r="B123" s="135"/>
      <c r="D123" s="136" t="s">
        <v>190</v>
      </c>
      <c r="E123" s="137" t="s">
        <v>3</v>
      </c>
      <c r="F123" s="138" t="s">
        <v>4087</v>
      </c>
      <c r="H123" s="137" t="s">
        <v>3</v>
      </c>
      <c r="I123" s="139"/>
      <c r="L123" s="135"/>
      <c r="M123" s="140"/>
      <c r="T123" s="141"/>
      <c r="AT123" s="137" t="s">
        <v>190</v>
      </c>
      <c r="AU123" s="137" t="s">
        <v>90</v>
      </c>
      <c r="AV123" s="11" t="s">
        <v>88</v>
      </c>
      <c r="AW123" s="11" t="s">
        <v>41</v>
      </c>
      <c r="AX123" s="11" t="s">
        <v>80</v>
      </c>
      <c r="AY123" s="137" t="s">
        <v>184</v>
      </c>
    </row>
    <row r="124" spans="2:65" s="11" customFormat="1" ht="11.25">
      <c r="B124" s="135"/>
      <c r="D124" s="136" t="s">
        <v>190</v>
      </c>
      <c r="E124" s="137" t="s">
        <v>3</v>
      </c>
      <c r="F124" s="138" t="s">
        <v>4100</v>
      </c>
      <c r="H124" s="137" t="s">
        <v>3</v>
      </c>
      <c r="I124" s="139"/>
      <c r="L124" s="135"/>
      <c r="M124" s="140"/>
      <c r="T124" s="141"/>
      <c r="AT124" s="137" t="s">
        <v>190</v>
      </c>
      <c r="AU124" s="137" t="s">
        <v>90</v>
      </c>
      <c r="AV124" s="11" t="s">
        <v>88</v>
      </c>
      <c r="AW124" s="11" t="s">
        <v>41</v>
      </c>
      <c r="AX124" s="11" t="s">
        <v>80</v>
      </c>
      <c r="AY124" s="137" t="s">
        <v>184</v>
      </c>
    </row>
    <row r="125" spans="2:65" s="12" customFormat="1" ht="11.25">
      <c r="B125" s="142"/>
      <c r="D125" s="136" t="s">
        <v>190</v>
      </c>
      <c r="E125" s="143" t="s">
        <v>3</v>
      </c>
      <c r="F125" s="144" t="s">
        <v>88</v>
      </c>
      <c r="H125" s="145">
        <v>1</v>
      </c>
      <c r="I125" s="146"/>
      <c r="L125" s="142"/>
      <c r="M125" s="147"/>
      <c r="T125" s="148"/>
      <c r="AT125" s="143" t="s">
        <v>190</v>
      </c>
      <c r="AU125" s="143" t="s">
        <v>90</v>
      </c>
      <c r="AV125" s="12" t="s">
        <v>90</v>
      </c>
      <c r="AW125" s="12" t="s">
        <v>41</v>
      </c>
      <c r="AX125" s="12" t="s">
        <v>88</v>
      </c>
      <c r="AY125" s="143" t="s">
        <v>184</v>
      </c>
    </row>
    <row r="126" spans="2:65" s="1" customFormat="1" ht="16.5" customHeight="1">
      <c r="B126" s="121"/>
      <c r="C126" s="169" t="s">
        <v>230</v>
      </c>
      <c r="D126" s="169" t="s">
        <v>2525</v>
      </c>
      <c r="E126" s="170" t="s">
        <v>4101</v>
      </c>
      <c r="F126" s="171" t="s">
        <v>4102</v>
      </c>
      <c r="G126" s="172" t="s">
        <v>348</v>
      </c>
      <c r="H126" s="173">
        <v>1</v>
      </c>
      <c r="I126" s="174"/>
      <c r="J126" s="175">
        <f>ROUND(I126*H126,2)</f>
        <v>0</v>
      </c>
      <c r="K126" s="171" t="s">
        <v>901</v>
      </c>
      <c r="L126" s="176"/>
      <c r="M126" s="177" t="s">
        <v>3</v>
      </c>
      <c r="N126" s="178" t="s">
        <v>51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90</v>
      </c>
      <c r="AT126" s="133" t="s">
        <v>2525</v>
      </c>
      <c r="AU126" s="133" t="s">
        <v>90</v>
      </c>
      <c r="AY126" s="16" t="s">
        <v>184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88</v>
      </c>
      <c r="BK126" s="134">
        <f>ROUND(I126*H126,2)</f>
        <v>0</v>
      </c>
      <c r="BL126" s="16" t="s">
        <v>88</v>
      </c>
      <c r="BM126" s="133" t="s">
        <v>4103</v>
      </c>
    </row>
    <row r="127" spans="2:65" s="11" customFormat="1" ht="11.25">
      <c r="B127" s="135"/>
      <c r="D127" s="136" t="s">
        <v>190</v>
      </c>
      <c r="E127" s="137" t="s">
        <v>3</v>
      </c>
      <c r="F127" s="138" t="s">
        <v>4087</v>
      </c>
      <c r="H127" s="137" t="s">
        <v>3</v>
      </c>
      <c r="I127" s="139"/>
      <c r="L127" s="135"/>
      <c r="M127" s="140"/>
      <c r="T127" s="141"/>
      <c r="AT127" s="137" t="s">
        <v>190</v>
      </c>
      <c r="AU127" s="137" t="s">
        <v>90</v>
      </c>
      <c r="AV127" s="11" t="s">
        <v>88</v>
      </c>
      <c r="AW127" s="11" t="s">
        <v>41</v>
      </c>
      <c r="AX127" s="11" t="s">
        <v>80</v>
      </c>
      <c r="AY127" s="137" t="s">
        <v>184</v>
      </c>
    </row>
    <row r="128" spans="2:65" s="11" customFormat="1" ht="11.25">
      <c r="B128" s="135"/>
      <c r="D128" s="136" t="s">
        <v>190</v>
      </c>
      <c r="E128" s="137" t="s">
        <v>3</v>
      </c>
      <c r="F128" s="138" t="s">
        <v>4104</v>
      </c>
      <c r="H128" s="137" t="s">
        <v>3</v>
      </c>
      <c r="I128" s="139"/>
      <c r="L128" s="135"/>
      <c r="M128" s="140"/>
      <c r="T128" s="141"/>
      <c r="AT128" s="137" t="s">
        <v>190</v>
      </c>
      <c r="AU128" s="137" t="s">
        <v>90</v>
      </c>
      <c r="AV128" s="11" t="s">
        <v>88</v>
      </c>
      <c r="AW128" s="11" t="s">
        <v>41</v>
      </c>
      <c r="AX128" s="11" t="s">
        <v>80</v>
      </c>
      <c r="AY128" s="137" t="s">
        <v>184</v>
      </c>
    </row>
    <row r="129" spans="2:65" s="12" customFormat="1" ht="11.25">
      <c r="B129" s="142"/>
      <c r="D129" s="136" t="s">
        <v>190</v>
      </c>
      <c r="E129" s="143" t="s">
        <v>3</v>
      </c>
      <c r="F129" s="144" t="s">
        <v>88</v>
      </c>
      <c r="H129" s="145">
        <v>1</v>
      </c>
      <c r="I129" s="146"/>
      <c r="L129" s="142"/>
      <c r="M129" s="147"/>
      <c r="T129" s="148"/>
      <c r="AT129" s="143" t="s">
        <v>190</v>
      </c>
      <c r="AU129" s="143" t="s">
        <v>90</v>
      </c>
      <c r="AV129" s="12" t="s">
        <v>90</v>
      </c>
      <c r="AW129" s="12" t="s">
        <v>41</v>
      </c>
      <c r="AX129" s="12" t="s">
        <v>88</v>
      </c>
      <c r="AY129" s="143" t="s">
        <v>184</v>
      </c>
    </row>
    <row r="130" spans="2:65" s="1" customFormat="1" ht="24.2" customHeight="1">
      <c r="B130" s="121"/>
      <c r="C130" s="122" t="s">
        <v>228</v>
      </c>
      <c r="D130" s="122" t="s">
        <v>185</v>
      </c>
      <c r="E130" s="123" t="s">
        <v>4105</v>
      </c>
      <c r="F130" s="124" t="s">
        <v>4106</v>
      </c>
      <c r="G130" s="125" t="s">
        <v>324</v>
      </c>
      <c r="H130" s="126">
        <v>30</v>
      </c>
      <c r="I130" s="127"/>
      <c r="J130" s="128">
        <f>ROUND(I130*H130,2)</f>
        <v>0</v>
      </c>
      <c r="K130" s="124" t="s">
        <v>2531</v>
      </c>
      <c r="L130" s="32"/>
      <c r="M130" s="129" t="s">
        <v>3</v>
      </c>
      <c r="N130" s="130" t="s">
        <v>51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88</v>
      </c>
      <c r="AT130" s="133" t="s">
        <v>185</v>
      </c>
      <c r="AU130" s="133" t="s">
        <v>90</v>
      </c>
      <c r="AY130" s="16" t="s">
        <v>184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88</v>
      </c>
      <c r="BK130" s="134">
        <f>ROUND(I130*H130,2)</f>
        <v>0</v>
      </c>
      <c r="BL130" s="16" t="s">
        <v>88</v>
      </c>
      <c r="BM130" s="133" t="s">
        <v>4107</v>
      </c>
    </row>
    <row r="131" spans="2:65" s="1" customFormat="1" ht="11.25">
      <c r="B131" s="32"/>
      <c r="D131" s="165" t="s">
        <v>2533</v>
      </c>
      <c r="F131" s="166" t="s">
        <v>4108</v>
      </c>
      <c r="I131" s="167"/>
      <c r="L131" s="32"/>
      <c r="M131" s="168"/>
      <c r="T131" s="53"/>
      <c r="AT131" s="16" t="s">
        <v>2533</v>
      </c>
      <c r="AU131" s="16" t="s">
        <v>90</v>
      </c>
    </row>
    <row r="132" spans="2:65" s="11" customFormat="1" ht="11.25">
      <c r="B132" s="135"/>
      <c r="D132" s="136" t="s">
        <v>190</v>
      </c>
      <c r="E132" s="137" t="s">
        <v>3</v>
      </c>
      <c r="F132" s="138" t="s">
        <v>4072</v>
      </c>
      <c r="H132" s="137" t="s">
        <v>3</v>
      </c>
      <c r="I132" s="139"/>
      <c r="L132" s="135"/>
      <c r="M132" s="140"/>
      <c r="T132" s="141"/>
      <c r="AT132" s="137" t="s">
        <v>190</v>
      </c>
      <c r="AU132" s="137" t="s">
        <v>90</v>
      </c>
      <c r="AV132" s="11" t="s">
        <v>88</v>
      </c>
      <c r="AW132" s="11" t="s">
        <v>41</v>
      </c>
      <c r="AX132" s="11" t="s">
        <v>80</v>
      </c>
      <c r="AY132" s="137" t="s">
        <v>184</v>
      </c>
    </row>
    <row r="133" spans="2:65" s="11" customFormat="1" ht="11.25">
      <c r="B133" s="135"/>
      <c r="D133" s="136" t="s">
        <v>190</v>
      </c>
      <c r="E133" s="137" t="s">
        <v>3</v>
      </c>
      <c r="F133" s="138" t="s">
        <v>4109</v>
      </c>
      <c r="H133" s="137" t="s">
        <v>3</v>
      </c>
      <c r="I133" s="139"/>
      <c r="L133" s="135"/>
      <c r="M133" s="140"/>
      <c r="T133" s="141"/>
      <c r="AT133" s="137" t="s">
        <v>190</v>
      </c>
      <c r="AU133" s="137" t="s">
        <v>90</v>
      </c>
      <c r="AV133" s="11" t="s">
        <v>88</v>
      </c>
      <c r="AW133" s="11" t="s">
        <v>41</v>
      </c>
      <c r="AX133" s="11" t="s">
        <v>80</v>
      </c>
      <c r="AY133" s="137" t="s">
        <v>184</v>
      </c>
    </row>
    <row r="134" spans="2:65" s="12" customFormat="1" ht="11.25">
      <c r="B134" s="142"/>
      <c r="D134" s="136" t="s">
        <v>190</v>
      </c>
      <c r="E134" s="143" t="s">
        <v>3</v>
      </c>
      <c r="F134" s="144" t="s">
        <v>387</v>
      </c>
      <c r="H134" s="145">
        <v>30</v>
      </c>
      <c r="I134" s="146"/>
      <c r="L134" s="142"/>
      <c r="M134" s="147"/>
      <c r="T134" s="148"/>
      <c r="AT134" s="143" t="s">
        <v>190</v>
      </c>
      <c r="AU134" s="143" t="s">
        <v>90</v>
      </c>
      <c r="AV134" s="12" t="s">
        <v>90</v>
      </c>
      <c r="AW134" s="12" t="s">
        <v>41</v>
      </c>
      <c r="AX134" s="12" t="s">
        <v>88</v>
      </c>
      <c r="AY134" s="143" t="s">
        <v>184</v>
      </c>
    </row>
    <row r="135" spans="2:65" s="1" customFormat="1" ht="16.5" customHeight="1">
      <c r="B135" s="121"/>
      <c r="C135" s="169" t="s">
        <v>241</v>
      </c>
      <c r="D135" s="169" t="s">
        <v>2525</v>
      </c>
      <c r="E135" s="170" t="s">
        <v>4110</v>
      </c>
      <c r="F135" s="171" t="s">
        <v>4111</v>
      </c>
      <c r="G135" s="172" t="s">
        <v>4112</v>
      </c>
      <c r="H135" s="173">
        <v>12</v>
      </c>
      <c r="I135" s="174"/>
      <c r="J135" s="175">
        <f>ROUND(I135*H135,2)</f>
        <v>0</v>
      </c>
      <c r="K135" s="171" t="s">
        <v>2531</v>
      </c>
      <c r="L135" s="176"/>
      <c r="M135" s="177" t="s">
        <v>3</v>
      </c>
      <c r="N135" s="178" t="s">
        <v>51</v>
      </c>
      <c r="P135" s="131">
        <f>O135*H135</f>
        <v>0</v>
      </c>
      <c r="Q135" s="131">
        <v>1E-3</v>
      </c>
      <c r="R135" s="131">
        <f>Q135*H135</f>
        <v>1.2E-2</v>
      </c>
      <c r="S135" s="131">
        <v>0</v>
      </c>
      <c r="T135" s="132">
        <f>S135*H135</f>
        <v>0</v>
      </c>
      <c r="AR135" s="133" t="s">
        <v>90</v>
      </c>
      <c r="AT135" s="133" t="s">
        <v>2525</v>
      </c>
      <c r="AU135" s="133" t="s">
        <v>90</v>
      </c>
      <c r="AY135" s="16" t="s">
        <v>184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88</v>
      </c>
      <c r="BK135" s="134">
        <f>ROUND(I135*H135,2)</f>
        <v>0</v>
      </c>
      <c r="BL135" s="16" t="s">
        <v>88</v>
      </c>
      <c r="BM135" s="133" t="s">
        <v>4113</v>
      </c>
    </row>
    <row r="136" spans="2:65" s="11" customFormat="1" ht="11.25">
      <c r="B136" s="135"/>
      <c r="D136" s="136" t="s">
        <v>190</v>
      </c>
      <c r="E136" s="137" t="s">
        <v>3</v>
      </c>
      <c r="F136" s="138" t="s">
        <v>4072</v>
      </c>
      <c r="H136" s="137" t="s">
        <v>3</v>
      </c>
      <c r="I136" s="139"/>
      <c r="L136" s="135"/>
      <c r="M136" s="140"/>
      <c r="T136" s="141"/>
      <c r="AT136" s="137" t="s">
        <v>190</v>
      </c>
      <c r="AU136" s="137" t="s">
        <v>90</v>
      </c>
      <c r="AV136" s="11" t="s">
        <v>88</v>
      </c>
      <c r="AW136" s="11" t="s">
        <v>41</v>
      </c>
      <c r="AX136" s="11" t="s">
        <v>80</v>
      </c>
      <c r="AY136" s="137" t="s">
        <v>184</v>
      </c>
    </row>
    <row r="137" spans="2:65" s="11" customFormat="1" ht="11.25">
      <c r="B137" s="135"/>
      <c r="D137" s="136" t="s">
        <v>190</v>
      </c>
      <c r="E137" s="137" t="s">
        <v>3</v>
      </c>
      <c r="F137" s="138" t="s">
        <v>4109</v>
      </c>
      <c r="H137" s="137" t="s">
        <v>3</v>
      </c>
      <c r="I137" s="139"/>
      <c r="L137" s="135"/>
      <c r="M137" s="140"/>
      <c r="T137" s="141"/>
      <c r="AT137" s="137" t="s">
        <v>190</v>
      </c>
      <c r="AU137" s="137" t="s">
        <v>90</v>
      </c>
      <c r="AV137" s="11" t="s">
        <v>88</v>
      </c>
      <c r="AW137" s="11" t="s">
        <v>41</v>
      </c>
      <c r="AX137" s="11" t="s">
        <v>80</v>
      </c>
      <c r="AY137" s="137" t="s">
        <v>184</v>
      </c>
    </row>
    <row r="138" spans="2:65" s="12" customFormat="1" ht="11.25">
      <c r="B138" s="142"/>
      <c r="D138" s="136" t="s">
        <v>190</v>
      </c>
      <c r="E138" s="143" t="s">
        <v>3</v>
      </c>
      <c r="F138" s="144" t="s">
        <v>4114</v>
      </c>
      <c r="H138" s="145">
        <v>12</v>
      </c>
      <c r="I138" s="146"/>
      <c r="L138" s="142"/>
      <c r="M138" s="147"/>
      <c r="T138" s="148"/>
      <c r="AT138" s="143" t="s">
        <v>190</v>
      </c>
      <c r="AU138" s="143" t="s">
        <v>90</v>
      </c>
      <c r="AV138" s="12" t="s">
        <v>90</v>
      </c>
      <c r="AW138" s="12" t="s">
        <v>41</v>
      </c>
      <c r="AX138" s="12" t="s">
        <v>88</v>
      </c>
      <c r="AY138" s="143" t="s">
        <v>184</v>
      </c>
    </row>
    <row r="139" spans="2:65" s="1" customFormat="1" ht="44.25" customHeight="1">
      <c r="B139" s="121"/>
      <c r="C139" s="122" t="s">
        <v>247</v>
      </c>
      <c r="D139" s="122" t="s">
        <v>185</v>
      </c>
      <c r="E139" s="123" t="s">
        <v>4115</v>
      </c>
      <c r="F139" s="124" t="s">
        <v>4116</v>
      </c>
      <c r="G139" s="125" t="s">
        <v>324</v>
      </c>
      <c r="H139" s="126">
        <v>185</v>
      </c>
      <c r="I139" s="127"/>
      <c r="J139" s="128">
        <f>ROUND(I139*H139,2)</f>
        <v>0</v>
      </c>
      <c r="K139" s="124" t="s">
        <v>2531</v>
      </c>
      <c r="L139" s="32"/>
      <c r="M139" s="129" t="s">
        <v>3</v>
      </c>
      <c r="N139" s="130" t="s">
        <v>51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88</v>
      </c>
      <c r="AT139" s="133" t="s">
        <v>185</v>
      </c>
      <c r="AU139" s="133" t="s">
        <v>90</v>
      </c>
      <c r="AY139" s="16" t="s">
        <v>184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6" t="s">
        <v>88</v>
      </c>
      <c r="BK139" s="134">
        <f>ROUND(I139*H139,2)</f>
        <v>0</v>
      </c>
      <c r="BL139" s="16" t="s">
        <v>88</v>
      </c>
      <c r="BM139" s="133" t="s">
        <v>4117</v>
      </c>
    </row>
    <row r="140" spans="2:65" s="1" customFormat="1" ht="11.25">
      <c r="B140" s="32"/>
      <c r="D140" s="165" t="s">
        <v>2533</v>
      </c>
      <c r="F140" s="166" t="s">
        <v>4118</v>
      </c>
      <c r="I140" s="167"/>
      <c r="L140" s="32"/>
      <c r="M140" s="168"/>
      <c r="T140" s="53"/>
      <c r="AT140" s="16" t="s">
        <v>2533</v>
      </c>
      <c r="AU140" s="16" t="s">
        <v>90</v>
      </c>
    </row>
    <row r="141" spans="2:65" s="11" customFormat="1" ht="11.25">
      <c r="B141" s="135"/>
      <c r="D141" s="136" t="s">
        <v>190</v>
      </c>
      <c r="E141" s="137" t="s">
        <v>3</v>
      </c>
      <c r="F141" s="138" t="s">
        <v>4119</v>
      </c>
      <c r="H141" s="137" t="s">
        <v>3</v>
      </c>
      <c r="I141" s="139"/>
      <c r="L141" s="135"/>
      <c r="M141" s="140"/>
      <c r="T141" s="141"/>
      <c r="AT141" s="137" t="s">
        <v>190</v>
      </c>
      <c r="AU141" s="137" t="s">
        <v>90</v>
      </c>
      <c r="AV141" s="11" t="s">
        <v>88</v>
      </c>
      <c r="AW141" s="11" t="s">
        <v>41</v>
      </c>
      <c r="AX141" s="11" t="s">
        <v>80</v>
      </c>
      <c r="AY141" s="137" t="s">
        <v>184</v>
      </c>
    </row>
    <row r="142" spans="2:65" s="11" customFormat="1" ht="11.25">
      <c r="B142" s="135"/>
      <c r="D142" s="136" t="s">
        <v>190</v>
      </c>
      <c r="E142" s="137" t="s">
        <v>3</v>
      </c>
      <c r="F142" s="138" t="s">
        <v>4120</v>
      </c>
      <c r="H142" s="137" t="s">
        <v>3</v>
      </c>
      <c r="I142" s="139"/>
      <c r="L142" s="135"/>
      <c r="M142" s="140"/>
      <c r="T142" s="141"/>
      <c r="AT142" s="137" t="s">
        <v>190</v>
      </c>
      <c r="AU142" s="137" t="s">
        <v>90</v>
      </c>
      <c r="AV142" s="11" t="s">
        <v>88</v>
      </c>
      <c r="AW142" s="11" t="s">
        <v>41</v>
      </c>
      <c r="AX142" s="11" t="s">
        <v>80</v>
      </c>
      <c r="AY142" s="137" t="s">
        <v>184</v>
      </c>
    </row>
    <row r="143" spans="2:65" s="12" customFormat="1" ht="11.25">
      <c r="B143" s="142"/>
      <c r="D143" s="136" t="s">
        <v>190</v>
      </c>
      <c r="E143" s="143" t="s">
        <v>3</v>
      </c>
      <c r="F143" s="144" t="s">
        <v>4121</v>
      </c>
      <c r="H143" s="145">
        <v>185</v>
      </c>
      <c r="I143" s="146"/>
      <c r="L143" s="142"/>
      <c r="M143" s="147"/>
      <c r="T143" s="148"/>
      <c r="AT143" s="143" t="s">
        <v>190</v>
      </c>
      <c r="AU143" s="143" t="s">
        <v>90</v>
      </c>
      <c r="AV143" s="12" t="s">
        <v>90</v>
      </c>
      <c r="AW143" s="12" t="s">
        <v>41</v>
      </c>
      <c r="AX143" s="12" t="s">
        <v>88</v>
      </c>
      <c r="AY143" s="143" t="s">
        <v>184</v>
      </c>
    </row>
    <row r="144" spans="2:65" s="1" customFormat="1" ht="24.2" customHeight="1">
      <c r="B144" s="121"/>
      <c r="C144" s="169" t="s">
        <v>253</v>
      </c>
      <c r="D144" s="169" t="s">
        <v>2525</v>
      </c>
      <c r="E144" s="170" t="s">
        <v>4122</v>
      </c>
      <c r="F144" s="171" t="s">
        <v>4123</v>
      </c>
      <c r="G144" s="172" t="s">
        <v>324</v>
      </c>
      <c r="H144" s="173">
        <v>194.25</v>
      </c>
      <c r="I144" s="174"/>
      <c r="J144" s="175">
        <f>ROUND(I144*H144,2)</f>
        <v>0</v>
      </c>
      <c r="K144" s="171" t="s">
        <v>2531</v>
      </c>
      <c r="L144" s="176"/>
      <c r="M144" s="177" t="s">
        <v>3</v>
      </c>
      <c r="N144" s="178" t="s">
        <v>51</v>
      </c>
      <c r="P144" s="131">
        <f>O144*H144</f>
        <v>0</v>
      </c>
      <c r="Q144" s="131">
        <v>7.7999999999999999E-4</v>
      </c>
      <c r="R144" s="131">
        <f>Q144*H144</f>
        <v>0.15151500000000001</v>
      </c>
      <c r="S144" s="131">
        <v>0</v>
      </c>
      <c r="T144" s="132">
        <f>S144*H144</f>
        <v>0</v>
      </c>
      <c r="AR144" s="133" t="s">
        <v>90</v>
      </c>
      <c r="AT144" s="133" t="s">
        <v>2525</v>
      </c>
      <c r="AU144" s="133" t="s">
        <v>90</v>
      </c>
      <c r="AY144" s="16" t="s">
        <v>184</v>
      </c>
      <c r="BE144" s="134">
        <f>IF(N144="základní",J144,0)</f>
        <v>0</v>
      </c>
      <c r="BF144" s="134">
        <f>IF(N144="snížená",J144,0)</f>
        <v>0</v>
      </c>
      <c r="BG144" s="134">
        <f>IF(N144="zákl. přenesená",J144,0)</f>
        <v>0</v>
      </c>
      <c r="BH144" s="134">
        <f>IF(N144="sníž. přenesená",J144,0)</f>
        <v>0</v>
      </c>
      <c r="BI144" s="134">
        <f>IF(N144="nulová",J144,0)</f>
        <v>0</v>
      </c>
      <c r="BJ144" s="16" t="s">
        <v>88</v>
      </c>
      <c r="BK144" s="134">
        <f>ROUND(I144*H144,2)</f>
        <v>0</v>
      </c>
      <c r="BL144" s="16" t="s">
        <v>88</v>
      </c>
      <c r="BM144" s="133" t="s">
        <v>4124</v>
      </c>
    </row>
    <row r="145" spans="2:65" s="11" customFormat="1" ht="11.25">
      <c r="B145" s="135"/>
      <c r="D145" s="136" t="s">
        <v>190</v>
      </c>
      <c r="E145" s="137" t="s">
        <v>3</v>
      </c>
      <c r="F145" s="138" t="s">
        <v>4119</v>
      </c>
      <c r="H145" s="137" t="s">
        <v>3</v>
      </c>
      <c r="I145" s="139"/>
      <c r="L145" s="135"/>
      <c r="M145" s="140"/>
      <c r="T145" s="141"/>
      <c r="AT145" s="137" t="s">
        <v>190</v>
      </c>
      <c r="AU145" s="137" t="s">
        <v>90</v>
      </c>
      <c r="AV145" s="11" t="s">
        <v>88</v>
      </c>
      <c r="AW145" s="11" t="s">
        <v>41</v>
      </c>
      <c r="AX145" s="11" t="s">
        <v>80</v>
      </c>
      <c r="AY145" s="137" t="s">
        <v>184</v>
      </c>
    </row>
    <row r="146" spans="2:65" s="11" customFormat="1" ht="11.25">
      <c r="B146" s="135"/>
      <c r="D146" s="136" t="s">
        <v>190</v>
      </c>
      <c r="E146" s="137" t="s">
        <v>3</v>
      </c>
      <c r="F146" s="138" t="s">
        <v>4125</v>
      </c>
      <c r="H146" s="137" t="s">
        <v>3</v>
      </c>
      <c r="I146" s="139"/>
      <c r="L146" s="135"/>
      <c r="M146" s="140"/>
      <c r="T146" s="141"/>
      <c r="AT146" s="137" t="s">
        <v>190</v>
      </c>
      <c r="AU146" s="137" t="s">
        <v>90</v>
      </c>
      <c r="AV146" s="11" t="s">
        <v>88</v>
      </c>
      <c r="AW146" s="11" t="s">
        <v>41</v>
      </c>
      <c r="AX146" s="11" t="s">
        <v>80</v>
      </c>
      <c r="AY146" s="137" t="s">
        <v>184</v>
      </c>
    </row>
    <row r="147" spans="2:65" s="12" customFormat="1" ht="11.25">
      <c r="B147" s="142"/>
      <c r="D147" s="136" t="s">
        <v>190</v>
      </c>
      <c r="E147" s="143" t="s">
        <v>3</v>
      </c>
      <c r="F147" s="144" t="s">
        <v>4126</v>
      </c>
      <c r="H147" s="145">
        <v>194.25</v>
      </c>
      <c r="I147" s="146"/>
      <c r="L147" s="142"/>
      <c r="M147" s="147"/>
      <c r="T147" s="148"/>
      <c r="AT147" s="143" t="s">
        <v>190</v>
      </c>
      <c r="AU147" s="143" t="s">
        <v>90</v>
      </c>
      <c r="AV147" s="12" t="s">
        <v>90</v>
      </c>
      <c r="AW147" s="12" t="s">
        <v>41</v>
      </c>
      <c r="AX147" s="12" t="s">
        <v>88</v>
      </c>
      <c r="AY147" s="143" t="s">
        <v>184</v>
      </c>
    </row>
    <row r="148" spans="2:65" s="10" customFormat="1" ht="22.9" customHeight="1">
      <c r="B148" s="111"/>
      <c r="D148" s="112" t="s">
        <v>79</v>
      </c>
      <c r="E148" s="163" t="s">
        <v>2544</v>
      </c>
      <c r="F148" s="163" t="s">
        <v>2545</v>
      </c>
      <c r="I148" s="114"/>
      <c r="J148" s="164">
        <f>BK148</f>
        <v>0</v>
      </c>
      <c r="L148" s="111"/>
      <c r="M148" s="116"/>
      <c r="P148" s="117">
        <f>SUM(P149:P247)</f>
        <v>0</v>
      </c>
      <c r="R148" s="117">
        <f>SUM(R149:R247)</f>
        <v>5.2289999999999996E-2</v>
      </c>
      <c r="T148" s="118">
        <f>SUM(T149:T247)</f>
        <v>0</v>
      </c>
      <c r="AR148" s="112" t="s">
        <v>210</v>
      </c>
      <c r="AT148" s="119" t="s">
        <v>79</v>
      </c>
      <c r="AU148" s="119" t="s">
        <v>88</v>
      </c>
      <c r="AY148" s="112" t="s">
        <v>184</v>
      </c>
      <c r="BK148" s="120">
        <f>SUM(BK149:BK247)</f>
        <v>0</v>
      </c>
    </row>
    <row r="149" spans="2:65" s="1" customFormat="1" ht="90" customHeight="1">
      <c r="B149" s="121"/>
      <c r="C149" s="122" t="s">
        <v>265</v>
      </c>
      <c r="D149" s="122" t="s">
        <v>185</v>
      </c>
      <c r="E149" s="123" t="s">
        <v>4127</v>
      </c>
      <c r="F149" s="124" t="s">
        <v>4128</v>
      </c>
      <c r="G149" s="125" t="s">
        <v>324</v>
      </c>
      <c r="H149" s="126">
        <v>130</v>
      </c>
      <c r="I149" s="127"/>
      <c r="J149" s="128">
        <f>ROUND(I149*H149,2)</f>
        <v>0</v>
      </c>
      <c r="K149" s="124" t="s">
        <v>2531</v>
      </c>
      <c r="L149" s="32"/>
      <c r="M149" s="129" t="s">
        <v>3</v>
      </c>
      <c r="N149" s="130" t="s">
        <v>51</v>
      </c>
      <c r="P149" s="131">
        <f>O149*H149</f>
        <v>0</v>
      </c>
      <c r="Q149" s="131">
        <v>0</v>
      </c>
      <c r="R149" s="131">
        <f>Q149*H149</f>
        <v>0</v>
      </c>
      <c r="S149" s="131">
        <v>0</v>
      </c>
      <c r="T149" s="132">
        <f>S149*H149</f>
        <v>0</v>
      </c>
      <c r="AR149" s="133" t="s">
        <v>88</v>
      </c>
      <c r="AT149" s="133" t="s">
        <v>185</v>
      </c>
      <c r="AU149" s="133" t="s">
        <v>90</v>
      </c>
      <c r="AY149" s="16" t="s">
        <v>184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6" t="s">
        <v>88</v>
      </c>
      <c r="BK149" s="134">
        <f>ROUND(I149*H149,2)</f>
        <v>0</v>
      </c>
      <c r="BL149" s="16" t="s">
        <v>88</v>
      </c>
      <c r="BM149" s="133" t="s">
        <v>4129</v>
      </c>
    </row>
    <row r="150" spans="2:65" s="1" customFormat="1" ht="11.25">
      <c r="B150" s="32"/>
      <c r="D150" s="165" t="s">
        <v>2533</v>
      </c>
      <c r="F150" s="166" t="s">
        <v>4130</v>
      </c>
      <c r="I150" s="167"/>
      <c r="L150" s="32"/>
      <c r="M150" s="168"/>
      <c r="T150" s="53"/>
      <c r="AT150" s="16" t="s">
        <v>2533</v>
      </c>
      <c r="AU150" s="16" t="s">
        <v>90</v>
      </c>
    </row>
    <row r="151" spans="2:65" s="11" customFormat="1" ht="11.25">
      <c r="B151" s="135"/>
      <c r="D151" s="136" t="s">
        <v>190</v>
      </c>
      <c r="E151" s="137" t="s">
        <v>3</v>
      </c>
      <c r="F151" s="138" t="s">
        <v>4087</v>
      </c>
      <c r="H151" s="137" t="s">
        <v>3</v>
      </c>
      <c r="I151" s="139"/>
      <c r="L151" s="135"/>
      <c r="M151" s="140"/>
      <c r="T151" s="141"/>
      <c r="AT151" s="137" t="s">
        <v>190</v>
      </c>
      <c r="AU151" s="137" t="s">
        <v>90</v>
      </c>
      <c r="AV151" s="11" t="s">
        <v>88</v>
      </c>
      <c r="AW151" s="11" t="s">
        <v>41</v>
      </c>
      <c r="AX151" s="11" t="s">
        <v>80</v>
      </c>
      <c r="AY151" s="137" t="s">
        <v>184</v>
      </c>
    </row>
    <row r="152" spans="2:65" s="11" customFormat="1" ht="11.25">
      <c r="B152" s="135"/>
      <c r="D152" s="136" t="s">
        <v>190</v>
      </c>
      <c r="E152" s="137" t="s">
        <v>3</v>
      </c>
      <c r="F152" s="138" t="s">
        <v>4131</v>
      </c>
      <c r="H152" s="137" t="s">
        <v>3</v>
      </c>
      <c r="I152" s="139"/>
      <c r="L152" s="135"/>
      <c r="M152" s="140"/>
      <c r="T152" s="141"/>
      <c r="AT152" s="137" t="s">
        <v>190</v>
      </c>
      <c r="AU152" s="137" t="s">
        <v>90</v>
      </c>
      <c r="AV152" s="11" t="s">
        <v>88</v>
      </c>
      <c r="AW152" s="11" t="s">
        <v>41</v>
      </c>
      <c r="AX152" s="11" t="s">
        <v>80</v>
      </c>
      <c r="AY152" s="137" t="s">
        <v>184</v>
      </c>
    </row>
    <row r="153" spans="2:65" s="12" customFormat="1" ht="11.25">
      <c r="B153" s="142"/>
      <c r="D153" s="136" t="s">
        <v>190</v>
      </c>
      <c r="E153" s="143" t="s">
        <v>3</v>
      </c>
      <c r="F153" s="144" t="s">
        <v>471</v>
      </c>
      <c r="H153" s="145">
        <v>130</v>
      </c>
      <c r="I153" s="146"/>
      <c r="L153" s="142"/>
      <c r="M153" s="147"/>
      <c r="T153" s="148"/>
      <c r="AT153" s="143" t="s">
        <v>190</v>
      </c>
      <c r="AU153" s="143" t="s">
        <v>90</v>
      </c>
      <c r="AV153" s="12" t="s">
        <v>90</v>
      </c>
      <c r="AW153" s="12" t="s">
        <v>41</v>
      </c>
      <c r="AX153" s="12" t="s">
        <v>88</v>
      </c>
      <c r="AY153" s="143" t="s">
        <v>184</v>
      </c>
    </row>
    <row r="154" spans="2:65" s="1" customFormat="1" ht="44.25" customHeight="1">
      <c r="B154" s="121"/>
      <c r="C154" s="169" t="s">
        <v>274</v>
      </c>
      <c r="D154" s="169" t="s">
        <v>2525</v>
      </c>
      <c r="E154" s="170" t="s">
        <v>4132</v>
      </c>
      <c r="F154" s="171" t="s">
        <v>4133</v>
      </c>
      <c r="G154" s="172" t="s">
        <v>324</v>
      </c>
      <c r="H154" s="173">
        <v>136.5</v>
      </c>
      <c r="I154" s="174"/>
      <c r="J154" s="175">
        <f>ROUND(I154*H154,2)</f>
        <v>0</v>
      </c>
      <c r="K154" s="171" t="s">
        <v>2531</v>
      </c>
      <c r="L154" s="176"/>
      <c r="M154" s="177" t="s">
        <v>3</v>
      </c>
      <c r="N154" s="178" t="s">
        <v>51</v>
      </c>
      <c r="P154" s="131">
        <f>O154*H154</f>
        <v>0</v>
      </c>
      <c r="Q154" s="131">
        <v>3.8000000000000002E-4</v>
      </c>
      <c r="R154" s="131">
        <f>Q154*H154</f>
        <v>5.1869999999999999E-2</v>
      </c>
      <c r="S154" s="131">
        <v>0</v>
      </c>
      <c r="T154" s="132">
        <f>S154*H154</f>
        <v>0</v>
      </c>
      <c r="AR154" s="133" t="s">
        <v>90</v>
      </c>
      <c r="AT154" s="133" t="s">
        <v>2525</v>
      </c>
      <c r="AU154" s="133" t="s">
        <v>90</v>
      </c>
      <c r="AY154" s="16" t="s">
        <v>184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6" t="s">
        <v>88</v>
      </c>
      <c r="BK154" s="134">
        <f>ROUND(I154*H154,2)</f>
        <v>0</v>
      </c>
      <c r="BL154" s="16" t="s">
        <v>88</v>
      </c>
      <c r="BM154" s="133" t="s">
        <v>4134</v>
      </c>
    </row>
    <row r="155" spans="2:65" s="11" customFormat="1" ht="11.25">
      <c r="B155" s="135"/>
      <c r="D155" s="136" t="s">
        <v>190</v>
      </c>
      <c r="E155" s="137" t="s">
        <v>3</v>
      </c>
      <c r="F155" s="138" t="s">
        <v>4087</v>
      </c>
      <c r="H155" s="137" t="s">
        <v>3</v>
      </c>
      <c r="I155" s="139"/>
      <c r="L155" s="135"/>
      <c r="M155" s="140"/>
      <c r="T155" s="141"/>
      <c r="AT155" s="137" t="s">
        <v>190</v>
      </c>
      <c r="AU155" s="137" t="s">
        <v>90</v>
      </c>
      <c r="AV155" s="11" t="s">
        <v>88</v>
      </c>
      <c r="AW155" s="11" t="s">
        <v>41</v>
      </c>
      <c r="AX155" s="11" t="s">
        <v>80</v>
      </c>
      <c r="AY155" s="137" t="s">
        <v>184</v>
      </c>
    </row>
    <row r="156" spans="2:65" s="11" customFormat="1" ht="22.5">
      <c r="B156" s="135"/>
      <c r="D156" s="136" t="s">
        <v>190</v>
      </c>
      <c r="E156" s="137" t="s">
        <v>3</v>
      </c>
      <c r="F156" s="138" t="s">
        <v>4135</v>
      </c>
      <c r="H156" s="137" t="s">
        <v>3</v>
      </c>
      <c r="I156" s="139"/>
      <c r="L156" s="135"/>
      <c r="M156" s="140"/>
      <c r="T156" s="141"/>
      <c r="AT156" s="137" t="s">
        <v>190</v>
      </c>
      <c r="AU156" s="137" t="s">
        <v>90</v>
      </c>
      <c r="AV156" s="11" t="s">
        <v>88</v>
      </c>
      <c r="AW156" s="11" t="s">
        <v>41</v>
      </c>
      <c r="AX156" s="11" t="s">
        <v>80</v>
      </c>
      <c r="AY156" s="137" t="s">
        <v>184</v>
      </c>
    </row>
    <row r="157" spans="2:65" s="12" customFormat="1" ht="11.25">
      <c r="B157" s="142"/>
      <c r="D157" s="136" t="s">
        <v>190</v>
      </c>
      <c r="E157" s="143" t="s">
        <v>3</v>
      </c>
      <c r="F157" s="144" t="s">
        <v>4136</v>
      </c>
      <c r="H157" s="145">
        <v>136.5</v>
      </c>
      <c r="I157" s="146"/>
      <c r="L157" s="142"/>
      <c r="M157" s="147"/>
      <c r="T157" s="148"/>
      <c r="AT157" s="143" t="s">
        <v>190</v>
      </c>
      <c r="AU157" s="143" t="s">
        <v>90</v>
      </c>
      <c r="AV157" s="12" t="s">
        <v>90</v>
      </c>
      <c r="AW157" s="12" t="s">
        <v>41</v>
      </c>
      <c r="AX157" s="12" t="s">
        <v>88</v>
      </c>
      <c r="AY157" s="143" t="s">
        <v>184</v>
      </c>
    </row>
    <row r="158" spans="2:65" s="1" customFormat="1" ht="37.9" customHeight="1">
      <c r="B158" s="121"/>
      <c r="C158" s="122" t="s">
        <v>256</v>
      </c>
      <c r="D158" s="122" t="s">
        <v>185</v>
      </c>
      <c r="E158" s="123" t="s">
        <v>4137</v>
      </c>
      <c r="F158" s="124" t="s">
        <v>4138</v>
      </c>
      <c r="G158" s="125" t="s">
        <v>324</v>
      </c>
      <c r="H158" s="126">
        <v>4</v>
      </c>
      <c r="I158" s="127"/>
      <c r="J158" s="128">
        <f>ROUND(I158*H158,2)</f>
        <v>0</v>
      </c>
      <c r="K158" s="124" t="s">
        <v>2531</v>
      </c>
      <c r="L158" s="32"/>
      <c r="M158" s="129" t="s">
        <v>3</v>
      </c>
      <c r="N158" s="130" t="s">
        <v>51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88</v>
      </c>
      <c r="AT158" s="133" t="s">
        <v>185</v>
      </c>
      <c r="AU158" s="133" t="s">
        <v>90</v>
      </c>
      <c r="AY158" s="16" t="s">
        <v>184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88</v>
      </c>
      <c r="BK158" s="134">
        <f>ROUND(I158*H158,2)</f>
        <v>0</v>
      </c>
      <c r="BL158" s="16" t="s">
        <v>88</v>
      </c>
      <c r="BM158" s="133" t="s">
        <v>4139</v>
      </c>
    </row>
    <row r="159" spans="2:65" s="1" customFormat="1" ht="11.25">
      <c r="B159" s="32"/>
      <c r="D159" s="165" t="s">
        <v>2533</v>
      </c>
      <c r="F159" s="166" t="s">
        <v>4140</v>
      </c>
      <c r="I159" s="167"/>
      <c r="L159" s="32"/>
      <c r="M159" s="168"/>
      <c r="T159" s="53"/>
      <c r="AT159" s="16" t="s">
        <v>2533</v>
      </c>
      <c r="AU159" s="16" t="s">
        <v>90</v>
      </c>
    </row>
    <row r="160" spans="2:65" s="11" customFormat="1" ht="11.25">
      <c r="B160" s="135"/>
      <c r="D160" s="136" t="s">
        <v>190</v>
      </c>
      <c r="E160" s="137" t="s">
        <v>3</v>
      </c>
      <c r="F160" s="138" t="s">
        <v>4087</v>
      </c>
      <c r="H160" s="137" t="s">
        <v>3</v>
      </c>
      <c r="I160" s="139"/>
      <c r="L160" s="135"/>
      <c r="M160" s="140"/>
      <c r="T160" s="141"/>
      <c r="AT160" s="137" t="s">
        <v>190</v>
      </c>
      <c r="AU160" s="137" t="s">
        <v>90</v>
      </c>
      <c r="AV160" s="11" t="s">
        <v>88</v>
      </c>
      <c r="AW160" s="11" t="s">
        <v>41</v>
      </c>
      <c r="AX160" s="11" t="s">
        <v>80</v>
      </c>
      <c r="AY160" s="137" t="s">
        <v>184</v>
      </c>
    </row>
    <row r="161" spans="2:65" s="11" customFormat="1" ht="11.25">
      <c r="B161" s="135"/>
      <c r="D161" s="136" t="s">
        <v>190</v>
      </c>
      <c r="E161" s="137" t="s">
        <v>3</v>
      </c>
      <c r="F161" s="138" t="s">
        <v>4141</v>
      </c>
      <c r="H161" s="137" t="s">
        <v>3</v>
      </c>
      <c r="I161" s="139"/>
      <c r="L161" s="135"/>
      <c r="M161" s="140"/>
      <c r="T161" s="141"/>
      <c r="AT161" s="137" t="s">
        <v>190</v>
      </c>
      <c r="AU161" s="137" t="s">
        <v>90</v>
      </c>
      <c r="AV161" s="11" t="s">
        <v>88</v>
      </c>
      <c r="AW161" s="11" t="s">
        <v>41</v>
      </c>
      <c r="AX161" s="11" t="s">
        <v>80</v>
      </c>
      <c r="AY161" s="137" t="s">
        <v>184</v>
      </c>
    </row>
    <row r="162" spans="2:65" s="12" customFormat="1" ht="11.25">
      <c r="B162" s="142"/>
      <c r="D162" s="136" t="s">
        <v>190</v>
      </c>
      <c r="E162" s="143" t="s">
        <v>3</v>
      </c>
      <c r="F162" s="144" t="s">
        <v>90</v>
      </c>
      <c r="H162" s="145">
        <v>2</v>
      </c>
      <c r="I162" s="146"/>
      <c r="L162" s="142"/>
      <c r="M162" s="147"/>
      <c r="T162" s="148"/>
      <c r="AT162" s="143" t="s">
        <v>190</v>
      </c>
      <c r="AU162" s="143" t="s">
        <v>90</v>
      </c>
      <c r="AV162" s="12" t="s">
        <v>90</v>
      </c>
      <c r="AW162" s="12" t="s">
        <v>41</v>
      </c>
      <c r="AX162" s="12" t="s">
        <v>80</v>
      </c>
      <c r="AY162" s="143" t="s">
        <v>184</v>
      </c>
    </row>
    <row r="163" spans="2:65" s="11" customFormat="1" ht="11.25">
      <c r="B163" s="135"/>
      <c r="D163" s="136" t="s">
        <v>190</v>
      </c>
      <c r="E163" s="137" t="s">
        <v>3</v>
      </c>
      <c r="F163" s="138" t="s">
        <v>4142</v>
      </c>
      <c r="H163" s="137" t="s">
        <v>3</v>
      </c>
      <c r="I163" s="139"/>
      <c r="L163" s="135"/>
      <c r="M163" s="140"/>
      <c r="T163" s="141"/>
      <c r="AT163" s="137" t="s">
        <v>190</v>
      </c>
      <c r="AU163" s="137" t="s">
        <v>90</v>
      </c>
      <c r="AV163" s="11" t="s">
        <v>88</v>
      </c>
      <c r="AW163" s="11" t="s">
        <v>41</v>
      </c>
      <c r="AX163" s="11" t="s">
        <v>80</v>
      </c>
      <c r="AY163" s="137" t="s">
        <v>184</v>
      </c>
    </row>
    <row r="164" spans="2:65" s="12" customFormat="1" ht="11.25">
      <c r="B164" s="142"/>
      <c r="D164" s="136" t="s">
        <v>190</v>
      </c>
      <c r="E164" s="143" t="s">
        <v>3</v>
      </c>
      <c r="F164" s="144" t="s">
        <v>90</v>
      </c>
      <c r="H164" s="145">
        <v>2</v>
      </c>
      <c r="I164" s="146"/>
      <c r="L164" s="142"/>
      <c r="M164" s="147"/>
      <c r="T164" s="148"/>
      <c r="AT164" s="143" t="s">
        <v>190</v>
      </c>
      <c r="AU164" s="143" t="s">
        <v>90</v>
      </c>
      <c r="AV164" s="12" t="s">
        <v>90</v>
      </c>
      <c r="AW164" s="12" t="s">
        <v>41</v>
      </c>
      <c r="AX164" s="12" t="s">
        <v>80</v>
      </c>
      <c r="AY164" s="143" t="s">
        <v>184</v>
      </c>
    </row>
    <row r="165" spans="2:65" s="13" customFormat="1" ht="11.25">
      <c r="B165" s="149"/>
      <c r="D165" s="136" t="s">
        <v>190</v>
      </c>
      <c r="E165" s="150" t="s">
        <v>3</v>
      </c>
      <c r="F165" s="151" t="s">
        <v>202</v>
      </c>
      <c r="H165" s="152">
        <v>4</v>
      </c>
      <c r="I165" s="153"/>
      <c r="L165" s="149"/>
      <c r="M165" s="154"/>
      <c r="T165" s="155"/>
      <c r="AT165" s="150" t="s">
        <v>190</v>
      </c>
      <c r="AU165" s="150" t="s">
        <v>90</v>
      </c>
      <c r="AV165" s="13" t="s">
        <v>203</v>
      </c>
      <c r="AW165" s="13" t="s">
        <v>41</v>
      </c>
      <c r="AX165" s="13" t="s">
        <v>88</v>
      </c>
      <c r="AY165" s="150" t="s">
        <v>184</v>
      </c>
    </row>
    <row r="166" spans="2:65" s="1" customFormat="1" ht="37.9" customHeight="1">
      <c r="B166" s="121"/>
      <c r="C166" s="122" t="s">
        <v>9</v>
      </c>
      <c r="D166" s="122" t="s">
        <v>185</v>
      </c>
      <c r="E166" s="123" t="s">
        <v>2546</v>
      </c>
      <c r="F166" s="124" t="s">
        <v>2547</v>
      </c>
      <c r="G166" s="125" t="s">
        <v>348</v>
      </c>
      <c r="H166" s="126">
        <v>4</v>
      </c>
      <c r="I166" s="127"/>
      <c r="J166" s="128">
        <f>ROUND(I166*H166,2)</f>
        <v>0</v>
      </c>
      <c r="K166" s="124" t="s">
        <v>2531</v>
      </c>
      <c r="L166" s="32"/>
      <c r="M166" s="129" t="s">
        <v>3</v>
      </c>
      <c r="N166" s="130" t="s">
        <v>51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88</v>
      </c>
      <c r="AT166" s="133" t="s">
        <v>185</v>
      </c>
      <c r="AU166" s="133" t="s">
        <v>90</v>
      </c>
      <c r="AY166" s="16" t="s">
        <v>184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88</v>
      </c>
      <c r="BK166" s="134">
        <f>ROUND(I166*H166,2)</f>
        <v>0</v>
      </c>
      <c r="BL166" s="16" t="s">
        <v>88</v>
      </c>
      <c r="BM166" s="133" t="s">
        <v>4143</v>
      </c>
    </row>
    <row r="167" spans="2:65" s="1" customFormat="1" ht="11.25">
      <c r="B167" s="32"/>
      <c r="D167" s="165" t="s">
        <v>2533</v>
      </c>
      <c r="F167" s="166" t="s">
        <v>2549</v>
      </c>
      <c r="I167" s="167"/>
      <c r="L167" s="32"/>
      <c r="M167" s="168"/>
      <c r="T167" s="53"/>
      <c r="AT167" s="16" t="s">
        <v>2533</v>
      </c>
      <c r="AU167" s="16" t="s">
        <v>90</v>
      </c>
    </row>
    <row r="168" spans="2:65" s="11" customFormat="1" ht="11.25">
      <c r="B168" s="135"/>
      <c r="D168" s="136" t="s">
        <v>190</v>
      </c>
      <c r="E168" s="137" t="s">
        <v>3</v>
      </c>
      <c r="F168" s="138" t="s">
        <v>4087</v>
      </c>
      <c r="H168" s="137" t="s">
        <v>3</v>
      </c>
      <c r="I168" s="139"/>
      <c r="L168" s="135"/>
      <c r="M168" s="140"/>
      <c r="T168" s="141"/>
      <c r="AT168" s="137" t="s">
        <v>190</v>
      </c>
      <c r="AU168" s="137" t="s">
        <v>90</v>
      </c>
      <c r="AV168" s="11" t="s">
        <v>88</v>
      </c>
      <c r="AW168" s="11" t="s">
        <v>41</v>
      </c>
      <c r="AX168" s="11" t="s">
        <v>80</v>
      </c>
      <c r="AY168" s="137" t="s">
        <v>184</v>
      </c>
    </row>
    <row r="169" spans="2:65" s="11" customFormat="1" ht="11.25">
      <c r="B169" s="135"/>
      <c r="D169" s="136" t="s">
        <v>190</v>
      </c>
      <c r="E169" s="137" t="s">
        <v>3</v>
      </c>
      <c r="F169" s="138" t="s">
        <v>4141</v>
      </c>
      <c r="H169" s="137" t="s">
        <v>3</v>
      </c>
      <c r="I169" s="139"/>
      <c r="L169" s="135"/>
      <c r="M169" s="140"/>
      <c r="T169" s="141"/>
      <c r="AT169" s="137" t="s">
        <v>190</v>
      </c>
      <c r="AU169" s="137" t="s">
        <v>90</v>
      </c>
      <c r="AV169" s="11" t="s">
        <v>88</v>
      </c>
      <c r="AW169" s="11" t="s">
        <v>41</v>
      </c>
      <c r="AX169" s="11" t="s">
        <v>80</v>
      </c>
      <c r="AY169" s="137" t="s">
        <v>184</v>
      </c>
    </row>
    <row r="170" spans="2:65" s="12" customFormat="1" ht="11.25">
      <c r="B170" s="142"/>
      <c r="D170" s="136" t="s">
        <v>190</v>
      </c>
      <c r="E170" s="143" t="s">
        <v>3</v>
      </c>
      <c r="F170" s="144" t="s">
        <v>90</v>
      </c>
      <c r="H170" s="145">
        <v>2</v>
      </c>
      <c r="I170" s="146"/>
      <c r="L170" s="142"/>
      <c r="M170" s="147"/>
      <c r="T170" s="148"/>
      <c r="AT170" s="143" t="s">
        <v>190</v>
      </c>
      <c r="AU170" s="143" t="s">
        <v>90</v>
      </c>
      <c r="AV170" s="12" t="s">
        <v>90</v>
      </c>
      <c r="AW170" s="12" t="s">
        <v>41</v>
      </c>
      <c r="AX170" s="12" t="s">
        <v>80</v>
      </c>
      <c r="AY170" s="143" t="s">
        <v>184</v>
      </c>
    </row>
    <row r="171" spans="2:65" s="11" customFormat="1" ht="11.25">
      <c r="B171" s="135"/>
      <c r="D171" s="136" t="s">
        <v>190</v>
      </c>
      <c r="E171" s="137" t="s">
        <v>3</v>
      </c>
      <c r="F171" s="138" t="s">
        <v>4142</v>
      </c>
      <c r="H171" s="137" t="s">
        <v>3</v>
      </c>
      <c r="I171" s="139"/>
      <c r="L171" s="135"/>
      <c r="M171" s="140"/>
      <c r="T171" s="141"/>
      <c r="AT171" s="137" t="s">
        <v>190</v>
      </c>
      <c r="AU171" s="137" t="s">
        <v>90</v>
      </c>
      <c r="AV171" s="11" t="s">
        <v>88</v>
      </c>
      <c r="AW171" s="11" t="s">
        <v>41</v>
      </c>
      <c r="AX171" s="11" t="s">
        <v>80</v>
      </c>
      <c r="AY171" s="137" t="s">
        <v>184</v>
      </c>
    </row>
    <row r="172" spans="2:65" s="12" customFormat="1" ht="11.25">
      <c r="B172" s="142"/>
      <c r="D172" s="136" t="s">
        <v>190</v>
      </c>
      <c r="E172" s="143" t="s">
        <v>3</v>
      </c>
      <c r="F172" s="144" t="s">
        <v>90</v>
      </c>
      <c r="H172" s="145">
        <v>2</v>
      </c>
      <c r="I172" s="146"/>
      <c r="L172" s="142"/>
      <c r="M172" s="147"/>
      <c r="T172" s="148"/>
      <c r="AT172" s="143" t="s">
        <v>190</v>
      </c>
      <c r="AU172" s="143" t="s">
        <v>90</v>
      </c>
      <c r="AV172" s="12" t="s">
        <v>90</v>
      </c>
      <c r="AW172" s="12" t="s">
        <v>41</v>
      </c>
      <c r="AX172" s="12" t="s">
        <v>80</v>
      </c>
      <c r="AY172" s="143" t="s">
        <v>184</v>
      </c>
    </row>
    <row r="173" spans="2:65" s="13" customFormat="1" ht="11.25">
      <c r="B173" s="149"/>
      <c r="D173" s="136" t="s">
        <v>190</v>
      </c>
      <c r="E173" s="150" t="s">
        <v>3</v>
      </c>
      <c r="F173" s="151" t="s">
        <v>202</v>
      </c>
      <c r="H173" s="152">
        <v>4</v>
      </c>
      <c r="I173" s="153"/>
      <c r="L173" s="149"/>
      <c r="M173" s="154"/>
      <c r="T173" s="155"/>
      <c r="AT173" s="150" t="s">
        <v>190</v>
      </c>
      <c r="AU173" s="150" t="s">
        <v>90</v>
      </c>
      <c r="AV173" s="13" t="s">
        <v>203</v>
      </c>
      <c r="AW173" s="13" t="s">
        <v>41</v>
      </c>
      <c r="AX173" s="13" t="s">
        <v>88</v>
      </c>
      <c r="AY173" s="150" t="s">
        <v>184</v>
      </c>
    </row>
    <row r="174" spans="2:65" s="1" customFormat="1" ht="16.5" customHeight="1">
      <c r="B174" s="121"/>
      <c r="C174" s="169" t="s">
        <v>268</v>
      </c>
      <c r="D174" s="169" t="s">
        <v>2525</v>
      </c>
      <c r="E174" s="170" t="s">
        <v>4144</v>
      </c>
      <c r="F174" s="171" t="s">
        <v>2553</v>
      </c>
      <c r="G174" s="172" t="s">
        <v>348</v>
      </c>
      <c r="H174" s="173">
        <v>4</v>
      </c>
      <c r="I174" s="174"/>
      <c r="J174" s="175">
        <f>ROUND(I174*H174,2)</f>
        <v>0</v>
      </c>
      <c r="K174" s="171" t="s">
        <v>3</v>
      </c>
      <c r="L174" s="176"/>
      <c r="M174" s="177" t="s">
        <v>3</v>
      </c>
      <c r="N174" s="178" t="s">
        <v>51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90</v>
      </c>
      <c r="AT174" s="133" t="s">
        <v>2525</v>
      </c>
      <c r="AU174" s="133" t="s">
        <v>90</v>
      </c>
      <c r="AY174" s="16" t="s">
        <v>184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88</v>
      </c>
      <c r="BK174" s="134">
        <f>ROUND(I174*H174,2)</f>
        <v>0</v>
      </c>
      <c r="BL174" s="16" t="s">
        <v>88</v>
      </c>
      <c r="BM174" s="133" t="s">
        <v>4145</v>
      </c>
    </row>
    <row r="175" spans="2:65" s="11" customFormat="1" ht="11.25">
      <c r="B175" s="135"/>
      <c r="D175" s="136" t="s">
        <v>190</v>
      </c>
      <c r="E175" s="137" t="s">
        <v>3</v>
      </c>
      <c r="F175" s="138" t="s">
        <v>4087</v>
      </c>
      <c r="H175" s="137" t="s">
        <v>3</v>
      </c>
      <c r="I175" s="139"/>
      <c r="L175" s="135"/>
      <c r="M175" s="140"/>
      <c r="T175" s="141"/>
      <c r="AT175" s="137" t="s">
        <v>190</v>
      </c>
      <c r="AU175" s="137" t="s">
        <v>90</v>
      </c>
      <c r="AV175" s="11" t="s">
        <v>88</v>
      </c>
      <c r="AW175" s="11" t="s">
        <v>41</v>
      </c>
      <c r="AX175" s="11" t="s">
        <v>80</v>
      </c>
      <c r="AY175" s="137" t="s">
        <v>184</v>
      </c>
    </row>
    <row r="176" spans="2:65" s="11" customFormat="1" ht="11.25">
      <c r="B176" s="135"/>
      <c r="D176" s="136" t="s">
        <v>190</v>
      </c>
      <c r="E176" s="137" t="s">
        <v>3</v>
      </c>
      <c r="F176" s="138" t="s">
        <v>4146</v>
      </c>
      <c r="H176" s="137" t="s">
        <v>3</v>
      </c>
      <c r="I176" s="139"/>
      <c r="L176" s="135"/>
      <c r="M176" s="140"/>
      <c r="T176" s="141"/>
      <c r="AT176" s="137" t="s">
        <v>190</v>
      </c>
      <c r="AU176" s="137" t="s">
        <v>90</v>
      </c>
      <c r="AV176" s="11" t="s">
        <v>88</v>
      </c>
      <c r="AW176" s="11" t="s">
        <v>41</v>
      </c>
      <c r="AX176" s="11" t="s">
        <v>80</v>
      </c>
      <c r="AY176" s="137" t="s">
        <v>184</v>
      </c>
    </row>
    <row r="177" spans="2:65" s="12" customFormat="1" ht="11.25">
      <c r="B177" s="142"/>
      <c r="D177" s="136" t="s">
        <v>190</v>
      </c>
      <c r="E177" s="143" t="s">
        <v>3</v>
      </c>
      <c r="F177" s="144" t="s">
        <v>90</v>
      </c>
      <c r="H177" s="145">
        <v>2</v>
      </c>
      <c r="I177" s="146"/>
      <c r="L177" s="142"/>
      <c r="M177" s="147"/>
      <c r="T177" s="148"/>
      <c r="AT177" s="143" t="s">
        <v>190</v>
      </c>
      <c r="AU177" s="143" t="s">
        <v>90</v>
      </c>
      <c r="AV177" s="12" t="s">
        <v>90</v>
      </c>
      <c r="AW177" s="12" t="s">
        <v>41</v>
      </c>
      <c r="AX177" s="12" t="s">
        <v>80</v>
      </c>
      <c r="AY177" s="143" t="s">
        <v>184</v>
      </c>
    </row>
    <row r="178" spans="2:65" s="11" customFormat="1" ht="11.25">
      <c r="B178" s="135"/>
      <c r="D178" s="136" t="s">
        <v>190</v>
      </c>
      <c r="E178" s="137" t="s">
        <v>3</v>
      </c>
      <c r="F178" s="138" t="s">
        <v>4147</v>
      </c>
      <c r="H178" s="137" t="s">
        <v>3</v>
      </c>
      <c r="I178" s="139"/>
      <c r="L178" s="135"/>
      <c r="M178" s="140"/>
      <c r="T178" s="141"/>
      <c r="AT178" s="137" t="s">
        <v>190</v>
      </c>
      <c r="AU178" s="137" t="s">
        <v>90</v>
      </c>
      <c r="AV178" s="11" t="s">
        <v>88</v>
      </c>
      <c r="AW178" s="11" t="s">
        <v>41</v>
      </c>
      <c r="AX178" s="11" t="s">
        <v>80</v>
      </c>
      <c r="AY178" s="137" t="s">
        <v>184</v>
      </c>
    </row>
    <row r="179" spans="2:65" s="12" customFormat="1" ht="11.25">
      <c r="B179" s="142"/>
      <c r="D179" s="136" t="s">
        <v>190</v>
      </c>
      <c r="E179" s="143" t="s">
        <v>3</v>
      </c>
      <c r="F179" s="144" t="s">
        <v>90</v>
      </c>
      <c r="H179" s="145">
        <v>2</v>
      </c>
      <c r="I179" s="146"/>
      <c r="L179" s="142"/>
      <c r="M179" s="147"/>
      <c r="T179" s="148"/>
      <c r="AT179" s="143" t="s">
        <v>190</v>
      </c>
      <c r="AU179" s="143" t="s">
        <v>90</v>
      </c>
      <c r="AV179" s="12" t="s">
        <v>90</v>
      </c>
      <c r="AW179" s="12" t="s">
        <v>41</v>
      </c>
      <c r="AX179" s="12" t="s">
        <v>80</v>
      </c>
      <c r="AY179" s="143" t="s">
        <v>184</v>
      </c>
    </row>
    <row r="180" spans="2:65" s="13" customFormat="1" ht="11.25">
      <c r="B180" s="149"/>
      <c r="D180" s="136" t="s">
        <v>190</v>
      </c>
      <c r="E180" s="150" t="s">
        <v>3</v>
      </c>
      <c r="F180" s="151" t="s">
        <v>202</v>
      </c>
      <c r="H180" s="152">
        <v>4</v>
      </c>
      <c r="I180" s="153"/>
      <c r="L180" s="149"/>
      <c r="M180" s="154"/>
      <c r="T180" s="155"/>
      <c r="AT180" s="150" t="s">
        <v>190</v>
      </c>
      <c r="AU180" s="150" t="s">
        <v>90</v>
      </c>
      <c r="AV180" s="13" t="s">
        <v>203</v>
      </c>
      <c r="AW180" s="13" t="s">
        <v>41</v>
      </c>
      <c r="AX180" s="13" t="s">
        <v>88</v>
      </c>
      <c r="AY180" s="150" t="s">
        <v>184</v>
      </c>
    </row>
    <row r="181" spans="2:65" s="1" customFormat="1" ht="33" customHeight="1">
      <c r="B181" s="121"/>
      <c r="C181" s="122" t="s">
        <v>293</v>
      </c>
      <c r="D181" s="122" t="s">
        <v>185</v>
      </c>
      <c r="E181" s="123" t="s">
        <v>4148</v>
      </c>
      <c r="F181" s="124" t="s">
        <v>4149</v>
      </c>
      <c r="G181" s="125" t="s">
        <v>348</v>
      </c>
      <c r="H181" s="126">
        <v>10</v>
      </c>
      <c r="I181" s="127"/>
      <c r="J181" s="128">
        <f>ROUND(I181*H181,2)</f>
        <v>0</v>
      </c>
      <c r="K181" s="124" t="s">
        <v>2531</v>
      </c>
      <c r="L181" s="32"/>
      <c r="M181" s="129" t="s">
        <v>3</v>
      </c>
      <c r="N181" s="130" t="s">
        <v>51</v>
      </c>
      <c r="P181" s="131">
        <f>O181*H181</f>
        <v>0</v>
      </c>
      <c r="Q181" s="131">
        <v>0</v>
      </c>
      <c r="R181" s="131">
        <f>Q181*H181</f>
        <v>0</v>
      </c>
      <c r="S181" s="131">
        <v>0</v>
      </c>
      <c r="T181" s="132">
        <f>S181*H181</f>
        <v>0</v>
      </c>
      <c r="AR181" s="133" t="s">
        <v>88</v>
      </c>
      <c r="AT181" s="133" t="s">
        <v>185</v>
      </c>
      <c r="AU181" s="133" t="s">
        <v>90</v>
      </c>
      <c r="AY181" s="16" t="s">
        <v>184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88</v>
      </c>
      <c r="BK181" s="134">
        <f>ROUND(I181*H181,2)</f>
        <v>0</v>
      </c>
      <c r="BL181" s="16" t="s">
        <v>88</v>
      </c>
      <c r="BM181" s="133" t="s">
        <v>4150</v>
      </c>
    </row>
    <row r="182" spans="2:65" s="1" customFormat="1" ht="11.25">
      <c r="B182" s="32"/>
      <c r="D182" s="165" t="s">
        <v>2533</v>
      </c>
      <c r="F182" s="166" t="s">
        <v>4151</v>
      </c>
      <c r="I182" s="167"/>
      <c r="L182" s="32"/>
      <c r="M182" s="168"/>
      <c r="T182" s="53"/>
      <c r="AT182" s="16" t="s">
        <v>2533</v>
      </c>
      <c r="AU182" s="16" t="s">
        <v>90</v>
      </c>
    </row>
    <row r="183" spans="2:65" s="11" customFormat="1" ht="11.25">
      <c r="B183" s="135"/>
      <c r="D183" s="136" t="s">
        <v>190</v>
      </c>
      <c r="E183" s="137" t="s">
        <v>3</v>
      </c>
      <c r="F183" s="138" t="s">
        <v>4087</v>
      </c>
      <c r="H183" s="137" t="s">
        <v>3</v>
      </c>
      <c r="I183" s="139"/>
      <c r="L183" s="135"/>
      <c r="M183" s="140"/>
      <c r="T183" s="141"/>
      <c r="AT183" s="137" t="s">
        <v>190</v>
      </c>
      <c r="AU183" s="137" t="s">
        <v>90</v>
      </c>
      <c r="AV183" s="11" t="s">
        <v>88</v>
      </c>
      <c r="AW183" s="11" t="s">
        <v>41</v>
      </c>
      <c r="AX183" s="11" t="s">
        <v>80</v>
      </c>
      <c r="AY183" s="137" t="s">
        <v>184</v>
      </c>
    </row>
    <row r="184" spans="2:65" s="11" customFormat="1" ht="11.25">
      <c r="B184" s="135"/>
      <c r="D184" s="136" t="s">
        <v>190</v>
      </c>
      <c r="E184" s="137" t="s">
        <v>3</v>
      </c>
      <c r="F184" s="138" t="s">
        <v>4152</v>
      </c>
      <c r="H184" s="137" t="s">
        <v>3</v>
      </c>
      <c r="I184" s="139"/>
      <c r="L184" s="135"/>
      <c r="M184" s="140"/>
      <c r="T184" s="141"/>
      <c r="AT184" s="137" t="s">
        <v>190</v>
      </c>
      <c r="AU184" s="137" t="s">
        <v>90</v>
      </c>
      <c r="AV184" s="11" t="s">
        <v>88</v>
      </c>
      <c r="AW184" s="11" t="s">
        <v>41</v>
      </c>
      <c r="AX184" s="11" t="s">
        <v>80</v>
      </c>
      <c r="AY184" s="137" t="s">
        <v>184</v>
      </c>
    </row>
    <row r="185" spans="2:65" s="12" customFormat="1" ht="11.25">
      <c r="B185" s="142"/>
      <c r="D185" s="136" t="s">
        <v>190</v>
      </c>
      <c r="E185" s="143" t="s">
        <v>3</v>
      </c>
      <c r="F185" s="144" t="s">
        <v>247</v>
      </c>
      <c r="H185" s="145">
        <v>10</v>
      </c>
      <c r="I185" s="146"/>
      <c r="L185" s="142"/>
      <c r="M185" s="147"/>
      <c r="T185" s="148"/>
      <c r="AT185" s="143" t="s">
        <v>190</v>
      </c>
      <c r="AU185" s="143" t="s">
        <v>90</v>
      </c>
      <c r="AV185" s="12" t="s">
        <v>90</v>
      </c>
      <c r="AW185" s="12" t="s">
        <v>41</v>
      </c>
      <c r="AX185" s="12" t="s">
        <v>88</v>
      </c>
      <c r="AY185" s="143" t="s">
        <v>184</v>
      </c>
    </row>
    <row r="186" spans="2:65" s="1" customFormat="1" ht="37.9" customHeight="1">
      <c r="B186" s="121"/>
      <c r="C186" s="122" t="s">
        <v>300</v>
      </c>
      <c r="D186" s="122" t="s">
        <v>185</v>
      </c>
      <c r="E186" s="123" t="s">
        <v>4153</v>
      </c>
      <c r="F186" s="124" t="s">
        <v>4154</v>
      </c>
      <c r="G186" s="125" t="s">
        <v>4155</v>
      </c>
      <c r="H186" s="126">
        <v>20</v>
      </c>
      <c r="I186" s="127"/>
      <c r="J186" s="128">
        <f>ROUND(I186*H186,2)</f>
        <v>0</v>
      </c>
      <c r="K186" s="124" t="s">
        <v>2531</v>
      </c>
      <c r="L186" s="32"/>
      <c r="M186" s="129" t="s">
        <v>3</v>
      </c>
      <c r="N186" s="130" t="s">
        <v>51</v>
      </c>
      <c r="P186" s="131">
        <f>O186*H186</f>
        <v>0</v>
      </c>
      <c r="Q186" s="131">
        <v>0</v>
      </c>
      <c r="R186" s="131">
        <f>Q186*H186</f>
        <v>0</v>
      </c>
      <c r="S186" s="131">
        <v>0</v>
      </c>
      <c r="T186" s="132">
        <f>S186*H186</f>
        <v>0</v>
      </c>
      <c r="AR186" s="133" t="s">
        <v>88</v>
      </c>
      <c r="AT186" s="133" t="s">
        <v>185</v>
      </c>
      <c r="AU186" s="133" t="s">
        <v>90</v>
      </c>
      <c r="AY186" s="16" t="s">
        <v>184</v>
      </c>
      <c r="BE186" s="134">
        <f>IF(N186="základní",J186,0)</f>
        <v>0</v>
      </c>
      <c r="BF186" s="134">
        <f>IF(N186="snížená",J186,0)</f>
        <v>0</v>
      </c>
      <c r="BG186" s="134">
        <f>IF(N186="zákl. přenesená",J186,0)</f>
        <v>0</v>
      </c>
      <c r="BH186" s="134">
        <f>IF(N186="sníž. přenesená",J186,0)</f>
        <v>0</v>
      </c>
      <c r="BI186" s="134">
        <f>IF(N186="nulová",J186,0)</f>
        <v>0</v>
      </c>
      <c r="BJ186" s="16" t="s">
        <v>88</v>
      </c>
      <c r="BK186" s="134">
        <f>ROUND(I186*H186,2)</f>
        <v>0</v>
      </c>
      <c r="BL186" s="16" t="s">
        <v>88</v>
      </c>
      <c r="BM186" s="133" t="s">
        <v>4156</v>
      </c>
    </row>
    <row r="187" spans="2:65" s="1" customFormat="1" ht="11.25">
      <c r="B187" s="32"/>
      <c r="D187" s="165" t="s">
        <v>2533</v>
      </c>
      <c r="F187" s="166" t="s">
        <v>4157</v>
      </c>
      <c r="I187" s="167"/>
      <c r="L187" s="32"/>
      <c r="M187" s="168"/>
      <c r="T187" s="53"/>
      <c r="AT187" s="16" t="s">
        <v>2533</v>
      </c>
      <c r="AU187" s="16" t="s">
        <v>90</v>
      </c>
    </row>
    <row r="188" spans="2:65" s="11" customFormat="1" ht="11.25">
      <c r="B188" s="135"/>
      <c r="D188" s="136" t="s">
        <v>190</v>
      </c>
      <c r="E188" s="137" t="s">
        <v>3</v>
      </c>
      <c r="F188" s="138" t="s">
        <v>4087</v>
      </c>
      <c r="H188" s="137" t="s">
        <v>3</v>
      </c>
      <c r="I188" s="139"/>
      <c r="L188" s="135"/>
      <c r="M188" s="140"/>
      <c r="T188" s="141"/>
      <c r="AT188" s="137" t="s">
        <v>190</v>
      </c>
      <c r="AU188" s="137" t="s">
        <v>90</v>
      </c>
      <c r="AV188" s="11" t="s">
        <v>88</v>
      </c>
      <c r="AW188" s="11" t="s">
        <v>41</v>
      </c>
      <c r="AX188" s="11" t="s">
        <v>80</v>
      </c>
      <c r="AY188" s="137" t="s">
        <v>184</v>
      </c>
    </row>
    <row r="189" spans="2:65" s="11" customFormat="1" ht="11.25">
      <c r="B189" s="135"/>
      <c r="D189" s="136" t="s">
        <v>190</v>
      </c>
      <c r="E189" s="137" t="s">
        <v>3</v>
      </c>
      <c r="F189" s="138" t="s">
        <v>4158</v>
      </c>
      <c r="H189" s="137" t="s">
        <v>3</v>
      </c>
      <c r="I189" s="139"/>
      <c r="L189" s="135"/>
      <c r="M189" s="140"/>
      <c r="T189" s="141"/>
      <c r="AT189" s="137" t="s">
        <v>190</v>
      </c>
      <c r="AU189" s="137" t="s">
        <v>90</v>
      </c>
      <c r="AV189" s="11" t="s">
        <v>88</v>
      </c>
      <c r="AW189" s="11" t="s">
        <v>41</v>
      </c>
      <c r="AX189" s="11" t="s">
        <v>80</v>
      </c>
      <c r="AY189" s="137" t="s">
        <v>184</v>
      </c>
    </row>
    <row r="190" spans="2:65" s="12" customFormat="1" ht="11.25">
      <c r="B190" s="142"/>
      <c r="D190" s="136" t="s">
        <v>190</v>
      </c>
      <c r="E190" s="143" t="s">
        <v>3</v>
      </c>
      <c r="F190" s="144" t="s">
        <v>321</v>
      </c>
      <c r="H190" s="145">
        <v>20</v>
      </c>
      <c r="I190" s="146"/>
      <c r="L190" s="142"/>
      <c r="M190" s="147"/>
      <c r="T190" s="148"/>
      <c r="AT190" s="143" t="s">
        <v>190</v>
      </c>
      <c r="AU190" s="143" t="s">
        <v>90</v>
      </c>
      <c r="AV190" s="12" t="s">
        <v>90</v>
      </c>
      <c r="AW190" s="12" t="s">
        <v>41</v>
      </c>
      <c r="AX190" s="12" t="s">
        <v>88</v>
      </c>
      <c r="AY190" s="143" t="s">
        <v>184</v>
      </c>
    </row>
    <row r="191" spans="2:65" s="1" customFormat="1" ht="62.65" customHeight="1">
      <c r="B191" s="121"/>
      <c r="C191" s="122" t="s">
        <v>314</v>
      </c>
      <c r="D191" s="122" t="s">
        <v>185</v>
      </c>
      <c r="E191" s="123" t="s">
        <v>4159</v>
      </c>
      <c r="F191" s="124" t="s">
        <v>4160</v>
      </c>
      <c r="G191" s="125" t="s">
        <v>348</v>
      </c>
      <c r="H191" s="126">
        <v>4</v>
      </c>
      <c r="I191" s="127"/>
      <c r="J191" s="128">
        <f>ROUND(I191*H191,2)</f>
        <v>0</v>
      </c>
      <c r="K191" s="124" t="s">
        <v>2531</v>
      </c>
      <c r="L191" s="32"/>
      <c r="M191" s="129" t="s">
        <v>3</v>
      </c>
      <c r="N191" s="130" t="s">
        <v>51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88</v>
      </c>
      <c r="AT191" s="133" t="s">
        <v>185</v>
      </c>
      <c r="AU191" s="133" t="s">
        <v>90</v>
      </c>
      <c r="AY191" s="16" t="s">
        <v>184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6" t="s">
        <v>88</v>
      </c>
      <c r="BK191" s="134">
        <f>ROUND(I191*H191,2)</f>
        <v>0</v>
      </c>
      <c r="BL191" s="16" t="s">
        <v>88</v>
      </c>
      <c r="BM191" s="133" t="s">
        <v>4161</v>
      </c>
    </row>
    <row r="192" spans="2:65" s="1" customFormat="1" ht="11.25">
      <c r="B192" s="32"/>
      <c r="D192" s="165" t="s">
        <v>2533</v>
      </c>
      <c r="F192" s="166" t="s">
        <v>4162</v>
      </c>
      <c r="I192" s="167"/>
      <c r="L192" s="32"/>
      <c r="M192" s="168"/>
      <c r="T192" s="53"/>
      <c r="AT192" s="16" t="s">
        <v>2533</v>
      </c>
      <c r="AU192" s="16" t="s">
        <v>90</v>
      </c>
    </row>
    <row r="193" spans="2:65" s="11" customFormat="1" ht="11.25">
      <c r="B193" s="135"/>
      <c r="D193" s="136" t="s">
        <v>190</v>
      </c>
      <c r="E193" s="137" t="s">
        <v>3</v>
      </c>
      <c r="F193" s="138" t="s">
        <v>4087</v>
      </c>
      <c r="H193" s="137" t="s">
        <v>3</v>
      </c>
      <c r="I193" s="139"/>
      <c r="L193" s="135"/>
      <c r="M193" s="140"/>
      <c r="T193" s="141"/>
      <c r="AT193" s="137" t="s">
        <v>190</v>
      </c>
      <c r="AU193" s="137" t="s">
        <v>90</v>
      </c>
      <c r="AV193" s="11" t="s">
        <v>88</v>
      </c>
      <c r="AW193" s="11" t="s">
        <v>41</v>
      </c>
      <c r="AX193" s="11" t="s">
        <v>80</v>
      </c>
      <c r="AY193" s="137" t="s">
        <v>184</v>
      </c>
    </row>
    <row r="194" spans="2:65" s="11" customFormat="1" ht="11.25">
      <c r="B194" s="135"/>
      <c r="D194" s="136" t="s">
        <v>190</v>
      </c>
      <c r="E194" s="137" t="s">
        <v>3</v>
      </c>
      <c r="F194" s="138" t="s">
        <v>4163</v>
      </c>
      <c r="H194" s="137" t="s">
        <v>3</v>
      </c>
      <c r="I194" s="139"/>
      <c r="L194" s="135"/>
      <c r="M194" s="140"/>
      <c r="T194" s="141"/>
      <c r="AT194" s="137" t="s">
        <v>190</v>
      </c>
      <c r="AU194" s="137" t="s">
        <v>90</v>
      </c>
      <c r="AV194" s="11" t="s">
        <v>88</v>
      </c>
      <c r="AW194" s="11" t="s">
        <v>41</v>
      </c>
      <c r="AX194" s="11" t="s">
        <v>80</v>
      </c>
      <c r="AY194" s="137" t="s">
        <v>184</v>
      </c>
    </row>
    <row r="195" spans="2:65" s="12" customFormat="1" ht="11.25">
      <c r="B195" s="142"/>
      <c r="D195" s="136" t="s">
        <v>190</v>
      </c>
      <c r="E195" s="143" t="s">
        <v>3</v>
      </c>
      <c r="F195" s="144" t="s">
        <v>4164</v>
      </c>
      <c r="H195" s="145">
        <v>4</v>
      </c>
      <c r="I195" s="146"/>
      <c r="L195" s="142"/>
      <c r="M195" s="147"/>
      <c r="T195" s="148"/>
      <c r="AT195" s="143" t="s">
        <v>190</v>
      </c>
      <c r="AU195" s="143" t="s">
        <v>90</v>
      </c>
      <c r="AV195" s="12" t="s">
        <v>90</v>
      </c>
      <c r="AW195" s="12" t="s">
        <v>41</v>
      </c>
      <c r="AX195" s="12" t="s">
        <v>88</v>
      </c>
      <c r="AY195" s="143" t="s">
        <v>184</v>
      </c>
    </row>
    <row r="196" spans="2:65" s="1" customFormat="1" ht="37.9" customHeight="1">
      <c r="B196" s="121"/>
      <c r="C196" s="122" t="s">
        <v>321</v>
      </c>
      <c r="D196" s="122" t="s">
        <v>185</v>
      </c>
      <c r="E196" s="123" t="s">
        <v>4165</v>
      </c>
      <c r="F196" s="124" t="s">
        <v>4166</v>
      </c>
      <c r="G196" s="125" t="s">
        <v>348</v>
      </c>
      <c r="H196" s="126">
        <v>2</v>
      </c>
      <c r="I196" s="127"/>
      <c r="J196" s="128">
        <f>ROUND(I196*H196,2)</f>
        <v>0</v>
      </c>
      <c r="K196" s="124" t="s">
        <v>2531</v>
      </c>
      <c r="L196" s="32"/>
      <c r="M196" s="129" t="s">
        <v>3</v>
      </c>
      <c r="N196" s="130" t="s">
        <v>51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88</v>
      </c>
      <c r="AT196" s="133" t="s">
        <v>185</v>
      </c>
      <c r="AU196" s="133" t="s">
        <v>90</v>
      </c>
      <c r="AY196" s="16" t="s">
        <v>184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88</v>
      </c>
      <c r="BK196" s="134">
        <f>ROUND(I196*H196,2)</f>
        <v>0</v>
      </c>
      <c r="BL196" s="16" t="s">
        <v>88</v>
      </c>
      <c r="BM196" s="133" t="s">
        <v>4167</v>
      </c>
    </row>
    <row r="197" spans="2:65" s="1" customFormat="1" ht="11.25">
      <c r="B197" s="32"/>
      <c r="D197" s="165" t="s">
        <v>2533</v>
      </c>
      <c r="F197" s="166" t="s">
        <v>4168</v>
      </c>
      <c r="I197" s="167"/>
      <c r="L197" s="32"/>
      <c r="M197" s="168"/>
      <c r="T197" s="53"/>
      <c r="AT197" s="16" t="s">
        <v>2533</v>
      </c>
      <c r="AU197" s="16" t="s">
        <v>90</v>
      </c>
    </row>
    <row r="198" spans="2:65" s="11" customFormat="1" ht="11.25">
      <c r="B198" s="135"/>
      <c r="D198" s="136" t="s">
        <v>190</v>
      </c>
      <c r="E198" s="137" t="s">
        <v>3</v>
      </c>
      <c r="F198" s="138" t="s">
        <v>4072</v>
      </c>
      <c r="H198" s="137" t="s">
        <v>3</v>
      </c>
      <c r="I198" s="139"/>
      <c r="L198" s="135"/>
      <c r="M198" s="140"/>
      <c r="T198" s="141"/>
      <c r="AT198" s="137" t="s">
        <v>190</v>
      </c>
      <c r="AU198" s="137" t="s">
        <v>90</v>
      </c>
      <c r="AV198" s="11" t="s">
        <v>88</v>
      </c>
      <c r="AW198" s="11" t="s">
        <v>41</v>
      </c>
      <c r="AX198" s="11" t="s">
        <v>80</v>
      </c>
      <c r="AY198" s="137" t="s">
        <v>184</v>
      </c>
    </row>
    <row r="199" spans="2:65" s="11" customFormat="1" ht="11.25">
      <c r="B199" s="135"/>
      <c r="D199" s="136" t="s">
        <v>190</v>
      </c>
      <c r="E199" s="137" t="s">
        <v>3</v>
      </c>
      <c r="F199" s="138" t="s">
        <v>4169</v>
      </c>
      <c r="H199" s="137" t="s">
        <v>3</v>
      </c>
      <c r="I199" s="139"/>
      <c r="L199" s="135"/>
      <c r="M199" s="140"/>
      <c r="T199" s="141"/>
      <c r="AT199" s="137" t="s">
        <v>190</v>
      </c>
      <c r="AU199" s="137" t="s">
        <v>90</v>
      </c>
      <c r="AV199" s="11" t="s">
        <v>88</v>
      </c>
      <c r="AW199" s="11" t="s">
        <v>41</v>
      </c>
      <c r="AX199" s="11" t="s">
        <v>80</v>
      </c>
      <c r="AY199" s="137" t="s">
        <v>184</v>
      </c>
    </row>
    <row r="200" spans="2:65" s="12" customFormat="1" ht="11.25">
      <c r="B200" s="142"/>
      <c r="D200" s="136" t="s">
        <v>190</v>
      </c>
      <c r="E200" s="143" t="s">
        <v>3</v>
      </c>
      <c r="F200" s="144" t="s">
        <v>88</v>
      </c>
      <c r="H200" s="145">
        <v>1</v>
      </c>
      <c r="I200" s="146"/>
      <c r="L200" s="142"/>
      <c r="M200" s="147"/>
      <c r="T200" s="148"/>
      <c r="AT200" s="143" t="s">
        <v>190</v>
      </c>
      <c r="AU200" s="143" t="s">
        <v>90</v>
      </c>
      <c r="AV200" s="12" t="s">
        <v>90</v>
      </c>
      <c r="AW200" s="12" t="s">
        <v>41</v>
      </c>
      <c r="AX200" s="12" t="s">
        <v>80</v>
      </c>
      <c r="AY200" s="143" t="s">
        <v>184</v>
      </c>
    </row>
    <row r="201" spans="2:65" s="11" customFormat="1" ht="11.25">
      <c r="B201" s="135"/>
      <c r="D201" s="136" t="s">
        <v>190</v>
      </c>
      <c r="E201" s="137" t="s">
        <v>3</v>
      </c>
      <c r="F201" s="138" t="s">
        <v>4170</v>
      </c>
      <c r="H201" s="137" t="s">
        <v>3</v>
      </c>
      <c r="I201" s="139"/>
      <c r="L201" s="135"/>
      <c r="M201" s="140"/>
      <c r="T201" s="141"/>
      <c r="AT201" s="137" t="s">
        <v>190</v>
      </c>
      <c r="AU201" s="137" t="s">
        <v>90</v>
      </c>
      <c r="AV201" s="11" t="s">
        <v>88</v>
      </c>
      <c r="AW201" s="11" t="s">
        <v>41</v>
      </c>
      <c r="AX201" s="11" t="s">
        <v>80</v>
      </c>
      <c r="AY201" s="137" t="s">
        <v>184</v>
      </c>
    </row>
    <row r="202" spans="2:65" s="12" customFormat="1" ht="11.25">
      <c r="B202" s="142"/>
      <c r="D202" s="136" t="s">
        <v>190</v>
      </c>
      <c r="E202" s="143" t="s">
        <v>3</v>
      </c>
      <c r="F202" s="144" t="s">
        <v>88</v>
      </c>
      <c r="H202" s="145">
        <v>1</v>
      </c>
      <c r="I202" s="146"/>
      <c r="L202" s="142"/>
      <c r="M202" s="147"/>
      <c r="T202" s="148"/>
      <c r="AT202" s="143" t="s">
        <v>190</v>
      </c>
      <c r="AU202" s="143" t="s">
        <v>90</v>
      </c>
      <c r="AV202" s="12" t="s">
        <v>90</v>
      </c>
      <c r="AW202" s="12" t="s">
        <v>41</v>
      </c>
      <c r="AX202" s="12" t="s">
        <v>80</v>
      </c>
      <c r="AY202" s="143" t="s">
        <v>184</v>
      </c>
    </row>
    <row r="203" spans="2:65" s="13" customFormat="1" ht="11.25">
      <c r="B203" s="149"/>
      <c r="D203" s="136" t="s">
        <v>190</v>
      </c>
      <c r="E203" s="150" t="s">
        <v>3</v>
      </c>
      <c r="F203" s="151" t="s">
        <v>202</v>
      </c>
      <c r="H203" s="152">
        <v>2</v>
      </c>
      <c r="I203" s="153"/>
      <c r="L203" s="149"/>
      <c r="M203" s="154"/>
      <c r="T203" s="155"/>
      <c r="AT203" s="150" t="s">
        <v>190</v>
      </c>
      <c r="AU203" s="150" t="s">
        <v>90</v>
      </c>
      <c r="AV203" s="13" t="s">
        <v>203</v>
      </c>
      <c r="AW203" s="13" t="s">
        <v>41</v>
      </c>
      <c r="AX203" s="13" t="s">
        <v>88</v>
      </c>
      <c r="AY203" s="150" t="s">
        <v>184</v>
      </c>
    </row>
    <row r="204" spans="2:65" s="1" customFormat="1" ht="16.5" customHeight="1">
      <c r="B204" s="121"/>
      <c r="C204" s="169" t="s">
        <v>8</v>
      </c>
      <c r="D204" s="169" t="s">
        <v>2525</v>
      </c>
      <c r="E204" s="170" t="s">
        <v>4171</v>
      </c>
      <c r="F204" s="171" t="s">
        <v>4172</v>
      </c>
      <c r="G204" s="172" t="s">
        <v>348</v>
      </c>
      <c r="H204" s="173">
        <v>2</v>
      </c>
      <c r="I204" s="174"/>
      <c r="J204" s="175">
        <f>ROUND(I204*H204,2)</f>
        <v>0</v>
      </c>
      <c r="K204" s="171" t="s">
        <v>2531</v>
      </c>
      <c r="L204" s="176"/>
      <c r="M204" s="177" t="s">
        <v>3</v>
      </c>
      <c r="N204" s="178" t="s">
        <v>51</v>
      </c>
      <c r="P204" s="131">
        <f>O204*H204</f>
        <v>0</v>
      </c>
      <c r="Q204" s="131">
        <v>2.0000000000000001E-4</v>
      </c>
      <c r="R204" s="131">
        <f>Q204*H204</f>
        <v>4.0000000000000002E-4</v>
      </c>
      <c r="S204" s="131">
        <v>0</v>
      </c>
      <c r="T204" s="132">
        <f>S204*H204</f>
        <v>0</v>
      </c>
      <c r="AR204" s="133" t="s">
        <v>90</v>
      </c>
      <c r="AT204" s="133" t="s">
        <v>2525</v>
      </c>
      <c r="AU204" s="133" t="s">
        <v>90</v>
      </c>
      <c r="AY204" s="16" t="s">
        <v>184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88</v>
      </c>
      <c r="BK204" s="134">
        <f>ROUND(I204*H204,2)</f>
        <v>0</v>
      </c>
      <c r="BL204" s="16" t="s">
        <v>88</v>
      </c>
      <c r="BM204" s="133" t="s">
        <v>4173</v>
      </c>
    </row>
    <row r="205" spans="2:65" s="11" customFormat="1" ht="11.25">
      <c r="B205" s="135"/>
      <c r="D205" s="136" t="s">
        <v>190</v>
      </c>
      <c r="E205" s="137" t="s">
        <v>3</v>
      </c>
      <c r="F205" s="138" t="s">
        <v>4072</v>
      </c>
      <c r="H205" s="137" t="s">
        <v>3</v>
      </c>
      <c r="I205" s="139"/>
      <c r="L205" s="135"/>
      <c r="M205" s="140"/>
      <c r="T205" s="141"/>
      <c r="AT205" s="137" t="s">
        <v>190</v>
      </c>
      <c r="AU205" s="137" t="s">
        <v>90</v>
      </c>
      <c r="AV205" s="11" t="s">
        <v>88</v>
      </c>
      <c r="AW205" s="11" t="s">
        <v>41</v>
      </c>
      <c r="AX205" s="11" t="s">
        <v>80</v>
      </c>
      <c r="AY205" s="137" t="s">
        <v>184</v>
      </c>
    </row>
    <row r="206" spans="2:65" s="11" customFormat="1" ht="11.25">
      <c r="B206" s="135"/>
      <c r="D206" s="136" t="s">
        <v>190</v>
      </c>
      <c r="E206" s="137" t="s">
        <v>3</v>
      </c>
      <c r="F206" s="138" t="s">
        <v>4169</v>
      </c>
      <c r="H206" s="137" t="s">
        <v>3</v>
      </c>
      <c r="I206" s="139"/>
      <c r="L206" s="135"/>
      <c r="M206" s="140"/>
      <c r="T206" s="141"/>
      <c r="AT206" s="137" t="s">
        <v>190</v>
      </c>
      <c r="AU206" s="137" t="s">
        <v>90</v>
      </c>
      <c r="AV206" s="11" t="s">
        <v>88</v>
      </c>
      <c r="AW206" s="11" t="s">
        <v>41</v>
      </c>
      <c r="AX206" s="11" t="s">
        <v>80</v>
      </c>
      <c r="AY206" s="137" t="s">
        <v>184</v>
      </c>
    </row>
    <row r="207" spans="2:65" s="12" customFormat="1" ht="11.25">
      <c r="B207" s="142"/>
      <c r="D207" s="136" t="s">
        <v>190</v>
      </c>
      <c r="E207" s="143" t="s">
        <v>3</v>
      </c>
      <c r="F207" s="144" t="s">
        <v>88</v>
      </c>
      <c r="H207" s="145">
        <v>1</v>
      </c>
      <c r="I207" s="146"/>
      <c r="L207" s="142"/>
      <c r="M207" s="147"/>
      <c r="T207" s="148"/>
      <c r="AT207" s="143" t="s">
        <v>190</v>
      </c>
      <c r="AU207" s="143" t="s">
        <v>90</v>
      </c>
      <c r="AV207" s="12" t="s">
        <v>90</v>
      </c>
      <c r="AW207" s="12" t="s">
        <v>41</v>
      </c>
      <c r="AX207" s="12" t="s">
        <v>80</v>
      </c>
      <c r="AY207" s="143" t="s">
        <v>184</v>
      </c>
    </row>
    <row r="208" spans="2:65" s="11" customFormat="1" ht="11.25">
      <c r="B208" s="135"/>
      <c r="D208" s="136" t="s">
        <v>190</v>
      </c>
      <c r="E208" s="137" t="s">
        <v>3</v>
      </c>
      <c r="F208" s="138" t="s">
        <v>4170</v>
      </c>
      <c r="H208" s="137" t="s">
        <v>3</v>
      </c>
      <c r="I208" s="139"/>
      <c r="L208" s="135"/>
      <c r="M208" s="140"/>
      <c r="T208" s="141"/>
      <c r="AT208" s="137" t="s">
        <v>190</v>
      </c>
      <c r="AU208" s="137" t="s">
        <v>90</v>
      </c>
      <c r="AV208" s="11" t="s">
        <v>88</v>
      </c>
      <c r="AW208" s="11" t="s">
        <v>41</v>
      </c>
      <c r="AX208" s="11" t="s">
        <v>80</v>
      </c>
      <c r="AY208" s="137" t="s">
        <v>184</v>
      </c>
    </row>
    <row r="209" spans="2:65" s="12" customFormat="1" ht="11.25">
      <c r="B209" s="142"/>
      <c r="D209" s="136" t="s">
        <v>190</v>
      </c>
      <c r="E209" s="143" t="s">
        <v>3</v>
      </c>
      <c r="F209" s="144" t="s">
        <v>88</v>
      </c>
      <c r="H209" s="145">
        <v>1</v>
      </c>
      <c r="I209" s="146"/>
      <c r="L209" s="142"/>
      <c r="M209" s="147"/>
      <c r="T209" s="148"/>
      <c r="AT209" s="143" t="s">
        <v>190</v>
      </c>
      <c r="AU209" s="143" t="s">
        <v>90</v>
      </c>
      <c r="AV209" s="12" t="s">
        <v>90</v>
      </c>
      <c r="AW209" s="12" t="s">
        <v>41</v>
      </c>
      <c r="AX209" s="12" t="s">
        <v>80</v>
      </c>
      <c r="AY209" s="143" t="s">
        <v>184</v>
      </c>
    </row>
    <row r="210" spans="2:65" s="13" customFormat="1" ht="11.25">
      <c r="B210" s="149"/>
      <c r="D210" s="136" t="s">
        <v>190</v>
      </c>
      <c r="E210" s="150" t="s">
        <v>3</v>
      </c>
      <c r="F210" s="151" t="s">
        <v>202</v>
      </c>
      <c r="H210" s="152">
        <v>2</v>
      </c>
      <c r="I210" s="153"/>
      <c r="L210" s="149"/>
      <c r="M210" s="154"/>
      <c r="T210" s="155"/>
      <c r="AT210" s="150" t="s">
        <v>190</v>
      </c>
      <c r="AU210" s="150" t="s">
        <v>90</v>
      </c>
      <c r="AV210" s="13" t="s">
        <v>203</v>
      </c>
      <c r="AW210" s="13" t="s">
        <v>41</v>
      </c>
      <c r="AX210" s="13" t="s">
        <v>88</v>
      </c>
      <c r="AY210" s="150" t="s">
        <v>184</v>
      </c>
    </row>
    <row r="211" spans="2:65" s="1" customFormat="1" ht="24.2" customHeight="1">
      <c r="B211" s="121"/>
      <c r="C211" s="122" t="s">
        <v>339</v>
      </c>
      <c r="D211" s="122" t="s">
        <v>185</v>
      </c>
      <c r="E211" s="123" t="s">
        <v>4174</v>
      </c>
      <c r="F211" s="124" t="s">
        <v>4175</v>
      </c>
      <c r="G211" s="125" t="s">
        <v>324</v>
      </c>
      <c r="H211" s="126">
        <v>130</v>
      </c>
      <c r="I211" s="127"/>
      <c r="J211" s="128">
        <f>ROUND(I211*H211,2)</f>
        <v>0</v>
      </c>
      <c r="K211" s="124" t="s">
        <v>2531</v>
      </c>
      <c r="L211" s="32"/>
      <c r="M211" s="129" t="s">
        <v>3</v>
      </c>
      <c r="N211" s="130" t="s">
        <v>51</v>
      </c>
      <c r="P211" s="131">
        <f>O211*H211</f>
        <v>0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88</v>
      </c>
      <c r="AT211" s="133" t="s">
        <v>185</v>
      </c>
      <c r="AU211" s="133" t="s">
        <v>90</v>
      </c>
      <c r="AY211" s="16" t="s">
        <v>184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6" t="s">
        <v>88</v>
      </c>
      <c r="BK211" s="134">
        <f>ROUND(I211*H211,2)</f>
        <v>0</v>
      </c>
      <c r="BL211" s="16" t="s">
        <v>88</v>
      </c>
      <c r="BM211" s="133" t="s">
        <v>4176</v>
      </c>
    </row>
    <row r="212" spans="2:65" s="1" customFormat="1" ht="11.25">
      <c r="B212" s="32"/>
      <c r="D212" s="165" t="s">
        <v>2533</v>
      </c>
      <c r="F212" s="166" t="s">
        <v>4177</v>
      </c>
      <c r="I212" s="167"/>
      <c r="L212" s="32"/>
      <c r="M212" s="168"/>
      <c r="T212" s="53"/>
      <c r="AT212" s="16" t="s">
        <v>2533</v>
      </c>
      <c r="AU212" s="16" t="s">
        <v>90</v>
      </c>
    </row>
    <row r="213" spans="2:65" s="11" customFormat="1" ht="11.25">
      <c r="B213" s="135"/>
      <c r="D213" s="136" t="s">
        <v>190</v>
      </c>
      <c r="E213" s="137" t="s">
        <v>3</v>
      </c>
      <c r="F213" s="138" t="s">
        <v>4087</v>
      </c>
      <c r="H213" s="137" t="s">
        <v>3</v>
      </c>
      <c r="I213" s="139"/>
      <c r="L213" s="135"/>
      <c r="M213" s="140"/>
      <c r="T213" s="141"/>
      <c r="AT213" s="137" t="s">
        <v>190</v>
      </c>
      <c r="AU213" s="137" t="s">
        <v>90</v>
      </c>
      <c r="AV213" s="11" t="s">
        <v>88</v>
      </c>
      <c r="AW213" s="11" t="s">
        <v>41</v>
      </c>
      <c r="AX213" s="11" t="s">
        <v>80</v>
      </c>
      <c r="AY213" s="137" t="s">
        <v>184</v>
      </c>
    </row>
    <row r="214" spans="2:65" s="11" customFormat="1" ht="11.25">
      <c r="B214" s="135"/>
      <c r="D214" s="136" t="s">
        <v>190</v>
      </c>
      <c r="E214" s="137" t="s">
        <v>3</v>
      </c>
      <c r="F214" s="138" t="s">
        <v>4178</v>
      </c>
      <c r="H214" s="137" t="s">
        <v>3</v>
      </c>
      <c r="I214" s="139"/>
      <c r="L214" s="135"/>
      <c r="M214" s="140"/>
      <c r="T214" s="141"/>
      <c r="AT214" s="137" t="s">
        <v>190</v>
      </c>
      <c r="AU214" s="137" t="s">
        <v>90</v>
      </c>
      <c r="AV214" s="11" t="s">
        <v>88</v>
      </c>
      <c r="AW214" s="11" t="s">
        <v>41</v>
      </c>
      <c r="AX214" s="11" t="s">
        <v>80</v>
      </c>
      <c r="AY214" s="137" t="s">
        <v>184</v>
      </c>
    </row>
    <row r="215" spans="2:65" s="12" customFormat="1" ht="11.25">
      <c r="B215" s="142"/>
      <c r="D215" s="136" t="s">
        <v>190</v>
      </c>
      <c r="E215" s="143" t="s">
        <v>3</v>
      </c>
      <c r="F215" s="144" t="s">
        <v>471</v>
      </c>
      <c r="H215" s="145">
        <v>130</v>
      </c>
      <c r="I215" s="146"/>
      <c r="L215" s="142"/>
      <c r="M215" s="147"/>
      <c r="T215" s="148"/>
      <c r="AT215" s="143" t="s">
        <v>190</v>
      </c>
      <c r="AU215" s="143" t="s">
        <v>90</v>
      </c>
      <c r="AV215" s="12" t="s">
        <v>90</v>
      </c>
      <c r="AW215" s="12" t="s">
        <v>41</v>
      </c>
      <c r="AX215" s="12" t="s">
        <v>88</v>
      </c>
      <c r="AY215" s="143" t="s">
        <v>184</v>
      </c>
    </row>
    <row r="216" spans="2:65" s="1" customFormat="1" ht="21.75" customHeight="1">
      <c r="B216" s="121"/>
      <c r="C216" s="122" t="s">
        <v>345</v>
      </c>
      <c r="D216" s="122" t="s">
        <v>185</v>
      </c>
      <c r="E216" s="123" t="s">
        <v>4179</v>
      </c>
      <c r="F216" s="124" t="s">
        <v>4180</v>
      </c>
      <c r="G216" s="125" t="s">
        <v>348</v>
      </c>
      <c r="H216" s="126">
        <v>1</v>
      </c>
      <c r="I216" s="127"/>
      <c r="J216" s="128">
        <f>ROUND(I216*H216,2)</f>
        <v>0</v>
      </c>
      <c r="K216" s="124" t="s">
        <v>2531</v>
      </c>
      <c r="L216" s="32"/>
      <c r="M216" s="129" t="s">
        <v>3</v>
      </c>
      <c r="N216" s="130" t="s">
        <v>51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88</v>
      </c>
      <c r="AT216" s="133" t="s">
        <v>185</v>
      </c>
      <c r="AU216" s="133" t="s">
        <v>90</v>
      </c>
      <c r="AY216" s="16" t="s">
        <v>184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88</v>
      </c>
      <c r="BK216" s="134">
        <f>ROUND(I216*H216,2)</f>
        <v>0</v>
      </c>
      <c r="BL216" s="16" t="s">
        <v>88</v>
      </c>
      <c r="BM216" s="133" t="s">
        <v>4181</v>
      </c>
    </row>
    <row r="217" spans="2:65" s="1" customFormat="1" ht="11.25">
      <c r="B217" s="32"/>
      <c r="D217" s="165" t="s">
        <v>2533</v>
      </c>
      <c r="F217" s="166" t="s">
        <v>4182</v>
      </c>
      <c r="I217" s="167"/>
      <c r="L217" s="32"/>
      <c r="M217" s="168"/>
      <c r="T217" s="53"/>
      <c r="AT217" s="16" t="s">
        <v>2533</v>
      </c>
      <c r="AU217" s="16" t="s">
        <v>90</v>
      </c>
    </row>
    <row r="218" spans="2:65" s="11" customFormat="1" ht="11.25">
      <c r="B218" s="135"/>
      <c r="D218" s="136" t="s">
        <v>190</v>
      </c>
      <c r="E218" s="137" t="s">
        <v>3</v>
      </c>
      <c r="F218" s="138" t="s">
        <v>4087</v>
      </c>
      <c r="H218" s="137" t="s">
        <v>3</v>
      </c>
      <c r="I218" s="139"/>
      <c r="L218" s="135"/>
      <c r="M218" s="140"/>
      <c r="T218" s="141"/>
      <c r="AT218" s="137" t="s">
        <v>190</v>
      </c>
      <c r="AU218" s="137" t="s">
        <v>90</v>
      </c>
      <c r="AV218" s="11" t="s">
        <v>88</v>
      </c>
      <c r="AW218" s="11" t="s">
        <v>41</v>
      </c>
      <c r="AX218" s="11" t="s">
        <v>80</v>
      </c>
      <c r="AY218" s="137" t="s">
        <v>184</v>
      </c>
    </row>
    <row r="219" spans="2:65" s="11" customFormat="1" ht="11.25">
      <c r="B219" s="135"/>
      <c r="D219" s="136" t="s">
        <v>190</v>
      </c>
      <c r="E219" s="137" t="s">
        <v>3</v>
      </c>
      <c r="F219" s="138" t="s">
        <v>4183</v>
      </c>
      <c r="H219" s="137" t="s">
        <v>3</v>
      </c>
      <c r="I219" s="139"/>
      <c r="L219" s="135"/>
      <c r="M219" s="140"/>
      <c r="T219" s="141"/>
      <c r="AT219" s="137" t="s">
        <v>190</v>
      </c>
      <c r="AU219" s="137" t="s">
        <v>90</v>
      </c>
      <c r="AV219" s="11" t="s">
        <v>88</v>
      </c>
      <c r="AW219" s="11" t="s">
        <v>41</v>
      </c>
      <c r="AX219" s="11" t="s">
        <v>80</v>
      </c>
      <c r="AY219" s="137" t="s">
        <v>184</v>
      </c>
    </row>
    <row r="220" spans="2:65" s="12" customFormat="1" ht="11.25">
      <c r="B220" s="142"/>
      <c r="D220" s="136" t="s">
        <v>190</v>
      </c>
      <c r="E220" s="143" t="s">
        <v>3</v>
      </c>
      <c r="F220" s="144" t="s">
        <v>88</v>
      </c>
      <c r="H220" s="145">
        <v>1</v>
      </c>
      <c r="I220" s="146"/>
      <c r="L220" s="142"/>
      <c r="M220" s="147"/>
      <c r="T220" s="148"/>
      <c r="AT220" s="143" t="s">
        <v>190</v>
      </c>
      <c r="AU220" s="143" t="s">
        <v>90</v>
      </c>
      <c r="AV220" s="12" t="s">
        <v>90</v>
      </c>
      <c r="AW220" s="12" t="s">
        <v>41</v>
      </c>
      <c r="AX220" s="12" t="s">
        <v>88</v>
      </c>
      <c r="AY220" s="143" t="s">
        <v>184</v>
      </c>
    </row>
    <row r="221" spans="2:65" s="1" customFormat="1" ht="21.75" customHeight="1">
      <c r="B221" s="121"/>
      <c r="C221" s="122" t="s">
        <v>350</v>
      </c>
      <c r="D221" s="122" t="s">
        <v>185</v>
      </c>
      <c r="E221" s="123" t="s">
        <v>4184</v>
      </c>
      <c r="F221" s="124" t="s">
        <v>4185</v>
      </c>
      <c r="G221" s="125" t="s">
        <v>4186</v>
      </c>
      <c r="H221" s="126">
        <v>0.13</v>
      </c>
      <c r="I221" s="127"/>
      <c r="J221" s="128">
        <f>ROUND(I221*H221,2)</f>
        <v>0</v>
      </c>
      <c r="K221" s="124" t="s">
        <v>2531</v>
      </c>
      <c r="L221" s="32"/>
      <c r="M221" s="129" t="s">
        <v>3</v>
      </c>
      <c r="N221" s="130" t="s">
        <v>51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88</v>
      </c>
      <c r="AT221" s="133" t="s">
        <v>185</v>
      </c>
      <c r="AU221" s="133" t="s">
        <v>90</v>
      </c>
      <c r="AY221" s="16" t="s">
        <v>184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88</v>
      </c>
      <c r="BK221" s="134">
        <f>ROUND(I221*H221,2)</f>
        <v>0</v>
      </c>
      <c r="BL221" s="16" t="s">
        <v>88</v>
      </c>
      <c r="BM221" s="133" t="s">
        <v>4187</v>
      </c>
    </row>
    <row r="222" spans="2:65" s="1" customFormat="1" ht="11.25">
      <c r="B222" s="32"/>
      <c r="D222" s="165" t="s">
        <v>2533</v>
      </c>
      <c r="F222" s="166" t="s">
        <v>4188</v>
      </c>
      <c r="I222" s="167"/>
      <c r="L222" s="32"/>
      <c r="M222" s="168"/>
      <c r="T222" s="53"/>
      <c r="AT222" s="16" t="s">
        <v>2533</v>
      </c>
      <c r="AU222" s="16" t="s">
        <v>90</v>
      </c>
    </row>
    <row r="223" spans="2:65" s="11" customFormat="1" ht="11.25">
      <c r="B223" s="135"/>
      <c r="D223" s="136" t="s">
        <v>190</v>
      </c>
      <c r="E223" s="137" t="s">
        <v>3</v>
      </c>
      <c r="F223" s="138" t="s">
        <v>4087</v>
      </c>
      <c r="H223" s="137" t="s">
        <v>3</v>
      </c>
      <c r="I223" s="139"/>
      <c r="L223" s="135"/>
      <c r="M223" s="140"/>
      <c r="T223" s="141"/>
      <c r="AT223" s="137" t="s">
        <v>190</v>
      </c>
      <c r="AU223" s="137" t="s">
        <v>90</v>
      </c>
      <c r="AV223" s="11" t="s">
        <v>88</v>
      </c>
      <c r="AW223" s="11" t="s">
        <v>41</v>
      </c>
      <c r="AX223" s="11" t="s">
        <v>80</v>
      </c>
      <c r="AY223" s="137" t="s">
        <v>184</v>
      </c>
    </row>
    <row r="224" spans="2:65" s="11" customFormat="1" ht="11.25">
      <c r="B224" s="135"/>
      <c r="D224" s="136" t="s">
        <v>190</v>
      </c>
      <c r="E224" s="137" t="s">
        <v>3</v>
      </c>
      <c r="F224" s="138" t="s">
        <v>4178</v>
      </c>
      <c r="H224" s="137" t="s">
        <v>3</v>
      </c>
      <c r="I224" s="139"/>
      <c r="L224" s="135"/>
      <c r="M224" s="140"/>
      <c r="T224" s="141"/>
      <c r="AT224" s="137" t="s">
        <v>190</v>
      </c>
      <c r="AU224" s="137" t="s">
        <v>90</v>
      </c>
      <c r="AV224" s="11" t="s">
        <v>88</v>
      </c>
      <c r="AW224" s="11" t="s">
        <v>41</v>
      </c>
      <c r="AX224" s="11" t="s">
        <v>80</v>
      </c>
      <c r="AY224" s="137" t="s">
        <v>184</v>
      </c>
    </row>
    <row r="225" spans="2:65" s="12" customFormat="1" ht="11.25">
      <c r="B225" s="142"/>
      <c r="D225" s="136" t="s">
        <v>190</v>
      </c>
      <c r="E225" s="143" t="s">
        <v>3</v>
      </c>
      <c r="F225" s="144" t="s">
        <v>4189</v>
      </c>
      <c r="H225" s="145">
        <v>0.13</v>
      </c>
      <c r="I225" s="146"/>
      <c r="L225" s="142"/>
      <c r="M225" s="147"/>
      <c r="T225" s="148"/>
      <c r="AT225" s="143" t="s">
        <v>190</v>
      </c>
      <c r="AU225" s="143" t="s">
        <v>90</v>
      </c>
      <c r="AV225" s="12" t="s">
        <v>90</v>
      </c>
      <c r="AW225" s="12" t="s">
        <v>41</v>
      </c>
      <c r="AX225" s="12" t="s">
        <v>88</v>
      </c>
      <c r="AY225" s="143" t="s">
        <v>184</v>
      </c>
    </row>
    <row r="226" spans="2:65" s="1" customFormat="1" ht="24.2" customHeight="1">
      <c r="B226" s="121"/>
      <c r="C226" s="169" t="s">
        <v>332</v>
      </c>
      <c r="D226" s="169" t="s">
        <v>2525</v>
      </c>
      <c r="E226" s="170" t="s">
        <v>4190</v>
      </c>
      <c r="F226" s="171" t="s">
        <v>4191</v>
      </c>
      <c r="G226" s="172" t="s">
        <v>348</v>
      </c>
      <c r="H226" s="173">
        <v>130</v>
      </c>
      <c r="I226" s="174"/>
      <c r="J226" s="175">
        <f>ROUND(I226*H226,2)</f>
        <v>0</v>
      </c>
      <c r="K226" s="171" t="s">
        <v>901</v>
      </c>
      <c r="L226" s="176"/>
      <c r="M226" s="177" t="s">
        <v>3</v>
      </c>
      <c r="N226" s="178" t="s">
        <v>51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90</v>
      </c>
      <c r="AT226" s="133" t="s">
        <v>2525</v>
      </c>
      <c r="AU226" s="133" t="s">
        <v>90</v>
      </c>
      <c r="AY226" s="16" t="s">
        <v>184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88</v>
      </c>
      <c r="BK226" s="134">
        <f>ROUND(I226*H226,2)</f>
        <v>0</v>
      </c>
      <c r="BL226" s="16" t="s">
        <v>88</v>
      </c>
      <c r="BM226" s="133" t="s">
        <v>4192</v>
      </c>
    </row>
    <row r="227" spans="2:65" s="11" customFormat="1" ht="11.25">
      <c r="B227" s="135"/>
      <c r="D227" s="136" t="s">
        <v>190</v>
      </c>
      <c r="E227" s="137" t="s">
        <v>3</v>
      </c>
      <c r="F227" s="138" t="s">
        <v>4087</v>
      </c>
      <c r="H227" s="137" t="s">
        <v>3</v>
      </c>
      <c r="I227" s="139"/>
      <c r="L227" s="135"/>
      <c r="M227" s="140"/>
      <c r="T227" s="141"/>
      <c r="AT227" s="137" t="s">
        <v>190</v>
      </c>
      <c r="AU227" s="137" t="s">
        <v>90</v>
      </c>
      <c r="AV227" s="11" t="s">
        <v>88</v>
      </c>
      <c r="AW227" s="11" t="s">
        <v>41</v>
      </c>
      <c r="AX227" s="11" t="s">
        <v>80</v>
      </c>
      <c r="AY227" s="137" t="s">
        <v>184</v>
      </c>
    </row>
    <row r="228" spans="2:65" s="11" customFormat="1" ht="11.25">
      <c r="B228" s="135"/>
      <c r="D228" s="136" t="s">
        <v>190</v>
      </c>
      <c r="E228" s="137" t="s">
        <v>3</v>
      </c>
      <c r="F228" s="138" t="s">
        <v>4193</v>
      </c>
      <c r="H228" s="137" t="s">
        <v>3</v>
      </c>
      <c r="I228" s="139"/>
      <c r="L228" s="135"/>
      <c r="M228" s="140"/>
      <c r="T228" s="141"/>
      <c r="AT228" s="137" t="s">
        <v>190</v>
      </c>
      <c r="AU228" s="137" t="s">
        <v>90</v>
      </c>
      <c r="AV228" s="11" t="s">
        <v>88</v>
      </c>
      <c r="AW228" s="11" t="s">
        <v>41</v>
      </c>
      <c r="AX228" s="11" t="s">
        <v>80</v>
      </c>
      <c r="AY228" s="137" t="s">
        <v>184</v>
      </c>
    </row>
    <row r="229" spans="2:65" s="12" customFormat="1" ht="11.25">
      <c r="B229" s="142"/>
      <c r="D229" s="136" t="s">
        <v>190</v>
      </c>
      <c r="E229" s="143" t="s">
        <v>3</v>
      </c>
      <c r="F229" s="144" t="s">
        <v>471</v>
      </c>
      <c r="H229" s="145">
        <v>130</v>
      </c>
      <c r="I229" s="146"/>
      <c r="L229" s="142"/>
      <c r="M229" s="147"/>
      <c r="T229" s="148"/>
      <c r="AT229" s="143" t="s">
        <v>190</v>
      </c>
      <c r="AU229" s="143" t="s">
        <v>90</v>
      </c>
      <c r="AV229" s="12" t="s">
        <v>90</v>
      </c>
      <c r="AW229" s="12" t="s">
        <v>41</v>
      </c>
      <c r="AX229" s="12" t="s">
        <v>88</v>
      </c>
      <c r="AY229" s="143" t="s">
        <v>184</v>
      </c>
    </row>
    <row r="230" spans="2:65" s="1" customFormat="1" ht="24.2" customHeight="1">
      <c r="B230" s="121"/>
      <c r="C230" s="122" t="s">
        <v>365</v>
      </c>
      <c r="D230" s="122" t="s">
        <v>185</v>
      </c>
      <c r="E230" s="123" t="s">
        <v>4194</v>
      </c>
      <c r="F230" s="124" t="s">
        <v>4195</v>
      </c>
      <c r="G230" s="125" t="s">
        <v>348</v>
      </c>
      <c r="H230" s="126">
        <v>2</v>
      </c>
      <c r="I230" s="127"/>
      <c r="J230" s="128">
        <f>ROUND(I230*H230,2)</f>
        <v>0</v>
      </c>
      <c r="K230" s="124" t="s">
        <v>2531</v>
      </c>
      <c r="L230" s="32"/>
      <c r="M230" s="129" t="s">
        <v>3</v>
      </c>
      <c r="N230" s="130" t="s">
        <v>51</v>
      </c>
      <c r="P230" s="131">
        <f>O230*H230</f>
        <v>0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88</v>
      </c>
      <c r="AT230" s="133" t="s">
        <v>185</v>
      </c>
      <c r="AU230" s="133" t="s">
        <v>90</v>
      </c>
      <c r="AY230" s="16" t="s">
        <v>184</v>
      </c>
      <c r="BE230" s="134">
        <f>IF(N230="základní",J230,0)</f>
        <v>0</v>
      </c>
      <c r="BF230" s="134">
        <f>IF(N230="snížená",J230,0)</f>
        <v>0</v>
      </c>
      <c r="BG230" s="134">
        <f>IF(N230="zákl. přenesená",J230,0)</f>
        <v>0</v>
      </c>
      <c r="BH230" s="134">
        <f>IF(N230="sníž. přenesená",J230,0)</f>
        <v>0</v>
      </c>
      <c r="BI230" s="134">
        <f>IF(N230="nulová",J230,0)</f>
        <v>0</v>
      </c>
      <c r="BJ230" s="16" t="s">
        <v>88</v>
      </c>
      <c r="BK230" s="134">
        <f>ROUND(I230*H230,2)</f>
        <v>0</v>
      </c>
      <c r="BL230" s="16" t="s">
        <v>88</v>
      </c>
      <c r="BM230" s="133" t="s">
        <v>4196</v>
      </c>
    </row>
    <row r="231" spans="2:65" s="1" customFormat="1" ht="11.25">
      <c r="B231" s="32"/>
      <c r="D231" s="165" t="s">
        <v>2533</v>
      </c>
      <c r="F231" s="166" t="s">
        <v>4197</v>
      </c>
      <c r="I231" s="167"/>
      <c r="L231" s="32"/>
      <c r="M231" s="168"/>
      <c r="T231" s="53"/>
      <c r="AT231" s="16" t="s">
        <v>2533</v>
      </c>
      <c r="AU231" s="16" t="s">
        <v>90</v>
      </c>
    </row>
    <row r="232" spans="2:65" s="11" customFormat="1" ht="11.25">
      <c r="B232" s="135"/>
      <c r="D232" s="136" t="s">
        <v>190</v>
      </c>
      <c r="E232" s="137" t="s">
        <v>3</v>
      </c>
      <c r="F232" s="138" t="s">
        <v>4087</v>
      </c>
      <c r="H232" s="137" t="s">
        <v>3</v>
      </c>
      <c r="I232" s="139"/>
      <c r="L232" s="135"/>
      <c r="M232" s="140"/>
      <c r="T232" s="141"/>
      <c r="AT232" s="137" t="s">
        <v>190</v>
      </c>
      <c r="AU232" s="137" t="s">
        <v>90</v>
      </c>
      <c r="AV232" s="11" t="s">
        <v>88</v>
      </c>
      <c r="AW232" s="11" t="s">
        <v>41</v>
      </c>
      <c r="AX232" s="11" t="s">
        <v>80</v>
      </c>
      <c r="AY232" s="137" t="s">
        <v>184</v>
      </c>
    </row>
    <row r="233" spans="2:65" s="11" customFormat="1" ht="11.25">
      <c r="B233" s="135"/>
      <c r="D233" s="136" t="s">
        <v>190</v>
      </c>
      <c r="E233" s="137" t="s">
        <v>3</v>
      </c>
      <c r="F233" s="138" t="s">
        <v>4198</v>
      </c>
      <c r="H233" s="137" t="s">
        <v>3</v>
      </c>
      <c r="I233" s="139"/>
      <c r="L233" s="135"/>
      <c r="M233" s="140"/>
      <c r="T233" s="141"/>
      <c r="AT233" s="137" t="s">
        <v>190</v>
      </c>
      <c r="AU233" s="137" t="s">
        <v>90</v>
      </c>
      <c r="AV233" s="11" t="s">
        <v>88</v>
      </c>
      <c r="AW233" s="11" t="s">
        <v>41</v>
      </c>
      <c r="AX233" s="11" t="s">
        <v>80</v>
      </c>
      <c r="AY233" s="137" t="s">
        <v>184</v>
      </c>
    </row>
    <row r="234" spans="2:65" s="12" customFormat="1" ht="11.25">
      <c r="B234" s="142"/>
      <c r="D234" s="136" t="s">
        <v>190</v>
      </c>
      <c r="E234" s="143" t="s">
        <v>3</v>
      </c>
      <c r="F234" s="144" t="s">
        <v>90</v>
      </c>
      <c r="H234" s="145">
        <v>2</v>
      </c>
      <c r="I234" s="146"/>
      <c r="L234" s="142"/>
      <c r="M234" s="147"/>
      <c r="T234" s="148"/>
      <c r="AT234" s="143" t="s">
        <v>190</v>
      </c>
      <c r="AU234" s="143" t="s">
        <v>90</v>
      </c>
      <c r="AV234" s="12" t="s">
        <v>90</v>
      </c>
      <c r="AW234" s="12" t="s">
        <v>41</v>
      </c>
      <c r="AX234" s="12" t="s">
        <v>88</v>
      </c>
      <c r="AY234" s="143" t="s">
        <v>184</v>
      </c>
    </row>
    <row r="235" spans="2:65" s="1" customFormat="1" ht="16.5" customHeight="1">
      <c r="B235" s="121"/>
      <c r="C235" s="169" t="s">
        <v>370</v>
      </c>
      <c r="D235" s="169" t="s">
        <v>2525</v>
      </c>
      <c r="E235" s="170" t="s">
        <v>4199</v>
      </c>
      <c r="F235" s="171" t="s">
        <v>4200</v>
      </c>
      <c r="G235" s="172" t="s">
        <v>348</v>
      </c>
      <c r="H235" s="173">
        <v>14</v>
      </c>
      <c r="I235" s="174"/>
      <c r="J235" s="175">
        <f>ROUND(I235*H235,2)</f>
        <v>0</v>
      </c>
      <c r="K235" s="171" t="s">
        <v>901</v>
      </c>
      <c r="L235" s="176"/>
      <c r="M235" s="177" t="s">
        <v>3</v>
      </c>
      <c r="N235" s="178" t="s">
        <v>51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90</v>
      </c>
      <c r="AT235" s="133" t="s">
        <v>2525</v>
      </c>
      <c r="AU235" s="133" t="s">
        <v>90</v>
      </c>
      <c r="AY235" s="16" t="s">
        <v>184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88</v>
      </c>
      <c r="BK235" s="134">
        <f>ROUND(I235*H235,2)</f>
        <v>0</v>
      </c>
      <c r="BL235" s="16" t="s">
        <v>88</v>
      </c>
      <c r="BM235" s="133" t="s">
        <v>4201</v>
      </c>
    </row>
    <row r="236" spans="2:65" s="11" customFormat="1" ht="11.25">
      <c r="B236" s="135"/>
      <c r="D236" s="136" t="s">
        <v>190</v>
      </c>
      <c r="E236" s="137" t="s">
        <v>3</v>
      </c>
      <c r="F236" s="138" t="s">
        <v>4087</v>
      </c>
      <c r="H236" s="137" t="s">
        <v>3</v>
      </c>
      <c r="I236" s="139"/>
      <c r="L236" s="135"/>
      <c r="M236" s="140"/>
      <c r="T236" s="141"/>
      <c r="AT236" s="137" t="s">
        <v>190</v>
      </c>
      <c r="AU236" s="137" t="s">
        <v>90</v>
      </c>
      <c r="AV236" s="11" t="s">
        <v>88</v>
      </c>
      <c r="AW236" s="11" t="s">
        <v>41</v>
      </c>
      <c r="AX236" s="11" t="s">
        <v>80</v>
      </c>
      <c r="AY236" s="137" t="s">
        <v>184</v>
      </c>
    </row>
    <row r="237" spans="2:65" s="11" customFormat="1" ht="11.25">
      <c r="B237" s="135"/>
      <c r="D237" s="136" t="s">
        <v>190</v>
      </c>
      <c r="E237" s="137" t="s">
        <v>3</v>
      </c>
      <c r="F237" s="138" t="s">
        <v>4202</v>
      </c>
      <c r="H237" s="137" t="s">
        <v>3</v>
      </c>
      <c r="I237" s="139"/>
      <c r="L237" s="135"/>
      <c r="M237" s="140"/>
      <c r="T237" s="141"/>
      <c r="AT237" s="137" t="s">
        <v>190</v>
      </c>
      <c r="AU237" s="137" t="s">
        <v>90</v>
      </c>
      <c r="AV237" s="11" t="s">
        <v>88</v>
      </c>
      <c r="AW237" s="11" t="s">
        <v>41</v>
      </c>
      <c r="AX237" s="11" t="s">
        <v>80</v>
      </c>
      <c r="AY237" s="137" t="s">
        <v>184</v>
      </c>
    </row>
    <row r="238" spans="2:65" s="12" customFormat="1" ht="11.25">
      <c r="B238" s="142"/>
      <c r="D238" s="136" t="s">
        <v>190</v>
      </c>
      <c r="E238" s="143" t="s">
        <v>3</v>
      </c>
      <c r="F238" s="144" t="s">
        <v>3696</v>
      </c>
      <c r="H238" s="145">
        <v>14</v>
      </c>
      <c r="I238" s="146"/>
      <c r="L238" s="142"/>
      <c r="M238" s="147"/>
      <c r="T238" s="148"/>
      <c r="AT238" s="143" t="s">
        <v>190</v>
      </c>
      <c r="AU238" s="143" t="s">
        <v>90</v>
      </c>
      <c r="AV238" s="12" t="s">
        <v>90</v>
      </c>
      <c r="AW238" s="12" t="s">
        <v>41</v>
      </c>
      <c r="AX238" s="12" t="s">
        <v>88</v>
      </c>
      <c r="AY238" s="143" t="s">
        <v>184</v>
      </c>
    </row>
    <row r="239" spans="2:65" s="1" customFormat="1" ht="66.75" customHeight="1">
      <c r="B239" s="121"/>
      <c r="C239" s="122" t="s">
        <v>303</v>
      </c>
      <c r="D239" s="122" t="s">
        <v>185</v>
      </c>
      <c r="E239" s="123" t="s">
        <v>4203</v>
      </c>
      <c r="F239" s="124" t="s">
        <v>4204</v>
      </c>
      <c r="G239" s="125" t="s">
        <v>348</v>
      </c>
      <c r="H239" s="126">
        <v>2</v>
      </c>
      <c r="I239" s="127"/>
      <c r="J239" s="128">
        <f>ROUND(I239*H239,2)</f>
        <v>0</v>
      </c>
      <c r="K239" s="124" t="s">
        <v>2531</v>
      </c>
      <c r="L239" s="32"/>
      <c r="M239" s="129" t="s">
        <v>3</v>
      </c>
      <c r="N239" s="130" t="s">
        <v>51</v>
      </c>
      <c r="P239" s="131">
        <f>O239*H239</f>
        <v>0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88</v>
      </c>
      <c r="AT239" s="133" t="s">
        <v>185</v>
      </c>
      <c r="AU239" s="133" t="s">
        <v>90</v>
      </c>
      <c r="AY239" s="16" t="s">
        <v>184</v>
      </c>
      <c r="BE239" s="134">
        <f>IF(N239="základní",J239,0)</f>
        <v>0</v>
      </c>
      <c r="BF239" s="134">
        <f>IF(N239="snížená",J239,0)</f>
        <v>0</v>
      </c>
      <c r="BG239" s="134">
        <f>IF(N239="zákl. přenesená",J239,0)</f>
        <v>0</v>
      </c>
      <c r="BH239" s="134">
        <f>IF(N239="sníž. přenesená",J239,0)</f>
        <v>0</v>
      </c>
      <c r="BI239" s="134">
        <f>IF(N239="nulová",J239,0)</f>
        <v>0</v>
      </c>
      <c r="BJ239" s="16" t="s">
        <v>88</v>
      </c>
      <c r="BK239" s="134">
        <f>ROUND(I239*H239,2)</f>
        <v>0</v>
      </c>
      <c r="BL239" s="16" t="s">
        <v>88</v>
      </c>
      <c r="BM239" s="133" t="s">
        <v>4205</v>
      </c>
    </row>
    <row r="240" spans="2:65" s="1" customFormat="1" ht="11.25">
      <c r="B240" s="32"/>
      <c r="D240" s="165" t="s">
        <v>2533</v>
      </c>
      <c r="F240" s="166" t="s">
        <v>4206</v>
      </c>
      <c r="I240" s="167"/>
      <c r="L240" s="32"/>
      <c r="M240" s="168"/>
      <c r="T240" s="53"/>
      <c r="AT240" s="16" t="s">
        <v>2533</v>
      </c>
      <c r="AU240" s="16" t="s">
        <v>90</v>
      </c>
    </row>
    <row r="241" spans="2:65" s="11" customFormat="1" ht="11.25">
      <c r="B241" s="135"/>
      <c r="D241" s="136" t="s">
        <v>190</v>
      </c>
      <c r="E241" s="137" t="s">
        <v>3</v>
      </c>
      <c r="F241" s="138" t="s">
        <v>4087</v>
      </c>
      <c r="H241" s="137" t="s">
        <v>3</v>
      </c>
      <c r="I241" s="139"/>
      <c r="L241" s="135"/>
      <c r="M241" s="140"/>
      <c r="T241" s="141"/>
      <c r="AT241" s="137" t="s">
        <v>190</v>
      </c>
      <c r="AU241" s="137" t="s">
        <v>90</v>
      </c>
      <c r="AV241" s="11" t="s">
        <v>88</v>
      </c>
      <c r="AW241" s="11" t="s">
        <v>41</v>
      </c>
      <c r="AX241" s="11" t="s">
        <v>80</v>
      </c>
      <c r="AY241" s="137" t="s">
        <v>184</v>
      </c>
    </row>
    <row r="242" spans="2:65" s="11" customFormat="1" ht="11.25">
      <c r="B242" s="135"/>
      <c r="D242" s="136" t="s">
        <v>190</v>
      </c>
      <c r="E242" s="137" t="s">
        <v>3</v>
      </c>
      <c r="F242" s="138" t="s">
        <v>4207</v>
      </c>
      <c r="H242" s="137" t="s">
        <v>3</v>
      </c>
      <c r="I242" s="139"/>
      <c r="L242" s="135"/>
      <c r="M242" s="140"/>
      <c r="T242" s="141"/>
      <c r="AT242" s="137" t="s">
        <v>190</v>
      </c>
      <c r="AU242" s="137" t="s">
        <v>90</v>
      </c>
      <c r="AV242" s="11" t="s">
        <v>88</v>
      </c>
      <c r="AW242" s="11" t="s">
        <v>41</v>
      </c>
      <c r="AX242" s="11" t="s">
        <v>80</v>
      </c>
      <c r="AY242" s="137" t="s">
        <v>184</v>
      </c>
    </row>
    <row r="243" spans="2:65" s="12" customFormat="1" ht="11.25">
      <c r="B243" s="142"/>
      <c r="D243" s="136" t="s">
        <v>190</v>
      </c>
      <c r="E243" s="143" t="s">
        <v>3</v>
      </c>
      <c r="F243" s="144" t="s">
        <v>90</v>
      </c>
      <c r="H243" s="145">
        <v>2</v>
      </c>
      <c r="I243" s="146"/>
      <c r="L243" s="142"/>
      <c r="M243" s="147"/>
      <c r="T243" s="148"/>
      <c r="AT243" s="143" t="s">
        <v>190</v>
      </c>
      <c r="AU243" s="143" t="s">
        <v>90</v>
      </c>
      <c r="AV243" s="12" t="s">
        <v>90</v>
      </c>
      <c r="AW243" s="12" t="s">
        <v>41</v>
      </c>
      <c r="AX243" s="12" t="s">
        <v>88</v>
      </c>
      <c r="AY243" s="143" t="s">
        <v>184</v>
      </c>
    </row>
    <row r="244" spans="2:65" s="1" customFormat="1" ht="16.5" customHeight="1">
      <c r="B244" s="121"/>
      <c r="C244" s="169" t="s">
        <v>383</v>
      </c>
      <c r="D244" s="169" t="s">
        <v>2525</v>
      </c>
      <c r="E244" s="170" t="s">
        <v>4208</v>
      </c>
      <c r="F244" s="171" t="s">
        <v>4209</v>
      </c>
      <c r="G244" s="172" t="s">
        <v>324</v>
      </c>
      <c r="H244" s="173">
        <v>0.2</v>
      </c>
      <c r="I244" s="174"/>
      <c r="J244" s="175">
        <f>ROUND(I244*H244,2)</f>
        <v>0</v>
      </c>
      <c r="K244" s="171" t="s">
        <v>2531</v>
      </c>
      <c r="L244" s="176"/>
      <c r="M244" s="177" t="s">
        <v>3</v>
      </c>
      <c r="N244" s="178" t="s">
        <v>51</v>
      </c>
      <c r="P244" s="131">
        <f>O244*H244</f>
        <v>0</v>
      </c>
      <c r="Q244" s="131">
        <v>1E-4</v>
      </c>
      <c r="R244" s="131">
        <f>Q244*H244</f>
        <v>2.0000000000000002E-5</v>
      </c>
      <c r="S244" s="131">
        <v>0</v>
      </c>
      <c r="T244" s="132">
        <f>S244*H244</f>
        <v>0</v>
      </c>
      <c r="AR244" s="133" t="s">
        <v>90</v>
      </c>
      <c r="AT244" s="133" t="s">
        <v>2525</v>
      </c>
      <c r="AU244" s="133" t="s">
        <v>90</v>
      </c>
      <c r="AY244" s="16" t="s">
        <v>184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88</v>
      </c>
      <c r="BK244" s="134">
        <f>ROUND(I244*H244,2)</f>
        <v>0</v>
      </c>
      <c r="BL244" s="16" t="s">
        <v>88</v>
      </c>
      <c r="BM244" s="133" t="s">
        <v>4210</v>
      </c>
    </row>
    <row r="245" spans="2:65" s="11" customFormat="1" ht="11.25">
      <c r="B245" s="135"/>
      <c r="D245" s="136" t="s">
        <v>190</v>
      </c>
      <c r="E245" s="137" t="s">
        <v>3</v>
      </c>
      <c r="F245" s="138" t="s">
        <v>4087</v>
      </c>
      <c r="H245" s="137" t="s">
        <v>3</v>
      </c>
      <c r="I245" s="139"/>
      <c r="L245" s="135"/>
      <c r="M245" s="140"/>
      <c r="T245" s="141"/>
      <c r="AT245" s="137" t="s">
        <v>190</v>
      </c>
      <c r="AU245" s="137" t="s">
        <v>90</v>
      </c>
      <c r="AV245" s="11" t="s">
        <v>88</v>
      </c>
      <c r="AW245" s="11" t="s">
        <v>41</v>
      </c>
      <c r="AX245" s="11" t="s">
        <v>80</v>
      </c>
      <c r="AY245" s="137" t="s">
        <v>184</v>
      </c>
    </row>
    <row r="246" spans="2:65" s="11" customFormat="1" ht="11.25">
      <c r="B246" s="135"/>
      <c r="D246" s="136" t="s">
        <v>190</v>
      </c>
      <c r="E246" s="137" t="s">
        <v>3</v>
      </c>
      <c r="F246" s="138" t="s">
        <v>4207</v>
      </c>
      <c r="H246" s="137" t="s">
        <v>3</v>
      </c>
      <c r="I246" s="139"/>
      <c r="L246" s="135"/>
      <c r="M246" s="140"/>
      <c r="T246" s="141"/>
      <c r="AT246" s="137" t="s">
        <v>190</v>
      </c>
      <c r="AU246" s="137" t="s">
        <v>90</v>
      </c>
      <c r="AV246" s="11" t="s">
        <v>88</v>
      </c>
      <c r="AW246" s="11" t="s">
        <v>41</v>
      </c>
      <c r="AX246" s="11" t="s">
        <v>80</v>
      </c>
      <c r="AY246" s="137" t="s">
        <v>184</v>
      </c>
    </row>
    <row r="247" spans="2:65" s="12" customFormat="1" ht="11.25">
      <c r="B247" s="142"/>
      <c r="D247" s="136" t="s">
        <v>190</v>
      </c>
      <c r="E247" s="143" t="s">
        <v>3</v>
      </c>
      <c r="F247" s="144" t="s">
        <v>4211</v>
      </c>
      <c r="H247" s="145">
        <v>0.2</v>
      </c>
      <c r="I247" s="146"/>
      <c r="L247" s="142"/>
      <c r="M247" s="147"/>
      <c r="T247" s="148"/>
      <c r="AT247" s="143" t="s">
        <v>190</v>
      </c>
      <c r="AU247" s="143" t="s">
        <v>90</v>
      </c>
      <c r="AV247" s="12" t="s">
        <v>90</v>
      </c>
      <c r="AW247" s="12" t="s">
        <v>41</v>
      </c>
      <c r="AX247" s="12" t="s">
        <v>88</v>
      </c>
      <c r="AY247" s="143" t="s">
        <v>184</v>
      </c>
    </row>
    <row r="248" spans="2:65" s="10" customFormat="1" ht="22.9" customHeight="1">
      <c r="B248" s="111"/>
      <c r="D248" s="112" t="s">
        <v>79</v>
      </c>
      <c r="E248" s="163" t="s">
        <v>4212</v>
      </c>
      <c r="F248" s="163" t="s">
        <v>4213</v>
      </c>
      <c r="I248" s="114"/>
      <c r="J248" s="164">
        <f>BK248</f>
        <v>0</v>
      </c>
      <c r="L248" s="111"/>
      <c r="M248" s="116"/>
      <c r="P248" s="117">
        <f>SUM(P249:P356)</f>
        <v>0</v>
      </c>
      <c r="R248" s="117">
        <f>SUM(R249:R356)</f>
        <v>76.662797099999992</v>
      </c>
      <c r="T248" s="118">
        <f>SUM(T249:T356)</f>
        <v>0</v>
      </c>
      <c r="AR248" s="112" t="s">
        <v>210</v>
      </c>
      <c r="AT248" s="119" t="s">
        <v>79</v>
      </c>
      <c r="AU248" s="119" t="s">
        <v>88</v>
      </c>
      <c r="AY248" s="112" t="s">
        <v>184</v>
      </c>
      <c r="BK248" s="120">
        <f>SUM(BK249:BK356)</f>
        <v>0</v>
      </c>
    </row>
    <row r="249" spans="2:65" s="1" customFormat="1" ht="24.2" customHeight="1">
      <c r="B249" s="121"/>
      <c r="C249" s="122" t="s">
        <v>387</v>
      </c>
      <c r="D249" s="122" t="s">
        <v>185</v>
      </c>
      <c r="E249" s="123" t="s">
        <v>4214</v>
      </c>
      <c r="F249" s="124" t="s">
        <v>4215</v>
      </c>
      <c r="G249" s="125" t="s">
        <v>4186</v>
      </c>
      <c r="H249" s="126">
        <v>0.10299999999999999</v>
      </c>
      <c r="I249" s="127"/>
      <c r="J249" s="128">
        <f>ROUND(I249*H249,2)</f>
        <v>0</v>
      </c>
      <c r="K249" s="124" t="s">
        <v>2531</v>
      </c>
      <c r="L249" s="32"/>
      <c r="M249" s="129" t="s">
        <v>3</v>
      </c>
      <c r="N249" s="130" t="s">
        <v>51</v>
      </c>
      <c r="P249" s="131">
        <f>O249*H249</f>
        <v>0</v>
      </c>
      <c r="Q249" s="131">
        <v>8.8000000000000005E-3</v>
      </c>
      <c r="R249" s="131">
        <f>Q249*H249</f>
        <v>9.0640000000000002E-4</v>
      </c>
      <c r="S249" s="131">
        <v>0</v>
      </c>
      <c r="T249" s="132">
        <f>S249*H249</f>
        <v>0</v>
      </c>
      <c r="AR249" s="133" t="s">
        <v>88</v>
      </c>
      <c r="AT249" s="133" t="s">
        <v>185</v>
      </c>
      <c r="AU249" s="133" t="s">
        <v>90</v>
      </c>
      <c r="AY249" s="16" t="s">
        <v>184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88</v>
      </c>
      <c r="BK249" s="134">
        <f>ROUND(I249*H249,2)</f>
        <v>0</v>
      </c>
      <c r="BL249" s="16" t="s">
        <v>88</v>
      </c>
      <c r="BM249" s="133" t="s">
        <v>4216</v>
      </c>
    </row>
    <row r="250" spans="2:65" s="1" customFormat="1" ht="11.25">
      <c r="B250" s="32"/>
      <c r="D250" s="165" t="s">
        <v>2533</v>
      </c>
      <c r="F250" s="166" t="s">
        <v>4217</v>
      </c>
      <c r="I250" s="167"/>
      <c r="L250" s="32"/>
      <c r="M250" s="168"/>
      <c r="T250" s="53"/>
      <c r="AT250" s="16" t="s">
        <v>2533</v>
      </c>
      <c r="AU250" s="16" t="s">
        <v>90</v>
      </c>
    </row>
    <row r="251" spans="2:65" s="11" customFormat="1" ht="11.25">
      <c r="B251" s="135"/>
      <c r="D251" s="136" t="s">
        <v>190</v>
      </c>
      <c r="E251" s="137" t="s">
        <v>3</v>
      </c>
      <c r="F251" s="138" t="s">
        <v>4072</v>
      </c>
      <c r="H251" s="137" t="s">
        <v>3</v>
      </c>
      <c r="I251" s="139"/>
      <c r="L251" s="135"/>
      <c r="M251" s="140"/>
      <c r="T251" s="141"/>
      <c r="AT251" s="137" t="s">
        <v>190</v>
      </c>
      <c r="AU251" s="137" t="s">
        <v>90</v>
      </c>
      <c r="AV251" s="11" t="s">
        <v>88</v>
      </c>
      <c r="AW251" s="11" t="s">
        <v>41</v>
      </c>
      <c r="AX251" s="11" t="s">
        <v>80</v>
      </c>
      <c r="AY251" s="137" t="s">
        <v>184</v>
      </c>
    </row>
    <row r="252" spans="2:65" s="11" customFormat="1" ht="11.25">
      <c r="B252" s="135"/>
      <c r="D252" s="136" t="s">
        <v>190</v>
      </c>
      <c r="E252" s="137" t="s">
        <v>3</v>
      </c>
      <c r="F252" s="138" t="s">
        <v>4218</v>
      </c>
      <c r="H252" s="137" t="s">
        <v>3</v>
      </c>
      <c r="I252" s="139"/>
      <c r="L252" s="135"/>
      <c r="M252" s="140"/>
      <c r="T252" s="141"/>
      <c r="AT252" s="137" t="s">
        <v>190</v>
      </c>
      <c r="AU252" s="137" t="s">
        <v>90</v>
      </c>
      <c r="AV252" s="11" t="s">
        <v>88</v>
      </c>
      <c r="AW252" s="11" t="s">
        <v>41</v>
      </c>
      <c r="AX252" s="11" t="s">
        <v>80</v>
      </c>
      <c r="AY252" s="137" t="s">
        <v>184</v>
      </c>
    </row>
    <row r="253" spans="2:65" s="12" customFormat="1" ht="11.25">
      <c r="B253" s="142"/>
      <c r="D253" s="136" t="s">
        <v>190</v>
      </c>
      <c r="E253" s="143" t="s">
        <v>3</v>
      </c>
      <c r="F253" s="144" t="s">
        <v>4219</v>
      </c>
      <c r="H253" s="145">
        <v>6.5000000000000002E-2</v>
      </c>
      <c r="I253" s="146"/>
      <c r="L253" s="142"/>
      <c r="M253" s="147"/>
      <c r="T253" s="148"/>
      <c r="AT253" s="143" t="s">
        <v>190</v>
      </c>
      <c r="AU253" s="143" t="s">
        <v>90</v>
      </c>
      <c r="AV253" s="12" t="s">
        <v>90</v>
      </c>
      <c r="AW253" s="12" t="s">
        <v>41</v>
      </c>
      <c r="AX253" s="12" t="s">
        <v>80</v>
      </c>
      <c r="AY253" s="143" t="s">
        <v>184</v>
      </c>
    </row>
    <row r="254" spans="2:65" s="11" customFormat="1" ht="11.25">
      <c r="B254" s="135"/>
      <c r="D254" s="136" t="s">
        <v>190</v>
      </c>
      <c r="E254" s="137" t="s">
        <v>3</v>
      </c>
      <c r="F254" s="138" t="s">
        <v>4220</v>
      </c>
      <c r="H254" s="137" t="s">
        <v>3</v>
      </c>
      <c r="I254" s="139"/>
      <c r="L254" s="135"/>
      <c r="M254" s="140"/>
      <c r="T254" s="141"/>
      <c r="AT254" s="137" t="s">
        <v>190</v>
      </c>
      <c r="AU254" s="137" t="s">
        <v>90</v>
      </c>
      <c r="AV254" s="11" t="s">
        <v>88</v>
      </c>
      <c r="AW254" s="11" t="s">
        <v>41</v>
      </c>
      <c r="AX254" s="11" t="s">
        <v>80</v>
      </c>
      <c r="AY254" s="137" t="s">
        <v>184</v>
      </c>
    </row>
    <row r="255" spans="2:65" s="12" customFormat="1" ht="11.25">
      <c r="B255" s="142"/>
      <c r="D255" s="136" t="s">
        <v>190</v>
      </c>
      <c r="E255" s="143" t="s">
        <v>3</v>
      </c>
      <c r="F255" s="144" t="s">
        <v>4221</v>
      </c>
      <c r="H255" s="145">
        <v>3.7999999999999999E-2</v>
      </c>
      <c r="I255" s="146"/>
      <c r="L255" s="142"/>
      <c r="M255" s="147"/>
      <c r="T255" s="148"/>
      <c r="AT255" s="143" t="s">
        <v>190</v>
      </c>
      <c r="AU255" s="143" t="s">
        <v>90</v>
      </c>
      <c r="AV255" s="12" t="s">
        <v>90</v>
      </c>
      <c r="AW255" s="12" t="s">
        <v>41</v>
      </c>
      <c r="AX255" s="12" t="s">
        <v>80</v>
      </c>
      <c r="AY255" s="143" t="s">
        <v>184</v>
      </c>
    </row>
    <row r="256" spans="2:65" s="13" customFormat="1" ht="11.25">
      <c r="B256" s="149"/>
      <c r="D256" s="136" t="s">
        <v>190</v>
      </c>
      <c r="E256" s="150" t="s">
        <v>3</v>
      </c>
      <c r="F256" s="151" t="s">
        <v>202</v>
      </c>
      <c r="H256" s="152">
        <v>0.10299999999999999</v>
      </c>
      <c r="I256" s="153"/>
      <c r="L256" s="149"/>
      <c r="M256" s="154"/>
      <c r="T256" s="155"/>
      <c r="AT256" s="150" t="s">
        <v>190</v>
      </c>
      <c r="AU256" s="150" t="s">
        <v>90</v>
      </c>
      <c r="AV256" s="13" t="s">
        <v>203</v>
      </c>
      <c r="AW256" s="13" t="s">
        <v>41</v>
      </c>
      <c r="AX256" s="13" t="s">
        <v>88</v>
      </c>
      <c r="AY256" s="150" t="s">
        <v>184</v>
      </c>
    </row>
    <row r="257" spans="2:65" s="1" customFormat="1" ht="21.75" customHeight="1">
      <c r="B257" s="121"/>
      <c r="C257" s="122" t="s">
        <v>394</v>
      </c>
      <c r="D257" s="122" t="s">
        <v>185</v>
      </c>
      <c r="E257" s="123" t="s">
        <v>4222</v>
      </c>
      <c r="F257" s="124" t="s">
        <v>4223</v>
      </c>
      <c r="G257" s="125" t="s">
        <v>4186</v>
      </c>
      <c r="H257" s="126">
        <v>0.10299999999999999</v>
      </c>
      <c r="I257" s="127"/>
      <c r="J257" s="128">
        <f>ROUND(I257*H257,2)</f>
        <v>0</v>
      </c>
      <c r="K257" s="124" t="s">
        <v>2531</v>
      </c>
      <c r="L257" s="32"/>
      <c r="M257" s="129" t="s">
        <v>3</v>
      </c>
      <c r="N257" s="130" t="s">
        <v>51</v>
      </c>
      <c r="P257" s="131">
        <f>O257*H257</f>
        <v>0</v>
      </c>
      <c r="Q257" s="131">
        <v>9.9000000000000008E-3</v>
      </c>
      <c r="R257" s="131">
        <f>Q257*H257</f>
        <v>1.0197000000000001E-3</v>
      </c>
      <c r="S257" s="131">
        <v>0</v>
      </c>
      <c r="T257" s="132">
        <f>S257*H257</f>
        <v>0</v>
      </c>
      <c r="AR257" s="133" t="s">
        <v>88</v>
      </c>
      <c r="AT257" s="133" t="s">
        <v>185</v>
      </c>
      <c r="AU257" s="133" t="s">
        <v>90</v>
      </c>
      <c r="AY257" s="16" t="s">
        <v>184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88</v>
      </c>
      <c r="BK257" s="134">
        <f>ROUND(I257*H257,2)</f>
        <v>0</v>
      </c>
      <c r="BL257" s="16" t="s">
        <v>88</v>
      </c>
      <c r="BM257" s="133" t="s">
        <v>4224</v>
      </c>
    </row>
    <row r="258" spans="2:65" s="1" customFormat="1" ht="11.25">
      <c r="B258" s="32"/>
      <c r="D258" s="165" t="s">
        <v>2533</v>
      </c>
      <c r="F258" s="166" t="s">
        <v>4225</v>
      </c>
      <c r="I258" s="167"/>
      <c r="L258" s="32"/>
      <c r="M258" s="168"/>
      <c r="T258" s="53"/>
      <c r="AT258" s="16" t="s">
        <v>2533</v>
      </c>
      <c r="AU258" s="16" t="s">
        <v>90</v>
      </c>
    </row>
    <row r="259" spans="2:65" s="11" customFormat="1" ht="11.25">
      <c r="B259" s="135"/>
      <c r="D259" s="136" t="s">
        <v>190</v>
      </c>
      <c r="E259" s="137" t="s">
        <v>3</v>
      </c>
      <c r="F259" s="138" t="s">
        <v>4072</v>
      </c>
      <c r="H259" s="137" t="s">
        <v>3</v>
      </c>
      <c r="I259" s="139"/>
      <c r="L259" s="135"/>
      <c r="M259" s="140"/>
      <c r="T259" s="141"/>
      <c r="AT259" s="137" t="s">
        <v>190</v>
      </c>
      <c r="AU259" s="137" t="s">
        <v>90</v>
      </c>
      <c r="AV259" s="11" t="s">
        <v>88</v>
      </c>
      <c r="AW259" s="11" t="s">
        <v>41</v>
      </c>
      <c r="AX259" s="11" t="s">
        <v>80</v>
      </c>
      <c r="AY259" s="137" t="s">
        <v>184</v>
      </c>
    </row>
    <row r="260" spans="2:65" s="11" customFormat="1" ht="11.25">
      <c r="B260" s="135"/>
      <c r="D260" s="136" t="s">
        <v>190</v>
      </c>
      <c r="E260" s="137" t="s">
        <v>3</v>
      </c>
      <c r="F260" s="138" t="s">
        <v>4218</v>
      </c>
      <c r="H260" s="137" t="s">
        <v>3</v>
      </c>
      <c r="I260" s="139"/>
      <c r="L260" s="135"/>
      <c r="M260" s="140"/>
      <c r="T260" s="141"/>
      <c r="AT260" s="137" t="s">
        <v>190</v>
      </c>
      <c r="AU260" s="137" t="s">
        <v>90</v>
      </c>
      <c r="AV260" s="11" t="s">
        <v>88</v>
      </c>
      <c r="AW260" s="11" t="s">
        <v>41</v>
      </c>
      <c r="AX260" s="11" t="s">
        <v>80</v>
      </c>
      <c r="AY260" s="137" t="s">
        <v>184</v>
      </c>
    </row>
    <row r="261" spans="2:65" s="12" customFormat="1" ht="11.25">
      <c r="B261" s="142"/>
      <c r="D261" s="136" t="s">
        <v>190</v>
      </c>
      <c r="E261" s="143" t="s">
        <v>3</v>
      </c>
      <c r="F261" s="144" t="s">
        <v>4219</v>
      </c>
      <c r="H261" s="145">
        <v>6.5000000000000002E-2</v>
      </c>
      <c r="I261" s="146"/>
      <c r="L261" s="142"/>
      <c r="M261" s="147"/>
      <c r="T261" s="148"/>
      <c r="AT261" s="143" t="s">
        <v>190</v>
      </c>
      <c r="AU261" s="143" t="s">
        <v>90</v>
      </c>
      <c r="AV261" s="12" t="s">
        <v>90</v>
      </c>
      <c r="AW261" s="12" t="s">
        <v>41</v>
      </c>
      <c r="AX261" s="12" t="s">
        <v>80</v>
      </c>
      <c r="AY261" s="143" t="s">
        <v>184</v>
      </c>
    </row>
    <row r="262" spans="2:65" s="11" customFormat="1" ht="11.25">
      <c r="B262" s="135"/>
      <c r="D262" s="136" t="s">
        <v>190</v>
      </c>
      <c r="E262" s="137" t="s">
        <v>3</v>
      </c>
      <c r="F262" s="138" t="s">
        <v>4220</v>
      </c>
      <c r="H262" s="137" t="s">
        <v>3</v>
      </c>
      <c r="I262" s="139"/>
      <c r="L262" s="135"/>
      <c r="M262" s="140"/>
      <c r="T262" s="141"/>
      <c r="AT262" s="137" t="s">
        <v>190</v>
      </c>
      <c r="AU262" s="137" t="s">
        <v>90</v>
      </c>
      <c r="AV262" s="11" t="s">
        <v>88</v>
      </c>
      <c r="AW262" s="11" t="s">
        <v>41</v>
      </c>
      <c r="AX262" s="11" t="s">
        <v>80</v>
      </c>
      <c r="AY262" s="137" t="s">
        <v>184</v>
      </c>
    </row>
    <row r="263" spans="2:65" s="12" customFormat="1" ht="11.25">
      <c r="B263" s="142"/>
      <c r="D263" s="136" t="s">
        <v>190</v>
      </c>
      <c r="E263" s="143" t="s">
        <v>3</v>
      </c>
      <c r="F263" s="144" t="s">
        <v>4221</v>
      </c>
      <c r="H263" s="145">
        <v>3.7999999999999999E-2</v>
      </c>
      <c r="I263" s="146"/>
      <c r="L263" s="142"/>
      <c r="M263" s="147"/>
      <c r="T263" s="148"/>
      <c r="AT263" s="143" t="s">
        <v>190</v>
      </c>
      <c r="AU263" s="143" t="s">
        <v>90</v>
      </c>
      <c r="AV263" s="12" t="s">
        <v>90</v>
      </c>
      <c r="AW263" s="12" t="s">
        <v>41</v>
      </c>
      <c r="AX263" s="12" t="s">
        <v>80</v>
      </c>
      <c r="AY263" s="143" t="s">
        <v>184</v>
      </c>
    </row>
    <row r="264" spans="2:65" s="13" customFormat="1" ht="11.25">
      <c r="B264" s="149"/>
      <c r="D264" s="136" t="s">
        <v>190</v>
      </c>
      <c r="E264" s="150" t="s">
        <v>3</v>
      </c>
      <c r="F264" s="151" t="s">
        <v>202</v>
      </c>
      <c r="H264" s="152">
        <v>0.10299999999999999</v>
      </c>
      <c r="I264" s="153"/>
      <c r="L264" s="149"/>
      <c r="M264" s="154"/>
      <c r="T264" s="155"/>
      <c r="AT264" s="150" t="s">
        <v>190</v>
      </c>
      <c r="AU264" s="150" t="s">
        <v>90</v>
      </c>
      <c r="AV264" s="13" t="s">
        <v>203</v>
      </c>
      <c r="AW264" s="13" t="s">
        <v>41</v>
      </c>
      <c r="AX264" s="13" t="s">
        <v>88</v>
      </c>
      <c r="AY264" s="150" t="s">
        <v>184</v>
      </c>
    </row>
    <row r="265" spans="2:65" s="1" customFormat="1" ht="24.2" customHeight="1">
      <c r="B265" s="121"/>
      <c r="C265" s="122" t="s">
        <v>317</v>
      </c>
      <c r="D265" s="122" t="s">
        <v>185</v>
      </c>
      <c r="E265" s="123" t="s">
        <v>4226</v>
      </c>
      <c r="F265" s="124" t="s">
        <v>4227</v>
      </c>
      <c r="G265" s="125" t="s">
        <v>188</v>
      </c>
      <c r="H265" s="126">
        <v>7.65</v>
      </c>
      <c r="I265" s="127"/>
      <c r="J265" s="128">
        <f>ROUND(I265*H265,2)</f>
        <v>0</v>
      </c>
      <c r="K265" s="124" t="s">
        <v>2531</v>
      </c>
      <c r="L265" s="32"/>
      <c r="M265" s="129" t="s">
        <v>3</v>
      </c>
      <c r="N265" s="130" t="s">
        <v>51</v>
      </c>
      <c r="P265" s="131">
        <f>O265*H265</f>
        <v>0</v>
      </c>
      <c r="Q265" s="131">
        <v>2.2563399999999998</v>
      </c>
      <c r="R265" s="131">
        <f>Q265*H265</f>
        <v>17.261001</v>
      </c>
      <c r="S265" s="131">
        <v>0</v>
      </c>
      <c r="T265" s="132">
        <f>S265*H265</f>
        <v>0</v>
      </c>
      <c r="AR265" s="133" t="s">
        <v>88</v>
      </c>
      <c r="AT265" s="133" t="s">
        <v>185</v>
      </c>
      <c r="AU265" s="133" t="s">
        <v>90</v>
      </c>
      <c r="AY265" s="16" t="s">
        <v>184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88</v>
      </c>
      <c r="BK265" s="134">
        <f>ROUND(I265*H265,2)</f>
        <v>0</v>
      </c>
      <c r="BL265" s="16" t="s">
        <v>88</v>
      </c>
      <c r="BM265" s="133" t="s">
        <v>4228</v>
      </c>
    </row>
    <row r="266" spans="2:65" s="1" customFormat="1" ht="11.25">
      <c r="B266" s="32"/>
      <c r="D266" s="165" t="s">
        <v>2533</v>
      </c>
      <c r="F266" s="166" t="s">
        <v>4229</v>
      </c>
      <c r="I266" s="167"/>
      <c r="L266" s="32"/>
      <c r="M266" s="168"/>
      <c r="T266" s="53"/>
      <c r="AT266" s="16" t="s">
        <v>2533</v>
      </c>
      <c r="AU266" s="16" t="s">
        <v>90</v>
      </c>
    </row>
    <row r="267" spans="2:65" s="11" customFormat="1" ht="11.25">
      <c r="B267" s="135"/>
      <c r="D267" s="136" t="s">
        <v>190</v>
      </c>
      <c r="E267" s="137" t="s">
        <v>3</v>
      </c>
      <c r="F267" s="138" t="s">
        <v>4072</v>
      </c>
      <c r="H267" s="137" t="s">
        <v>3</v>
      </c>
      <c r="I267" s="139"/>
      <c r="L267" s="135"/>
      <c r="M267" s="140"/>
      <c r="T267" s="141"/>
      <c r="AT267" s="137" t="s">
        <v>190</v>
      </c>
      <c r="AU267" s="137" t="s">
        <v>90</v>
      </c>
      <c r="AV267" s="11" t="s">
        <v>88</v>
      </c>
      <c r="AW267" s="11" t="s">
        <v>41</v>
      </c>
      <c r="AX267" s="11" t="s">
        <v>80</v>
      </c>
      <c r="AY267" s="137" t="s">
        <v>184</v>
      </c>
    </row>
    <row r="268" spans="2:65" s="11" customFormat="1" ht="11.25">
      <c r="B268" s="135"/>
      <c r="D268" s="136" t="s">
        <v>190</v>
      </c>
      <c r="E268" s="137" t="s">
        <v>3</v>
      </c>
      <c r="F268" s="138" t="s">
        <v>4230</v>
      </c>
      <c r="H268" s="137" t="s">
        <v>3</v>
      </c>
      <c r="I268" s="139"/>
      <c r="L268" s="135"/>
      <c r="M268" s="140"/>
      <c r="T268" s="141"/>
      <c r="AT268" s="137" t="s">
        <v>190</v>
      </c>
      <c r="AU268" s="137" t="s">
        <v>90</v>
      </c>
      <c r="AV268" s="11" t="s">
        <v>88</v>
      </c>
      <c r="AW268" s="11" t="s">
        <v>41</v>
      </c>
      <c r="AX268" s="11" t="s">
        <v>80</v>
      </c>
      <c r="AY268" s="137" t="s">
        <v>184</v>
      </c>
    </row>
    <row r="269" spans="2:65" s="12" customFormat="1" ht="11.25">
      <c r="B269" s="142"/>
      <c r="D269" s="136" t="s">
        <v>190</v>
      </c>
      <c r="E269" s="143" t="s">
        <v>3</v>
      </c>
      <c r="F269" s="144" t="s">
        <v>4231</v>
      </c>
      <c r="H269" s="145">
        <v>0.24</v>
      </c>
      <c r="I269" s="146"/>
      <c r="L269" s="142"/>
      <c r="M269" s="147"/>
      <c r="T269" s="148"/>
      <c r="AT269" s="143" t="s">
        <v>190</v>
      </c>
      <c r="AU269" s="143" t="s">
        <v>90</v>
      </c>
      <c r="AV269" s="12" t="s">
        <v>90</v>
      </c>
      <c r="AW269" s="12" t="s">
        <v>41</v>
      </c>
      <c r="AX269" s="12" t="s">
        <v>80</v>
      </c>
      <c r="AY269" s="143" t="s">
        <v>184</v>
      </c>
    </row>
    <row r="270" spans="2:65" s="11" customFormat="1" ht="11.25">
      <c r="B270" s="135"/>
      <c r="D270" s="136" t="s">
        <v>190</v>
      </c>
      <c r="E270" s="137" t="s">
        <v>3</v>
      </c>
      <c r="F270" s="138" t="s">
        <v>4232</v>
      </c>
      <c r="H270" s="137" t="s">
        <v>3</v>
      </c>
      <c r="I270" s="139"/>
      <c r="L270" s="135"/>
      <c r="M270" s="140"/>
      <c r="T270" s="141"/>
      <c r="AT270" s="137" t="s">
        <v>190</v>
      </c>
      <c r="AU270" s="137" t="s">
        <v>90</v>
      </c>
      <c r="AV270" s="11" t="s">
        <v>88</v>
      </c>
      <c r="AW270" s="11" t="s">
        <v>41</v>
      </c>
      <c r="AX270" s="11" t="s">
        <v>80</v>
      </c>
      <c r="AY270" s="137" t="s">
        <v>184</v>
      </c>
    </row>
    <row r="271" spans="2:65" s="12" customFormat="1" ht="11.25">
      <c r="B271" s="142"/>
      <c r="D271" s="136" t="s">
        <v>190</v>
      </c>
      <c r="E271" s="143" t="s">
        <v>3</v>
      </c>
      <c r="F271" s="144" t="s">
        <v>4233</v>
      </c>
      <c r="H271" s="145">
        <v>7.41</v>
      </c>
      <c r="I271" s="146"/>
      <c r="L271" s="142"/>
      <c r="M271" s="147"/>
      <c r="T271" s="148"/>
      <c r="AT271" s="143" t="s">
        <v>190</v>
      </c>
      <c r="AU271" s="143" t="s">
        <v>90</v>
      </c>
      <c r="AV271" s="12" t="s">
        <v>90</v>
      </c>
      <c r="AW271" s="12" t="s">
        <v>41</v>
      </c>
      <c r="AX271" s="12" t="s">
        <v>80</v>
      </c>
      <c r="AY271" s="143" t="s">
        <v>184</v>
      </c>
    </row>
    <row r="272" spans="2:65" s="13" customFormat="1" ht="11.25">
      <c r="B272" s="149"/>
      <c r="D272" s="136" t="s">
        <v>190</v>
      </c>
      <c r="E272" s="150" t="s">
        <v>3</v>
      </c>
      <c r="F272" s="151" t="s">
        <v>202</v>
      </c>
      <c r="H272" s="152">
        <v>7.65</v>
      </c>
      <c r="I272" s="153"/>
      <c r="L272" s="149"/>
      <c r="M272" s="154"/>
      <c r="T272" s="155"/>
      <c r="AT272" s="150" t="s">
        <v>190</v>
      </c>
      <c r="AU272" s="150" t="s">
        <v>90</v>
      </c>
      <c r="AV272" s="13" t="s">
        <v>203</v>
      </c>
      <c r="AW272" s="13" t="s">
        <v>41</v>
      </c>
      <c r="AX272" s="13" t="s">
        <v>88</v>
      </c>
      <c r="AY272" s="150" t="s">
        <v>184</v>
      </c>
    </row>
    <row r="273" spans="2:65" s="1" customFormat="1" ht="24.2" customHeight="1">
      <c r="B273" s="121"/>
      <c r="C273" s="122" t="s">
        <v>405</v>
      </c>
      <c r="D273" s="122" t="s">
        <v>185</v>
      </c>
      <c r="E273" s="123" t="s">
        <v>4234</v>
      </c>
      <c r="F273" s="124" t="s">
        <v>4235</v>
      </c>
      <c r="G273" s="125" t="s">
        <v>1001</v>
      </c>
      <c r="H273" s="126">
        <v>2</v>
      </c>
      <c r="I273" s="127"/>
      <c r="J273" s="128">
        <f>ROUND(I273*H273,2)</f>
        <v>0</v>
      </c>
      <c r="K273" s="124" t="s">
        <v>2531</v>
      </c>
      <c r="L273" s="32"/>
      <c r="M273" s="129" t="s">
        <v>3</v>
      </c>
      <c r="N273" s="130" t="s">
        <v>51</v>
      </c>
      <c r="P273" s="131">
        <f>O273*H273</f>
        <v>0</v>
      </c>
      <c r="Q273" s="131">
        <v>1.16E-3</v>
      </c>
      <c r="R273" s="131">
        <f>Q273*H273</f>
        <v>2.32E-3</v>
      </c>
      <c r="S273" s="131">
        <v>0</v>
      </c>
      <c r="T273" s="132">
        <f>S273*H273</f>
        <v>0</v>
      </c>
      <c r="AR273" s="133" t="s">
        <v>88</v>
      </c>
      <c r="AT273" s="133" t="s">
        <v>185</v>
      </c>
      <c r="AU273" s="133" t="s">
        <v>90</v>
      </c>
      <c r="AY273" s="16" t="s">
        <v>184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6" t="s">
        <v>88</v>
      </c>
      <c r="BK273" s="134">
        <f>ROUND(I273*H273,2)</f>
        <v>0</v>
      </c>
      <c r="BL273" s="16" t="s">
        <v>88</v>
      </c>
      <c r="BM273" s="133" t="s">
        <v>4236</v>
      </c>
    </row>
    <row r="274" spans="2:65" s="1" customFormat="1" ht="11.25">
      <c r="B274" s="32"/>
      <c r="D274" s="165" t="s">
        <v>2533</v>
      </c>
      <c r="F274" s="166" t="s">
        <v>4237</v>
      </c>
      <c r="I274" s="167"/>
      <c r="L274" s="32"/>
      <c r="M274" s="168"/>
      <c r="T274" s="53"/>
      <c r="AT274" s="16" t="s">
        <v>2533</v>
      </c>
      <c r="AU274" s="16" t="s">
        <v>90</v>
      </c>
    </row>
    <row r="275" spans="2:65" s="11" customFormat="1" ht="11.25">
      <c r="B275" s="135"/>
      <c r="D275" s="136" t="s">
        <v>190</v>
      </c>
      <c r="E275" s="137" t="s">
        <v>3</v>
      </c>
      <c r="F275" s="138" t="s">
        <v>4072</v>
      </c>
      <c r="H275" s="137" t="s">
        <v>3</v>
      </c>
      <c r="I275" s="139"/>
      <c r="L275" s="135"/>
      <c r="M275" s="140"/>
      <c r="T275" s="141"/>
      <c r="AT275" s="137" t="s">
        <v>190</v>
      </c>
      <c r="AU275" s="137" t="s">
        <v>90</v>
      </c>
      <c r="AV275" s="11" t="s">
        <v>88</v>
      </c>
      <c r="AW275" s="11" t="s">
        <v>41</v>
      </c>
      <c r="AX275" s="11" t="s">
        <v>80</v>
      </c>
      <c r="AY275" s="137" t="s">
        <v>184</v>
      </c>
    </row>
    <row r="276" spans="2:65" s="11" customFormat="1" ht="11.25">
      <c r="B276" s="135"/>
      <c r="D276" s="136" t="s">
        <v>190</v>
      </c>
      <c r="E276" s="137" t="s">
        <v>3</v>
      </c>
      <c r="F276" s="138" t="s">
        <v>4238</v>
      </c>
      <c r="H276" s="137" t="s">
        <v>3</v>
      </c>
      <c r="I276" s="139"/>
      <c r="L276" s="135"/>
      <c r="M276" s="140"/>
      <c r="T276" s="141"/>
      <c r="AT276" s="137" t="s">
        <v>190</v>
      </c>
      <c r="AU276" s="137" t="s">
        <v>90</v>
      </c>
      <c r="AV276" s="11" t="s">
        <v>88</v>
      </c>
      <c r="AW276" s="11" t="s">
        <v>41</v>
      </c>
      <c r="AX276" s="11" t="s">
        <v>80</v>
      </c>
      <c r="AY276" s="137" t="s">
        <v>184</v>
      </c>
    </row>
    <row r="277" spans="2:65" s="12" customFormat="1" ht="11.25">
      <c r="B277" s="142"/>
      <c r="D277" s="136" t="s">
        <v>190</v>
      </c>
      <c r="E277" s="143" t="s">
        <v>3</v>
      </c>
      <c r="F277" s="144" t="s">
        <v>4239</v>
      </c>
      <c r="H277" s="145">
        <v>2</v>
      </c>
      <c r="I277" s="146"/>
      <c r="L277" s="142"/>
      <c r="M277" s="147"/>
      <c r="T277" s="148"/>
      <c r="AT277" s="143" t="s">
        <v>190</v>
      </c>
      <c r="AU277" s="143" t="s">
        <v>90</v>
      </c>
      <c r="AV277" s="12" t="s">
        <v>90</v>
      </c>
      <c r="AW277" s="12" t="s">
        <v>41</v>
      </c>
      <c r="AX277" s="12" t="s">
        <v>88</v>
      </c>
      <c r="AY277" s="143" t="s">
        <v>184</v>
      </c>
    </row>
    <row r="278" spans="2:65" s="1" customFormat="1" ht="24.2" customHeight="1">
      <c r="B278" s="121"/>
      <c r="C278" s="122" t="s">
        <v>410</v>
      </c>
      <c r="D278" s="122" t="s">
        <v>185</v>
      </c>
      <c r="E278" s="123" t="s">
        <v>4240</v>
      </c>
      <c r="F278" s="124" t="s">
        <v>4241</v>
      </c>
      <c r="G278" s="125" t="s">
        <v>1001</v>
      </c>
      <c r="H278" s="126">
        <v>2</v>
      </c>
      <c r="I278" s="127"/>
      <c r="J278" s="128">
        <f>ROUND(I278*H278,2)</f>
        <v>0</v>
      </c>
      <c r="K278" s="124" t="s">
        <v>2531</v>
      </c>
      <c r="L278" s="32"/>
      <c r="M278" s="129" t="s">
        <v>3</v>
      </c>
      <c r="N278" s="130" t="s">
        <v>51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88</v>
      </c>
      <c r="AT278" s="133" t="s">
        <v>185</v>
      </c>
      <c r="AU278" s="133" t="s">
        <v>90</v>
      </c>
      <c r="AY278" s="16" t="s">
        <v>184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88</v>
      </c>
      <c r="BK278" s="134">
        <f>ROUND(I278*H278,2)</f>
        <v>0</v>
      </c>
      <c r="BL278" s="16" t="s">
        <v>88</v>
      </c>
      <c r="BM278" s="133" t="s">
        <v>4242</v>
      </c>
    </row>
    <row r="279" spans="2:65" s="1" customFormat="1" ht="11.25">
      <c r="B279" s="32"/>
      <c r="D279" s="165" t="s">
        <v>2533</v>
      </c>
      <c r="F279" s="166" t="s">
        <v>4243</v>
      </c>
      <c r="I279" s="167"/>
      <c r="L279" s="32"/>
      <c r="M279" s="168"/>
      <c r="T279" s="53"/>
      <c r="AT279" s="16" t="s">
        <v>2533</v>
      </c>
      <c r="AU279" s="16" t="s">
        <v>90</v>
      </c>
    </row>
    <row r="280" spans="2:65" s="11" customFormat="1" ht="11.25">
      <c r="B280" s="135"/>
      <c r="D280" s="136" t="s">
        <v>190</v>
      </c>
      <c r="E280" s="137" t="s">
        <v>3</v>
      </c>
      <c r="F280" s="138" t="s">
        <v>4072</v>
      </c>
      <c r="H280" s="137" t="s">
        <v>3</v>
      </c>
      <c r="I280" s="139"/>
      <c r="L280" s="135"/>
      <c r="M280" s="140"/>
      <c r="T280" s="141"/>
      <c r="AT280" s="137" t="s">
        <v>190</v>
      </c>
      <c r="AU280" s="137" t="s">
        <v>90</v>
      </c>
      <c r="AV280" s="11" t="s">
        <v>88</v>
      </c>
      <c r="AW280" s="11" t="s">
        <v>41</v>
      </c>
      <c r="AX280" s="11" t="s">
        <v>80</v>
      </c>
      <c r="AY280" s="137" t="s">
        <v>184</v>
      </c>
    </row>
    <row r="281" spans="2:65" s="11" customFormat="1" ht="11.25">
      <c r="B281" s="135"/>
      <c r="D281" s="136" t="s">
        <v>190</v>
      </c>
      <c r="E281" s="137" t="s">
        <v>3</v>
      </c>
      <c r="F281" s="138" t="s">
        <v>4238</v>
      </c>
      <c r="H281" s="137" t="s">
        <v>3</v>
      </c>
      <c r="I281" s="139"/>
      <c r="L281" s="135"/>
      <c r="M281" s="140"/>
      <c r="T281" s="141"/>
      <c r="AT281" s="137" t="s">
        <v>190</v>
      </c>
      <c r="AU281" s="137" t="s">
        <v>90</v>
      </c>
      <c r="AV281" s="11" t="s">
        <v>88</v>
      </c>
      <c r="AW281" s="11" t="s">
        <v>41</v>
      </c>
      <c r="AX281" s="11" t="s">
        <v>80</v>
      </c>
      <c r="AY281" s="137" t="s">
        <v>184</v>
      </c>
    </row>
    <row r="282" spans="2:65" s="12" customFormat="1" ht="11.25">
      <c r="B282" s="142"/>
      <c r="D282" s="136" t="s">
        <v>190</v>
      </c>
      <c r="E282" s="143" t="s">
        <v>3</v>
      </c>
      <c r="F282" s="144" t="s">
        <v>4239</v>
      </c>
      <c r="H282" s="145">
        <v>2</v>
      </c>
      <c r="I282" s="146"/>
      <c r="L282" s="142"/>
      <c r="M282" s="147"/>
      <c r="T282" s="148"/>
      <c r="AT282" s="143" t="s">
        <v>190</v>
      </c>
      <c r="AU282" s="143" t="s">
        <v>90</v>
      </c>
      <c r="AV282" s="12" t="s">
        <v>90</v>
      </c>
      <c r="AW282" s="12" t="s">
        <v>41</v>
      </c>
      <c r="AX282" s="12" t="s">
        <v>88</v>
      </c>
      <c r="AY282" s="143" t="s">
        <v>184</v>
      </c>
    </row>
    <row r="283" spans="2:65" s="1" customFormat="1" ht="55.5" customHeight="1">
      <c r="B283" s="121"/>
      <c r="C283" s="122" t="s">
        <v>419</v>
      </c>
      <c r="D283" s="122" t="s">
        <v>185</v>
      </c>
      <c r="E283" s="123" t="s">
        <v>4244</v>
      </c>
      <c r="F283" s="124" t="s">
        <v>4245</v>
      </c>
      <c r="G283" s="125" t="s">
        <v>188</v>
      </c>
      <c r="H283" s="126">
        <v>0.24</v>
      </c>
      <c r="I283" s="127"/>
      <c r="J283" s="128">
        <f>ROUND(I283*H283,2)</f>
        <v>0</v>
      </c>
      <c r="K283" s="124" t="s">
        <v>2531</v>
      </c>
      <c r="L283" s="32"/>
      <c r="M283" s="129" t="s">
        <v>3</v>
      </c>
      <c r="N283" s="130" t="s">
        <v>51</v>
      </c>
      <c r="P283" s="131">
        <f>O283*H283</f>
        <v>0</v>
      </c>
      <c r="Q283" s="131">
        <v>0</v>
      </c>
      <c r="R283" s="131">
        <f>Q283*H283</f>
        <v>0</v>
      </c>
      <c r="S283" s="131">
        <v>0</v>
      </c>
      <c r="T283" s="132">
        <f>S283*H283</f>
        <v>0</v>
      </c>
      <c r="AR283" s="133" t="s">
        <v>88</v>
      </c>
      <c r="AT283" s="133" t="s">
        <v>185</v>
      </c>
      <c r="AU283" s="133" t="s">
        <v>90</v>
      </c>
      <c r="AY283" s="16" t="s">
        <v>184</v>
      </c>
      <c r="BE283" s="134">
        <f>IF(N283="základní",J283,0)</f>
        <v>0</v>
      </c>
      <c r="BF283" s="134">
        <f>IF(N283="snížená",J283,0)</f>
        <v>0</v>
      </c>
      <c r="BG283" s="134">
        <f>IF(N283="zákl. přenesená",J283,0)</f>
        <v>0</v>
      </c>
      <c r="BH283" s="134">
        <f>IF(N283="sníž. přenesená",J283,0)</f>
        <v>0</v>
      </c>
      <c r="BI283" s="134">
        <f>IF(N283="nulová",J283,0)</f>
        <v>0</v>
      </c>
      <c r="BJ283" s="16" t="s">
        <v>88</v>
      </c>
      <c r="BK283" s="134">
        <f>ROUND(I283*H283,2)</f>
        <v>0</v>
      </c>
      <c r="BL283" s="16" t="s">
        <v>88</v>
      </c>
      <c r="BM283" s="133" t="s">
        <v>4246</v>
      </c>
    </row>
    <row r="284" spans="2:65" s="1" customFormat="1" ht="11.25">
      <c r="B284" s="32"/>
      <c r="D284" s="165" t="s">
        <v>2533</v>
      </c>
      <c r="F284" s="166" t="s">
        <v>4247</v>
      </c>
      <c r="I284" s="167"/>
      <c r="L284" s="32"/>
      <c r="M284" s="168"/>
      <c r="T284" s="53"/>
      <c r="AT284" s="16" t="s">
        <v>2533</v>
      </c>
      <c r="AU284" s="16" t="s">
        <v>90</v>
      </c>
    </row>
    <row r="285" spans="2:65" s="11" customFormat="1" ht="11.25">
      <c r="B285" s="135"/>
      <c r="D285" s="136" t="s">
        <v>190</v>
      </c>
      <c r="E285" s="137" t="s">
        <v>3</v>
      </c>
      <c r="F285" s="138" t="s">
        <v>4072</v>
      </c>
      <c r="H285" s="137" t="s">
        <v>3</v>
      </c>
      <c r="I285" s="139"/>
      <c r="L285" s="135"/>
      <c r="M285" s="140"/>
      <c r="T285" s="141"/>
      <c r="AT285" s="137" t="s">
        <v>190</v>
      </c>
      <c r="AU285" s="137" t="s">
        <v>90</v>
      </c>
      <c r="AV285" s="11" t="s">
        <v>88</v>
      </c>
      <c r="AW285" s="11" t="s">
        <v>41</v>
      </c>
      <c r="AX285" s="11" t="s">
        <v>80</v>
      </c>
      <c r="AY285" s="137" t="s">
        <v>184</v>
      </c>
    </row>
    <row r="286" spans="2:65" s="11" customFormat="1" ht="11.25">
      <c r="B286" s="135"/>
      <c r="D286" s="136" t="s">
        <v>190</v>
      </c>
      <c r="E286" s="137" t="s">
        <v>3</v>
      </c>
      <c r="F286" s="138" t="s">
        <v>4248</v>
      </c>
      <c r="H286" s="137" t="s">
        <v>3</v>
      </c>
      <c r="I286" s="139"/>
      <c r="L286" s="135"/>
      <c r="M286" s="140"/>
      <c r="T286" s="141"/>
      <c r="AT286" s="137" t="s">
        <v>190</v>
      </c>
      <c r="AU286" s="137" t="s">
        <v>90</v>
      </c>
      <c r="AV286" s="11" t="s">
        <v>88</v>
      </c>
      <c r="AW286" s="11" t="s">
        <v>41</v>
      </c>
      <c r="AX286" s="11" t="s">
        <v>80</v>
      </c>
      <c r="AY286" s="137" t="s">
        <v>184</v>
      </c>
    </row>
    <row r="287" spans="2:65" s="12" customFormat="1" ht="11.25">
      <c r="B287" s="142"/>
      <c r="D287" s="136" t="s">
        <v>190</v>
      </c>
      <c r="E287" s="143" t="s">
        <v>3</v>
      </c>
      <c r="F287" s="144" t="s">
        <v>4249</v>
      </c>
      <c r="H287" s="145">
        <v>0.24</v>
      </c>
      <c r="I287" s="146"/>
      <c r="L287" s="142"/>
      <c r="M287" s="147"/>
      <c r="T287" s="148"/>
      <c r="AT287" s="143" t="s">
        <v>190</v>
      </c>
      <c r="AU287" s="143" t="s">
        <v>90</v>
      </c>
      <c r="AV287" s="12" t="s">
        <v>90</v>
      </c>
      <c r="AW287" s="12" t="s">
        <v>41</v>
      </c>
      <c r="AX287" s="12" t="s">
        <v>88</v>
      </c>
      <c r="AY287" s="143" t="s">
        <v>184</v>
      </c>
    </row>
    <row r="288" spans="2:65" s="1" customFormat="1" ht="66.75" customHeight="1">
      <c r="B288" s="121"/>
      <c r="C288" s="122" t="s">
        <v>336</v>
      </c>
      <c r="D288" s="122" t="s">
        <v>185</v>
      </c>
      <c r="E288" s="123" t="s">
        <v>4250</v>
      </c>
      <c r="F288" s="124" t="s">
        <v>4251</v>
      </c>
      <c r="G288" s="125" t="s">
        <v>324</v>
      </c>
      <c r="H288" s="126">
        <v>65</v>
      </c>
      <c r="I288" s="127"/>
      <c r="J288" s="128">
        <f>ROUND(I288*H288,2)</f>
        <v>0</v>
      </c>
      <c r="K288" s="124" t="s">
        <v>2531</v>
      </c>
      <c r="L288" s="32"/>
      <c r="M288" s="129" t="s">
        <v>3</v>
      </c>
      <c r="N288" s="130" t="s">
        <v>51</v>
      </c>
      <c r="P288" s="131">
        <f>O288*H288</f>
        <v>0</v>
      </c>
      <c r="Q288" s="131">
        <v>0</v>
      </c>
      <c r="R288" s="131">
        <f>Q288*H288</f>
        <v>0</v>
      </c>
      <c r="S288" s="131">
        <v>0</v>
      </c>
      <c r="T288" s="132">
        <f>S288*H288</f>
        <v>0</v>
      </c>
      <c r="AR288" s="133" t="s">
        <v>88</v>
      </c>
      <c r="AT288" s="133" t="s">
        <v>185</v>
      </c>
      <c r="AU288" s="133" t="s">
        <v>90</v>
      </c>
      <c r="AY288" s="16" t="s">
        <v>184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88</v>
      </c>
      <c r="BK288" s="134">
        <f>ROUND(I288*H288,2)</f>
        <v>0</v>
      </c>
      <c r="BL288" s="16" t="s">
        <v>88</v>
      </c>
      <c r="BM288" s="133" t="s">
        <v>4252</v>
      </c>
    </row>
    <row r="289" spans="2:65" s="1" customFormat="1" ht="11.25">
      <c r="B289" s="32"/>
      <c r="D289" s="165" t="s">
        <v>2533</v>
      </c>
      <c r="F289" s="166" t="s">
        <v>4253</v>
      </c>
      <c r="I289" s="167"/>
      <c r="L289" s="32"/>
      <c r="M289" s="168"/>
      <c r="T289" s="53"/>
      <c r="AT289" s="16" t="s">
        <v>2533</v>
      </c>
      <c r="AU289" s="16" t="s">
        <v>90</v>
      </c>
    </row>
    <row r="290" spans="2:65" s="11" customFormat="1" ht="11.25">
      <c r="B290" s="135"/>
      <c r="D290" s="136" t="s">
        <v>190</v>
      </c>
      <c r="E290" s="137" t="s">
        <v>3</v>
      </c>
      <c r="F290" s="138" t="s">
        <v>4072</v>
      </c>
      <c r="H290" s="137" t="s">
        <v>3</v>
      </c>
      <c r="I290" s="139"/>
      <c r="L290" s="135"/>
      <c r="M290" s="140"/>
      <c r="T290" s="141"/>
      <c r="AT290" s="137" t="s">
        <v>190</v>
      </c>
      <c r="AU290" s="137" t="s">
        <v>90</v>
      </c>
      <c r="AV290" s="11" t="s">
        <v>88</v>
      </c>
      <c r="AW290" s="11" t="s">
        <v>41</v>
      </c>
      <c r="AX290" s="11" t="s">
        <v>80</v>
      </c>
      <c r="AY290" s="137" t="s">
        <v>184</v>
      </c>
    </row>
    <row r="291" spans="2:65" s="11" customFormat="1" ht="11.25">
      <c r="B291" s="135"/>
      <c r="D291" s="136" t="s">
        <v>190</v>
      </c>
      <c r="E291" s="137" t="s">
        <v>3</v>
      </c>
      <c r="F291" s="138" t="s">
        <v>4218</v>
      </c>
      <c r="H291" s="137" t="s">
        <v>3</v>
      </c>
      <c r="I291" s="139"/>
      <c r="L291" s="135"/>
      <c r="M291" s="140"/>
      <c r="T291" s="141"/>
      <c r="AT291" s="137" t="s">
        <v>190</v>
      </c>
      <c r="AU291" s="137" t="s">
        <v>90</v>
      </c>
      <c r="AV291" s="11" t="s">
        <v>88</v>
      </c>
      <c r="AW291" s="11" t="s">
        <v>41</v>
      </c>
      <c r="AX291" s="11" t="s">
        <v>80</v>
      </c>
      <c r="AY291" s="137" t="s">
        <v>184</v>
      </c>
    </row>
    <row r="292" spans="2:65" s="12" customFormat="1" ht="11.25">
      <c r="B292" s="142"/>
      <c r="D292" s="136" t="s">
        <v>190</v>
      </c>
      <c r="E292" s="143" t="s">
        <v>3</v>
      </c>
      <c r="F292" s="144" t="s">
        <v>591</v>
      </c>
      <c r="H292" s="145">
        <v>65</v>
      </c>
      <c r="I292" s="146"/>
      <c r="L292" s="142"/>
      <c r="M292" s="147"/>
      <c r="T292" s="148"/>
      <c r="AT292" s="143" t="s">
        <v>190</v>
      </c>
      <c r="AU292" s="143" t="s">
        <v>90</v>
      </c>
      <c r="AV292" s="12" t="s">
        <v>90</v>
      </c>
      <c r="AW292" s="12" t="s">
        <v>41</v>
      </c>
      <c r="AX292" s="12" t="s">
        <v>88</v>
      </c>
      <c r="AY292" s="143" t="s">
        <v>184</v>
      </c>
    </row>
    <row r="293" spans="2:65" s="1" customFormat="1" ht="66.75" customHeight="1">
      <c r="B293" s="121"/>
      <c r="C293" s="122" t="s">
        <v>441</v>
      </c>
      <c r="D293" s="122" t="s">
        <v>185</v>
      </c>
      <c r="E293" s="123" t="s">
        <v>4254</v>
      </c>
      <c r="F293" s="124" t="s">
        <v>4255</v>
      </c>
      <c r="G293" s="125" t="s">
        <v>324</v>
      </c>
      <c r="H293" s="126">
        <v>38</v>
      </c>
      <c r="I293" s="127"/>
      <c r="J293" s="128">
        <f>ROUND(I293*H293,2)</f>
        <v>0</v>
      </c>
      <c r="K293" s="124" t="s">
        <v>2531</v>
      </c>
      <c r="L293" s="32"/>
      <c r="M293" s="129" t="s">
        <v>3</v>
      </c>
      <c r="N293" s="130" t="s">
        <v>51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88</v>
      </c>
      <c r="AT293" s="133" t="s">
        <v>185</v>
      </c>
      <c r="AU293" s="133" t="s">
        <v>90</v>
      </c>
      <c r="AY293" s="16" t="s">
        <v>184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88</v>
      </c>
      <c r="BK293" s="134">
        <f>ROUND(I293*H293,2)</f>
        <v>0</v>
      </c>
      <c r="BL293" s="16" t="s">
        <v>88</v>
      </c>
      <c r="BM293" s="133" t="s">
        <v>4256</v>
      </c>
    </row>
    <row r="294" spans="2:65" s="1" customFormat="1" ht="11.25">
      <c r="B294" s="32"/>
      <c r="D294" s="165" t="s">
        <v>2533</v>
      </c>
      <c r="F294" s="166" t="s">
        <v>4257</v>
      </c>
      <c r="I294" s="167"/>
      <c r="L294" s="32"/>
      <c r="M294" s="168"/>
      <c r="T294" s="53"/>
      <c r="AT294" s="16" t="s">
        <v>2533</v>
      </c>
      <c r="AU294" s="16" t="s">
        <v>90</v>
      </c>
    </row>
    <row r="295" spans="2:65" s="11" customFormat="1" ht="11.25">
      <c r="B295" s="135"/>
      <c r="D295" s="136" t="s">
        <v>190</v>
      </c>
      <c r="E295" s="137" t="s">
        <v>3</v>
      </c>
      <c r="F295" s="138" t="s">
        <v>4072</v>
      </c>
      <c r="H295" s="137" t="s">
        <v>3</v>
      </c>
      <c r="I295" s="139"/>
      <c r="L295" s="135"/>
      <c r="M295" s="140"/>
      <c r="T295" s="141"/>
      <c r="AT295" s="137" t="s">
        <v>190</v>
      </c>
      <c r="AU295" s="137" t="s">
        <v>90</v>
      </c>
      <c r="AV295" s="11" t="s">
        <v>88</v>
      </c>
      <c r="AW295" s="11" t="s">
        <v>41</v>
      </c>
      <c r="AX295" s="11" t="s">
        <v>80</v>
      </c>
      <c r="AY295" s="137" t="s">
        <v>184</v>
      </c>
    </row>
    <row r="296" spans="2:65" s="11" customFormat="1" ht="11.25">
      <c r="B296" s="135"/>
      <c r="D296" s="136" t="s">
        <v>190</v>
      </c>
      <c r="E296" s="137" t="s">
        <v>3</v>
      </c>
      <c r="F296" s="138" t="s">
        <v>4220</v>
      </c>
      <c r="H296" s="137" t="s">
        <v>3</v>
      </c>
      <c r="I296" s="139"/>
      <c r="L296" s="135"/>
      <c r="M296" s="140"/>
      <c r="T296" s="141"/>
      <c r="AT296" s="137" t="s">
        <v>190</v>
      </c>
      <c r="AU296" s="137" t="s">
        <v>90</v>
      </c>
      <c r="AV296" s="11" t="s">
        <v>88</v>
      </c>
      <c r="AW296" s="11" t="s">
        <v>41</v>
      </c>
      <c r="AX296" s="11" t="s">
        <v>80</v>
      </c>
      <c r="AY296" s="137" t="s">
        <v>184</v>
      </c>
    </row>
    <row r="297" spans="2:65" s="12" customFormat="1" ht="11.25">
      <c r="B297" s="142"/>
      <c r="D297" s="136" t="s">
        <v>190</v>
      </c>
      <c r="E297" s="143" t="s">
        <v>3</v>
      </c>
      <c r="F297" s="144" t="s">
        <v>4258</v>
      </c>
      <c r="H297" s="145">
        <v>38</v>
      </c>
      <c r="I297" s="146"/>
      <c r="L297" s="142"/>
      <c r="M297" s="147"/>
      <c r="T297" s="148"/>
      <c r="AT297" s="143" t="s">
        <v>190</v>
      </c>
      <c r="AU297" s="143" t="s">
        <v>90</v>
      </c>
      <c r="AV297" s="12" t="s">
        <v>90</v>
      </c>
      <c r="AW297" s="12" t="s">
        <v>41</v>
      </c>
      <c r="AX297" s="12" t="s">
        <v>88</v>
      </c>
      <c r="AY297" s="143" t="s">
        <v>184</v>
      </c>
    </row>
    <row r="298" spans="2:65" s="1" customFormat="1" ht="37.9" customHeight="1">
      <c r="B298" s="121"/>
      <c r="C298" s="122" t="s">
        <v>342</v>
      </c>
      <c r="D298" s="122" t="s">
        <v>185</v>
      </c>
      <c r="E298" s="123" t="s">
        <v>4259</v>
      </c>
      <c r="F298" s="124" t="s">
        <v>4260</v>
      </c>
      <c r="G298" s="125" t="s">
        <v>324</v>
      </c>
      <c r="H298" s="126">
        <v>152</v>
      </c>
      <c r="I298" s="127"/>
      <c r="J298" s="128">
        <f>ROUND(I298*H298,2)</f>
        <v>0</v>
      </c>
      <c r="K298" s="124" t="s">
        <v>2531</v>
      </c>
      <c r="L298" s="32"/>
      <c r="M298" s="129" t="s">
        <v>3</v>
      </c>
      <c r="N298" s="130" t="s">
        <v>51</v>
      </c>
      <c r="P298" s="131">
        <f>O298*H298</f>
        <v>0</v>
      </c>
      <c r="Q298" s="131">
        <v>0</v>
      </c>
      <c r="R298" s="131">
        <f>Q298*H298</f>
        <v>0</v>
      </c>
      <c r="S298" s="131">
        <v>0</v>
      </c>
      <c r="T298" s="132">
        <f>S298*H298</f>
        <v>0</v>
      </c>
      <c r="AR298" s="133" t="s">
        <v>88</v>
      </c>
      <c r="AT298" s="133" t="s">
        <v>185</v>
      </c>
      <c r="AU298" s="133" t="s">
        <v>90</v>
      </c>
      <c r="AY298" s="16" t="s">
        <v>184</v>
      </c>
      <c r="BE298" s="134">
        <f>IF(N298="základní",J298,0)</f>
        <v>0</v>
      </c>
      <c r="BF298" s="134">
        <f>IF(N298="snížená",J298,0)</f>
        <v>0</v>
      </c>
      <c r="BG298" s="134">
        <f>IF(N298="zákl. přenesená",J298,0)</f>
        <v>0</v>
      </c>
      <c r="BH298" s="134">
        <f>IF(N298="sníž. přenesená",J298,0)</f>
        <v>0</v>
      </c>
      <c r="BI298" s="134">
        <f>IF(N298="nulová",J298,0)</f>
        <v>0</v>
      </c>
      <c r="BJ298" s="16" t="s">
        <v>88</v>
      </c>
      <c r="BK298" s="134">
        <f>ROUND(I298*H298,2)</f>
        <v>0</v>
      </c>
      <c r="BL298" s="16" t="s">
        <v>88</v>
      </c>
      <c r="BM298" s="133" t="s">
        <v>4261</v>
      </c>
    </row>
    <row r="299" spans="2:65" s="1" customFormat="1" ht="11.25">
      <c r="B299" s="32"/>
      <c r="D299" s="165" t="s">
        <v>2533</v>
      </c>
      <c r="F299" s="166" t="s">
        <v>4262</v>
      </c>
      <c r="I299" s="167"/>
      <c r="L299" s="32"/>
      <c r="M299" s="168"/>
      <c r="T299" s="53"/>
      <c r="AT299" s="16" t="s">
        <v>2533</v>
      </c>
      <c r="AU299" s="16" t="s">
        <v>90</v>
      </c>
    </row>
    <row r="300" spans="2:65" s="11" customFormat="1" ht="11.25">
      <c r="B300" s="135"/>
      <c r="D300" s="136" t="s">
        <v>190</v>
      </c>
      <c r="E300" s="137" t="s">
        <v>3</v>
      </c>
      <c r="F300" s="138" t="s">
        <v>4072</v>
      </c>
      <c r="H300" s="137" t="s">
        <v>3</v>
      </c>
      <c r="I300" s="139"/>
      <c r="L300" s="135"/>
      <c r="M300" s="140"/>
      <c r="T300" s="141"/>
      <c r="AT300" s="137" t="s">
        <v>190</v>
      </c>
      <c r="AU300" s="137" t="s">
        <v>90</v>
      </c>
      <c r="AV300" s="11" t="s">
        <v>88</v>
      </c>
      <c r="AW300" s="11" t="s">
        <v>41</v>
      </c>
      <c r="AX300" s="11" t="s">
        <v>80</v>
      </c>
      <c r="AY300" s="137" t="s">
        <v>184</v>
      </c>
    </row>
    <row r="301" spans="2:65" s="11" customFormat="1" ht="11.25">
      <c r="B301" s="135"/>
      <c r="D301" s="136" t="s">
        <v>190</v>
      </c>
      <c r="E301" s="137" t="s">
        <v>3</v>
      </c>
      <c r="F301" s="138" t="s">
        <v>4220</v>
      </c>
      <c r="H301" s="137" t="s">
        <v>3</v>
      </c>
      <c r="I301" s="139"/>
      <c r="L301" s="135"/>
      <c r="M301" s="140"/>
      <c r="T301" s="141"/>
      <c r="AT301" s="137" t="s">
        <v>190</v>
      </c>
      <c r="AU301" s="137" t="s">
        <v>90</v>
      </c>
      <c r="AV301" s="11" t="s">
        <v>88</v>
      </c>
      <c r="AW301" s="11" t="s">
        <v>41</v>
      </c>
      <c r="AX301" s="11" t="s">
        <v>80</v>
      </c>
      <c r="AY301" s="137" t="s">
        <v>184</v>
      </c>
    </row>
    <row r="302" spans="2:65" s="12" customFormat="1" ht="11.25">
      <c r="B302" s="142"/>
      <c r="D302" s="136" t="s">
        <v>190</v>
      </c>
      <c r="E302" s="143" t="s">
        <v>3</v>
      </c>
      <c r="F302" s="144" t="s">
        <v>4263</v>
      </c>
      <c r="H302" s="145">
        <v>152</v>
      </c>
      <c r="I302" s="146"/>
      <c r="L302" s="142"/>
      <c r="M302" s="147"/>
      <c r="T302" s="148"/>
      <c r="AT302" s="143" t="s">
        <v>190</v>
      </c>
      <c r="AU302" s="143" t="s">
        <v>90</v>
      </c>
      <c r="AV302" s="12" t="s">
        <v>90</v>
      </c>
      <c r="AW302" s="12" t="s">
        <v>41</v>
      </c>
      <c r="AX302" s="12" t="s">
        <v>88</v>
      </c>
      <c r="AY302" s="143" t="s">
        <v>184</v>
      </c>
    </row>
    <row r="303" spans="2:65" s="1" customFormat="1" ht="37.9" customHeight="1">
      <c r="B303" s="121"/>
      <c r="C303" s="122" t="s">
        <v>456</v>
      </c>
      <c r="D303" s="122" t="s">
        <v>185</v>
      </c>
      <c r="E303" s="123" t="s">
        <v>4264</v>
      </c>
      <c r="F303" s="124" t="s">
        <v>4265</v>
      </c>
      <c r="G303" s="125" t="s">
        <v>324</v>
      </c>
      <c r="H303" s="126">
        <v>65</v>
      </c>
      <c r="I303" s="127"/>
      <c r="J303" s="128">
        <f>ROUND(I303*H303,2)</f>
        <v>0</v>
      </c>
      <c r="K303" s="124" t="s">
        <v>2531</v>
      </c>
      <c r="L303" s="32"/>
      <c r="M303" s="129" t="s">
        <v>3</v>
      </c>
      <c r="N303" s="130" t="s">
        <v>51</v>
      </c>
      <c r="P303" s="131">
        <f>O303*H303</f>
        <v>0</v>
      </c>
      <c r="Q303" s="131">
        <v>0.27015</v>
      </c>
      <c r="R303" s="131">
        <f>Q303*H303</f>
        <v>17.559750000000001</v>
      </c>
      <c r="S303" s="131">
        <v>0</v>
      </c>
      <c r="T303" s="132">
        <f>S303*H303</f>
        <v>0</v>
      </c>
      <c r="AR303" s="133" t="s">
        <v>88</v>
      </c>
      <c r="AT303" s="133" t="s">
        <v>185</v>
      </c>
      <c r="AU303" s="133" t="s">
        <v>90</v>
      </c>
      <c r="AY303" s="16" t="s">
        <v>184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6" t="s">
        <v>88</v>
      </c>
      <c r="BK303" s="134">
        <f>ROUND(I303*H303,2)</f>
        <v>0</v>
      </c>
      <c r="BL303" s="16" t="s">
        <v>88</v>
      </c>
      <c r="BM303" s="133" t="s">
        <v>4266</v>
      </c>
    </row>
    <row r="304" spans="2:65" s="1" customFormat="1" ht="11.25">
      <c r="B304" s="32"/>
      <c r="D304" s="165" t="s">
        <v>2533</v>
      </c>
      <c r="F304" s="166" t="s">
        <v>4267</v>
      </c>
      <c r="I304" s="167"/>
      <c r="L304" s="32"/>
      <c r="M304" s="168"/>
      <c r="T304" s="53"/>
      <c r="AT304" s="16" t="s">
        <v>2533</v>
      </c>
      <c r="AU304" s="16" t="s">
        <v>90</v>
      </c>
    </row>
    <row r="305" spans="2:65" s="11" customFormat="1" ht="11.25">
      <c r="B305" s="135"/>
      <c r="D305" s="136" t="s">
        <v>190</v>
      </c>
      <c r="E305" s="137" t="s">
        <v>3</v>
      </c>
      <c r="F305" s="138" t="s">
        <v>4072</v>
      </c>
      <c r="H305" s="137" t="s">
        <v>3</v>
      </c>
      <c r="I305" s="139"/>
      <c r="L305" s="135"/>
      <c r="M305" s="140"/>
      <c r="T305" s="141"/>
      <c r="AT305" s="137" t="s">
        <v>190</v>
      </c>
      <c r="AU305" s="137" t="s">
        <v>90</v>
      </c>
      <c r="AV305" s="11" t="s">
        <v>88</v>
      </c>
      <c r="AW305" s="11" t="s">
        <v>41</v>
      </c>
      <c r="AX305" s="11" t="s">
        <v>80</v>
      </c>
      <c r="AY305" s="137" t="s">
        <v>184</v>
      </c>
    </row>
    <row r="306" spans="2:65" s="11" customFormat="1" ht="11.25">
      <c r="B306" s="135"/>
      <c r="D306" s="136" t="s">
        <v>190</v>
      </c>
      <c r="E306" s="137" t="s">
        <v>3</v>
      </c>
      <c r="F306" s="138" t="s">
        <v>4218</v>
      </c>
      <c r="H306" s="137" t="s">
        <v>3</v>
      </c>
      <c r="I306" s="139"/>
      <c r="L306" s="135"/>
      <c r="M306" s="140"/>
      <c r="T306" s="141"/>
      <c r="AT306" s="137" t="s">
        <v>190</v>
      </c>
      <c r="AU306" s="137" t="s">
        <v>90</v>
      </c>
      <c r="AV306" s="11" t="s">
        <v>88</v>
      </c>
      <c r="AW306" s="11" t="s">
        <v>41</v>
      </c>
      <c r="AX306" s="11" t="s">
        <v>80</v>
      </c>
      <c r="AY306" s="137" t="s">
        <v>184</v>
      </c>
    </row>
    <row r="307" spans="2:65" s="12" customFormat="1" ht="11.25">
      <c r="B307" s="142"/>
      <c r="D307" s="136" t="s">
        <v>190</v>
      </c>
      <c r="E307" s="143" t="s">
        <v>3</v>
      </c>
      <c r="F307" s="144" t="s">
        <v>591</v>
      </c>
      <c r="H307" s="145">
        <v>65</v>
      </c>
      <c r="I307" s="146"/>
      <c r="L307" s="142"/>
      <c r="M307" s="147"/>
      <c r="T307" s="148"/>
      <c r="AT307" s="143" t="s">
        <v>190</v>
      </c>
      <c r="AU307" s="143" t="s">
        <v>90</v>
      </c>
      <c r="AV307" s="12" t="s">
        <v>90</v>
      </c>
      <c r="AW307" s="12" t="s">
        <v>41</v>
      </c>
      <c r="AX307" s="12" t="s">
        <v>88</v>
      </c>
      <c r="AY307" s="143" t="s">
        <v>184</v>
      </c>
    </row>
    <row r="308" spans="2:65" s="1" customFormat="1" ht="16.5" customHeight="1">
      <c r="B308" s="121"/>
      <c r="C308" s="169" t="s">
        <v>353</v>
      </c>
      <c r="D308" s="169" t="s">
        <v>2525</v>
      </c>
      <c r="E308" s="170" t="s">
        <v>4268</v>
      </c>
      <c r="F308" s="171" t="s">
        <v>4269</v>
      </c>
      <c r="G308" s="172" t="s">
        <v>324</v>
      </c>
      <c r="H308" s="173">
        <v>65</v>
      </c>
      <c r="I308" s="174"/>
      <c r="J308" s="175">
        <f>ROUND(I308*H308,2)</f>
        <v>0</v>
      </c>
      <c r="K308" s="171" t="s">
        <v>2531</v>
      </c>
      <c r="L308" s="176"/>
      <c r="M308" s="177" t="s">
        <v>3</v>
      </c>
      <c r="N308" s="178" t="s">
        <v>51</v>
      </c>
      <c r="P308" s="131">
        <f>O308*H308</f>
        <v>0</v>
      </c>
      <c r="Q308" s="131">
        <v>2.0000000000000002E-5</v>
      </c>
      <c r="R308" s="131">
        <f>Q308*H308</f>
        <v>1.3000000000000002E-3</v>
      </c>
      <c r="S308" s="131">
        <v>0</v>
      </c>
      <c r="T308" s="132">
        <f>S308*H308</f>
        <v>0</v>
      </c>
      <c r="AR308" s="133" t="s">
        <v>90</v>
      </c>
      <c r="AT308" s="133" t="s">
        <v>2525</v>
      </c>
      <c r="AU308" s="133" t="s">
        <v>90</v>
      </c>
      <c r="AY308" s="16" t="s">
        <v>184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6" t="s">
        <v>88</v>
      </c>
      <c r="BK308" s="134">
        <f>ROUND(I308*H308,2)</f>
        <v>0</v>
      </c>
      <c r="BL308" s="16" t="s">
        <v>88</v>
      </c>
      <c r="BM308" s="133" t="s">
        <v>4270</v>
      </c>
    </row>
    <row r="309" spans="2:65" s="11" customFormat="1" ht="11.25">
      <c r="B309" s="135"/>
      <c r="D309" s="136" t="s">
        <v>190</v>
      </c>
      <c r="E309" s="137" t="s">
        <v>3</v>
      </c>
      <c r="F309" s="138" t="s">
        <v>4072</v>
      </c>
      <c r="H309" s="137" t="s">
        <v>3</v>
      </c>
      <c r="I309" s="139"/>
      <c r="L309" s="135"/>
      <c r="M309" s="140"/>
      <c r="T309" s="141"/>
      <c r="AT309" s="137" t="s">
        <v>190</v>
      </c>
      <c r="AU309" s="137" t="s">
        <v>90</v>
      </c>
      <c r="AV309" s="11" t="s">
        <v>88</v>
      </c>
      <c r="AW309" s="11" t="s">
        <v>41</v>
      </c>
      <c r="AX309" s="11" t="s">
        <v>80</v>
      </c>
      <c r="AY309" s="137" t="s">
        <v>184</v>
      </c>
    </row>
    <row r="310" spans="2:65" s="11" customFormat="1" ht="11.25">
      <c r="B310" s="135"/>
      <c r="D310" s="136" t="s">
        <v>190</v>
      </c>
      <c r="E310" s="137" t="s">
        <v>3</v>
      </c>
      <c r="F310" s="138" t="s">
        <v>4218</v>
      </c>
      <c r="H310" s="137" t="s">
        <v>3</v>
      </c>
      <c r="I310" s="139"/>
      <c r="L310" s="135"/>
      <c r="M310" s="140"/>
      <c r="T310" s="141"/>
      <c r="AT310" s="137" t="s">
        <v>190</v>
      </c>
      <c r="AU310" s="137" t="s">
        <v>90</v>
      </c>
      <c r="AV310" s="11" t="s">
        <v>88</v>
      </c>
      <c r="AW310" s="11" t="s">
        <v>41</v>
      </c>
      <c r="AX310" s="11" t="s">
        <v>80</v>
      </c>
      <c r="AY310" s="137" t="s">
        <v>184</v>
      </c>
    </row>
    <row r="311" spans="2:65" s="12" customFormat="1" ht="11.25">
      <c r="B311" s="142"/>
      <c r="D311" s="136" t="s">
        <v>190</v>
      </c>
      <c r="E311" s="143" t="s">
        <v>3</v>
      </c>
      <c r="F311" s="144" t="s">
        <v>591</v>
      </c>
      <c r="H311" s="145">
        <v>65</v>
      </c>
      <c r="I311" s="146"/>
      <c r="L311" s="142"/>
      <c r="M311" s="147"/>
      <c r="T311" s="148"/>
      <c r="AT311" s="143" t="s">
        <v>190</v>
      </c>
      <c r="AU311" s="143" t="s">
        <v>90</v>
      </c>
      <c r="AV311" s="12" t="s">
        <v>90</v>
      </c>
      <c r="AW311" s="12" t="s">
        <v>41</v>
      </c>
      <c r="AX311" s="12" t="s">
        <v>88</v>
      </c>
      <c r="AY311" s="143" t="s">
        <v>184</v>
      </c>
    </row>
    <row r="312" spans="2:65" s="1" customFormat="1" ht="33" customHeight="1">
      <c r="B312" s="121"/>
      <c r="C312" s="169" t="s">
        <v>465</v>
      </c>
      <c r="D312" s="169" t="s">
        <v>2525</v>
      </c>
      <c r="E312" s="170" t="s">
        <v>4271</v>
      </c>
      <c r="F312" s="171" t="s">
        <v>4272</v>
      </c>
      <c r="G312" s="172" t="s">
        <v>324</v>
      </c>
      <c r="H312" s="173">
        <v>130</v>
      </c>
      <c r="I312" s="174"/>
      <c r="J312" s="175">
        <f>ROUND(I312*H312,2)</f>
        <v>0</v>
      </c>
      <c r="K312" s="171" t="s">
        <v>2531</v>
      </c>
      <c r="L312" s="176"/>
      <c r="M312" s="177" t="s">
        <v>3</v>
      </c>
      <c r="N312" s="178" t="s">
        <v>51</v>
      </c>
      <c r="P312" s="131">
        <f>O312*H312</f>
        <v>0</v>
      </c>
      <c r="Q312" s="131">
        <v>6.8999999999999997E-4</v>
      </c>
      <c r="R312" s="131">
        <f>Q312*H312</f>
        <v>8.9700000000000002E-2</v>
      </c>
      <c r="S312" s="131">
        <v>0</v>
      </c>
      <c r="T312" s="132">
        <f>S312*H312</f>
        <v>0</v>
      </c>
      <c r="AR312" s="133" t="s">
        <v>90</v>
      </c>
      <c r="AT312" s="133" t="s">
        <v>2525</v>
      </c>
      <c r="AU312" s="133" t="s">
        <v>90</v>
      </c>
      <c r="AY312" s="16" t="s">
        <v>184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6" t="s">
        <v>88</v>
      </c>
      <c r="BK312" s="134">
        <f>ROUND(I312*H312,2)</f>
        <v>0</v>
      </c>
      <c r="BL312" s="16" t="s">
        <v>88</v>
      </c>
      <c r="BM312" s="133" t="s">
        <v>4273</v>
      </c>
    </row>
    <row r="313" spans="2:65" s="11" customFormat="1" ht="11.25">
      <c r="B313" s="135"/>
      <c r="D313" s="136" t="s">
        <v>190</v>
      </c>
      <c r="E313" s="137" t="s">
        <v>3</v>
      </c>
      <c r="F313" s="138" t="s">
        <v>4072</v>
      </c>
      <c r="H313" s="137" t="s">
        <v>3</v>
      </c>
      <c r="I313" s="139"/>
      <c r="L313" s="135"/>
      <c r="M313" s="140"/>
      <c r="T313" s="141"/>
      <c r="AT313" s="137" t="s">
        <v>190</v>
      </c>
      <c r="AU313" s="137" t="s">
        <v>90</v>
      </c>
      <c r="AV313" s="11" t="s">
        <v>88</v>
      </c>
      <c r="AW313" s="11" t="s">
        <v>41</v>
      </c>
      <c r="AX313" s="11" t="s">
        <v>80</v>
      </c>
      <c r="AY313" s="137" t="s">
        <v>184</v>
      </c>
    </row>
    <row r="314" spans="2:65" s="11" customFormat="1" ht="11.25">
      <c r="B314" s="135"/>
      <c r="D314" s="136" t="s">
        <v>190</v>
      </c>
      <c r="E314" s="137" t="s">
        <v>3</v>
      </c>
      <c r="F314" s="138" t="s">
        <v>4274</v>
      </c>
      <c r="H314" s="137" t="s">
        <v>3</v>
      </c>
      <c r="I314" s="139"/>
      <c r="L314" s="135"/>
      <c r="M314" s="140"/>
      <c r="T314" s="141"/>
      <c r="AT314" s="137" t="s">
        <v>190</v>
      </c>
      <c r="AU314" s="137" t="s">
        <v>90</v>
      </c>
      <c r="AV314" s="11" t="s">
        <v>88</v>
      </c>
      <c r="AW314" s="11" t="s">
        <v>41</v>
      </c>
      <c r="AX314" s="11" t="s">
        <v>80</v>
      </c>
      <c r="AY314" s="137" t="s">
        <v>184</v>
      </c>
    </row>
    <row r="315" spans="2:65" s="12" customFormat="1" ht="11.25">
      <c r="B315" s="142"/>
      <c r="D315" s="136" t="s">
        <v>190</v>
      </c>
      <c r="E315" s="143" t="s">
        <v>3</v>
      </c>
      <c r="F315" s="144" t="s">
        <v>4275</v>
      </c>
      <c r="H315" s="145">
        <v>130</v>
      </c>
      <c r="I315" s="146"/>
      <c r="L315" s="142"/>
      <c r="M315" s="147"/>
      <c r="T315" s="148"/>
      <c r="AT315" s="143" t="s">
        <v>190</v>
      </c>
      <c r="AU315" s="143" t="s">
        <v>90</v>
      </c>
      <c r="AV315" s="12" t="s">
        <v>90</v>
      </c>
      <c r="AW315" s="12" t="s">
        <v>41</v>
      </c>
      <c r="AX315" s="12" t="s">
        <v>88</v>
      </c>
      <c r="AY315" s="143" t="s">
        <v>184</v>
      </c>
    </row>
    <row r="316" spans="2:65" s="1" customFormat="1" ht="55.5" customHeight="1">
      <c r="B316" s="121"/>
      <c r="C316" s="122" t="s">
        <v>361</v>
      </c>
      <c r="D316" s="122" t="s">
        <v>185</v>
      </c>
      <c r="E316" s="123" t="s">
        <v>4276</v>
      </c>
      <c r="F316" s="124" t="s">
        <v>4277</v>
      </c>
      <c r="G316" s="125" t="s">
        <v>324</v>
      </c>
      <c r="H316" s="126">
        <v>65</v>
      </c>
      <c r="I316" s="127"/>
      <c r="J316" s="128">
        <f>ROUND(I316*H316,2)</f>
        <v>0</v>
      </c>
      <c r="K316" s="124" t="s">
        <v>2531</v>
      </c>
      <c r="L316" s="32"/>
      <c r="M316" s="129" t="s">
        <v>3</v>
      </c>
      <c r="N316" s="130" t="s">
        <v>51</v>
      </c>
      <c r="P316" s="131">
        <f>O316*H316</f>
        <v>0</v>
      </c>
      <c r="Q316" s="131">
        <v>0</v>
      </c>
      <c r="R316" s="131">
        <f>Q316*H316</f>
        <v>0</v>
      </c>
      <c r="S316" s="131">
        <v>0</v>
      </c>
      <c r="T316" s="132">
        <f>S316*H316</f>
        <v>0</v>
      </c>
      <c r="AR316" s="133" t="s">
        <v>88</v>
      </c>
      <c r="AT316" s="133" t="s">
        <v>185</v>
      </c>
      <c r="AU316" s="133" t="s">
        <v>90</v>
      </c>
      <c r="AY316" s="16" t="s">
        <v>184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88</v>
      </c>
      <c r="BK316" s="134">
        <f>ROUND(I316*H316,2)</f>
        <v>0</v>
      </c>
      <c r="BL316" s="16" t="s">
        <v>88</v>
      </c>
      <c r="BM316" s="133" t="s">
        <v>4278</v>
      </c>
    </row>
    <row r="317" spans="2:65" s="1" customFormat="1" ht="11.25">
      <c r="B317" s="32"/>
      <c r="D317" s="165" t="s">
        <v>2533</v>
      </c>
      <c r="F317" s="166" t="s">
        <v>4279</v>
      </c>
      <c r="I317" s="167"/>
      <c r="L317" s="32"/>
      <c r="M317" s="168"/>
      <c r="T317" s="53"/>
      <c r="AT317" s="16" t="s">
        <v>2533</v>
      </c>
      <c r="AU317" s="16" t="s">
        <v>90</v>
      </c>
    </row>
    <row r="318" spans="2:65" s="11" customFormat="1" ht="11.25">
      <c r="B318" s="135"/>
      <c r="D318" s="136" t="s">
        <v>190</v>
      </c>
      <c r="E318" s="137" t="s">
        <v>3</v>
      </c>
      <c r="F318" s="138" t="s">
        <v>4072</v>
      </c>
      <c r="H318" s="137" t="s">
        <v>3</v>
      </c>
      <c r="I318" s="139"/>
      <c r="L318" s="135"/>
      <c r="M318" s="140"/>
      <c r="T318" s="141"/>
      <c r="AT318" s="137" t="s">
        <v>190</v>
      </c>
      <c r="AU318" s="137" t="s">
        <v>90</v>
      </c>
      <c r="AV318" s="11" t="s">
        <v>88</v>
      </c>
      <c r="AW318" s="11" t="s">
        <v>41</v>
      </c>
      <c r="AX318" s="11" t="s">
        <v>80</v>
      </c>
      <c r="AY318" s="137" t="s">
        <v>184</v>
      </c>
    </row>
    <row r="319" spans="2:65" s="11" customFormat="1" ht="11.25">
      <c r="B319" s="135"/>
      <c r="D319" s="136" t="s">
        <v>190</v>
      </c>
      <c r="E319" s="137" t="s">
        <v>3</v>
      </c>
      <c r="F319" s="138" t="s">
        <v>4218</v>
      </c>
      <c r="H319" s="137" t="s">
        <v>3</v>
      </c>
      <c r="I319" s="139"/>
      <c r="L319" s="135"/>
      <c r="M319" s="140"/>
      <c r="T319" s="141"/>
      <c r="AT319" s="137" t="s">
        <v>190</v>
      </c>
      <c r="AU319" s="137" t="s">
        <v>90</v>
      </c>
      <c r="AV319" s="11" t="s">
        <v>88</v>
      </c>
      <c r="AW319" s="11" t="s">
        <v>41</v>
      </c>
      <c r="AX319" s="11" t="s">
        <v>80</v>
      </c>
      <c r="AY319" s="137" t="s">
        <v>184</v>
      </c>
    </row>
    <row r="320" spans="2:65" s="12" customFormat="1" ht="11.25">
      <c r="B320" s="142"/>
      <c r="D320" s="136" t="s">
        <v>190</v>
      </c>
      <c r="E320" s="143" t="s">
        <v>3</v>
      </c>
      <c r="F320" s="144" t="s">
        <v>591</v>
      </c>
      <c r="H320" s="145">
        <v>65</v>
      </c>
      <c r="I320" s="146"/>
      <c r="L320" s="142"/>
      <c r="M320" s="147"/>
      <c r="T320" s="148"/>
      <c r="AT320" s="143" t="s">
        <v>190</v>
      </c>
      <c r="AU320" s="143" t="s">
        <v>90</v>
      </c>
      <c r="AV320" s="12" t="s">
        <v>90</v>
      </c>
      <c r="AW320" s="12" t="s">
        <v>41</v>
      </c>
      <c r="AX320" s="12" t="s">
        <v>88</v>
      </c>
      <c r="AY320" s="143" t="s">
        <v>184</v>
      </c>
    </row>
    <row r="321" spans="2:65" s="1" customFormat="1" ht="55.5" customHeight="1">
      <c r="B321" s="121"/>
      <c r="C321" s="122" t="s">
        <v>482</v>
      </c>
      <c r="D321" s="122" t="s">
        <v>185</v>
      </c>
      <c r="E321" s="123" t="s">
        <v>4280</v>
      </c>
      <c r="F321" s="124" t="s">
        <v>4281</v>
      </c>
      <c r="G321" s="125" t="s">
        <v>324</v>
      </c>
      <c r="H321" s="126">
        <v>38</v>
      </c>
      <c r="I321" s="127"/>
      <c r="J321" s="128">
        <f>ROUND(I321*H321,2)</f>
        <v>0</v>
      </c>
      <c r="K321" s="124" t="s">
        <v>2531</v>
      </c>
      <c r="L321" s="32"/>
      <c r="M321" s="129" t="s">
        <v>3</v>
      </c>
      <c r="N321" s="130" t="s">
        <v>51</v>
      </c>
      <c r="P321" s="131">
        <f>O321*H321</f>
        <v>0</v>
      </c>
      <c r="Q321" s="131">
        <v>0</v>
      </c>
      <c r="R321" s="131">
        <f>Q321*H321</f>
        <v>0</v>
      </c>
      <c r="S321" s="131">
        <v>0</v>
      </c>
      <c r="T321" s="132">
        <f>S321*H321</f>
        <v>0</v>
      </c>
      <c r="AR321" s="133" t="s">
        <v>88</v>
      </c>
      <c r="AT321" s="133" t="s">
        <v>185</v>
      </c>
      <c r="AU321" s="133" t="s">
        <v>90</v>
      </c>
      <c r="AY321" s="16" t="s">
        <v>184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6" t="s">
        <v>88</v>
      </c>
      <c r="BK321" s="134">
        <f>ROUND(I321*H321,2)</f>
        <v>0</v>
      </c>
      <c r="BL321" s="16" t="s">
        <v>88</v>
      </c>
      <c r="BM321" s="133" t="s">
        <v>4282</v>
      </c>
    </row>
    <row r="322" spans="2:65" s="1" customFormat="1" ht="11.25">
      <c r="B322" s="32"/>
      <c r="D322" s="165" t="s">
        <v>2533</v>
      </c>
      <c r="F322" s="166" t="s">
        <v>4283</v>
      </c>
      <c r="I322" s="167"/>
      <c r="L322" s="32"/>
      <c r="M322" s="168"/>
      <c r="T322" s="53"/>
      <c r="AT322" s="16" t="s">
        <v>2533</v>
      </c>
      <c r="AU322" s="16" t="s">
        <v>90</v>
      </c>
    </row>
    <row r="323" spans="2:65" s="11" customFormat="1" ht="11.25">
      <c r="B323" s="135"/>
      <c r="D323" s="136" t="s">
        <v>190</v>
      </c>
      <c r="E323" s="137" t="s">
        <v>3</v>
      </c>
      <c r="F323" s="138" t="s">
        <v>4072</v>
      </c>
      <c r="H323" s="137" t="s">
        <v>3</v>
      </c>
      <c r="I323" s="139"/>
      <c r="L323" s="135"/>
      <c r="M323" s="140"/>
      <c r="T323" s="141"/>
      <c r="AT323" s="137" t="s">
        <v>190</v>
      </c>
      <c r="AU323" s="137" t="s">
        <v>90</v>
      </c>
      <c r="AV323" s="11" t="s">
        <v>88</v>
      </c>
      <c r="AW323" s="11" t="s">
        <v>41</v>
      </c>
      <c r="AX323" s="11" t="s">
        <v>80</v>
      </c>
      <c r="AY323" s="137" t="s">
        <v>184</v>
      </c>
    </row>
    <row r="324" spans="2:65" s="11" customFormat="1" ht="11.25">
      <c r="B324" s="135"/>
      <c r="D324" s="136" t="s">
        <v>190</v>
      </c>
      <c r="E324" s="137" t="s">
        <v>3</v>
      </c>
      <c r="F324" s="138" t="s">
        <v>4220</v>
      </c>
      <c r="H324" s="137" t="s">
        <v>3</v>
      </c>
      <c r="I324" s="139"/>
      <c r="L324" s="135"/>
      <c r="M324" s="140"/>
      <c r="T324" s="141"/>
      <c r="AT324" s="137" t="s">
        <v>190</v>
      </c>
      <c r="AU324" s="137" t="s">
        <v>90</v>
      </c>
      <c r="AV324" s="11" t="s">
        <v>88</v>
      </c>
      <c r="AW324" s="11" t="s">
        <v>41</v>
      </c>
      <c r="AX324" s="11" t="s">
        <v>80</v>
      </c>
      <c r="AY324" s="137" t="s">
        <v>184</v>
      </c>
    </row>
    <row r="325" spans="2:65" s="12" customFormat="1" ht="11.25">
      <c r="B325" s="142"/>
      <c r="D325" s="136" t="s">
        <v>190</v>
      </c>
      <c r="E325" s="143" t="s">
        <v>3</v>
      </c>
      <c r="F325" s="144" t="s">
        <v>4258</v>
      </c>
      <c r="H325" s="145">
        <v>38</v>
      </c>
      <c r="I325" s="146"/>
      <c r="L325" s="142"/>
      <c r="M325" s="147"/>
      <c r="T325" s="148"/>
      <c r="AT325" s="143" t="s">
        <v>190</v>
      </c>
      <c r="AU325" s="143" t="s">
        <v>90</v>
      </c>
      <c r="AV325" s="12" t="s">
        <v>90</v>
      </c>
      <c r="AW325" s="12" t="s">
        <v>41</v>
      </c>
      <c r="AX325" s="12" t="s">
        <v>88</v>
      </c>
      <c r="AY325" s="143" t="s">
        <v>184</v>
      </c>
    </row>
    <row r="326" spans="2:65" s="1" customFormat="1" ht="44.25" customHeight="1">
      <c r="B326" s="121"/>
      <c r="C326" s="122" t="s">
        <v>368</v>
      </c>
      <c r="D326" s="122" t="s">
        <v>185</v>
      </c>
      <c r="E326" s="123" t="s">
        <v>4284</v>
      </c>
      <c r="F326" s="124" t="s">
        <v>4285</v>
      </c>
      <c r="G326" s="125" t="s">
        <v>188</v>
      </c>
      <c r="H326" s="126">
        <v>13.91</v>
      </c>
      <c r="I326" s="127"/>
      <c r="J326" s="128">
        <f>ROUND(I326*H326,2)</f>
        <v>0</v>
      </c>
      <c r="K326" s="124" t="s">
        <v>2531</v>
      </c>
      <c r="L326" s="32"/>
      <c r="M326" s="129" t="s">
        <v>3</v>
      </c>
      <c r="N326" s="130" t="s">
        <v>51</v>
      </c>
      <c r="P326" s="131">
        <f>O326*H326</f>
        <v>0</v>
      </c>
      <c r="Q326" s="131">
        <v>0</v>
      </c>
      <c r="R326" s="131">
        <f>Q326*H326</f>
        <v>0</v>
      </c>
      <c r="S326" s="131">
        <v>0</v>
      </c>
      <c r="T326" s="132">
        <f>S326*H326</f>
        <v>0</v>
      </c>
      <c r="AR326" s="133" t="s">
        <v>88</v>
      </c>
      <c r="AT326" s="133" t="s">
        <v>185</v>
      </c>
      <c r="AU326" s="133" t="s">
        <v>90</v>
      </c>
      <c r="AY326" s="16" t="s">
        <v>184</v>
      </c>
      <c r="BE326" s="134">
        <f>IF(N326="základní",J326,0)</f>
        <v>0</v>
      </c>
      <c r="BF326" s="134">
        <f>IF(N326="snížená",J326,0)</f>
        <v>0</v>
      </c>
      <c r="BG326" s="134">
        <f>IF(N326="zákl. přenesená",J326,0)</f>
        <v>0</v>
      </c>
      <c r="BH326" s="134">
        <f>IF(N326="sníž. přenesená",J326,0)</f>
        <v>0</v>
      </c>
      <c r="BI326" s="134">
        <f>IF(N326="nulová",J326,0)</f>
        <v>0</v>
      </c>
      <c r="BJ326" s="16" t="s">
        <v>88</v>
      </c>
      <c r="BK326" s="134">
        <f>ROUND(I326*H326,2)</f>
        <v>0</v>
      </c>
      <c r="BL326" s="16" t="s">
        <v>88</v>
      </c>
      <c r="BM326" s="133" t="s">
        <v>4286</v>
      </c>
    </row>
    <row r="327" spans="2:65" s="1" customFormat="1" ht="11.25">
      <c r="B327" s="32"/>
      <c r="D327" s="165" t="s">
        <v>2533</v>
      </c>
      <c r="F327" s="166" t="s">
        <v>4287</v>
      </c>
      <c r="I327" s="167"/>
      <c r="L327" s="32"/>
      <c r="M327" s="168"/>
      <c r="T327" s="53"/>
      <c r="AT327" s="16" t="s">
        <v>2533</v>
      </c>
      <c r="AU327" s="16" t="s">
        <v>90</v>
      </c>
    </row>
    <row r="328" spans="2:65" s="11" customFormat="1" ht="11.25">
      <c r="B328" s="135"/>
      <c r="D328" s="136" t="s">
        <v>190</v>
      </c>
      <c r="E328" s="137" t="s">
        <v>3</v>
      </c>
      <c r="F328" s="138" t="s">
        <v>4072</v>
      </c>
      <c r="H328" s="137" t="s">
        <v>3</v>
      </c>
      <c r="I328" s="139"/>
      <c r="L328" s="135"/>
      <c r="M328" s="140"/>
      <c r="T328" s="141"/>
      <c r="AT328" s="137" t="s">
        <v>190</v>
      </c>
      <c r="AU328" s="137" t="s">
        <v>90</v>
      </c>
      <c r="AV328" s="11" t="s">
        <v>88</v>
      </c>
      <c r="AW328" s="11" t="s">
        <v>41</v>
      </c>
      <c r="AX328" s="11" t="s">
        <v>80</v>
      </c>
      <c r="AY328" s="137" t="s">
        <v>184</v>
      </c>
    </row>
    <row r="329" spans="2:65" s="11" customFormat="1" ht="22.5">
      <c r="B329" s="135"/>
      <c r="D329" s="136" t="s">
        <v>190</v>
      </c>
      <c r="E329" s="137" t="s">
        <v>3</v>
      </c>
      <c r="F329" s="138" t="s">
        <v>4073</v>
      </c>
      <c r="H329" s="137" t="s">
        <v>3</v>
      </c>
      <c r="I329" s="139"/>
      <c r="L329" s="135"/>
      <c r="M329" s="140"/>
      <c r="T329" s="141"/>
      <c r="AT329" s="137" t="s">
        <v>190</v>
      </c>
      <c r="AU329" s="137" t="s">
        <v>90</v>
      </c>
      <c r="AV329" s="11" t="s">
        <v>88</v>
      </c>
      <c r="AW329" s="11" t="s">
        <v>41</v>
      </c>
      <c r="AX329" s="11" t="s">
        <v>80</v>
      </c>
      <c r="AY329" s="137" t="s">
        <v>184</v>
      </c>
    </row>
    <row r="330" spans="2:65" s="12" customFormat="1" ht="11.25">
      <c r="B330" s="142"/>
      <c r="D330" s="136" t="s">
        <v>190</v>
      </c>
      <c r="E330" s="143" t="s">
        <v>3</v>
      </c>
      <c r="F330" s="144" t="s">
        <v>4074</v>
      </c>
      <c r="H330" s="145">
        <v>6.5</v>
      </c>
      <c r="I330" s="146"/>
      <c r="L330" s="142"/>
      <c r="M330" s="147"/>
      <c r="T330" s="148"/>
      <c r="AT330" s="143" t="s">
        <v>190</v>
      </c>
      <c r="AU330" s="143" t="s">
        <v>90</v>
      </c>
      <c r="AV330" s="12" t="s">
        <v>90</v>
      </c>
      <c r="AW330" s="12" t="s">
        <v>41</v>
      </c>
      <c r="AX330" s="12" t="s">
        <v>80</v>
      </c>
      <c r="AY330" s="143" t="s">
        <v>184</v>
      </c>
    </row>
    <row r="331" spans="2:65" s="11" customFormat="1" ht="22.5">
      <c r="B331" s="135"/>
      <c r="D331" s="136" t="s">
        <v>190</v>
      </c>
      <c r="E331" s="137" t="s">
        <v>3</v>
      </c>
      <c r="F331" s="138" t="s">
        <v>4075</v>
      </c>
      <c r="H331" s="137" t="s">
        <v>3</v>
      </c>
      <c r="I331" s="139"/>
      <c r="L331" s="135"/>
      <c r="M331" s="140"/>
      <c r="T331" s="141"/>
      <c r="AT331" s="137" t="s">
        <v>190</v>
      </c>
      <c r="AU331" s="137" t="s">
        <v>90</v>
      </c>
      <c r="AV331" s="11" t="s">
        <v>88</v>
      </c>
      <c r="AW331" s="11" t="s">
        <v>41</v>
      </c>
      <c r="AX331" s="11" t="s">
        <v>80</v>
      </c>
      <c r="AY331" s="137" t="s">
        <v>184</v>
      </c>
    </row>
    <row r="332" spans="2:65" s="12" customFormat="1" ht="11.25">
      <c r="B332" s="142"/>
      <c r="D332" s="136" t="s">
        <v>190</v>
      </c>
      <c r="E332" s="143" t="s">
        <v>3</v>
      </c>
      <c r="F332" s="144" t="s">
        <v>4076</v>
      </c>
      <c r="H332" s="145">
        <v>7.41</v>
      </c>
      <c r="I332" s="146"/>
      <c r="L332" s="142"/>
      <c r="M332" s="147"/>
      <c r="T332" s="148"/>
      <c r="AT332" s="143" t="s">
        <v>190</v>
      </c>
      <c r="AU332" s="143" t="s">
        <v>90</v>
      </c>
      <c r="AV332" s="12" t="s">
        <v>90</v>
      </c>
      <c r="AW332" s="12" t="s">
        <v>41</v>
      </c>
      <c r="AX332" s="12" t="s">
        <v>80</v>
      </c>
      <c r="AY332" s="143" t="s">
        <v>184</v>
      </c>
    </row>
    <row r="333" spans="2:65" s="13" customFormat="1" ht="11.25">
      <c r="B333" s="149"/>
      <c r="D333" s="136" t="s">
        <v>190</v>
      </c>
      <c r="E333" s="150" t="s">
        <v>3</v>
      </c>
      <c r="F333" s="151" t="s">
        <v>202</v>
      </c>
      <c r="H333" s="152">
        <v>13.91</v>
      </c>
      <c r="I333" s="153"/>
      <c r="L333" s="149"/>
      <c r="M333" s="154"/>
      <c r="T333" s="155"/>
      <c r="AT333" s="150" t="s">
        <v>190</v>
      </c>
      <c r="AU333" s="150" t="s">
        <v>90</v>
      </c>
      <c r="AV333" s="13" t="s">
        <v>203</v>
      </c>
      <c r="AW333" s="13" t="s">
        <v>41</v>
      </c>
      <c r="AX333" s="13" t="s">
        <v>88</v>
      </c>
      <c r="AY333" s="150" t="s">
        <v>184</v>
      </c>
    </row>
    <row r="334" spans="2:65" s="1" customFormat="1" ht="55.5" customHeight="1">
      <c r="B334" s="121"/>
      <c r="C334" s="122" t="s">
        <v>493</v>
      </c>
      <c r="D334" s="122" t="s">
        <v>185</v>
      </c>
      <c r="E334" s="123" t="s">
        <v>4288</v>
      </c>
      <c r="F334" s="124" t="s">
        <v>4289</v>
      </c>
      <c r="G334" s="125" t="s">
        <v>188</v>
      </c>
      <c r="H334" s="126">
        <v>125.19</v>
      </c>
      <c r="I334" s="127"/>
      <c r="J334" s="128">
        <f>ROUND(I334*H334,2)</f>
        <v>0</v>
      </c>
      <c r="K334" s="124" t="s">
        <v>2531</v>
      </c>
      <c r="L334" s="32"/>
      <c r="M334" s="129" t="s">
        <v>3</v>
      </c>
      <c r="N334" s="130" t="s">
        <v>51</v>
      </c>
      <c r="P334" s="131">
        <f>O334*H334</f>
        <v>0</v>
      </c>
      <c r="Q334" s="131">
        <v>0</v>
      </c>
      <c r="R334" s="131">
        <f>Q334*H334</f>
        <v>0</v>
      </c>
      <c r="S334" s="131">
        <v>0</v>
      </c>
      <c r="T334" s="132">
        <f>S334*H334</f>
        <v>0</v>
      </c>
      <c r="AR334" s="133" t="s">
        <v>88</v>
      </c>
      <c r="AT334" s="133" t="s">
        <v>185</v>
      </c>
      <c r="AU334" s="133" t="s">
        <v>90</v>
      </c>
      <c r="AY334" s="16" t="s">
        <v>184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6" t="s">
        <v>88</v>
      </c>
      <c r="BK334" s="134">
        <f>ROUND(I334*H334,2)</f>
        <v>0</v>
      </c>
      <c r="BL334" s="16" t="s">
        <v>88</v>
      </c>
      <c r="BM334" s="133" t="s">
        <v>4290</v>
      </c>
    </row>
    <row r="335" spans="2:65" s="1" customFormat="1" ht="11.25">
      <c r="B335" s="32"/>
      <c r="D335" s="165" t="s">
        <v>2533</v>
      </c>
      <c r="F335" s="166" t="s">
        <v>4291</v>
      </c>
      <c r="I335" s="167"/>
      <c r="L335" s="32"/>
      <c r="M335" s="168"/>
      <c r="T335" s="53"/>
      <c r="AT335" s="16" t="s">
        <v>2533</v>
      </c>
      <c r="AU335" s="16" t="s">
        <v>90</v>
      </c>
    </row>
    <row r="336" spans="2:65" s="11" customFormat="1" ht="11.25">
      <c r="B336" s="135"/>
      <c r="D336" s="136" t="s">
        <v>190</v>
      </c>
      <c r="E336" s="137" t="s">
        <v>3</v>
      </c>
      <c r="F336" s="138" t="s">
        <v>4072</v>
      </c>
      <c r="H336" s="137" t="s">
        <v>3</v>
      </c>
      <c r="I336" s="139"/>
      <c r="L336" s="135"/>
      <c r="M336" s="140"/>
      <c r="T336" s="141"/>
      <c r="AT336" s="137" t="s">
        <v>190</v>
      </c>
      <c r="AU336" s="137" t="s">
        <v>90</v>
      </c>
      <c r="AV336" s="11" t="s">
        <v>88</v>
      </c>
      <c r="AW336" s="11" t="s">
        <v>41</v>
      </c>
      <c r="AX336" s="11" t="s">
        <v>80</v>
      </c>
      <c r="AY336" s="137" t="s">
        <v>184</v>
      </c>
    </row>
    <row r="337" spans="2:65" s="11" customFormat="1" ht="11.25">
      <c r="B337" s="135"/>
      <c r="D337" s="136" t="s">
        <v>190</v>
      </c>
      <c r="E337" s="137" t="s">
        <v>3</v>
      </c>
      <c r="F337" s="138" t="s">
        <v>4292</v>
      </c>
      <c r="H337" s="137" t="s">
        <v>3</v>
      </c>
      <c r="I337" s="139"/>
      <c r="L337" s="135"/>
      <c r="M337" s="140"/>
      <c r="T337" s="141"/>
      <c r="AT337" s="137" t="s">
        <v>190</v>
      </c>
      <c r="AU337" s="137" t="s">
        <v>90</v>
      </c>
      <c r="AV337" s="11" t="s">
        <v>88</v>
      </c>
      <c r="AW337" s="11" t="s">
        <v>41</v>
      </c>
      <c r="AX337" s="11" t="s">
        <v>80</v>
      </c>
      <c r="AY337" s="137" t="s">
        <v>184</v>
      </c>
    </row>
    <row r="338" spans="2:65" s="11" customFormat="1" ht="22.5">
      <c r="B338" s="135"/>
      <c r="D338" s="136" t="s">
        <v>190</v>
      </c>
      <c r="E338" s="137" t="s">
        <v>3</v>
      </c>
      <c r="F338" s="138" t="s">
        <v>4073</v>
      </c>
      <c r="H338" s="137" t="s">
        <v>3</v>
      </c>
      <c r="I338" s="139"/>
      <c r="L338" s="135"/>
      <c r="M338" s="140"/>
      <c r="T338" s="141"/>
      <c r="AT338" s="137" t="s">
        <v>190</v>
      </c>
      <c r="AU338" s="137" t="s">
        <v>90</v>
      </c>
      <c r="AV338" s="11" t="s">
        <v>88</v>
      </c>
      <c r="AW338" s="11" t="s">
        <v>41</v>
      </c>
      <c r="AX338" s="11" t="s">
        <v>80</v>
      </c>
      <c r="AY338" s="137" t="s">
        <v>184</v>
      </c>
    </row>
    <row r="339" spans="2:65" s="12" customFormat="1" ht="11.25">
      <c r="B339" s="142"/>
      <c r="D339" s="136" t="s">
        <v>190</v>
      </c>
      <c r="E339" s="143" t="s">
        <v>3</v>
      </c>
      <c r="F339" s="144" t="s">
        <v>4293</v>
      </c>
      <c r="H339" s="145">
        <v>58.5</v>
      </c>
      <c r="I339" s="146"/>
      <c r="L339" s="142"/>
      <c r="M339" s="147"/>
      <c r="T339" s="148"/>
      <c r="AT339" s="143" t="s">
        <v>190</v>
      </c>
      <c r="AU339" s="143" t="s">
        <v>90</v>
      </c>
      <c r="AV339" s="12" t="s">
        <v>90</v>
      </c>
      <c r="AW339" s="12" t="s">
        <v>41</v>
      </c>
      <c r="AX339" s="12" t="s">
        <v>80</v>
      </c>
      <c r="AY339" s="143" t="s">
        <v>184</v>
      </c>
    </row>
    <row r="340" spans="2:65" s="11" customFormat="1" ht="22.5">
      <c r="B340" s="135"/>
      <c r="D340" s="136" t="s">
        <v>190</v>
      </c>
      <c r="E340" s="137" t="s">
        <v>3</v>
      </c>
      <c r="F340" s="138" t="s">
        <v>4075</v>
      </c>
      <c r="H340" s="137" t="s">
        <v>3</v>
      </c>
      <c r="I340" s="139"/>
      <c r="L340" s="135"/>
      <c r="M340" s="140"/>
      <c r="T340" s="141"/>
      <c r="AT340" s="137" t="s">
        <v>190</v>
      </c>
      <c r="AU340" s="137" t="s">
        <v>90</v>
      </c>
      <c r="AV340" s="11" t="s">
        <v>88</v>
      </c>
      <c r="AW340" s="11" t="s">
        <v>41</v>
      </c>
      <c r="AX340" s="11" t="s">
        <v>80</v>
      </c>
      <c r="AY340" s="137" t="s">
        <v>184</v>
      </c>
    </row>
    <row r="341" spans="2:65" s="12" customFormat="1" ht="11.25">
      <c r="B341" s="142"/>
      <c r="D341" s="136" t="s">
        <v>190</v>
      </c>
      <c r="E341" s="143" t="s">
        <v>3</v>
      </c>
      <c r="F341" s="144" t="s">
        <v>4294</v>
      </c>
      <c r="H341" s="145">
        <v>66.69</v>
      </c>
      <c r="I341" s="146"/>
      <c r="L341" s="142"/>
      <c r="M341" s="147"/>
      <c r="T341" s="148"/>
      <c r="AT341" s="143" t="s">
        <v>190</v>
      </c>
      <c r="AU341" s="143" t="s">
        <v>90</v>
      </c>
      <c r="AV341" s="12" t="s">
        <v>90</v>
      </c>
      <c r="AW341" s="12" t="s">
        <v>41</v>
      </c>
      <c r="AX341" s="12" t="s">
        <v>80</v>
      </c>
      <c r="AY341" s="143" t="s">
        <v>184</v>
      </c>
    </row>
    <row r="342" spans="2:65" s="13" customFormat="1" ht="11.25">
      <c r="B342" s="149"/>
      <c r="D342" s="136" t="s">
        <v>190</v>
      </c>
      <c r="E342" s="150" t="s">
        <v>3</v>
      </c>
      <c r="F342" s="151" t="s">
        <v>202</v>
      </c>
      <c r="H342" s="152">
        <v>125.19</v>
      </c>
      <c r="I342" s="153"/>
      <c r="L342" s="149"/>
      <c r="M342" s="154"/>
      <c r="T342" s="155"/>
      <c r="AT342" s="150" t="s">
        <v>190</v>
      </c>
      <c r="AU342" s="150" t="s">
        <v>90</v>
      </c>
      <c r="AV342" s="13" t="s">
        <v>203</v>
      </c>
      <c r="AW342" s="13" t="s">
        <v>41</v>
      </c>
      <c r="AX342" s="13" t="s">
        <v>88</v>
      </c>
      <c r="AY342" s="150" t="s">
        <v>184</v>
      </c>
    </row>
    <row r="343" spans="2:65" s="1" customFormat="1" ht="49.15" customHeight="1">
      <c r="B343" s="121"/>
      <c r="C343" s="122" t="s">
        <v>373</v>
      </c>
      <c r="D343" s="122" t="s">
        <v>185</v>
      </c>
      <c r="E343" s="123" t="s">
        <v>4295</v>
      </c>
      <c r="F343" s="124" t="s">
        <v>4296</v>
      </c>
      <c r="G343" s="125" t="s">
        <v>324</v>
      </c>
      <c r="H343" s="126">
        <v>152</v>
      </c>
      <c r="I343" s="127"/>
      <c r="J343" s="128">
        <f>ROUND(I343*H343,2)</f>
        <v>0</v>
      </c>
      <c r="K343" s="124" t="s">
        <v>2531</v>
      </c>
      <c r="L343" s="32"/>
      <c r="M343" s="129" t="s">
        <v>3</v>
      </c>
      <c r="N343" s="130" t="s">
        <v>51</v>
      </c>
      <c r="P343" s="131">
        <f>O343*H343</f>
        <v>0</v>
      </c>
      <c r="Q343" s="131">
        <v>0.27030999999999999</v>
      </c>
      <c r="R343" s="131">
        <f>Q343*H343</f>
        <v>41.087119999999999</v>
      </c>
      <c r="S343" s="131">
        <v>0</v>
      </c>
      <c r="T343" s="132">
        <f>S343*H343</f>
        <v>0</v>
      </c>
      <c r="AR343" s="133" t="s">
        <v>88</v>
      </c>
      <c r="AT343" s="133" t="s">
        <v>185</v>
      </c>
      <c r="AU343" s="133" t="s">
        <v>90</v>
      </c>
      <c r="AY343" s="16" t="s">
        <v>184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6" t="s">
        <v>88</v>
      </c>
      <c r="BK343" s="134">
        <f>ROUND(I343*H343,2)</f>
        <v>0</v>
      </c>
      <c r="BL343" s="16" t="s">
        <v>88</v>
      </c>
      <c r="BM343" s="133" t="s">
        <v>4297</v>
      </c>
    </row>
    <row r="344" spans="2:65" s="1" customFormat="1" ht="11.25">
      <c r="B344" s="32"/>
      <c r="D344" s="165" t="s">
        <v>2533</v>
      </c>
      <c r="F344" s="166" t="s">
        <v>4298</v>
      </c>
      <c r="I344" s="167"/>
      <c r="L344" s="32"/>
      <c r="M344" s="168"/>
      <c r="T344" s="53"/>
      <c r="AT344" s="16" t="s">
        <v>2533</v>
      </c>
      <c r="AU344" s="16" t="s">
        <v>90</v>
      </c>
    </row>
    <row r="345" spans="2:65" s="11" customFormat="1" ht="11.25">
      <c r="B345" s="135"/>
      <c r="D345" s="136" t="s">
        <v>190</v>
      </c>
      <c r="E345" s="137" t="s">
        <v>3</v>
      </c>
      <c r="F345" s="138" t="s">
        <v>4072</v>
      </c>
      <c r="H345" s="137" t="s">
        <v>3</v>
      </c>
      <c r="I345" s="139"/>
      <c r="L345" s="135"/>
      <c r="M345" s="140"/>
      <c r="T345" s="141"/>
      <c r="AT345" s="137" t="s">
        <v>190</v>
      </c>
      <c r="AU345" s="137" t="s">
        <v>90</v>
      </c>
      <c r="AV345" s="11" t="s">
        <v>88</v>
      </c>
      <c r="AW345" s="11" t="s">
        <v>41</v>
      </c>
      <c r="AX345" s="11" t="s">
        <v>80</v>
      </c>
      <c r="AY345" s="137" t="s">
        <v>184</v>
      </c>
    </row>
    <row r="346" spans="2:65" s="11" customFormat="1" ht="11.25">
      <c r="B346" s="135"/>
      <c r="D346" s="136" t="s">
        <v>190</v>
      </c>
      <c r="E346" s="137" t="s">
        <v>3</v>
      </c>
      <c r="F346" s="138" t="s">
        <v>4220</v>
      </c>
      <c r="H346" s="137" t="s">
        <v>3</v>
      </c>
      <c r="I346" s="139"/>
      <c r="L346" s="135"/>
      <c r="M346" s="140"/>
      <c r="T346" s="141"/>
      <c r="AT346" s="137" t="s">
        <v>190</v>
      </c>
      <c r="AU346" s="137" t="s">
        <v>90</v>
      </c>
      <c r="AV346" s="11" t="s">
        <v>88</v>
      </c>
      <c r="AW346" s="11" t="s">
        <v>41</v>
      </c>
      <c r="AX346" s="11" t="s">
        <v>80</v>
      </c>
      <c r="AY346" s="137" t="s">
        <v>184</v>
      </c>
    </row>
    <row r="347" spans="2:65" s="12" customFormat="1" ht="11.25">
      <c r="B347" s="142"/>
      <c r="D347" s="136" t="s">
        <v>190</v>
      </c>
      <c r="E347" s="143" t="s">
        <v>3</v>
      </c>
      <c r="F347" s="144" t="s">
        <v>4263</v>
      </c>
      <c r="H347" s="145">
        <v>152</v>
      </c>
      <c r="I347" s="146"/>
      <c r="L347" s="142"/>
      <c r="M347" s="147"/>
      <c r="T347" s="148"/>
      <c r="AT347" s="143" t="s">
        <v>190</v>
      </c>
      <c r="AU347" s="143" t="s">
        <v>90</v>
      </c>
      <c r="AV347" s="12" t="s">
        <v>90</v>
      </c>
      <c r="AW347" s="12" t="s">
        <v>41</v>
      </c>
      <c r="AX347" s="12" t="s">
        <v>88</v>
      </c>
      <c r="AY347" s="143" t="s">
        <v>184</v>
      </c>
    </row>
    <row r="348" spans="2:65" s="1" customFormat="1" ht="24.2" customHeight="1">
      <c r="B348" s="121"/>
      <c r="C348" s="169" t="s">
        <v>509</v>
      </c>
      <c r="D348" s="169" t="s">
        <v>2525</v>
      </c>
      <c r="E348" s="170" t="s">
        <v>4299</v>
      </c>
      <c r="F348" s="171" t="s">
        <v>4300</v>
      </c>
      <c r="G348" s="172" t="s">
        <v>324</v>
      </c>
      <c r="H348" s="173">
        <v>152</v>
      </c>
      <c r="I348" s="174"/>
      <c r="J348" s="175">
        <f>ROUND(I348*H348,2)</f>
        <v>0</v>
      </c>
      <c r="K348" s="171" t="s">
        <v>2531</v>
      </c>
      <c r="L348" s="176"/>
      <c r="M348" s="177" t="s">
        <v>3</v>
      </c>
      <c r="N348" s="178" t="s">
        <v>51</v>
      </c>
      <c r="P348" s="131">
        <f>O348*H348</f>
        <v>0</v>
      </c>
      <c r="Q348" s="131">
        <v>4.3400000000000001E-3</v>
      </c>
      <c r="R348" s="131">
        <f>Q348*H348</f>
        <v>0.65968000000000004</v>
      </c>
      <c r="S348" s="131">
        <v>0</v>
      </c>
      <c r="T348" s="132">
        <f>S348*H348</f>
        <v>0</v>
      </c>
      <c r="AR348" s="133" t="s">
        <v>90</v>
      </c>
      <c r="AT348" s="133" t="s">
        <v>2525</v>
      </c>
      <c r="AU348" s="133" t="s">
        <v>90</v>
      </c>
      <c r="AY348" s="16" t="s">
        <v>184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6" t="s">
        <v>88</v>
      </c>
      <c r="BK348" s="134">
        <f>ROUND(I348*H348,2)</f>
        <v>0</v>
      </c>
      <c r="BL348" s="16" t="s">
        <v>88</v>
      </c>
      <c r="BM348" s="133" t="s">
        <v>4301</v>
      </c>
    </row>
    <row r="349" spans="2:65" s="11" customFormat="1" ht="11.25">
      <c r="B349" s="135"/>
      <c r="D349" s="136" t="s">
        <v>190</v>
      </c>
      <c r="E349" s="137" t="s">
        <v>3</v>
      </c>
      <c r="F349" s="138" t="s">
        <v>4072</v>
      </c>
      <c r="H349" s="137" t="s">
        <v>3</v>
      </c>
      <c r="I349" s="139"/>
      <c r="L349" s="135"/>
      <c r="M349" s="140"/>
      <c r="T349" s="141"/>
      <c r="AT349" s="137" t="s">
        <v>190</v>
      </c>
      <c r="AU349" s="137" t="s">
        <v>90</v>
      </c>
      <c r="AV349" s="11" t="s">
        <v>88</v>
      </c>
      <c r="AW349" s="11" t="s">
        <v>41</v>
      </c>
      <c r="AX349" s="11" t="s">
        <v>80</v>
      </c>
      <c r="AY349" s="137" t="s">
        <v>184</v>
      </c>
    </row>
    <row r="350" spans="2:65" s="11" customFormat="1" ht="11.25">
      <c r="B350" s="135"/>
      <c r="D350" s="136" t="s">
        <v>190</v>
      </c>
      <c r="E350" s="137" t="s">
        <v>3</v>
      </c>
      <c r="F350" s="138" t="s">
        <v>4302</v>
      </c>
      <c r="H350" s="137" t="s">
        <v>3</v>
      </c>
      <c r="I350" s="139"/>
      <c r="L350" s="135"/>
      <c r="M350" s="140"/>
      <c r="T350" s="141"/>
      <c r="AT350" s="137" t="s">
        <v>190</v>
      </c>
      <c r="AU350" s="137" t="s">
        <v>90</v>
      </c>
      <c r="AV350" s="11" t="s">
        <v>88</v>
      </c>
      <c r="AW350" s="11" t="s">
        <v>41</v>
      </c>
      <c r="AX350" s="11" t="s">
        <v>80</v>
      </c>
      <c r="AY350" s="137" t="s">
        <v>184</v>
      </c>
    </row>
    <row r="351" spans="2:65" s="12" customFormat="1" ht="11.25">
      <c r="B351" s="142"/>
      <c r="D351" s="136" t="s">
        <v>190</v>
      </c>
      <c r="E351" s="143" t="s">
        <v>3</v>
      </c>
      <c r="F351" s="144" t="s">
        <v>4263</v>
      </c>
      <c r="H351" s="145">
        <v>152</v>
      </c>
      <c r="I351" s="146"/>
      <c r="L351" s="142"/>
      <c r="M351" s="147"/>
      <c r="T351" s="148"/>
      <c r="AT351" s="143" t="s">
        <v>190</v>
      </c>
      <c r="AU351" s="143" t="s">
        <v>90</v>
      </c>
      <c r="AV351" s="12" t="s">
        <v>90</v>
      </c>
      <c r="AW351" s="12" t="s">
        <v>41</v>
      </c>
      <c r="AX351" s="12" t="s">
        <v>88</v>
      </c>
      <c r="AY351" s="143" t="s">
        <v>184</v>
      </c>
    </row>
    <row r="352" spans="2:65" s="1" customFormat="1" ht="24.2" customHeight="1">
      <c r="B352" s="121"/>
      <c r="C352" s="122" t="s">
        <v>379</v>
      </c>
      <c r="D352" s="122" t="s">
        <v>185</v>
      </c>
      <c r="E352" s="123" t="s">
        <v>4303</v>
      </c>
      <c r="F352" s="124" t="s">
        <v>4304</v>
      </c>
      <c r="G352" s="125" t="s">
        <v>348</v>
      </c>
      <c r="H352" s="126">
        <v>1</v>
      </c>
      <c r="I352" s="127"/>
      <c r="J352" s="128">
        <f>ROUND(I352*H352,2)</f>
        <v>0</v>
      </c>
      <c r="K352" s="124" t="s">
        <v>2531</v>
      </c>
      <c r="L352" s="32"/>
      <c r="M352" s="129" t="s">
        <v>3</v>
      </c>
      <c r="N352" s="130" t="s">
        <v>51</v>
      </c>
      <c r="P352" s="131">
        <f>O352*H352</f>
        <v>0</v>
      </c>
      <c r="Q352" s="131">
        <v>0</v>
      </c>
      <c r="R352" s="131">
        <f>Q352*H352</f>
        <v>0</v>
      </c>
      <c r="S352" s="131">
        <v>0</v>
      </c>
      <c r="T352" s="132">
        <f>S352*H352</f>
        <v>0</v>
      </c>
      <c r="AR352" s="133" t="s">
        <v>88</v>
      </c>
      <c r="AT352" s="133" t="s">
        <v>185</v>
      </c>
      <c r="AU352" s="133" t="s">
        <v>90</v>
      </c>
      <c r="AY352" s="16" t="s">
        <v>184</v>
      </c>
      <c r="BE352" s="134">
        <f>IF(N352="základní",J352,0)</f>
        <v>0</v>
      </c>
      <c r="BF352" s="134">
        <f>IF(N352="snížená",J352,0)</f>
        <v>0</v>
      </c>
      <c r="BG352" s="134">
        <f>IF(N352="zákl. přenesená",J352,0)</f>
        <v>0</v>
      </c>
      <c r="BH352" s="134">
        <f>IF(N352="sníž. přenesená",J352,0)</f>
        <v>0</v>
      </c>
      <c r="BI352" s="134">
        <f>IF(N352="nulová",J352,0)</f>
        <v>0</v>
      </c>
      <c r="BJ352" s="16" t="s">
        <v>88</v>
      </c>
      <c r="BK352" s="134">
        <f>ROUND(I352*H352,2)</f>
        <v>0</v>
      </c>
      <c r="BL352" s="16" t="s">
        <v>88</v>
      </c>
      <c r="BM352" s="133" t="s">
        <v>4305</v>
      </c>
    </row>
    <row r="353" spans="2:65" s="1" customFormat="1" ht="11.25">
      <c r="B353" s="32"/>
      <c r="D353" s="165" t="s">
        <v>2533</v>
      </c>
      <c r="F353" s="166" t="s">
        <v>4306</v>
      </c>
      <c r="I353" s="167"/>
      <c r="L353" s="32"/>
      <c r="M353" s="168"/>
      <c r="T353" s="53"/>
      <c r="AT353" s="16" t="s">
        <v>2533</v>
      </c>
      <c r="AU353" s="16" t="s">
        <v>90</v>
      </c>
    </row>
    <row r="354" spans="2:65" s="11" customFormat="1" ht="11.25">
      <c r="B354" s="135"/>
      <c r="D354" s="136" t="s">
        <v>190</v>
      </c>
      <c r="E354" s="137" t="s">
        <v>3</v>
      </c>
      <c r="F354" s="138" t="s">
        <v>4072</v>
      </c>
      <c r="H354" s="137" t="s">
        <v>3</v>
      </c>
      <c r="I354" s="139"/>
      <c r="L354" s="135"/>
      <c r="M354" s="140"/>
      <c r="T354" s="141"/>
      <c r="AT354" s="137" t="s">
        <v>190</v>
      </c>
      <c r="AU354" s="137" t="s">
        <v>90</v>
      </c>
      <c r="AV354" s="11" t="s">
        <v>88</v>
      </c>
      <c r="AW354" s="11" t="s">
        <v>41</v>
      </c>
      <c r="AX354" s="11" t="s">
        <v>80</v>
      </c>
      <c r="AY354" s="137" t="s">
        <v>184</v>
      </c>
    </row>
    <row r="355" spans="2:65" s="11" customFormat="1" ht="11.25">
      <c r="B355" s="135"/>
      <c r="D355" s="136" t="s">
        <v>190</v>
      </c>
      <c r="E355" s="137" t="s">
        <v>3</v>
      </c>
      <c r="F355" s="138" t="s">
        <v>4307</v>
      </c>
      <c r="H355" s="137" t="s">
        <v>3</v>
      </c>
      <c r="I355" s="139"/>
      <c r="L355" s="135"/>
      <c r="M355" s="140"/>
      <c r="T355" s="141"/>
      <c r="AT355" s="137" t="s">
        <v>190</v>
      </c>
      <c r="AU355" s="137" t="s">
        <v>90</v>
      </c>
      <c r="AV355" s="11" t="s">
        <v>88</v>
      </c>
      <c r="AW355" s="11" t="s">
        <v>41</v>
      </c>
      <c r="AX355" s="11" t="s">
        <v>80</v>
      </c>
      <c r="AY355" s="137" t="s">
        <v>184</v>
      </c>
    </row>
    <row r="356" spans="2:65" s="12" customFormat="1" ht="11.25">
      <c r="B356" s="142"/>
      <c r="D356" s="136" t="s">
        <v>190</v>
      </c>
      <c r="E356" s="143" t="s">
        <v>3</v>
      </c>
      <c r="F356" s="144" t="s">
        <v>88</v>
      </c>
      <c r="H356" s="145">
        <v>1</v>
      </c>
      <c r="I356" s="146"/>
      <c r="L356" s="142"/>
      <c r="M356" s="147"/>
      <c r="T356" s="148"/>
      <c r="AT356" s="143" t="s">
        <v>190</v>
      </c>
      <c r="AU356" s="143" t="s">
        <v>90</v>
      </c>
      <c r="AV356" s="12" t="s">
        <v>90</v>
      </c>
      <c r="AW356" s="12" t="s">
        <v>41</v>
      </c>
      <c r="AX356" s="12" t="s">
        <v>88</v>
      </c>
      <c r="AY356" s="143" t="s">
        <v>184</v>
      </c>
    </row>
    <row r="357" spans="2:65" s="10" customFormat="1" ht="25.9" customHeight="1">
      <c r="B357" s="111"/>
      <c r="D357" s="112" t="s">
        <v>79</v>
      </c>
      <c r="E357" s="113" t="s">
        <v>2747</v>
      </c>
      <c r="F357" s="113" t="s">
        <v>2748</v>
      </c>
      <c r="I357" s="114"/>
      <c r="J357" s="115">
        <f>BK357</f>
        <v>0</v>
      </c>
      <c r="L357" s="111"/>
      <c r="M357" s="116"/>
      <c r="P357" s="117">
        <f>P358</f>
        <v>0</v>
      </c>
      <c r="R357" s="117">
        <f>R358</f>
        <v>0</v>
      </c>
      <c r="T357" s="118">
        <f>T358</f>
        <v>0</v>
      </c>
      <c r="AR357" s="112" t="s">
        <v>221</v>
      </c>
      <c r="AT357" s="119" t="s">
        <v>79</v>
      </c>
      <c r="AU357" s="119" t="s">
        <v>80</v>
      </c>
      <c r="AY357" s="112" t="s">
        <v>184</v>
      </c>
      <c r="BK357" s="120">
        <f>BK358</f>
        <v>0</v>
      </c>
    </row>
    <row r="358" spans="2:65" s="10" customFormat="1" ht="22.9" customHeight="1">
      <c r="B358" s="111"/>
      <c r="D358" s="112" t="s">
        <v>79</v>
      </c>
      <c r="E358" s="163" t="s">
        <v>2749</v>
      </c>
      <c r="F358" s="163" t="s">
        <v>2750</v>
      </c>
      <c r="I358" s="114"/>
      <c r="J358" s="164">
        <f>BK358</f>
        <v>0</v>
      </c>
      <c r="L358" s="111"/>
      <c r="M358" s="116"/>
      <c r="P358" s="117">
        <f>SUM(P359:P368)</f>
        <v>0</v>
      </c>
      <c r="R358" s="117">
        <f>SUM(R359:R368)</f>
        <v>0</v>
      </c>
      <c r="T358" s="118">
        <f>SUM(T359:T368)</f>
        <v>0</v>
      </c>
      <c r="AR358" s="112" t="s">
        <v>221</v>
      </c>
      <c r="AT358" s="119" t="s">
        <v>79</v>
      </c>
      <c r="AU358" s="119" t="s">
        <v>88</v>
      </c>
      <c r="AY358" s="112" t="s">
        <v>184</v>
      </c>
      <c r="BK358" s="120">
        <f>SUM(BK359:BK368)</f>
        <v>0</v>
      </c>
    </row>
    <row r="359" spans="2:65" s="1" customFormat="1" ht="16.5" customHeight="1">
      <c r="B359" s="121"/>
      <c r="C359" s="122" t="s">
        <v>521</v>
      </c>
      <c r="D359" s="122" t="s">
        <v>185</v>
      </c>
      <c r="E359" s="123" t="s">
        <v>4308</v>
      </c>
      <c r="F359" s="124" t="s">
        <v>4309</v>
      </c>
      <c r="G359" s="125" t="s">
        <v>348</v>
      </c>
      <c r="H359" s="126">
        <v>1</v>
      </c>
      <c r="I359" s="127"/>
      <c r="J359" s="128">
        <f>ROUND(I359*H359,2)</f>
        <v>0</v>
      </c>
      <c r="K359" s="124" t="s">
        <v>2531</v>
      </c>
      <c r="L359" s="32"/>
      <c r="M359" s="129" t="s">
        <v>3</v>
      </c>
      <c r="N359" s="130" t="s">
        <v>51</v>
      </c>
      <c r="P359" s="131">
        <f>O359*H359</f>
        <v>0</v>
      </c>
      <c r="Q359" s="131">
        <v>0</v>
      </c>
      <c r="R359" s="131">
        <f>Q359*H359</f>
        <v>0</v>
      </c>
      <c r="S359" s="131">
        <v>0</v>
      </c>
      <c r="T359" s="132">
        <f>S359*H359</f>
        <v>0</v>
      </c>
      <c r="AR359" s="133" t="s">
        <v>2753</v>
      </c>
      <c r="AT359" s="133" t="s">
        <v>185</v>
      </c>
      <c r="AU359" s="133" t="s">
        <v>90</v>
      </c>
      <c r="AY359" s="16" t="s">
        <v>184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6" t="s">
        <v>88</v>
      </c>
      <c r="BK359" s="134">
        <f>ROUND(I359*H359,2)</f>
        <v>0</v>
      </c>
      <c r="BL359" s="16" t="s">
        <v>2753</v>
      </c>
      <c r="BM359" s="133" t="s">
        <v>4310</v>
      </c>
    </row>
    <row r="360" spans="2:65" s="1" customFormat="1" ht="11.25">
      <c r="B360" s="32"/>
      <c r="D360" s="165" t="s">
        <v>2533</v>
      </c>
      <c r="F360" s="166" t="s">
        <v>4311</v>
      </c>
      <c r="I360" s="167"/>
      <c r="L360" s="32"/>
      <c r="M360" s="168"/>
      <c r="T360" s="53"/>
      <c r="AT360" s="16" t="s">
        <v>2533</v>
      </c>
      <c r="AU360" s="16" t="s">
        <v>90</v>
      </c>
    </row>
    <row r="361" spans="2:65" s="11" customFormat="1" ht="11.25">
      <c r="B361" s="135"/>
      <c r="D361" s="136" t="s">
        <v>190</v>
      </c>
      <c r="E361" s="137" t="s">
        <v>3</v>
      </c>
      <c r="F361" s="138" t="s">
        <v>4312</v>
      </c>
      <c r="H361" s="137" t="s">
        <v>3</v>
      </c>
      <c r="I361" s="139"/>
      <c r="L361" s="135"/>
      <c r="M361" s="140"/>
      <c r="T361" s="141"/>
      <c r="AT361" s="137" t="s">
        <v>190</v>
      </c>
      <c r="AU361" s="137" t="s">
        <v>90</v>
      </c>
      <c r="AV361" s="11" t="s">
        <v>88</v>
      </c>
      <c r="AW361" s="11" t="s">
        <v>41</v>
      </c>
      <c r="AX361" s="11" t="s">
        <v>80</v>
      </c>
      <c r="AY361" s="137" t="s">
        <v>184</v>
      </c>
    </row>
    <row r="362" spans="2:65" s="11" customFormat="1" ht="22.5">
      <c r="B362" s="135"/>
      <c r="D362" s="136" t="s">
        <v>190</v>
      </c>
      <c r="E362" s="137" t="s">
        <v>3</v>
      </c>
      <c r="F362" s="138" t="s">
        <v>4313</v>
      </c>
      <c r="H362" s="137" t="s">
        <v>3</v>
      </c>
      <c r="I362" s="139"/>
      <c r="L362" s="135"/>
      <c r="M362" s="140"/>
      <c r="T362" s="141"/>
      <c r="AT362" s="137" t="s">
        <v>190</v>
      </c>
      <c r="AU362" s="137" t="s">
        <v>90</v>
      </c>
      <c r="AV362" s="11" t="s">
        <v>88</v>
      </c>
      <c r="AW362" s="11" t="s">
        <v>41</v>
      </c>
      <c r="AX362" s="11" t="s">
        <v>80</v>
      </c>
      <c r="AY362" s="137" t="s">
        <v>184</v>
      </c>
    </row>
    <row r="363" spans="2:65" s="12" customFormat="1" ht="11.25">
      <c r="B363" s="142"/>
      <c r="D363" s="136" t="s">
        <v>190</v>
      </c>
      <c r="E363" s="143" t="s">
        <v>3</v>
      </c>
      <c r="F363" s="144" t="s">
        <v>88</v>
      </c>
      <c r="H363" s="145">
        <v>1</v>
      </c>
      <c r="I363" s="146"/>
      <c r="L363" s="142"/>
      <c r="M363" s="147"/>
      <c r="T363" s="148"/>
      <c r="AT363" s="143" t="s">
        <v>190</v>
      </c>
      <c r="AU363" s="143" t="s">
        <v>90</v>
      </c>
      <c r="AV363" s="12" t="s">
        <v>90</v>
      </c>
      <c r="AW363" s="12" t="s">
        <v>41</v>
      </c>
      <c r="AX363" s="12" t="s">
        <v>88</v>
      </c>
      <c r="AY363" s="143" t="s">
        <v>184</v>
      </c>
    </row>
    <row r="364" spans="2:65" s="1" customFormat="1" ht="37.9" customHeight="1">
      <c r="B364" s="121"/>
      <c r="C364" s="122" t="s">
        <v>386</v>
      </c>
      <c r="D364" s="122" t="s">
        <v>185</v>
      </c>
      <c r="E364" s="123" t="s">
        <v>2773</v>
      </c>
      <c r="F364" s="124" t="s">
        <v>2774</v>
      </c>
      <c r="G364" s="125" t="s">
        <v>348</v>
      </c>
      <c r="H364" s="126">
        <v>1</v>
      </c>
      <c r="I364" s="127"/>
      <c r="J364" s="128">
        <f>ROUND(I364*H364,2)</f>
        <v>0</v>
      </c>
      <c r="K364" s="124" t="s">
        <v>2531</v>
      </c>
      <c r="L364" s="32"/>
      <c r="M364" s="129" t="s">
        <v>3</v>
      </c>
      <c r="N364" s="130" t="s">
        <v>51</v>
      </c>
      <c r="P364" s="131">
        <f>O364*H364</f>
        <v>0</v>
      </c>
      <c r="Q364" s="131">
        <v>0</v>
      </c>
      <c r="R364" s="131">
        <f>Q364*H364</f>
        <v>0</v>
      </c>
      <c r="S364" s="131">
        <v>0</v>
      </c>
      <c r="T364" s="132">
        <f>S364*H364</f>
        <v>0</v>
      </c>
      <c r="AR364" s="133" t="s">
        <v>2753</v>
      </c>
      <c r="AT364" s="133" t="s">
        <v>185</v>
      </c>
      <c r="AU364" s="133" t="s">
        <v>90</v>
      </c>
      <c r="AY364" s="16" t="s">
        <v>184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6" t="s">
        <v>88</v>
      </c>
      <c r="BK364" s="134">
        <f>ROUND(I364*H364,2)</f>
        <v>0</v>
      </c>
      <c r="BL364" s="16" t="s">
        <v>2753</v>
      </c>
      <c r="BM364" s="133" t="s">
        <v>4314</v>
      </c>
    </row>
    <row r="365" spans="2:65" s="1" customFormat="1" ht="11.25">
      <c r="B365" s="32"/>
      <c r="D365" s="165" t="s">
        <v>2533</v>
      </c>
      <c r="F365" s="166" t="s">
        <v>2776</v>
      </c>
      <c r="I365" s="167"/>
      <c r="L365" s="32"/>
      <c r="M365" s="168"/>
      <c r="T365" s="53"/>
      <c r="AT365" s="16" t="s">
        <v>2533</v>
      </c>
      <c r="AU365" s="16" t="s">
        <v>90</v>
      </c>
    </row>
    <row r="366" spans="2:65" s="11" customFormat="1" ht="11.25">
      <c r="B366" s="135"/>
      <c r="D366" s="136" t="s">
        <v>190</v>
      </c>
      <c r="E366" s="137" t="s">
        <v>3</v>
      </c>
      <c r="F366" s="138" t="s">
        <v>4312</v>
      </c>
      <c r="H366" s="137" t="s">
        <v>3</v>
      </c>
      <c r="I366" s="139"/>
      <c r="L366" s="135"/>
      <c r="M366" s="140"/>
      <c r="T366" s="141"/>
      <c r="AT366" s="137" t="s">
        <v>190</v>
      </c>
      <c r="AU366" s="137" t="s">
        <v>90</v>
      </c>
      <c r="AV366" s="11" t="s">
        <v>88</v>
      </c>
      <c r="AW366" s="11" t="s">
        <v>41</v>
      </c>
      <c r="AX366" s="11" t="s">
        <v>80</v>
      </c>
      <c r="AY366" s="137" t="s">
        <v>184</v>
      </c>
    </row>
    <row r="367" spans="2:65" s="11" customFormat="1" ht="11.25">
      <c r="B367" s="135"/>
      <c r="D367" s="136" t="s">
        <v>190</v>
      </c>
      <c r="E367" s="137" t="s">
        <v>3</v>
      </c>
      <c r="F367" s="138" t="s">
        <v>4163</v>
      </c>
      <c r="H367" s="137" t="s">
        <v>3</v>
      </c>
      <c r="I367" s="139"/>
      <c r="L367" s="135"/>
      <c r="M367" s="140"/>
      <c r="T367" s="141"/>
      <c r="AT367" s="137" t="s">
        <v>190</v>
      </c>
      <c r="AU367" s="137" t="s">
        <v>90</v>
      </c>
      <c r="AV367" s="11" t="s">
        <v>88</v>
      </c>
      <c r="AW367" s="11" t="s">
        <v>41</v>
      </c>
      <c r="AX367" s="11" t="s">
        <v>80</v>
      </c>
      <c r="AY367" s="137" t="s">
        <v>184</v>
      </c>
    </row>
    <row r="368" spans="2:65" s="12" customFormat="1" ht="11.25">
      <c r="B368" s="142"/>
      <c r="D368" s="136" t="s">
        <v>190</v>
      </c>
      <c r="E368" s="143" t="s">
        <v>3</v>
      </c>
      <c r="F368" s="144" t="s">
        <v>88</v>
      </c>
      <c r="H368" s="145">
        <v>1</v>
      </c>
      <c r="I368" s="146"/>
      <c r="L368" s="142"/>
      <c r="M368" s="180"/>
      <c r="N368" s="181"/>
      <c r="O368" s="181"/>
      <c r="P368" s="181"/>
      <c r="Q368" s="181"/>
      <c r="R368" s="181"/>
      <c r="S368" s="181"/>
      <c r="T368" s="182"/>
      <c r="AT368" s="143" t="s">
        <v>190</v>
      </c>
      <c r="AU368" s="143" t="s">
        <v>90</v>
      </c>
      <c r="AV368" s="12" t="s">
        <v>90</v>
      </c>
      <c r="AW368" s="12" t="s">
        <v>41</v>
      </c>
      <c r="AX368" s="12" t="s">
        <v>88</v>
      </c>
      <c r="AY368" s="143" t="s">
        <v>184</v>
      </c>
    </row>
    <row r="369" spans="2:12" s="1" customFormat="1" ht="6.95" customHeight="1">
      <c r="B369" s="41"/>
      <c r="C369" s="42"/>
      <c r="D369" s="42"/>
      <c r="E369" s="42"/>
      <c r="F369" s="42"/>
      <c r="G369" s="42"/>
      <c r="H369" s="42"/>
      <c r="I369" s="42"/>
      <c r="J369" s="42"/>
      <c r="K369" s="42"/>
      <c r="L369" s="32"/>
    </row>
  </sheetData>
  <autoFilter ref="C86:K368" xr:uid="{00000000-0009-0000-0000-000017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1700-000000000000}"/>
    <hyperlink ref="F99" r:id="rId2" xr:uid="{00000000-0004-0000-1700-000001000000}"/>
    <hyperlink ref="F109" r:id="rId3" xr:uid="{00000000-0004-0000-1700-000002000000}"/>
    <hyperlink ref="F114" r:id="rId4" xr:uid="{00000000-0004-0000-1700-000003000000}"/>
    <hyperlink ref="F131" r:id="rId5" xr:uid="{00000000-0004-0000-1700-000004000000}"/>
    <hyperlink ref="F140" r:id="rId6" xr:uid="{00000000-0004-0000-1700-000005000000}"/>
    <hyperlink ref="F150" r:id="rId7" xr:uid="{00000000-0004-0000-1700-000006000000}"/>
    <hyperlink ref="F159" r:id="rId8" xr:uid="{00000000-0004-0000-1700-000007000000}"/>
    <hyperlink ref="F167" r:id="rId9" xr:uid="{00000000-0004-0000-1700-000008000000}"/>
    <hyperlink ref="F182" r:id="rId10" xr:uid="{00000000-0004-0000-1700-000009000000}"/>
    <hyperlink ref="F187" r:id="rId11" xr:uid="{00000000-0004-0000-1700-00000A000000}"/>
    <hyperlink ref="F192" r:id="rId12" xr:uid="{00000000-0004-0000-1700-00000B000000}"/>
    <hyperlink ref="F197" r:id="rId13" xr:uid="{00000000-0004-0000-1700-00000C000000}"/>
    <hyperlink ref="F212" r:id="rId14" xr:uid="{00000000-0004-0000-1700-00000D000000}"/>
    <hyperlink ref="F217" r:id="rId15" xr:uid="{00000000-0004-0000-1700-00000E000000}"/>
    <hyperlink ref="F222" r:id="rId16" xr:uid="{00000000-0004-0000-1700-00000F000000}"/>
    <hyperlink ref="F231" r:id="rId17" xr:uid="{00000000-0004-0000-1700-000010000000}"/>
    <hyperlink ref="F240" r:id="rId18" xr:uid="{00000000-0004-0000-1700-000011000000}"/>
    <hyperlink ref="F250" r:id="rId19" xr:uid="{00000000-0004-0000-1700-000012000000}"/>
    <hyperlink ref="F258" r:id="rId20" xr:uid="{00000000-0004-0000-1700-000013000000}"/>
    <hyperlink ref="F266" r:id="rId21" xr:uid="{00000000-0004-0000-1700-000014000000}"/>
    <hyperlink ref="F274" r:id="rId22" xr:uid="{00000000-0004-0000-1700-000015000000}"/>
    <hyperlink ref="F279" r:id="rId23" xr:uid="{00000000-0004-0000-1700-000016000000}"/>
    <hyperlink ref="F284" r:id="rId24" xr:uid="{00000000-0004-0000-1700-000017000000}"/>
    <hyperlink ref="F289" r:id="rId25" xr:uid="{00000000-0004-0000-1700-000018000000}"/>
    <hyperlink ref="F294" r:id="rId26" xr:uid="{00000000-0004-0000-1700-000019000000}"/>
    <hyperlink ref="F299" r:id="rId27" xr:uid="{00000000-0004-0000-1700-00001A000000}"/>
    <hyperlink ref="F304" r:id="rId28" xr:uid="{00000000-0004-0000-1700-00001B000000}"/>
    <hyperlink ref="F317" r:id="rId29" xr:uid="{00000000-0004-0000-1700-00001C000000}"/>
    <hyperlink ref="F322" r:id="rId30" xr:uid="{00000000-0004-0000-1700-00001D000000}"/>
    <hyperlink ref="F327" r:id="rId31" xr:uid="{00000000-0004-0000-1700-00001E000000}"/>
    <hyperlink ref="F335" r:id="rId32" xr:uid="{00000000-0004-0000-1700-00001F000000}"/>
    <hyperlink ref="F344" r:id="rId33" xr:uid="{00000000-0004-0000-1700-000020000000}"/>
    <hyperlink ref="F353" r:id="rId34" xr:uid="{00000000-0004-0000-1700-000021000000}"/>
    <hyperlink ref="F360" r:id="rId35" xr:uid="{00000000-0004-0000-1700-000022000000}"/>
    <hyperlink ref="F365" r:id="rId36" xr:uid="{00000000-0004-0000-1700-000023000000}"/>
  </hyperlinks>
  <pageMargins left="0.39370078740157483" right="0.39370078740157483" top="0.39370078740157483" bottom="0.39370078740157483" header="0" footer="0"/>
  <pageSetup paperSize="9" scale="76" fitToHeight="100" orientation="portrait" r:id="rId37"/>
  <headerFooter>
    <oddFooter>&amp;CStrana &amp;P z &amp;N</oddFooter>
  </headerFooter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PS468 - Přeložka koordina...</vt:lpstr>
      <vt:lpstr>PS468.1 - Přeložka koordi...</vt:lpstr>
      <vt:lpstr>PS469 - Přeložka koordina...</vt:lpstr>
      <vt:lpstr>PS469.1 - Přeložka koordi...</vt:lpstr>
      <vt:lpstr>PS470 - Přeložka koordina...</vt:lpstr>
      <vt:lpstr>PS470.1 - Přeložka koordi...</vt:lpstr>
      <vt:lpstr>PS471 - Úprava SSZ 5.05 T...</vt:lpstr>
      <vt:lpstr>PS472 - Úprava SSZ 5.09 K...</vt:lpstr>
      <vt:lpstr>PS473 - Úprava SSZ 5.13 P...</vt:lpstr>
      <vt:lpstr>PS474 - Úprava SSZ 5.13 P...</vt:lpstr>
      <vt:lpstr>PS475 - Rekonstrukce SSZ ...</vt:lpstr>
      <vt:lpstr>PS475.1 - Kamerový dohled...</vt:lpstr>
      <vt:lpstr>PS476 - Výstavba SSZ 5.22...</vt:lpstr>
      <vt:lpstr>PS476.1 - Kamerový dohled...</vt:lpstr>
      <vt:lpstr>PS476.2 - Výstavba SSZ 5....</vt:lpstr>
      <vt:lpstr>PS477 - Rekonstrukce SSZ ...</vt:lpstr>
      <vt:lpstr>PS477.1 - Kamerový dohled...</vt:lpstr>
      <vt:lpstr>PS479 - Výstavba koordina...</vt:lpstr>
      <vt:lpstr>PS479.1 - Výstavba koordi...</vt:lpstr>
      <vt:lpstr>PS490 - Koordinační kabel...</vt:lpstr>
      <vt:lpstr>PS491 - SSZ Rokytova - ra...</vt:lpstr>
      <vt:lpstr>PS491.1 - Kamerový dohled...</vt:lpstr>
      <vt:lpstr>PS492 - SSZ Nová Dukelská...</vt:lpstr>
      <vt:lpstr>'PS468 - Přeložka koordina...'!Názvy_tisku</vt:lpstr>
      <vt:lpstr>'PS468.1 - Přeložka koordi...'!Názvy_tisku</vt:lpstr>
      <vt:lpstr>'PS469 - Přeložka koordina...'!Názvy_tisku</vt:lpstr>
      <vt:lpstr>'PS469.1 - Přeložka koordi...'!Názvy_tisku</vt:lpstr>
      <vt:lpstr>'PS470 - Přeložka koordina...'!Názvy_tisku</vt:lpstr>
      <vt:lpstr>'PS470.1 - Přeložka koordi...'!Názvy_tisku</vt:lpstr>
      <vt:lpstr>'PS471 - Úprava SSZ 5.05 T...'!Názvy_tisku</vt:lpstr>
      <vt:lpstr>'PS472 - Úprava SSZ 5.09 K...'!Názvy_tisku</vt:lpstr>
      <vt:lpstr>'PS473 - Úprava SSZ 5.13 P...'!Názvy_tisku</vt:lpstr>
      <vt:lpstr>'PS474 - Úprava SSZ 5.13 P...'!Názvy_tisku</vt:lpstr>
      <vt:lpstr>'PS475 - Rekonstrukce SSZ ...'!Názvy_tisku</vt:lpstr>
      <vt:lpstr>'PS475.1 - Kamerový dohled...'!Názvy_tisku</vt:lpstr>
      <vt:lpstr>'PS476 - Výstavba SSZ 5.22...'!Názvy_tisku</vt:lpstr>
      <vt:lpstr>'PS476.1 - Kamerový dohled...'!Názvy_tisku</vt:lpstr>
      <vt:lpstr>'PS476.2 - Výstavba SSZ 5....'!Názvy_tisku</vt:lpstr>
      <vt:lpstr>'PS477 - Rekonstrukce SSZ ...'!Názvy_tisku</vt:lpstr>
      <vt:lpstr>'PS477.1 - Kamerový dohled...'!Názvy_tisku</vt:lpstr>
      <vt:lpstr>'PS479 - Výstavba koordina...'!Názvy_tisku</vt:lpstr>
      <vt:lpstr>'PS479.1 - Výstavba koordi...'!Názvy_tisku</vt:lpstr>
      <vt:lpstr>'PS490 - Koordinační kabel...'!Názvy_tisku</vt:lpstr>
      <vt:lpstr>'PS491 - SSZ Rokytova - ra...'!Názvy_tisku</vt:lpstr>
      <vt:lpstr>'PS491.1 - Kamerový dohled...'!Názvy_tisku</vt:lpstr>
      <vt:lpstr>'PS492 - SSZ Nová Dukelská...'!Názvy_tisku</vt:lpstr>
      <vt:lpstr>'Rekapitulace stavby'!Názvy_tisku</vt:lpstr>
      <vt:lpstr>'PS468 - Přeložka koordina...'!Oblast_tisku</vt:lpstr>
      <vt:lpstr>'PS468.1 - Přeložka koordi...'!Oblast_tisku</vt:lpstr>
      <vt:lpstr>'PS469 - Přeložka koordina...'!Oblast_tisku</vt:lpstr>
      <vt:lpstr>'PS469.1 - Přeložka koordi...'!Oblast_tisku</vt:lpstr>
      <vt:lpstr>'PS470 - Přeložka koordina...'!Oblast_tisku</vt:lpstr>
      <vt:lpstr>'PS470.1 - Přeložka koordi...'!Oblast_tisku</vt:lpstr>
      <vt:lpstr>'PS471 - Úprava SSZ 5.05 T...'!Oblast_tisku</vt:lpstr>
      <vt:lpstr>'PS472 - Úprava SSZ 5.09 K...'!Oblast_tisku</vt:lpstr>
      <vt:lpstr>'PS473 - Úprava SSZ 5.13 P...'!Oblast_tisku</vt:lpstr>
      <vt:lpstr>'PS474 - Úprava SSZ 5.13 P...'!Oblast_tisku</vt:lpstr>
      <vt:lpstr>'PS475 - Rekonstrukce SSZ ...'!Oblast_tisku</vt:lpstr>
      <vt:lpstr>'PS475.1 - Kamerový dohled...'!Oblast_tisku</vt:lpstr>
      <vt:lpstr>'PS476 - Výstavba SSZ 5.22...'!Oblast_tisku</vt:lpstr>
      <vt:lpstr>'PS476.1 - Kamerový dohled...'!Oblast_tisku</vt:lpstr>
      <vt:lpstr>'PS476.2 - Výstavba SSZ 5....'!Oblast_tisku</vt:lpstr>
      <vt:lpstr>'PS477 - Rekonstrukce SSZ ...'!Oblast_tisku</vt:lpstr>
      <vt:lpstr>'PS477.1 - Kamerový dohled...'!Oblast_tisku</vt:lpstr>
      <vt:lpstr>'PS479 - Výstavba koordina...'!Oblast_tisku</vt:lpstr>
      <vt:lpstr>'PS479.1 - Výstavba koordi...'!Oblast_tisku</vt:lpstr>
      <vt:lpstr>'PS490 - Koordinační kabel...'!Oblast_tisku</vt:lpstr>
      <vt:lpstr>'PS491 - SSZ Rokytova - ra...'!Oblast_tisku</vt:lpstr>
      <vt:lpstr>'PS491.1 - Kamerový dohled...'!Oblast_tisku</vt:lpstr>
      <vt:lpstr>'PS492 - SSZ Nová Dukelská...'!Oblast_tisku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PK-PC4\Luděk</dc:creator>
  <cp:lastModifiedBy>Luděk</cp:lastModifiedBy>
  <dcterms:created xsi:type="dcterms:W3CDTF">2023-08-14T20:35:28Z</dcterms:created>
  <dcterms:modified xsi:type="dcterms:W3CDTF">2023-08-14T20:37:10Z</dcterms:modified>
</cp:coreProperties>
</file>