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ohnálková\12-2023_Rozpočet ZUŠ\"/>
    </mc:Choice>
  </mc:AlternateContent>
  <xr:revisionPtr revIDLastSave="0" documentId="13_ncr:11_{F9E09943-8132-40EC-A98B-31B1B3E3B39A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2 Pol" sheetId="13" r:id="rId5"/>
    <sheet name="SO 02 3 Pol" sheetId="14" r:id="rId6"/>
    <sheet name="SO 03 3.1 Pol" sheetId="15" r:id="rId7"/>
    <sheet name="SO 04 1.4.1 Pol" sheetId="16" r:id="rId8"/>
    <sheet name="SO 04 1.4.2 Pol" sheetId="17" r:id="rId9"/>
    <sheet name="SO 05 4 Pol" sheetId="18" r:id="rId10"/>
  </sheets>
  <externalReferences>
    <externalReference r:id="rId11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2 Pol'!$1:$7</definedName>
    <definedName name="_xlnm.Print_Titles" localSheetId="5">'SO 02 3 Pol'!$1:$7</definedName>
    <definedName name="_xlnm.Print_Titles" localSheetId="6">'SO 03 3.1 Pol'!$1:$7</definedName>
    <definedName name="_xlnm.Print_Titles" localSheetId="7">'SO 04 1.4.1 Pol'!$1:$7</definedName>
    <definedName name="_xlnm.Print_Titles" localSheetId="8">'SO 04 1.4.2 Pol'!$1:$7</definedName>
    <definedName name="_xlnm.Print_Titles" localSheetId="9">'SO 05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Pol'!$A$1:$Y$175</definedName>
    <definedName name="_xlnm.Print_Area" localSheetId="4">'SO 02 2 Pol'!$A$1:$Y$108</definedName>
    <definedName name="_xlnm.Print_Area" localSheetId="5">'SO 02 3 Pol'!$A$1:$Y$293</definedName>
    <definedName name="_xlnm.Print_Area" localSheetId="6">'SO 03 3.1 Pol'!$A$1:$Y$89</definedName>
    <definedName name="_xlnm.Print_Area" localSheetId="7">'SO 04 1.4.1 Pol'!$A$1:$Y$47</definedName>
    <definedName name="_xlnm.Print_Area" localSheetId="8">'SO 04 1.4.2 Pol'!$A$1:$Y$22</definedName>
    <definedName name="_xlnm.Print_Area" localSheetId="9">'SO 05 4 Pol'!$A$1:$Y$29</definedName>
    <definedName name="_xlnm.Print_Area" localSheetId="1">Stavba!$A$1:$J$119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8" i="1" l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I39" i="1" s="1"/>
  <c r="I53" i="1" s="1"/>
  <c r="J46" i="1" s="1"/>
  <c r="F39" i="1"/>
  <c r="G2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G8" i="18" s="1"/>
  <c r="I11" i="18"/>
  <c r="K11" i="18"/>
  <c r="M11" i="18"/>
  <c r="O11" i="18"/>
  <c r="Q11" i="18"/>
  <c r="V11" i="18"/>
  <c r="G12" i="18"/>
  <c r="M12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AF28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M26" i="18"/>
  <c r="O26" i="18"/>
  <c r="Q26" i="18"/>
  <c r="V26" i="18"/>
  <c r="AE28" i="18"/>
  <c r="G21" i="17"/>
  <c r="G9" i="17"/>
  <c r="I9" i="17"/>
  <c r="K9" i="17"/>
  <c r="M9" i="17"/>
  <c r="O9" i="17"/>
  <c r="Q9" i="17"/>
  <c r="V9" i="17"/>
  <c r="G10" i="17"/>
  <c r="G8" i="17" s="1"/>
  <c r="I10" i="17"/>
  <c r="K10" i="17"/>
  <c r="O10" i="17"/>
  <c r="O8" i="17" s="1"/>
  <c r="Q10" i="17"/>
  <c r="V10" i="17"/>
  <c r="G11" i="17"/>
  <c r="M11" i="17" s="1"/>
  <c r="I11" i="17"/>
  <c r="I8" i="17" s="1"/>
  <c r="K11" i="17"/>
  <c r="O11" i="17"/>
  <c r="Q11" i="17"/>
  <c r="Q8" i="17" s="1"/>
  <c r="V11" i="17"/>
  <c r="G12" i="17"/>
  <c r="M12" i="17" s="1"/>
  <c r="I12" i="17"/>
  <c r="K12" i="17"/>
  <c r="K8" i="17" s="1"/>
  <c r="O12" i="17"/>
  <c r="Q12" i="17"/>
  <c r="V12" i="17"/>
  <c r="V8" i="17" s="1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AE21" i="17"/>
  <c r="AF21" i="17"/>
  <c r="G46" i="16"/>
  <c r="G9" i="16"/>
  <c r="I9" i="16"/>
  <c r="K9" i="16"/>
  <c r="M9" i="16"/>
  <c r="O9" i="16"/>
  <c r="Q9" i="16"/>
  <c r="V9" i="16"/>
  <c r="G10" i="16"/>
  <c r="G8" i="16" s="1"/>
  <c r="I10" i="16"/>
  <c r="K10" i="16"/>
  <c r="O10" i="16"/>
  <c r="O8" i="16" s="1"/>
  <c r="Q10" i="16"/>
  <c r="V10" i="16"/>
  <c r="G11" i="16"/>
  <c r="M11" i="16" s="1"/>
  <c r="I11" i="16"/>
  <c r="I8" i="16" s="1"/>
  <c r="K11" i="16"/>
  <c r="O11" i="16"/>
  <c r="Q11" i="16"/>
  <c r="Q8" i="16" s="1"/>
  <c r="V11" i="16"/>
  <c r="G12" i="16"/>
  <c r="M12" i="16" s="1"/>
  <c r="I12" i="16"/>
  <c r="K12" i="16"/>
  <c r="K8" i="16" s="1"/>
  <c r="O12" i="16"/>
  <c r="Q12" i="16"/>
  <c r="V12" i="16"/>
  <c r="V8" i="16" s="1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K40" i="16"/>
  <c r="V40" i="16"/>
  <c r="G41" i="16"/>
  <c r="M41" i="16" s="1"/>
  <c r="M40" i="16" s="1"/>
  <c r="I41" i="16"/>
  <c r="I40" i="16" s="1"/>
  <c r="K41" i="16"/>
  <c r="O41" i="16"/>
  <c r="O40" i="16" s="1"/>
  <c r="Q41" i="16"/>
  <c r="Q40" i="16" s="1"/>
  <c r="V41" i="16"/>
  <c r="G44" i="16"/>
  <c r="M44" i="16" s="1"/>
  <c r="I44" i="16"/>
  <c r="K44" i="16"/>
  <c r="O44" i="16"/>
  <c r="Q44" i="16"/>
  <c r="V44" i="16"/>
  <c r="AE46" i="16"/>
  <c r="G88" i="15"/>
  <c r="BA56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G8" i="15" s="1"/>
  <c r="I11" i="15"/>
  <c r="K11" i="15"/>
  <c r="M11" i="15"/>
  <c r="O11" i="15"/>
  <c r="Q11" i="15"/>
  <c r="V11" i="15"/>
  <c r="G12" i="15"/>
  <c r="M12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K14" i="15"/>
  <c r="V14" i="15"/>
  <c r="G15" i="15"/>
  <c r="I15" i="15"/>
  <c r="I14" i="15" s="1"/>
  <c r="K15" i="15"/>
  <c r="M15" i="15"/>
  <c r="O15" i="15"/>
  <c r="Q15" i="15"/>
  <c r="Q14" i="15" s="1"/>
  <c r="V15" i="15"/>
  <c r="G16" i="15"/>
  <c r="M16" i="15" s="1"/>
  <c r="I16" i="15"/>
  <c r="K16" i="15"/>
  <c r="O16" i="15"/>
  <c r="O14" i="15" s="1"/>
  <c r="Q16" i="15"/>
  <c r="V16" i="15"/>
  <c r="I17" i="15"/>
  <c r="Q17" i="15"/>
  <c r="G18" i="15"/>
  <c r="G17" i="15" s="1"/>
  <c r="I18" i="15"/>
  <c r="K18" i="15"/>
  <c r="K17" i="15" s="1"/>
  <c r="O18" i="15"/>
  <c r="O17" i="15" s="1"/>
  <c r="Q18" i="15"/>
  <c r="V18" i="15"/>
  <c r="V17" i="15" s="1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2" i="15"/>
  <c r="M22" i="15" s="1"/>
  <c r="I22" i="15"/>
  <c r="I21" i="15" s="1"/>
  <c r="K22" i="15"/>
  <c r="K21" i="15" s="1"/>
  <c r="O22" i="15"/>
  <c r="Q22" i="15"/>
  <c r="Q21" i="15" s="1"/>
  <c r="V22" i="15"/>
  <c r="V21" i="15" s="1"/>
  <c r="G23" i="15"/>
  <c r="I23" i="15"/>
  <c r="K23" i="15"/>
  <c r="M23" i="15"/>
  <c r="O23" i="15"/>
  <c r="Q23" i="15"/>
  <c r="V23" i="15"/>
  <c r="G24" i="15"/>
  <c r="G21" i="15" s="1"/>
  <c r="I24" i="15"/>
  <c r="K24" i="15"/>
  <c r="M24" i="15"/>
  <c r="O24" i="15"/>
  <c r="O21" i="15" s="1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9" i="15"/>
  <c r="M29" i="15" s="1"/>
  <c r="I29" i="15"/>
  <c r="I28" i="15" s="1"/>
  <c r="K29" i="15"/>
  <c r="O29" i="15"/>
  <c r="Q29" i="15"/>
  <c r="Q28" i="15" s="1"/>
  <c r="V29" i="15"/>
  <c r="G30" i="15"/>
  <c r="M30" i="15" s="1"/>
  <c r="I30" i="15"/>
  <c r="K30" i="15"/>
  <c r="K28" i="15" s="1"/>
  <c r="O30" i="15"/>
  <c r="Q30" i="15"/>
  <c r="V30" i="15"/>
  <c r="V28" i="15" s="1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O28" i="15" s="1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K38" i="15"/>
  <c r="V38" i="15"/>
  <c r="G39" i="15"/>
  <c r="I39" i="15"/>
  <c r="I38" i="15" s="1"/>
  <c r="K39" i="15"/>
  <c r="M39" i="15"/>
  <c r="O39" i="15"/>
  <c r="Q39" i="15"/>
  <c r="Q38" i="15" s="1"/>
  <c r="V39" i="15"/>
  <c r="G40" i="15"/>
  <c r="M40" i="15" s="1"/>
  <c r="I40" i="15"/>
  <c r="K40" i="15"/>
  <c r="O40" i="15"/>
  <c r="O38" i="15" s="1"/>
  <c r="Q40" i="15"/>
  <c r="V40" i="15"/>
  <c r="G42" i="15"/>
  <c r="I42" i="15"/>
  <c r="K42" i="15"/>
  <c r="M42" i="15"/>
  <c r="O42" i="15"/>
  <c r="Q42" i="15"/>
  <c r="V42" i="15"/>
  <c r="G44" i="15"/>
  <c r="K44" i="15"/>
  <c r="O44" i="15"/>
  <c r="V44" i="15"/>
  <c r="G45" i="15"/>
  <c r="I45" i="15"/>
  <c r="I44" i="15" s="1"/>
  <c r="K45" i="15"/>
  <c r="M45" i="15"/>
  <c r="M44" i="15" s="1"/>
  <c r="O45" i="15"/>
  <c r="Q45" i="15"/>
  <c r="Q44" i="15" s="1"/>
  <c r="V45" i="15"/>
  <c r="G46" i="15"/>
  <c r="K46" i="15"/>
  <c r="O46" i="15"/>
  <c r="V46" i="15"/>
  <c r="G47" i="15"/>
  <c r="I47" i="15"/>
  <c r="I46" i="15" s="1"/>
  <c r="K47" i="15"/>
  <c r="M47" i="15"/>
  <c r="M46" i="15" s="1"/>
  <c r="O47" i="15"/>
  <c r="Q47" i="15"/>
  <c r="Q46" i="15" s="1"/>
  <c r="V47" i="15"/>
  <c r="G49" i="15"/>
  <c r="I49" i="15"/>
  <c r="I48" i="15" s="1"/>
  <c r="K49" i="15"/>
  <c r="M49" i="15"/>
  <c r="O49" i="15"/>
  <c r="Q49" i="15"/>
  <c r="Q48" i="15" s="1"/>
  <c r="V49" i="15"/>
  <c r="G50" i="15"/>
  <c r="M50" i="15" s="1"/>
  <c r="I50" i="15"/>
  <c r="K50" i="15"/>
  <c r="K48" i="15" s="1"/>
  <c r="O50" i="15"/>
  <c r="O48" i="15" s="1"/>
  <c r="Q50" i="15"/>
  <c r="V50" i="15"/>
  <c r="V48" i="15" s="1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I72" i="15"/>
  <c r="K72" i="15"/>
  <c r="M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1" i="15"/>
  <c r="G80" i="15" s="1"/>
  <c r="I81" i="15"/>
  <c r="K81" i="15"/>
  <c r="K80" i="15" s="1"/>
  <c r="O81" i="15"/>
  <c r="O80" i="15" s="1"/>
  <c r="Q81" i="15"/>
  <c r="V81" i="15"/>
  <c r="V80" i="15" s="1"/>
  <c r="G82" i="15"/>
  <c r="I82" i="15"/>
  <c r="I80" i="15" s="1"/>
  <c r="K82" i="15"/>
  <c r="M82" i="15"/>
  <c r="O82" i="15"/>
  <c r="Q82" i="15"/>
  <c r="Q80" i="15" s="1"/>
  <c r="V82" i="15"/>
  <c r="G83" i="15"/>
  <c r="M83" i="15" s="1"/>
  <c r="I83" i="15"/>
  <c r="K83" i="15"/>
  <c r="O83" i="15"/>
  <c r="Q83" i="15"/>
  <c r="V83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AE88" i="15"/>
  <c r="AF88" i="15"/>
  <c r="G292" i="14"/>
  <c r="BA145" i="14"/>
  <c r="BA54" i="14"/>
  <c r="BA51" i="14"/>
  <c r="BA48" i="14"/>
  <c r="BA45" i="14"/>
  <c r="BA3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1" i="14"/>
  <c r="M21" i="14" s="1"/>
  <c r="I21" i="14"/>
  <c r="K21" i="14"/>
  <c r="O21" i="14"/>
  <c r="O8" i="14" s="1"/>
  <c r="Q21" i="14"/>
  <c r="V21" i="14"/>
  <c r="G25" i="14"/>
  <c r="M25" i="14" s="1"/>
  <c r="I25" i="14"/>
  <c r="K25" i="14"/>
  <c r="O25" i="14"/>
  <c r="Q25" i="14"/>
  <c r="V25" i="14"/>
  <c r="G29" i="14"/>
  <c r="I29" i="14"/>
  <c r="K29" i="14"/>
  <c r="M29" i="14"/>
  <c r="O29" i="14"/>
  <c r="Q29" i="14"/>
  <c r="V29" i="14"/>
  <c r="G33" i="14"/>
  <c r="I33" i="14"/>
  <c r="K33" i="14"/>
  <c r="M33" i="14"/>
  <c r="O33" i="14"/>
  <c r="Q33" i="14"/>
  <c r="V33" i="14"/>
  <c r="G38" i="14"/>
  <c r="M38" i="14" s="1"/>
  <c r="I38" i="14"/>
  <c r="K38" i="14"/>
  <c r="O38" i="14"/>
  <c r="Q38" i="14"/>
  <c r="V38" i="14"/>
  <c r="G43" i="14"/>
  <c r="I43" i="14"/>
  <c r="K43" i="14"/>
  <c r="K42" i="14" s="1"/>
  <c r="M43" i="14"/>
  <c r="O43" i="14"/>
  <c r="Q43" i="14"/>
  <c r="V43" i="14"/>
  <c r="V42" i="14" s="1"/>
  <c r="G44" i="14"/>
  <c r="I44" i="14"/>
  <c r="K44" i="14"/>
  <c r="M44" i="14"/>
  <c r="O44" i="14"/>
  <c r="Q44" i="14"/>
  <c r="V44" i="14"/>
  <c r="G47" i="14"/>
  <c r="G42" i="14" s="1"/>
  <c r="I47" i="14"/>
  <c r="K47" i="14"/>
  <c r="O47" i="14"/>
  <c r="O42" i="14" s="1"/>
  <c r="Q47" i="14"/>
  <c r="V47" i="14"/>
  <c r="G50" i="14"/>
  <c r="M50" i="14" s="1"/>
  <c r="I50" i="14"/>
  <c r="I42" i="14" s="1"/>
  <c r="K50" i="14"/>
  <c r="O50" i="14"/>
  <c r="Q50" i="14"/>
  <c r="Q42" i="14" s="1"/>
  <c r="V50" i="14"/>
  <c r="G53" i="14"/>
  <c r="I53" i="14"/>
  <c r="K53" i="14"/>
  <c r="M53" i="14"/>
  <c r="O53" i="14"/>
  <c r="Q53" i="14"/>
  <c r="V53" i="14"/>
  <c r="G57" i="14"/>
  <c r="M57" i="14" s="1"/>
  <c r="I57" i="14"/>
  <c r="I56" i="14" s="1"/>
  <c r="K57" i="14"/>
  <c r="O57" i="14"/>
  <c r="O56" i="14" s="1"/>
  <c r="Q57" i="14"/>
  <c r="Q56" i="14" s="1"/>
  <c r="V57" i="14"/>
  <c r="G58" i="14"/>
  <c r="M58" i="14" s="1"/>
  <c r="I58" i="14"/>
  <c r="K58" i="14"/>
  <c r="O58" i="14"/>
  <c r="Q58" i="14"/>
  <c r="V58" i="14"/>
  <c r="G61" i="14"/>
  <c r="I61" i="14"/>
  <c r="K61" i="14"/>
  <c r="K56" i="14" s="1"/>
  <c r="M61" i="14"/>
  <c r="O61" i="14"/>
  <c r="Q61" i="14"/>
  <c r="V61" i="14"/>
  <c r="V56" i="14" s="1"/>
  <c r="G63" i="14"/>
  <c r="M63" i="14" s="1"/>
  <c r="M62" i="14" s="1"/>
  <c r="I63" i="14"/>
  <c r="I62" i="14" s="1"/>
  <c r="K63" i="14"/>
  <c r="O63" i="14"/>
  <c r="O62" i="14" s="1"/>
  <c r="Q63" i="14"/>
  <c r="Q62" i="14" s="1"/>
  <c r="V63" i="14"/>
  <c r="G66" i="14"/>
  <c r="M66" i="14" s="1"/>
  <c r="I66" i="14"/>
  <c r="K66" i="14"/>
  <c r="K62" i="14" s="1"/>
  <c r="O66" i="14"/>
  <c r="Q66" i="14"/>
  <c r="V66" i="14"/>
  <c r="V62" i="14" s="1"/>
  <c r="K69" i="14"/>
  <c r="V69" i="14"/>
  <c r="G70" i="14"/>
  <c r="G69" i="14" s="1"/>
  <c r="I70" i="14"/>
  <c r="K70" i="14"/>
  <c r="M70" i="14"/>
  <c r="O70" i="14"/>
  <c r="O69" i="14" s="1"/>
  <c r="Q70" i="14"/>
  <c r="V70" i="14"/>
  <c r="G71" i="14"/>
  <c r="M71" i="14" s="1"/>
  <c r="I71" i="14"/>
  <c r="I69" i="14" s="1"/>
  <c r="K71" i="14"/>
  <c r="O71" i="14"/>
  <c r="Q71" i="14"/>
  <c r="Q69" i="14" s="1"/>
  <c r="V71" i="14"/>
  <c r="G74" i="14"/>
  <c r="I74" i="14"/>
  <c r="O74" i="14"/>
  <c r="Q74" i="14"/>
  <c r="G75" i="14"/>
  <c r="I75" i="14"/>
  <c r="K75" i="14"/>
  <c r="K74" i="14" s="1"/>
  <c r="M75" i="14"/>
  <c r="M74" i="14" s="1"/>
  <c r="O75" i="14"/>
  <c r="Q75" i="14"/>
  <c r="V75" i="14"/>
  <c r="V74" i="14" s="1"/>
  <c r="G96" i="14"/>
  <c r="M96" i="14" s="1"/>
  <c r="I96" i="14"/>
  <c r="I95" i="14" s="1"/>
  <c r="K96" i="14"/>
  <c r="O96" i="14"/>
  <c r="O95" i="14" s="1"/>
  <c r="Q96" i="14"/>
  <c r="Q95" i="14" s="1"/>
  <c r="V96" i="14"/>
  <c r="G100" i="14"/>
  <c r="M100" i="14" s="1"/>
  <c r="I100" i="14"/>
  <c r="K100" i="14"/>
  <c r="O100" i="14"/>
  <c r="Q100" i="14"/>
  <c r="V100" i="14"/>
  <c r="G104" i="14"/>
  <c r="I104" i="14"/>
  <c r="K104" i="14"/>
  <c r="K95" i="14" s="1"/>
  <c r="M104" i="14"/>
  <c r="O104" i="14"/>
  <c r="Q104" i="14"/>
  <c r="V104" i="14"/>
  <c r="V95" i="14" s="1"/>
  <c r="G108" i="14"/>
  <c r="I108" i="14"/>
  <c r="K108" i="14"/>
  <c r="M108" i="14"/>
  <c r="O108" i="14"/>
  <c r="Q108" i="14"/>
  <c r="V108" i="14"/>
  <c r="G109" i="14"/>
  <c r="M109" i="14" s="1"/>
  <c r="I109" i="14"/>
  <c r="K109" i="14"/>
  <c r="O109" i="14"/>
  <c r="Q109" i="14"/>
  <c r="V109" i="14"/>
  <c r="G113" i="14"/>
  <c r="M113" i="14" s="1"/>
  <c r="I113" i="14"/>
  <c r="K113" i="14"/>
  <c r="O113" i="14"/>
  <c r="Q113" i="14"/>
  <c r="V113" i="14"/>
  <c r="G117" i="14"/>
  <c r="I117" i="14"/>
  <c r="K117" i="14"/>
  <c r="M117" i="14"/>
  <c r="O117" i="14"/>
  <c r="Q117" i="14"/>
  <c r="V117" i="14"/>
  <c r="G121" i="14"/>
  <c r="I121" i="14"/>
  <c r="K121" i="14"/>
  <c r="M121" i="14"/>
  <c r="O121" i="14"/>
  <c r="Q121" i="14"/>
  <c r="V121" i="14"/>
  <c r="G122" i="14"/>
  <c r="M122" i="14" s="1"/>
  <c r="I122" i="14"/>
  <c r="K122" i="14"/>
  <c r="O122" i="14"/>
  <c r="Q122" i="14"/>
  <c r="V122" i="14"/>
  <c r="G126" i="14"/>
  <c r="I126" i="14"/>
  <c r="O126" i="14"/>
  <c r="Q126" i="14"/>
  <c r="G127" i="14"/>
  <c r="I127" i="14"/>
  <c r="K127" i="14"/>
  <c r="K126" i="14" s="1"/>
  <c r="M127" i="14"/>
  <c r="M126" i="14" s="1"/>
  <c r="O127" i="14"/>
  <c r="Q127" i="14"/>
  <c r="V127" i="14"/>
  <c r="V126" i="14" s="1"/>
  <c r="K129" i="14"/>
  <c r="V129" i="14"/>
  <c r="G130" i="14"/>
  <c r="M130" i="14" s="1"/>
  <c r="M129" i="14" s="1"/>
  <c r="I130" i="14"/>
  <c r="I129" i="14" s="1"/>
  <c r="K130" i="14"/>
  <c r="O130" i="14"/>
  <c r="O129" i="14" s="1"/>
  <c r="Q130" i="14"/>
  <c r="Q129" i="14" s="1"/>
  <c r="V130" i="14"/>
  <c r="G131" i="14"/>
  <c r="O131" i="14"/>
  <c r="G132" i="14"/>
  <c r="I132" i="14"/>
  <c r="I131" i="14" s="1"/>
  <c r="K132" i="14"/>
  <c r="K131" i="14" s="1"/>
  <c r="M132" i="14"/>
  <c r="M131" i="14" s="1"/>
  <c r="O132" i="14"/>
  <c r="Q132" i="14"/>
  <c r="Q131" i="14" s="1"/>
  <c r="V132" i="14"/>
  <c r="V131" i="14" s="1"/>
  <c r="G144" i="14"/>
  <c r="G143" i="14" s="1"/>
  <c r="I144" i="14"/>
  <c r="I143" i="14" s="1"/>
  <c r="K144" i="14"/>
  <c r="M144" i="14"/>
  <c r="O144" i="14"/>
  <c r="O143" i="14" s="1"/>
  <c r="Q144" i="14"/>
  <c r="Q143" i="14" s="1"/>
  <c r="V144" i="14"/>
  <c r="G149" i="14"/>
  <c r="M149" i="14" s="1"/>
  <c r="I149" i="14"/>
  <c r="K149" i="14"/>
  <c r="O149" i="14"/>
  <c r="Q149" i="14"/>
  <c r="V149" i="14"/>
  <c r="G150" i="14"/>
  <c r="I150" i="14"/>
  <c r="K150" i="14"/>
  <c r="K143" i="14" s="1"/>
  <c r="M150" i="14"/>
  <c r="O150" i="14"/>
  <c r="Q150" i="14"/>
  <c r="V150" i="14"/>
  <c r="V143" i="14" s="1"/>
  <c r="G152" i="14"/>
  <c r="G151" i="14" s="1"/>
  <c r="I152" i="14"/>
  <c r="I151" i="14" s="1"/>
  <c r="K152" i="14"/>
  <c r="M152" i="14"/>
  <c r="O152" i="14"/>
  <c r="O151" i="14" s="1"/>
  <c r="Q152" i="14"/>
  <c r="Q151" i="14" s="1"/>
  <c r="V152" i="14"/>
  <c r="G156" i="14"/>
  <c r="M156" i="14" s="1"/>
  <c r="I156" i="14"/>
  <c r="K156" i="14"/>
  <c r="O156" i="14"/>
  <c r="Q156" i="14"/>
  <c r="V156" i="14"/>
  <c r="G159" i="14"/>
  <c r="I159" i="14"/>
  <c r="K159" i="14"/>
  <c r="M159" i="14"/>
  <c r="O159" i="14"/>
  <c r="Q159" i="14"/>
  <c r="V159" i="14"/>
  <c r="G161" i="14"/>
  <c r="I161" i="14"/>
  <c r="K161" i="14"/>
  <c r="K151" i="14" s="1"/>
  <c r="M161" i="14"/>
  <c r="O161" i="14"/>
  <c r="Q161" i="14"/>
  <c r="V161" i="14"/>
  <c r="V151" i="14" s="1"/>
  <c r="G164" i="14"/>
  <c r="I164" i="14"/>
  <c r="K164" i="14"/>
  <c r="M164" i="14"/>
  <c r="O164" i="14"/>
  <c r="Q164" i="14"/>
  <c r="V164" i="14"/>
  <c r="G165" i="14"/>
  <c r="M165" i="14" s="1"/>
  <c r="I165" i="14"/>
  <c r="K165" i="14"/>
  <c r="O165" i="14"/>
  <c r="Q165" i="14"/>
  <c r="V165" i="14"/>
  <c r="G199" i="14"/>
  <c r="I199" i="14"/>
  <c r="K199" i="14"/>
  <c r="M199" i="14"/>
  <c r="O199" i="14"/>
  <c r="Q199" i="14"/>
  <c r="V199" i="14"/>
  <c r="K200" i="14"/>
  <c r="V200" i="14"/>
  <c r="G201" i="14"/>
  <c r="G200" i="14" s="1"/>
  <c r="I201" i="14"/>
  <c r="I200" i="14" s="1"/>
  <c r="K201" i="14"/>
  <c r="M201" i="14"/>
  <c r="M200" i="14" s="1"/>
  <c r="O201" i="14"/>
  <c r="O200" i="14" s="1"/>
  <c r="Q201" i="14"/>
  <c r="Q200" i="14" s="1"/>
  <c r="V201" i="14"/>
  <c r="G203" i="14"/>
  <c r="I203" i="14"/>
  <c r="I202" i="14" s="1"/>
  <c r="K203" i="14"/>
  <c r="K202" i="14" s="1"/>
  <c r="M203" i="14"/>
  <c r="M202" i="14" s="1"/>
  <c r="O203" i="14"/>
  <c r="Q203" i="14"/>
  <c r="Q202" i="14" s="1"/>
  <c r="V203" i="14"/>
  <c r="V202" i="14" s="1"/>
  <c r="G208" i="14"/>
  <c r="I208" i="14"/>
  <c r="K208" i="14"/>
  <c r="M208" i="14"/>
  <c r="O208" i="14"/>
  <c r="Q208" i="14"/>
  <c r="V208" i="14"/>
  <c r="G212" i="14"/>
  <c r="I212" i="14"/>
  <c r="K212" i="14"/>
  <c r="M212" i="14"/>
  <c r="O212" i="14"/>
  <c r="Q212" i="14"/>
  <c r="V212" i="14"/>
  <c r="G216" i="14"/>
  <c r="M216" i="14" s="1"/>
  <c r="I216" i="14"/>
  <c r="K216" i="14"/>
  <c r="O216" i="14"/>
  <c r="O202" i="14" s="1"/>
  <c r="Q216" i="14"/>
  <c r="V216" i="14"/>
  <c r="G218" i="14"/>
  <c r="G217" i="14" s="1"/>
  <c r="I218" i="14"/>
  <c r="K218" i="14"/>
  <c r="K217" i="14" s="1"/>
  <c r="M218" i="14"/>
  <c r="O218" i="14"/>
  <c r="O217" i="14" s="1"/>
  <c r="Q218" i="14"/>
  <c r="V218" i="14"/>
  <c r="V217" i="14" s="1"/>
  <c r="G219" i="14"/>
  <c r="I219" i="14"/>
  <c r="K219" i="14"/>
  <c r="M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I221" i="14"/>
  <c r="I217" i="14" s="1"/>
  <c r="K221" i="14"/>
  <c r="M221" i="14"/>
  <c r="O221" i="14"/>
  <c r="Q221" i="14"/>
  <c r="Q217" i="14" s="1"/>
  <c r="V221" i="14"/>
  <c r="G222" i="14"/>
  <c r="I222" i="14"/>
  <c r="K222" i="14"/>
  <c r="M222" i="14"/>
  <c r="O222" i="14"/>
  <c r="Q222" i="14"/>
  <c r="V222" i="14"/>
  <c r="G223" i="14"/>
  <c r="I223" i="14"/>
  <c r="K223" i="14"/>
  <c r="M223" i="14"/>
  <c r="O223" i="14"/>
  <c r="Q223" i="14"/>
  <c r="V223" i="14"/>
  <c r="G224" i="14"/>
  <c r="M224" i="14" s="1"/>
  <c r="I224" i="14"/>
  <c r="K224" i="14"/>
  <c r="O224" i="14"/>
  <c r="Q224" i="14"/>
  <c r="V224" i="14"/>
  <c r="G226" i="14"/>
  <c r="I226" i="14"/>
  <c r="K226" i="14"/>
  <c r="M226" i="14"/>
  <c r="O226" i="14"/>
  <c r="Q226" i="14"/>
  <c r="V226" i="14"/>
  <c r="K227" i="14"/>
  <c r="V227" i="14"/>
  <c r="G228" i="14"/>
  <c r="G227" i="14" s="1"/>
  <c r="I228" i="14"/>
  <c r="I227" i="14" s="1"/>
  <c r="K228" i="14"/>
  <c r="M228" i="14"/>
  <c r="O228" i="14"/>
  <c r="O227" i="14" s="1"/>
  <c r="Q228" i="14"/>
  <c r="Q227" i="14" s="1"/>
  <c r="V228" i="14"/>
  <c r="G229" i="14"/>
  <c r="M229" i="14" s="1"/>
  <c r="I229" i="14"/>
  <c r="K229" i="14"/>
  <c r="O229" i="14"/>
  <c r="Q229" i="14"/>
  <c r="V229" i="14"/>
  <c r="G230" i="14"/>
  <c r="I230" i="14"/>
  <c r="K230" i="14"/>
  <c r="M230" i="14"/>
  <c r="O230" i="14"/>
  <c r="Q230" i="14"/>
  <c r="V230" i="14"/>
  <c r="G232" i="14"/>
  <c r="G231" i="14" s="1"/>
  <c r="I232" i="14"/>
  <c r="I231" i="14" s="1"/>
  <c r="K232" i="14"/>
  <c r="M232" i="14"/>
  <c r="O232" i="14"/>
  <c r="O231" i="14" s="1"/>
  <c r="Q232" i="14"/>
  <c r="Q231" i="14" s="1"/>
  <c r="V232" i="14"/>
  <c r="G233" i="14"/>
  <c r="M233" i="14" s="1"/>
  <c r="I233" i="14"/>
  <c r="K233" i="14"/>
  <c r="O233" i="14"/>
  <c r="Q233" i="14"/>
  <c r="V233" i="14"/>
  <c r="G234" i="14"/>
  <c r="I234" i="14"/>
  <c r="K234" i="14"/>
  <c r="M234" i="14"/>
  <c r="O234" i="14"/>
  <c r="Q234" i="14"/>
  <c r="V234" i="14"/>
  <c r="G235" i="14"/>
  <c r="I235" i="14"/>
  <c r="K235" i="14"/>
  <c r="K231" i="14" s="1"/>
  <c r="M235" i="14"/>
  <c r="O235" i="14"/>
  <c r="Q235" i="14"/>
  <c r="V235" i="14"/>
  <c r="V231" i="14" s="1"/>
  <c r="G236" i="14"/>
  <c r="I236" i="14"/>
  <c r="K236" i="14"/>
  <c r="M236" i="14"/>
  <c r="O236" i="14"/>
  <c r="Q236" i="14"/>
  <c r="V236" i="14"/>
  <c r="G237" i="14"/>
  <c r="M237" i="14" s="1"/>
  <c r="I237" i="14"/>
  <c r="K237" i="14"/>
  <c r="O237" i="14"/>
  <c r="Q237" i="14"/>
  <c r="V237" i="14"/>
  <c r="G238" i="14"/>
  <c r="I238" i="14"/>
  <c r="K238" i="14"/>
  <c r="M238" i="14"/>
  <c r="O238" i="14"/>
  <c r="Q238" i="14"/>
  <c r="V238" i="14"/>
  <c r="G239" i="14"/>
  <c r="I239" i="14"/>
  <c r="K239" i="14"/>
  <c r="M239" i="14"/>
  <c r="O239" i="14"/>
  <c r="Q239" i="14"/>
  <c r="V239" i="14"/>
  <c r="G240" i="14"/>
  <c r="I240" i="14"/>
  <c r="K240" i="14"/>
  <c r="M240" i="14"/>
  <c r="O240" i="14"/>
  <c r="Q240" i="14"/>
  <c r="V240" i="14"/>
  <c r="G241" i="14"/>
  <c r="M241" i="14" s="1"/>
  <c r="I241" i="14"/>
  <c r="K241" i="14"/>
  <c r="O241" i="14"/>
  <c r="Q241" i="14"/>
  <c r="V241" i="14"/>
  <c r="G242" i="14"/>
  <c r="I242" i="14"/>
  <c r="K242" i="14"/>
  <c r="M242" i="14"/>
  <c r="O242" i="14"/>
  <c r="Q242" i="14"/>
  <c r="V242" i="14"/>
  <c r="K243" i="14"/>
  <c r="V243" i="14"/>
  <c r="G244" i="14"/>
  <c r="G243" i="14" s="1"/>
  <c r="I244" i="14"/>
  <c r="I243" i="14" s="1"/>
  <c r="K244" i="14"/>
  <c r="M244" i="14"/>
  <c r="O244" i="14"/>
  <c r="O243" i="14" s="1"/>
  <c r="Q244" i="14"/>
  <c r="Q243" i="14" s="1"/>
  <c r="V244" i="14"/>
  <c r="G247" i="14"/>
  <c r="M247" i="14" s="1"/>
  <c r="I247" i="14"/>
  <c r="K247" i="14"/>
  <c r="O247" i="14"/>
  <c r="Q247" i="14"/>
  <c r="V247" i="14"/>
  <c r="G250" i="14"/>
  <c r="I250" i="14"/>
  <c r="K250" i="14"/>
  <c r="M250" i="14"/>
  <c r="O250" i="14"/>
  <c r="Q250" i="14"/>
  <c r="V250" i="14"/>
  <c r="G285" i="14"/>
  <c r="I285" i="14"/>
  <c r="I284" i="14" s="1"/>
  <c r="K285" i="14"/>
  <c r="M285" i="14"/>
  <c r="O285" i="14"/>
  <c r="Q285" i="14"/>
  <c r="Q284" i="14" s="1"/>
  <c r="V285" i="14"/>
  <c r="G286" i="14"/>
  <c r="M286" i="14" s="1"/>
  <c r="I286" i="14"/>
  <c r="K286" i="14"/>
  <c r="O286" i="14"/>
  <c r="O284" i="14" s="1"/>
  <c r="Q286" i="14"/>
  <c r="V286" i="14"/>
  <c r="G287" i="14"/>
  <c r="I287" i="14"/>
  <c r="K287" i="14"/>
  <c r="M287" i="14"/>
  <c r="O287" i="14"/>
  <c r="Q287" i="14"/>
  <c r="V287" i="14"/>
  <c r="G288" i="14"/>
  <c r="M288" i="14" s="1"/>
  <c r="I288" i="14"/>
  <c r="K288" i="14"/>
  <c r="K284" i="14" s="1"/>
  <c r="O288" i="14"/>
  <c r="Q288" i="14"/>
  <c r="V288" i="14"/>
  <c r="V284" i="14" s="1"/>
  <c r="G289" i="14"/>
  <c r="I289" i="14"/>
  <c r="K289" i="14"/>
  <c r="M289" i="14"/>
  <c r="O289" i="14"/>
  <c r="Q289" i="14"/>
  <c r="V289" i="14"/>
  <c r="G290" i="14"/>
  <c r="M290" i="14" s="1"/>
  <c r="I290" i="14"/>
  <c r="K290" i="14"/>
  <c r="O290" i="14"/>
  <c r="Q290" i="14"/>
  <c r="V290" i="14"/>
  <c r="AE292" i="14"/>
  <c r="AF292" i="14"/>
  <c r="G107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9" i="13"/>
  <c r="M29" i="13" s="1"/>
  <c r="I29" i="13"/>
  <c r="K29" i="13"/>
  <c r="O29" i="13"/>
  <c r="Q29" i="13"/>
  <c r="V29" i="13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G37" i="13"/>
  <c r="I37" i="13"/>
  <c r="K37" i="13"/>
  <c r="M37" i="13"/>
  <c r="O37" i="13"/>
  <c r="Q37" i="13"/>
  <c r="V37" i="13"/>
  <c r="G40" i="13"/>
  <c r="M40" i="13" s="1"/>
  <c r="I40" i="13"/>
  <c r="K40" i="13"/>
  <c r="O40" i="13"/>
  <c r="Q40" i="13"/>
  <c r="V40" i="13"/>
  <c r="G43" i="13"/>
  <c r="I43" i="13"/>
  <c r="K43" i="13"/>
  <c r="M43" i="13"/>
  <c r="O43" i="13"/>
  <c r="Q43" i="13"/>
  <c r="V43" i="13"/>
  <c r="G46" i="13"/>
  <c r="I46" i="13"/>
  <c r="K46" i="13"/>
  <c r="M46" i="13"/>
  <c r="O46" i="13"/>
  <c r="Q46" i="13"/>
  <c r="V46" i="13"/>
  <c r="G50" i="13"/>
  <c r="G49" i="13" s="1"/>
  <c r="I50" i="13"/>
  <c r="I49" i="13" s="1"/>
  <c r="K50" i="13"/>
  <c r="K49" i="13" s="1"/>
  <c r="O50" i="13"/>
  <c r="O49" i="13" s="1"/>
  <c r="Q50" i="13"/>
  <c r="Q49" i="13" s="1"/>
  <c r="V50" i="13"/>
  <c r="V49" i="13" s="1"/>
  <c r="G53" i="13"/>
  <c r="I53" i="13"/>
  <c r="K53" i="13"/>
  <c r="M53" i="13"/>
  <c r="O53" i="13"/>
  <c r="Q53" i="13"/>
  <c r="V53" i="13"/>
  <c r="G56" i="13"/>
  <c r="I56" i="13"/>
  <c r="K56" i="13"/>
  <c r="M56" i="13"/>
  <c r="O56" i="13"/>
  <c r="Q56" i="13"/>
  <c r="V56" i="13"/>
  <c r="G59" i="13"/>
  <c r="I59" i="13"/>
  <c r="K59" i="13"/>
  <c r="M59" i="13"/>
  <c r="O59" i="13"/>
  <c r="Q59" i="13"/>
  <c r="V59" i="13"/>
  <c r="G62" i="13"/>
  <c r="O62" i="13"/>
  <c r="G63" i="13"/>
  <c r="I63" i="13"/>
  <c r="I62" i="13" s="1"/>
  <c r="K63" i="13"/>
  <c r="K62" i="13" s="1"/>
  <c r="M63" i="13"/>
  <c r="M62" i="13" s="1"/>
  <c r="O63" i="13"/>
  <c r="Q63" i="13"/>
  <c r="Q62" i="13" s="1"/>
  <c r="V63" i="13"/>
  <c r="V62" i="13" s="1"/>
  <c r="K66" i="13"/>
  <c r="V66" i="13"/>
  <c r="G67" i="13"/>
  <c r="G66" i="13" s="1"/>
  <c r="I67" i="13"/>
  <c r="I66" i="13" s="1"/>
  <c r="K67" i="13"/>
  <c r="M67" i="13"/>
  <c r="M66" i="13" s="1"/>
  <c r="O67" i="13"/>
  <c r="O66" i="13" s="1"/>
  <c r="Q67" i="13"/>
  <c r="Q66" i="13" s="1"/>
  <c r="V67" i="13"/>
  <c r="G70" i="13"/>
  <c r="O70" i="13"/>
  <c r="G71" i="13"/>
  <c r="I71" i="13"/>
  <c r="I70" i="13" s="1"/>
  <c r="K71" i="13"/>
  <c r="K70" i="13" s="1"/>
  <c r="M71" i="13"/>
  <c r="M70" i="13" s="1"/>
  <c r="O71" i="13"/>
  <c r="Q71" i="13"/>
  <c r="Q70" i="13" s="1"/>
  <c r="V71" i="13"/>
  <c r="V70" i="13" s="1"/>
  <c r="G73" i="13"/>
  <c r="I73" i="13"/>
  <c r="I72" i="13" s="1"/>
  <c r="K73" i="13"/>
  <c r="M73" i="13"/>
  <c r="O73" i="13"/>
  <c r="Q73" i="13"/>
  <c r="Q72" i="13" s="1"/>
  <c r="V73" i="13"/>
  <c r="G76" i="13"/>
  <c r="G72" i="13" s="1"/>
  <c r="I76" i="13"/>
  <c r="K76" i="13"/>
  <c r="O76" i="13"/>
  <c r="O72" i="13" s="1"/>
  <c r="Q76" i="13"/>
  <c r="V76" i="13"/>
  <c r="G79" i="13"/>
  <c r="I79" i="13"/>
  <c r="K79" i="13"/>
  <c r="M79" i="13"/>
  <c r="O79" i="13"/>
  <c r="Q79" i="13"/>
  <c r="V79" i="13"/>
  <c r="G82" i="13"/>
  <c r="M82" i="13" s="1"/>
  <c r="I82" i="13"/>
  <c r="K82" i="13"/>
  <c r="K72" i="13" s="1"/>
  <c r="O82" i="13"/>
  <c r="Q82" i="13"/>
  <c r="V82" i="13"/>
  <c r="V72" i="13" s="1"/>
  <c r="G85" i="13"/>
  <c r="I85" i="13"/>
  <c r="K85" i="13"/>
  <c r="M85" i="13"/>
  <c r="O85" i="13"/>
  <c r="Q85" i="13"/>
  <c r="V85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5" i="13"/>
  <c r="M95" i="13" s="1"/>
  <c r="I95" i="13"/>
  <c r="K95" i="13"/>
  <c r="O95" i="13"/>
  <c r="Q95" i="13"/>
  <c r="V95" i="13"/>
  <c r="G98" i="13"/>
  <c r="I98" i="13"/>
  <c r="K98" i="13"/>
  <c r="M98" i="13"/>
  <c r="O98" i="13"/>
  <c r="Q98" i="13"/>
  <c r="V98" i="13"/>
  <c r="G100" i="13"/>
  <c r="I100" i="13"/>
  <c r="I99" i="13" s="1"/>
  <c r="K100" i="13"/>
  <c r="M100" i="13"/>
  <c r="O100" i="13"/>
  <c r="Q100" i="13"/>
  <c r="Q99" i="13" s="1"/>
  <c r="V100" i="13"/>
  <c r="G101" i="13"/>
  <c r="G99" i="13" s="1"/>
  <c r="I101" i="13"/>
  <c r="K101" i="13"/>
  <c r="O101" i="13"/>
  <c r="O99" i="13" s="1"/>
  <c r="Q101" i="13"/>
  <c r="V101" i="13"/>
  <c r="G102" i="13"/>
  <c r="I102" i="13"/>
  <c r="K102" i="13"/>
  <c r="M102" i="13"/>
  <c r="O102" i="13"/>
  <c r="Q102" i="13"/>
  <c r="V102" i="13"/>
  <c r="G103" i="13"/>
  <c r="M103" i="13" s="1"/>
  <c r="I103" i="13"/>
  <c r="K103" i="13"/>
  <c r="K99" i="13" s="1"/>
  <c r="O103" i="13"/>
  <c r="Q103" i="13"/>
  <c r="V103" i="13"/>
  <c r="V99" i="13" s="1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AE107" i="13"/>
  <c r="AF107" i="13"/>
  <c r="G174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V10" i="12"/>
  <c r="G11" i="12"/>
  <c r="G10" i="12" s="1"/>
  <c r="I11" i="12"/>
  <c r="I10" i="12" s="1"/>
  <c r="K11" i="12"/>
  <c r="M11" i="12"/>
  <c r="O11" i="12"/>
  <c r="O10" i="12" s="1"/>
  <c r="Q11" i="12"/>
  <c r="Q10" i="12" s="1"/>
  <c r="V11" i="12"/>
  <c r="G12" i="12"/>
  <c r="M12" i="12" s="1"/>
  <c r="I12" i="12"/>
  <c r="K12" i="12"/>
  <c r="K10" i="12" s="1"/>
  <c r="O12" i="12"/>
  <c r="Q12" i="12"/>
  <c r="V12" i="12"/>
  <c r="G13" i="12"/>
  <c r="I13" i="12"/>
  <c r="K13" i="12"/>
  <c r="M13" i="12"/>
  <c r="O13" i="12"/>
  <c r="Q13" i="12"/>
  <c r="V13" i="12"/>
  <c r="G15" i="12"/>
  <c r="I15" i="12"/>
  <c r="I14" i="12" s="1"/>
  <c r="K15" i="12"/>
  <c r="M15" i="12"/>
  <c r="O15" i="12"/>
  <c r="Q15" i="12"/>
  <c r="Q14" i="12" s="1"/>
  <c r="V15" i="12"/>
  <c r="G20" i="12"/>
  <c r="G14" i="12" s="1"/>
  <c r="I20" i="12"/>
  <c r="K20" i="12"/>
  <c r="K14" i="12" s="1"/>
  <c r="O20" i="12"/>
  <c r="O14" i="12" s="1"/>
  <c r="Q20" i="12"/>
  <c r="V20" i="12"/>
  <c r="V14" i="12" s="1"/>
  <c r="G21" i="12"/>
  <c r="I21" i="12"/>
  <c r="K21" i="12"/>
  <c r="M21" i="12"/>
  <c r="O21" i="12"/>
  <c r="Q21" i="12"/>
  <c r="V21" i="12"/>
  <c r="G27" i="12"/>
  <c r="M27" i="12" s="1"/>
  <c r="I27" i="12"/>
  <c r="K27" i="12"/>
  <c r="O27" i="12"/>
  <c r="Q27" i="12"/>
  <c r="V27" i="12"/>
  <c r="G34" i="12"/>
  <c r="I34" i="12"/>
  <c r="K34" i="12"/>
  <c r="M34" i="12"/>
  <c r="O34" i="12"/>
  <c r="Q34" i="12"/>
  <c r="V34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2" i="12"/>
  <c r="I42" i="12"/>
  <c r="K42" i="12"/>
  <c r="M42" i="12"/>
  <c r="O42" i="12"/>
  <c r="Q42" i="12"/>
  <c r="V42" i="12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G48" i="12"/>
  <c r="M48" i="12" s="1"/>
  <c r="I48" i="12"/>
  <c r="K48" i="12"/>
  <c r="O48" i="12"/>
  <c r="Q48" i="12"/>
  <c r="V48" i="12"/>
  <c r="G52" i="12"/>
  <c r="O52" i="12"/>
  <c r="G53" i="12"/>
  <c r="M53" i="12" s="1"/>
  <c r="M52" i="12" s="1"/>
  <c r="I53" i="12"/>
  <c r="I52" i="12" s="1"/>
  <c r="K53" i="12"/>
  <c r="K52" i="12" s="1"/>
  <c r="O53" i="12"/>
  <c r="Q53" i="12"/>
  <c r="Q52" i="12" s="1"/>
  <c r="V53" i="12"/>
  <c r="V52" i="12" s="1"/>
  <c r="G55" i="12"/>
  <c r="I55" i="12"/>
  <c r="I54" i="12" s="1"/>
  <c r="K55" i="12"/>
  <c r="M55" i="12"/>
  <c r="O55" i="12"/>
  <c r="Q55" i="12"/>
  <c r="Q54" i="12" s="1"/>
  <c r="V55" i="12"/>
  <c r="G59" i="12"/>
  <c r="M59" i="12" s="1"/>
  <c r="I59" i="12"/>
  <c r="K59" i="12"/>
  <c r="K54" i="12" s="1"/>
  <c r="O59" i="12"/>
  <c r="Q59" i="12"/>
  <c r="V59" i="12"/>
  <c r="V54" i="12" s="1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O54" i="12" s="1"/>
  <c r="Q63" i="12"/>
  <c r="V63" i="12"/>
  <c r="G66" i="12"/>
  <c r="I66" i="12"/>
  <c r="K66" i="12"/>
  <c r="M66" i="12"/>
  <c r="O66" i="12"/>
  <c r="Q66" i="12"/>
  <c r="V66" i="12"/>
  <c r="G69" i="12"/>
  <c r="M69" i="12" s="1"/>
  <c r="I69" i="12"/>
  <c r="K69" i="12"/>
  <c r="O69" i="12"/>
  <c r="Q69" i="12"/>
  <c r="V69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9" i="12"/>
  <c r="G78" i="12" s="1"/>
  <c r="I79" i="12"/>
  <c r="K79" i="12"/>
  <c r="K78" i="12" s="1"/>
  <c r="O79" i="12"/>
  <c r="O78" i="12" s="1"/>
  <c r="Q79" i="12"/>
  <c r="V79" i="12"/>
  <c r="V78" i="12" s="1"/>
  <c r="G81" i="12"/>
  <c r="I81" i="12"/>
  <c r="I78" i="12" s="1"/>
  <c r="K81" i="12"/>
  <c r="M81" i="12"/>
  <c r="O81" i="12"/>
  <c r="Q81" i="12"/>
  <c r="Q78" i="12" s="1"/>
  <c r="V81" i="12"/>
  <c r="G83" i="12"/>
  <c r="I83" i="12"/>
  <c r="I82" i="12" s="1"/>
  <c r="K83" i="12"/>
  <c r="M83" i="12"/>
  <c r="O83" i="12"/>
  <c r="Q83" i="12"/>
  <c r="Q82" i="12" s="1"/>
  <c r="V83" i="12"/>
  <c r="G84" i="12"/>
  <c r="G82" i="12" s="1"/>
  <c r="I84" i="12"/>
  <c r="K84" i="12"/>
  <c r="K82" i="12" s="1"/>
  <c r="O84" i="12"/>
  <c r="O82" i="12" s="1"/>
  <c r="Q84" i="12"/>
  <c r="V84" i="12"/>
  <c r="V82" i="12" s="1"/>
  <c r="G85" i="12"/>
  <c r="I85" i="12"/>
  <c r="K85" i="12"/>
  <c r="M85" i="12"/>
  <c r="O85" i="12"/>
  <c r="Q85" i="12"/>
  <c r="V85" i="12"/>
  <c r="G90" i="12"/>
  <c r="K90" i="12"/>
  <c r="O90" i="12"/>
  <c r="V90" i="12"/>
  <c r="G91" i="12"/>
  <c r="I91" i="12"/>
  <c r="I90" i="12" s="1"/>
  <c r="K91" i="12"/>
  <c r="M91" i="12"/>
  <c r="M90" i="12" s="1"/>
  <c r="O91" i="12"/>
  <c r="Q91" i="12"/>
  <c r="Q90" i="12" s="1"/>
  <c r="V91" i="12"/>
  <c r="G92" i="12"/>
  <c r="K92" i="12"/>
  <c r="O92" i="12"/>
  <c r="V92" i="12"/>
  <c r="G93" i="12"/>
  <c r="I93" i="12"/>
  <c r="I92" i="12" s="1"/>
  <c r="K93" i="12"/>
  <c r="M93" i="12"/>
  <c r="M92" i="12" s="1"/>
  <c r="O93" i="12"/>
  <c r="Q93" i="12"/>
  <c r="Q92" i="12" s="1"/>
  <c r="V93" i="12"/>
  <c r="G95" i="12"/>
  <c r="I95" i="12"/>
  <c r="I94" i="12" s="1"/>
  <c r="K95" i="12"/>
  <c r="M95" i="12"/>
  <c r="O95" i="12"/>
  <c r="Q95" i="12"/>
  <c r="Q94" i="12" s="1"/>
  <c r="V95" i="12"/>
  <c r="G97" i="12"/>
  <c r="G94" i="12" s="1"/>
  <c r="I97" i="12"/>
  <c r="K97" i="12"/>
  <c r="K94" i="12" s="1"/>
  <c r="O97" i="12"/>
  <c r="O94" i="12" s="1"/>
  <c r="Q97" i="12"/>
  <c r="V97" i="12"/>
  <c r="V94" i="12" s="1"/>
  <c r="G101" i="12"/>
  <c r="I101" i="12"/>
  <c r="K101" i="12"/>
  <c r="M101" i="12"/>
  <c r="O101" i="12"/>
  <c r="Q101" i="12"/>
  <c r="V101" i="12"/>
  <c r="G104" i="12"/>
  <c r="M104" i="12" s="1"/>
  <c r="I104" i="12"/>
  <c r="K104" i="12"/>
  <c r="O104" i="12"/>
  <c r="Q104" i="12"/>
  <c r="V104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22" i="12"/>
  <c r="M122" i="12" s="1"/>
  <c r="I122" i="12"/>
  <c r="K122" i="12"/>
  <c r="O122" i="12"/>
  <c r="Q122" i="12"/>
  <c r="V122" i="12"/>
  <c r="G126" i="12"/>
  <c r="I126" i="12"/>
  <c r="K126" i="12"/>
  <c r="M126" i="12"/>
  <c r="O126" i="12"/>
  <c r="Q126" i="12"/>
  <c r="V126" i="12"/>
  <c r="G130" i="12"/>
  <c r="M130" i="12" s="1"/>
  <c r="I130" i="12"/>
  <c r="K130" i="12"/>
  <c r="O130" i="12"/>
  <c r="Q130" i="12"/>
  <c r="V130" i="12"/>
  <c r="G132" i="12"/>
  <c r="G131" i="12" s="1"/>
  <c r="I132" i="12"/>
  <c r="K132" i="12"/>
  <c r="K131" i="12" s="1"/>
  <c r="O132" i="12"/>
  <c r="O131" i="12" s="1"/>
  <c r="Q132" i="12"/>
  <c r="V132" i="12"/>
  <c r="V131" i="12" s="1"/>
  <c r="G133" i="12"/>
  <c r="I133" i="12"/>
  <c r="I131" i="12" s="1"/>
  <c r="K133" i="12"/>
  <c r="M133" i="12"/>
  <c r="O133" i="12"/>
  <c r="Q133" i="12"/>
  <c r="Q131" i="12" s="1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2" i="12"/>
  <c r="G151" i="12" s="1"/>
  <c r="I152" i="12"/>
  <c r="K152" i="12"/>
  <c r="K151" i="12" s="1"/>
  <c r="O152" i="12"/>
  <c r="O151" i="12" s="1"/>
  <c r="Q152" i="12"/>
  <c r="V152" i="12"/>
  <c r="V151" i="12" s="1"/>
  <c r="G153" i="12"/>
  <c r="I153" i="12"/>
  <c r="I151" i="12" s="1"/>
  <c r="K153" i="12"/>
  <c r="M153" i="12"/>
  <c r="O153" i="12"/>
  <c r="Q153" i="12"/>
  <c r="Q151" i="12" s="1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M156" i="12" s="1"/>
  <c r="I156" i="12"/>
  <c r="K156" i="12"/>
  <c r="O156" i="12"/>
  <c r="Q156" i="12"/>
  <c r="V156" i="12"/>
  <c r="I157" i="12"/>
  <c r="Q157" i="12"/>
  <c r="G158" i="12"/>
  <c r="M158" i="12" s="1"/>
  <c r="M157" i="12" s="1"/>
  <c r="I158" i="12"/>
  <c r="K158" i="12"/>
  <c r="K157" i="12" s="1"/>
  <c r="O158" i="12"/>
  <c r="O157" i="12" s="1"/>
  <c r="Q158" i="12"/>
  <c r="V158" i="12"/>
  <c r="V157" i="12" s="1"/>
  <c r="I163" i="12"/>
  <c r="Q163" i="12"/>
  <c r="G164" i="12"/>
  <c r="G163" i="12" s="1"/>
  <c r="I164" i="12"/>
  <c r="K164" i="12"/>
  <c r="K163" i="12" s="1"/>
  <c r="O164" i="12"/>
  <c r="O163" i="12" s="1"/>
  <c r="Q164" i="12"/>
  <c r="V164" i="12"/>
  <c r="V163" i="12" s="1"/>
  <c r="G166" i="12"/>
  <c r="M166" i="12" s="1"/>
  <c r="I166" i="12"/>
  <c r="K166" i="12"/>
  <c r="K165" i="12" s="1"/>
  <c r="O166" i="12"/>
  <c r="O165" i="12" s="1"/>
  <c r="Q166" i="12"/>
  <c r="V166" i="12"/>
  <c r="V165" i="12" s="1"/>
  <c r="G167" i="12"/>
  <c r="I167" i="12"/>
  <c r="I165" i="12" s="1"/>
  <c r="K167" i="12"/>
  <c r="M167" i="12"/>
  <c r="O167" i="12"/>
  <c r="Q167" i="12"/>
  <c r="Q165" i="12" s="1"/>
  <c r="V167" i="12"/>
  <c r="G168" i="12"/>
  <c r="M168" i="12" s="1"/>
  <c r="I168" i="12"/>
  <c r="K168" i="12"/>
  <c r="O168" i="12"/>
  <c r="Q168" i="12"/>
  <c r="V168" i="12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AE174" i="12"/>
  <c r="AF174" i="12"/>
  <c r="I20" i="1"/>
  <c r="I19" i="1"/>
  <c r="I18" i="1"/>
  <c r="I17" i="1"/>
  <c r="I16" i="1"/>
  <c r="I119" i="1"/>
  <c r="J118" i="1" s="1"/>
  <c r="AZ76" i="1"/>
  <c r="AZ74" i="1"/>
  <c r="AZ72" i="1"/>
  <c r="AZ70" i="1"/>
  <c r="AZ67" i="1"/>
  <c r="AZ64" i="1"/>
  <c r="AZ61" i="1"/>
  <c r="AZ58" i="1"/>
  <c r="AZ56" i="1"/>
  <c r="F53" i="1"/>
  <c r="G23" i="1" s="1"/>
  <c r="G53" i="1"/>
  <c r="G25" i="1" s="1"/>
  <c r="H53" i="1"/>
  <c r="I52" i="1"/>
  <c r="I51" i="1"/>
  <c r="I50" i="1"/>
  <c r="I49" i="1"/>
  <c r="I48" i="1"/>
  <c r="I47" i="1"/>
  <c r="I46" i="1"/>
  <c r="I45" i="1"/>
  <c r="I44" i="1"/>
  <c r="I43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J86" i="1" l="1"/>
  <c r="J90" i="1"/>
  <c r="J92" i="1"/>
  <c r="J94" i="1"/>
  <c r="J98" i="1"/>
  <c r="J100" i="1"/>
  <c r="J102" i="1"/>
  <c r="J107" i="1"/>
  <c r="J83" i="1"/>
  <c r="J105" i="1"/>
  <c r="J113" i="1"/>
  <c r="J85" i="1"/>
  <c r="J109" i="1"/>
  <c r="J82" i="1"/>
  <c r="J88" i="1"/>
  <c r="J96" i="1"/>
  <c r="J84" i="1"/>
  <c r="J87" i="1"/>
  <c r="J89" i="1"/>
  <c r="J91" i="1"/>
  <c r="J93" i="1"/>
  <c r="J95" i="1"/>
  <c r="J97" i="1"/>
  <c r="J99" i="1"/>
  <c r="J101" i="1"/>
  <c r="J103" i="1"/>
  <c r="J111" i="1"/>
  <c r="J117" i="1"/>
  <c r="J115" i="1"/>
  <c r="A27" i="1"/>
  <c r="J43" i="1"/>
  <c r="J41" i="1"/>
  <c r="J47" i="1"/>
  <c r="J45" i="1"/>
  <c r="M24" i="18"/>
  <c r="M8" i="18" s="1"/>
  <c r="M10" i="17"/>
  <c r="M8" i="17" s="1"/>
  <c r="G40" i="16"/>
  <c r="AF46" i="16"/>
  <c r="M10" i="16"/>
  <c r="M8" i="16" s="1"/>
  <c r="M48" i="15"/>
  <c r="M14" i="15"/>
  <c r="M21" i="15"/>
  <c r="M38" i="15"/>
  <c r="M28" i="15"/>
  <c r="G48" i="15"/>
  <c r="G38" i="15"/>
  <c r="G14" i="15"/>
  <c r="M81" i="15"/>
  <c r="M80" i="15" s="1"/>
  <c r="M18" i="15"/>
  <c r="M17" i="15" s="1"/>
  <c r="G28" i="15"/>
  <c r="M69" i="14"/>
  <c r="M56" i="14"/>
  <c r="M8" i="14"/>
  <c r="M151" i="14"/>
  <c r="M143" i="14"/>
  <c r="M284" i="14"/>
  <c r="M243" i="14"/>
  <c r="M231" i="14"/>
  <c r="M227" i="14"/>
  <c r="M217" i="14"/>
  <c r="M95" i="14"/>
  <c r="G284" i="14"/>
  <c r="G129" i="14"/>
  <c r="G95" i="14"/>
  <c r="G62" i="14"/>
  <c r="G56" i="14"/>
  <c r="G8" i="14"/>
  <c r="G202" i="14"/>
  <c r="M47" i="14"/>
  <c r="M42" i="14" s="1"/>
  <c r="M101" i="13"/>
  <c r="M99" i="13" s="1"/>
  <c r="M76" i="13"/>
  <c r="M72" i="13" s="1"/>
  <c r="M50" i="13"/>
  <c r="M49" i="13" s="1"/>
  <c r="M9" i="13"/>
  <c r="M8" i="13" s="1"/>
  <c r="M10" i="12"/>
  <c r="M165" i="12"/>
  <c r="M54" i="12"/>
  <c r="G54" i="12"/>
  <c r="M20" i="12"/>
  <c r="M14" i="12" s="1"/>
  <c r="G165" i="12"/>
  <c r="M164" i="12"/>
  <c r="M163" i="12" s="1"/>
  <c r="G157" i="12"/>
  <c r="M152" i="12"/>
  <c r="M151" i="12" s="1"/>
  <c r="M132" i="12"/>
  <c r="M131" i="12" s="1"/>
  <c r="M97" i="12"/>
  <c r="M94" i="12" s="1"/>
  <c r="M84" i="12"/>
  <c r="M82" i="12" s="1"/>
  <c r="M79" i="12"/>
  <c r="M78" i="12" s="1"/>
  <c r="I21" i="1"/>
  <c r="J104" i="1"/>
  <c r="J106" i="1"/>
  <c r="J108" i="1"/>
  <c r="J110" i="1"/>
  <c r="J112" i="1"/>
  <c r="J114" i="1"/>
  <c r="J116" i="1"/>
  <c r="J49" i="1"/>
  <c r="J51" i="1"/>
  <c r="J39" i="1"/>
  <c r="J53" i="1" s="1"/>
  <c r="J42" i="1"/>
  <c r="J44" i="1"/>
  <c r="J48" i="1"/>
  <c r="J50" i="1"/>
  <c r="J52" i="1"/>
  <c r="G28" i="1" l="1"/>
  <c r="G27" i="1" s="1"/>
  <c r="G29" i="1" s="1"/>
  <c r="A28" i="1"/>
  <c r="J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 Vit</author>
  </authors>
  <commentList>
    <comment ref="S6" authorId="0" shapeId="0" xr:uid="{80756E4B-51EF-46ED-9DBA-56245316C9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295764-1C5C-42A3-A481-42E4092BD6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 Vit</author>
  </authors>
  <commentList>
    <comment ref="S6" authorId="0" shapeId="0" xr:uid="{D32AB54C-0BFD-4755-85F2-BFC2C45A9E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A24C75-70BD-4EC0-AB09-5A861DE87A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 Vit</author>
  </authors>
  <commentList>
    <comment ref="S6" authorId="0" shapeId="0" xr:uid="{612EE3D7-2EF6-47A7-9E3B-7787567D4C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2B08A6-C7FF-4854-91E8-9739CF588A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 Vit</author>
  </authors>
  <commentList>
    <comment ref="S6" authorId="0" shapeId="0" xr:uid="{9D331D28-4E00-425B-9FDC-CA2905B7AB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795FB8-4606-41F2-B6BB-086307E96B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 Vit</author>
  </authors>
  <commentList>
    <comment ref="S6" authorId="0" shapeId="0" xr:uid="{97F309EF-20D1-4338-B75B-7597F28463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172085-AD99-4856-8ABE-2B27318F23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 Vit</author>
  </authors>
  <commentList>
    <comment ref="S6" authorId="0" shapeId="0" xr:uid="{EEDAF140-A5A6-488B-9712-8495B41C03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30EDB7-123B-4451-BF4C-D228C1C3B0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 Vit</author>
  </authors>
  <commentList>
    <comment ref="S6" authorId="0" shapeId="0" xr:uid="{F0F6F9B2-EA6E-4927-B934-00516436DF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99E61EE-C64E-4566-97BD-6F7FBB8CF8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<sst xmlns="http://schemas.openxmlformats.org/spreadsheetml/2006/main" count="3969" uniqueCount="952">
  <si>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</si>
  <si>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</si>
  <si>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</si>
  <si>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</si>
  <si>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</si>
  <si>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</si>
  <si>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</si>
  <si>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</si>
  <si>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</si>
  <si>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</si>
  <si>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</si>
  <si>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</si>
  <si>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</si>
  <si>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</si>
  <si>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</si>
  <si>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</si>
  <si>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</si>
  <si>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</si>
  <si>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</si>
  <si>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</si>
  <si>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</si>
  <si>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</si>
  <si>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</si>
  <si>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</si>
  <si>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</si>
  <si>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</si>
  <si>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</si>
  <si>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</si>
  <si>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</si>
  <si>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</si>
  <si>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</si>
  <si>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</si>
  <si>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</si>
  <si>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</si>
  <si>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</si>
  <si>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</si>
  <si>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</si>
  <si>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</si>
  <si>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</si>
  <si>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</si>
  <si>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</si>
  <si>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</si>
  <si>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</si>
  <si>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2023-006</t>
  </si>
  <si>
    <t>Oprava uliční fasády ZUŠ J.Kvapila na tř.kpt Jaroše24 v Brně</t>
  </si>
  <si>
    <t>Stavba</t>
  </si>
  <si>
    <t>Stavební objekt</t>
  </si>
  <si>
    <t>SO 01</t>
  </si>
  <si>
    <t>Oprava a nátěr fasády</t>
  </si>
  <si>
    <t>1</t>
  </si>
  <si>
    <t>SO 02</t>
  </si>
  <si>
    <t>Sanace vlhkosti spodní stavby</t>
  </si>
  <si>
    <t>2</t>
  </si>
  <si>
    <t>Sanace vlhkosti</t>
  </si>
  <si>
    <t>3</t>
  </si>
  <si>
    <t>Stavební úpravy suterénu</t>
  </si>
  <si>
    <t>SO 03</t>
  </si>
  <si>
    <t>Elektroinstalace</t>
  </si>
  <si>
    <t>3.1</t>
  </si>
  <si>
    <t>SO 04</t>
  </si>
  <si>
    <t>VZT a vytápění</t>
  </si>
  <si>
    <t>1.4.1</t>
  </si>
  <si>
    <t>VZT</t>
  </si>
  <si>
    <t>1.4.2</t>
  </si>
  <si>
    <t>UT</t>
  </si>
  <si>
    <t>SO 05</t>
  </si>
  <si>
    <t>Ostatní a vedlejší náklady</t>
  </si>
  <si>
    <t>4</t>
  </si>
  <si>
    <t>Celkem za stavbu</t>
  </si>
  <si>
    <t>CZK</t>
  </si>
  <si>
    <t>#POPS</t>
  </si>
  <si>
    <t>Popis stavby: 2023-006 - Oprava uliční fasády ZUŠ J.Kvapila na tř.kpt Jaroše24 v Brně</t>
  </si>
  <si>
    <t>#POPO</t>
  </si>
  <si>
    <t>Popis objektu: SO 01 - Oprava a nátěr fasády</t>
  </si>
  <si>
    <t>Popis rozpočtu: 1 - Oprava a nátěr fasády</t>
  </si>
  <si>
    <t>#POPR</t>
  </si>
  <si>
    <t>Popis objektu: SO 02 - Sanace vlhkosti spodní stavby</t>
  </si>
  <si>
    <t>Popis rozpočtu: 2 - Sanace vlhkosti</t>
  </si>
  <si>
    <t>Popis rozpočtu: 3 - Stavební úpravy suterénu</t>
  </si>
  <si>
    <t>Popis objektu: SO 03 - Elektroinstalace</t>
  </si>
  <si>
    <t>Popis rozpočtu: 3.1 - Elektroinstalace</t>
  </si>
  <si>
    <t>Popis objektu: SO 04 - VZT a vytápění</t>
  </si>
  <si>
    <t>Popis rozpočtu: 1.4.1 - VZT</t>
  </si>
  <si>
    <t>Popis rozpočtu: 1.4.2 - UT</t>
  </si>
  <si>
    <t>Popis objektu: SO 05 - Ostatní a vedlejší náklady</t>
  </si>
  <si>
    <t>Popis rozpočtu: 4 - Ostatní a vedlejší náklady</t>
  </si>
  <si>
    <t>Rekapitulace dílů</t>
  </si>
  <si>
    <t>Typ dílu</t>
  </si>
  <si>
    <t>_1</t>
  </si>
  <si>
    <t>Kabely,vodiče a příslušenství</t>
  </si>
  <si>
    <t>_10</t>
  </si>
  <si>
    <t>Demontáže dle ceníku M741</t>
  </si>
  <si>
    <t>_2</t>
  </si>
  <si>
    <t>Ukončovací prvky a svorkovnice</t>
  </si>
  <si>
    <t>_3</t>
  </si>
  <si>
    <t>Úložný materiál,krabice a příslušenství</t>
  </si>
  <si>
    <t>_4</t>
  </si>
  <si>
    <t>Spínače,zásuvky a vidlice</t>
  </si>
  <si>
    <t>_5</t>
  </si>
  <si>
    <t>Svítidla</t>
  </si>
  <si>
    <t>_6</t>
  </si>
  <si>
    <t>Rozváděče,skříně a příslušenství</t>
  </si>
  <si>
    <t>_7</t>
  </si>
  <si>
    <t>Protipožární konstrukce</t>
  </si>
  <si>
    <t>_8</t>
  </si>
  <si>
    <t>Montáže dle ceníku M741</t>
  </si>
  <si>
    <t>_9</t>
  </si>
  <si>
    <t>Stavební práce při elektromontážích - 846-9</t>
  </si>
  <si>
    <t>Zemní práce</t>
  </si>
  <si>
    <t>Základy a zvláštní zakládání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</si>
  <si>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</si>
  <si>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</si>
  <si>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</si>
  <si>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</si>
  <si>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</si>
  <si>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</si>
  <si>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</si>
  <si>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</si>
  <si>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</si>
  <si>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</si>
  <si>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</si>
  <si>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</si>
  <si>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</si>
  <si>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</si>
  <si>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</si>
  <si>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</si>
  <si>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</si>
  <si>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</si>
  <si>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</si>
  <si>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</si>
  <si>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</si>
  <si>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</si>
  <si>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</si>
  <si>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</si>
  <si>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</si>
  <si>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</si>
  <si>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</si>
  <si>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728</t>
  </si>
  <si>
    <t>Vzduchotechnika</t>
  </si>
  <si>
    <t>731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</si>
  <si>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</si>
  <si>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</si>
  <si>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</si>
  <si>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</si>
  <si>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</si>
  <si>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</si>
  <si>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</si>
  <si>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</si>
  <si>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</si>
  <si>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</si>
  <si>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</si>
  <si>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</si>
  <si>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</si>
  <si>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</si>
  <si>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</si>
  <si>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</si>
  <si>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</si>
  <si>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</si>
  <si>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</si>
  <si>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</si>
  <si>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</si>
  <si>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</si>
  <si>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</si>
  <si>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</si>
  <si>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</si>
  <si>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</si>
  <si>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</si>
  <si>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</si>
  <si>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</si>
  <si>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</si>
  <si>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</si>
  <si>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</si>
  <si>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</si>
  <si>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</si>
  <si>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</si>
  <si>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</si>
  <si>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</si>
  <si>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</si>
  <si>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</si>
  <si>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</si>
  <si>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</si>
  <si>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</si>
  <si>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</si>
  <si>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</si>
  <si>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</si>
  <si>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</si>
  <si>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</si>
  <si>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</si>
  <si>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</si>
  <si>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310235251RT2</t>
  </si>
  <si>
    <t>Zazdívka otvorů o ploše do 0,0225 m2 ve zdivu nadzákladovém cihlami pálenými o tloušťce zdi přes 300 do 450 mm</t>
  </si>
  <si>
    <t>kus</t>
  </si>
  <si>
    <t>Vlastní</t>
  </si>
  <si>
    <t>Indiv</t>
  </si>
  <si>
    <t>Práce</t>
  </si>
  <si>
    <t>Běžná</t>
  </si>
  <si>
    <t>POL1_</t>
  </si>
  <si>
    <t>612401291R00</t>
  </si>
  <si>
    <t>Omítky malých ploch vnitřních stěn přes 0,09 do 0,25 m2, vápennou štukovou omítkou</t>
  </si>
  <si>
    <t>61-001</t>
  </si>
  <si>
    <t>Vyspravení vnitřních omítek a zapravení u demontovaných truhlářských prvků, výmalba, odhad</t>
  </si>
  <si>
    <t xml:space="preserve">m2    </t>
  </si>
  <si>
    <t>61-002</t>
  </si>
  <si>
    <t>Průběžný a zaávěrečný úklid po dobu provádění prací v interiéru</t>
  </si>
  <si>
    <t>soubor</t>
  </si>
  <si>
    <t>602033191R00</t>
  </si>
  <si>
    <t xml:space="preserve">Omítka stěn z hotových směsí adhézní nátěr, vápenný,  ,  ,  </t>
  </si>
  <si>
    <t>m2</t>
  </si>
  <si>
    <t>plocha fasády : 20,0*20,0</t>
  </si>
  <si>
    <t>VV</t>
  </si>
  <si>
    <t>9,5*1,5</t>
  </si>
  <si>
    <t>1,5*3,5</t>
  </si>
  <si>
    <t>plocha výplní otvorů : -89,7</t>
  </si>
  <si>
    <t>620991121R00</t>
  </si>
  <si>
    <t>Zakrývání výplní vnějších otvorů z postaveného lešení</t>
  </si>
  <si>
    <t>622412356RT1</t>
  </si>
  <si>
    <t>Nátěr vnějších omítek stěn vápenný, složitost 7, 2x nátěr, bez penetrace podkladu</t>
  </si>
  <si>
    <t>POL1_1</t>
  </si>
  <si>
    <t>bez penetrace podkladu</t>
  </si>
  <si>
    <t>POP</t>
  </si>
  <si>
    <t>622427322R00</t>
  </si>
  <si>
    <t>Oprava vnějších omítek vápenných a vápenocementových s překrytím celé plochy štukem stupeň členitosti 7, v množství opravované plochy přes 20 do 30 %, bez nátěru, bez nákladů na umělecké dekorace fasád</t>
  </si>
  <si>
    <t>dekorace fasád</t>
  </si>
  <si>
    <t>Včetně barvení vždy celé plochy (100%), s výjimkou položek oprav omítek drásaných.</t>
  </si>
  <si>
    <t>62-001</t>
  </si>
  <si>
    <t>Konsolidace povrchu pro povrchové zpevnění a obnovení soudržnosti materiálu prostředky, na bázi křemičitanu</t>
  </si>
  <si>
    <t>62-002</t>
  </si>
  <si>
    <t>Šablony pro ozdobné prvky fasády</t>
  </si>
  <si>
    <t>62-003</t>
  </si>
  <si>
    <t>Doplnění chybějících ozdobných prvků fasády, viz výpis pol. A,B,C,D,E,F,G,H,I</t>
  </si>
  <si>
    <t>62-004</t>
  </si>
  <si>
    <t>Vzorky finálního nátěru fasády</t>
  </si>
  <si>
    <t xml:space="preserve">ks    </t>
  </si>
  <si>
    <t>62-005</t>
  </si>
  <si>
    <t>Hydrofobizační nátěr kolen parapetů a řims</t>
  </si>
  <si>
    <t xml:space="preserve">m     </t>
  </si>
  <si>
    <t>62-006</t>
  </si>
  <si>
    <t>Oprava stávajících ozdobných prvků, včetně materiálu</t>
  </si>
  <si>
    <t>622904117VF1</t>
  </si>
  <si>
    <t>Očištění fasád tlakovou vodou složitost 6 - 7, od spodu vodou s přídavkem tenzidového čističe</t>
  </si>
  <si>
    <t>622904117VF2</t>
  </si>
  <si>
    <t>Očištění fasád tlakovou vodou složitost 6 - 7, mytí demineralizovanou vodou od vrchu</t>
  </si>
  <si>
    <t>632451022R00</t>
  </si>
  <si>
    <t>Vyrovnávací potěr z cementové malty v pásu o průměrné (střední) tloušťce od 20 do 30 mm</t>
  </si>
  <si>
    <t>941941032RT4</t>
  </si>
  <si>
    <t>Montáž lešení lehkého pracovního řadového s podlahami šířky od 0,80 do 1,00 m, výšky přes 10 do 30 m</t>
  </si>
  <si>
    <t>Včetně kotvení lešení.</t>
  </si>
  <si>
    <t>úprava pro arkýř : 6,0*15,0</t>
  </si>
  <si>
    <t>941941502R00</t>
  </si>
  <si>
    <t>Montáž lešení lehkého pracovního řadového s podlahami Dovoz a odvoz lešení rámového pronajatého</t>
  </si>
  <si>
    <t>km</t>
  </si>
  <si>
    <t>941941192RT4</t>
  </si>
  <si>
    <t>Montáž lešení lehkého pracovního řadového s podlahami příplatek za každý další i započatý měsíc použití lešení  šířky šířky od 0,80 do 1,00 m a výšky přes 10 do 30 m</t>
  </si>
  <si>
    <t>plocha fasády : 20,0*20,0*3</t>
  </si>
  <si>
    <t>úprava pro arkýř : 6,0*15,0*3</t>
  </si>
  <si>
    <t>941941832RT4</t>
  </si>
  <si>
    <t>Demontáž lešení lehkého řadového s podlahami šířky od 0,8 do 1 m, výšky přes 10 do 30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</si>
  <si>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</si>
  <si>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</si>
  <si>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</si>
  <si>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</si>
  <si>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</si>
  <si>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</si>
  <si>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</si>
  <si>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</si>
  <si>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m</t>
  </si>
  <si>
    <t>944945192R00</t>
  </si>
  <si>
    <t>Montáž záchytné stříšky příplatek k ceně za každý další i započatý měsíc použití záchytné stříšky  šířky do 2 m</t>
  </si>
  <si>
    <t>944945812R00</t>
  </si>
  <si>
    <t>Demontáž záchytné stříšky šířky do 2 m</t>
  </si>
  <si>
    <t>953943111R00</t>
  </si>
  <si>
    <t>Osazování jiných kovových výrobků do vynechaných nebo vysekaných kapes zdiva, se zajištěním polohy, se zalitím cementovou maltou  do 1kg/kus</t>
  </si>
  <si>
    <t>953945111RU3</t>
  </si>
  <si>
    <t>Ochranné prvky proti ptactvu hrotový systém osazen z lešení, upevněn lepením, šířka do 200 mm, výška 150 mm, 100 ks hrotů</t>
  </si>
  <si>
    <t>968071112R00</t>
  </si>
  <si>
    <t>Vyvěšení nebo zavěšení kovových křídel oken, plochy do 1,5 m2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</si>
  <si>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</si>
  <si>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</si>
  <si>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978015341R00</t>
  </si>
  <si>
    <t>Otlučení omítek vápenných nebo vápenocementových vnějších s vyškrabáním spár, s očištěním zdiva  5. až 7. stupni složitosti, v rozsahu do 30 %</t>
  </si>
  <si>
    <t>999281211R00</t>
  </si>
  <si>
    <t>Přesun hmot pro opravy a údržbu objektů pro opravy a údržbu vnějších plášťů dosavadních objektů  výšky do 25 m</t>
  </si>
  <si>
    <t>t</t>
  </si>
  <si>
    <t>728415812R00</t>
  </si>
  <si>
    <t>Demontáž větrací nebo ventilační mřížky do průřezu 0,1 m2</t>
  </si>
  <si>
    <t>764311201R00</t>
  </si>
  <si>
    <t>Krytiny z pozinkovaného plechu výroba a montáž hladké střešní krytiny s úpravou krytiny u okapů, prostupů a výčnělků  z tabulí velikosti 2 000 x 1000 mm, sklonu do 30°</t>
  </si>
  <si>
    <t>K09 : 1,6*3,3</t>
  </si>
  <si>
    <t>764410230R00</t>
  </si>
  <si>
    <t>Oplechování parapetů z pozinkovaného plechu dodávka a montáž   rš 200 mm</t>
  </si>
  <si>
    <t>K04 : 6*1,25</t>
  </si>
  <si>
    <t>K07 : 2*0,85</t>
  </si>
  <si>
    <t>K08 : 2*1,1</t>
  </si>
  <si>
    <t>764410250R00</t>
  </si>
  <si>
    <t>Oplechování parapetů z pozinkovaného plechu dodávka a montáž   rš 330 mm</t>
  </si>
  <si>
    <t>K01 : 6*1,9</t>
  </si>
  <si>
    <t>K06 : 6*2,1</t>
  </si>
  <si>
    <t>764421240R00</t>
  </si>
  <si>
    <t>Oplechování říms a ozdobných prvků z pozinkovaného plechu výroba a montáž   rš 250 mm</t>
  </si>
  <si>
    <t>K05 : 12*1,2</t>
  </si>
  <si>
    <t>K11 : 14*1,4</t>
  </si>
  <si>
    <t>764421250R00</t>
  </si>
  <si>
    <t>Oplechování říms a ozdobných prvků z pozinkovaného plechu výroba a montáž   rš 330 mm</t>
  </si>
  <si>
    <t>K03 : 26,9</t>
  </si>
  <si>
    <t>764421260R00</t>
  </si>
  <si>
    <t>Oplechování říms a ozdobných prvků z pozinkovaného plechu výroba a montáž   rš 400 mm</t>
  </si>
  <si>
    <t>K02 : 23,2</t>
  </si>
  <si>
    <t>764421270R00</t>
  </si>
  <si>
    <t>Oplechování říms a ozdobných prvků z pozinkovaného plechu výroba a montáž   rš 500 mm</t>
  </si>
  <si>
    <t>K12 : 21,5</t>
  </si>
  <si>
    <t>K10 : 21</t>
  </si>
  <si>
    <t>764311831RT1</t>
  </si>
  <si>
    <t>Demontáž krytiny hladké střešní z tabulí 2 x 1 m, plochy do 25 m, sklonu přes 30 do 45°</t>
  </si>
  <si>
    <t>764410850R00</t>
  </si>
  <si>
    <t>Demontáž oplechování parapetů rš od 100 do 330 mm</t>
  </si>
  <si>
    <t>POL1_7</t>
  </si>
  <si>
    <t>764421850R00</t>
  </si>
  <si>
    <t>Demontáž oplechování říms rš od 250 do 330 mm</t>
  </si>
  <si>
    <t>764421870R00</t>
  </si>
  <si>
    <t>Demontáž oplechování říms rš od 400 do 500 mm</t>
  </si>
  <si>
    <t>998764203R00</t>
  </si>
  <si>
    <t>Přesun hmot pro konstrukce klempířské v objektech výšky do 24 m</t>
  </si>
  <si>
    <t>766-200</t>
  </si>
  <si>
    <t>Demontáž, odvoz a likvidace vyměňovaných truhlářských prvků</t>
  </si>
  <si>
    <t>766-T01</t>
  </si>
  <si>
    <t>Repas okna + nová vnější křídla s izolačním sklem 4-12-4, 1250x2350 mm, T01,  viz. výpis prvků</t>
  </si>
  <si>
    <t>766-T02</t>
  </si>
  <si>
    <t>Osazení izolačních skel 4-12-4 na ext.křídlech + nové lišty</t>
  </si>
  <si>
    <t>766-T03</t>
  </si>
  <si>
    <t>Komplet nové okno, replika původního 860x2240 mm</t>
  </si>
  <si>
    <t>766-T04</t>
  </si>
  <si>
    <t>Komplet nové okno, replika původního 660x2240 mm</t>
  </si>
  <si>
    <t>766-T05</t>
  </si>
  <si>
    <t>Nový okenní prvek 1200x2300 mm</t>
  </si>
  <si>
    <t>766-T06</t>
  </si>
  <si>
    <t>Nový prvek - 4x kazeta 1165x1750 mm</t>
  </si>
  <si>
    <t>766-T07</t>
  </si>
  <si>
    <t>Nový prvek - 2x kazeta</t>
  </si>
  <si>
    <t>766-T08</t>
  </si>
  <si>
    <t>Repase rámu vrat, křídla nový prvek, 1920 x 2950 mm - viz. výpis prvků</t>
  </si>
  <si>
    <t>766-T09</t>
  </si>
  <si>
    <t>Dřevěný parapet šířka 250 mm, dl. 1,25 m , barva bílá, D+M</t>
  </si>
  <si>
    <t>766-T10</t>
  </si>
  <si>
    <t>Dřevěný parapet šířka 350 mm, dl. 1,25 m , barva bílá, D+M</t>
  </si>
  <si>
    <t>766-T11</t>
  </si>
  <si>
    <t>Dřevěný parapet s mřížkou šířka 500 mm, dl. 1,25 m , barva bílá, kovová mřížka 1000/350 mm,D+M</t>
  </si>
  <si>
    <t>766-T12</t>
  </si>
  <si>
    <t>Dřevěný parapet šířka 250 mm, dl. 1,3 m , barva bílá, D+M</t>
  </si>
  <si>
    <t>766-T13</t>
  </si>
  <si>
    <t>Dřevěný parapet šířka 100 mm, dl. 0,975 m , barva bílá, D+M</t>
  </si>
  <si>
    <t>766-T14</t>
  </si>
  <si>
    <t>Dřevěný parapet šířka 100 mm, dl. 2,05 m , barva bílá, D+M</t>
  </si>
  <si>
    <t>766-T15</t>
  </si>
  <si>
    <t>Dřevěné obložení stěny a stropu, repas stávajícího, celková plocha 13,8 m2, barva bílá</t>
  </si>
  <si>
    <t>766-T16</t>
  </si>
  <si>
    <t>Dřevěné obložení stěny, repas stávajícího, celková plocha 6,32 m2, barva bílá</t>
  </si>
  <si>
    <t>766-T17</t>
  </si>
  <si>
    <t>998766203R00</t>
  </si>
  <si>
    <t>Přesun hmot pro konstrukce truhlářské v objektech výšky do 24 m</t>
  </si>
  <si>
    <t>767-001</t>
  </si>
  <si>
    <t>Demontáž a zpětná montáž kovových prvků na fasádě</t>
  </si>
  <si>
    <t>767-Z01</t>
  </si>
  <si>
    <t>Okno hliníkové otevíravé jednokřídlé, otočně sklopné, křídlo dělené 1000x650 mm, klika, otevírač okn, viz výpis zámečnických výrobků Z01, D+M</t>
  </si>
  <si>
    <t>767-Z02</t>
  </si>
  <si>
    <t>Hliníková vrata do dvora 2040 x 4620 mm, D+M, viz výpis zámečnických výrobků Z02</t>
  </si>
  <si>
    <t>767-Z03</t>
  </si>
  <si>
    <t>Fasádní držák vlajky, kovový, pozinkovaný pro dvě žerdě s vlajkami, Dodávka, montáž</t>
  </si>
  <si>
    <t>998767203R00</t>
  </si>
  <si>
    <t>Přesun hmot pro kovové stavební doplňk. konstrukce v objektech výšky do 24 m</t>
  </si>
  <si>
    <t>783801812R00</t>
  </si>
  <si>
    <t xml:space="preserve">Odstranění starých nátěrů z omítek stěn, oškrabáním </t>
  </si>
  <si>
    <t>786-O-01</t>
  </si>
  <si>
    <t>Vnitřní stínění - stahovací látková roletamezi okenními křídly, dodávka, montáž</t>
  </si>
  <si>
    <t>979082119R00</t>
  </si>
  <si>
    <t>Vodorovná doprava suti a vybouraných hmot vodorovná doprava suti po suchu do 1000 m, příplatek za dalších i započatých 1000 m přes 1000 m</t>
  </si>
  <si>
    <t>POL1_9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</si>
  <si>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</si>
  <si>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</si>
  <si>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</si>
  <si>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</si>
  <si>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</si>
  <si>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</si>
  <si>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</si>
  <si>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</si>
  <si>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979083117R00</t>
  </si>
  <si>
    <t>Vodorovné přemístění suti přes 5000 m do 6000 m</t>
  </si>
  <si>
    <t>979990107R00</t>
  </si>
  <si>
    <t>Poplatek za skládku za uložení, směs betonu, cihel a dřeva,  , skupina 17 09 04 z Katalogu odpadů</t>
  </si>
  <si>
    <t>SUM</t>
  </si>
  <si>
    <t>END</t>
  </si>
  <si>
    <t>113107515R00</t>
  </si>
  <si>
    <t>Odstranění podkladů nebo krytů z kameniva hrubého drceného, v ploše jednotlivě do 50 m2, tloušťka vrstvy 150 mm</t>
  </si>
  <si>
    <t xml:space="preserve">ulice  :  22,00*1,2 : </t>
  </si>
  <si>
    <t>22,0*1,2</t>
  </si>
  <si>
    <t>113108305R00</t>
  </si>
  <si>
    <t>Odstranění podkladů nebo krytů živičných, v ploše jednotlivě do 50 m2, tloušťka vrstvy 50 mm</t>
  </si>
  <si>
    <t>22,0*1,8</t>
  </si>
  <si>
    <t>113108310R00</t>
  </si>
  <si>
    <t>Odstranění podkladů nebo krytů živičných, v ploše jednotlivě do 50 m2, tloušťka vrstvy 100 mm</t>
  </si>
  <si>
    <t>22,0*1,5</t>
  </si>
  <si>
    <t>119001401R00</t>
  </si>
  <si>
    <t>Dočasné zajištění podzemního potrubí nebo vedení ocelového potrubí  DN  do 200 mm</t>
  </si>
  <si>
    <t>119001422R00</t>
  </si>
  <si>
    <t>Dočasné zajištění podzemního potrubí nebo vedení kabelů přes 3 do 6 kabelů</t>
  </si>
  <si>
    <t>139601102R00</t>
  </si>
  <si>
    <t>Ruční výkop jam, rýh a šachet v hornině 3</t>
  </si>
  <si>
    <t>m3</t>
  </si>
  <si>
    <t xml:space="preserve">ulice  :  22,00*1,0*1,85 : </t>
  </si>
  <si>
    <t>22,0*1,2*1,85</t>
  </si>
  <si>
    <t>151101101R00</t>
  </si>
  <si>
    <t>Zřízení pažení a rozepření stěn rýh příložné  pro jakoukoliv mezerovitost, hloubky do 2 m</t>
  </si>
  <si>
    <t xml:space="preserve">ulice  :  22,00*1,85 : </t>
  </si>
  <si>
    <t>22,0*1,85</t>
  </si>
  <si>
    <t>151101111R00</t>
  </si>
  <si>
    <t>Odstranění pažení a rozepření rýh příložné , hloubky do 2 m</t>
  </si>
  <si>
    <t>161101101R00</t>
  </si>
  <si>
    <t>Svislé přemístění výkopku z horniny 1 až 4, při hloubce výkopu přes 1 do 2,5 m</t>
  </si>
  <si>
    <t>1-001</t>
  </si>
  <si>
    <t>Přechodová lávka se zábradlím pro bezpečný přechod výkopu, šířka 2m</t>
  </si>
  <si>
    <t>151401601R00</t>
  </si>
  <si>
    <t>při roubení příložném, hloubky do 4 m</t>
  </si>
  <si>
    <t xml:space="preserve">pro zhotovení skladby konstrukce : </t>
  </si>
  <si>
    <t>162201203R00</t>
  </si>
  <si>
    <t>z horniny 1 až 4, kolečkem, na vzdálenost do 10 m</t>
  </si>
  <si>
    <t>162201210R00</t>
  </si>
  <si>
    <t>Příplatek za dalš.10 m, kolečko, výkop. z hor.1- 4</t>
  </si>
  <si>
    <t>167101201R00</t>
  </si>
  <si>
    <t>z horniny 1 až 4</t>
  </si>
  <si>
    <t>174101102R00</t>
  </si>
  <si>
    <t>v uzavřených prostorách s urovnáním povrchu zásypu s ručním zhutněním</t>
  </si>
  <si>
    <t>564851111RT2</t>
  </si>
  <si>
    <t>Podklad ze štěrkodrti s rozprostřením a zhutněním frakce 0-32 mm, tloušťka po zhutnění 150 mm</t>
  </si>
  <si>
    <t xml:space="preserve">ulice   :  22,00*1,2 : </t>
  </si>
  <si>
    <t>573231127R00</t>
  </si>
  <si>
    <t>Postřik živičný spojovací bez posypu kamenivem , množství zbytkového asfaltu 0,70 kg/m2</t>
  </si>
  <si>
    <t>577113114R00</t>
  </si>
  <si>
    <t>Beton asfaltový z modifikovaného asfaltu v pruhu šířky do 3 m, ACO 16 S , tloušťky 50 mm, plochy přes 1000 m2</t>
  </si>
  <si>
    <t>577181126R00</t>
  </si>
  <si>
    <t>Beton asfaltový s rozprostřením a zhutněním v pruhu šířky do 3 m, ACL 16+, tloušťky 90 mm, plochy přes 1000 m2</t>
  </si>
  <si>
    <t>622454511R00</t>
  </si>
  <si>
    <t>Oprava vnějších omítek cementových v množství opravované plochy přes 30  do 50 % , hladkých hlazených dřevěným hladítkem</t>
  </si>
  <si>
    <t xml:space="preserve">ulice  :  22,00*1,85+0,3 : </t>
  </si>
  <si>
    <t>22,0*2,15</t>
  </si>
  <si>
    <t>978015261R00</t>
  </si>
  <si>
    <t>Otlučení omítek vápenných nebo vápenocementových vnějších s vyškrabáním spár, s očištěním zdiva  1. až 4. stupni složitosti, v rozsahu do 50 %</t>
  </si>
  <si>
    <t>998011001R00</t>
  </si>
  <si>
    <t>Přesun hmot pro budovy s nosnou konstrukcí zděnou výšky do 6 m</t>
  </si>
  <si>
    <t>622481211R00</t>
  </si>
  <si>
    <t>Vyztužení povrchových úprav vnějších stěn stěrkou s výztužnou sklotextilní tkaninou, bez dodávky materiálu</t>
  </si>
  <si>
    <t>711212111R00</t>
  </si>
  <si>
    <t>Izolace proti vodě nátěr podkladní pod hydroizolační stěrky</t>
  </si>
  <si>
    <t>715273001R00</t>
  </si>
  <si>
    <t>Izolace technologických zařízení speciální stěrkováním pod obklady nebo vyzdívky ve dvou vrstvách  tmelem</t>
  </si>
  <si>
    <t>Včetně pomocného lešení o výšce podlahy do 1900 mm a pro zatížení do 1,5 kPa.</t>
  </si>
  <si>
    <t>22,0*2,15*2</t>
  </si>
  <si>
    <t>711132311R00</t>
  </si>
  <si>
    <t>svislá,  , nopovou fólií včetně uchycovacích prvků</t>
  </si>
  <si>
    <t>711212012RP2</t>
  </si>
  <si>
    <t>Těsnící třírohá bitumenová páska</t>
  </si>
  <si>
    <t>25,0</t>
  </si>
  <si>
    <t>711747288RP1</t>
  </si>
  <si>
    <t>Opracování prostupů, D do 200 mm, vč. systémové manžety</t>
  </si>
  <si>
    <t>28323110R</t>
  </si>
  <si>
    <t>fólie izolační zemní drenážní; tloušťka 0,60 mm; výška nopů 8,0 mm; plošná hmotnost 450 g/m2; HDPE; kašírování PES rohož</t>
  </si>
  <si>
    <t>Specifikace</t>
  </si>
  <si>
    <t>POL3_</t>
  </si>
  <si>
    <t>22,0*2,15*1,1</t>
  </si>
  <si>
    <t>283424105R</t>
  </si>
  <si>
    <t>lišta ukončovací; materiál PVC; l = 2 000 mm; hnědá</t>
  </si>
  <si>
    <t>585 651030.R</t>
  </si>
  <si>
    <t>Stěrka polymercementová SAKRET BWB, bal. 25 kg</t>
  </si>
  <si>
    <t>kg</t>
  </si>
  <si>
    <t>22,0*2,15*1,6*9,0</t>
  </si>
  <si>
    <t>63127252.AR</t>
  </si>
  <si>
    <t>tkanina výztužná materiál skleněné vlákno; plošná hmotnost 162 g/m2; velikost ok 3,5 x 3,5 mm; š = 1 000 mm; l = 50000,0 mm</t>
  </si>
  <si>
    <t>998711202R00</t>
  </si>
  <si>
    <t>Přesun hmot pro izolace proti vodě svisle do 12 m</t>
  </si>
  <si>
    <t>za prvé podlaží nad nebo pod základním podlažím</t>
  </si>
  <si>
    <t>do 10 m</t>
  </si>
  <si>
    <t>příplatek k ceně za každých dalších 5 m</t>
  </si>
  <si>
    <t>0,10 : 45,54*0,37</t>
  </si>
  <si>
    <t>0,06 : 18,23*0,37</t>
  </si>
  <si>
    <t>0,07 : 6,14*0,37</t>
  </si>
  <si>
    <t>161101501R00</t>
  </si>
  <si>
    <t>Svislé přemístění výkopku nošením z horniny 1 až 4</t>
  </si>
  <si>
    <t>162701105R00</t>
  </si>
  <si>
    <t>Vodorovné přemístění výkopku z horniny 1 až 4, na vzdálenost přes 9 000  do 10 000 m</t>
  </si>
  <si>
    <t>Vodorovné přemístění výkopku z horniny 1 až 4, kolečkem, na vzdálenost do 10 m</t>
  </si>
  <si>
    <t>Vodorovné přemístění výkopku příplatek za každých dalších 10 m  z horniny 1 až 4, kolečkem</t>
  </si>
  <si>
    <t>0,10 : 45,54*0,37*3</t>
  </si>
  <si>
    <t>0,06 : 18,23*0,37*3</t>
  </si>
  <si>
    <t>0,07 : 6,14*0,37*3</t>
  </si>
  <si>
    <t>Nakládání, skládání, překládání neulehlého výkopku nakládání, skládání, překládání neulehléno výkopku nebo zeminy - ručně  z horniny 1 až 4</t>
  </si>
  <si>
    <t>171201101R00</t>
  </si>
  <si>
    <t>Uložení sypaniny do násypů nezhutněných</t>
  </si>
  <si>
    <t>Uložení sypaniny do násypů nebo na skládku s rozprostřením sypaniny ve vrstvách a s hrubým urovnáním.</t>
  </si>
  <si>
    <t>199000002R00</t>
  </si>
  <si>
    <t>Poplatky za skládku horniny 1- 4, skupina 17 05 04 z Katalogu odpadů</t>
  </si>
  <si>
    <t>216904391R00</t>
  </si>
  <si>
    <t>Očištění ploch tlak. vodou nebo stlač. vzduchem  ,  , příplatek za ruční dočištění ocelovými kartáči</t>
  </si>
  <si>
    <t>281606211R00</t>
  </si>
  <si>
    <t>Injektování zdiva proti vzlínající vlhkosti cihelného, tloušťky do 400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</si>
  <si>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</si>
  <si>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3,5+1,8</t>
  </si>
  <si>
    <t>281606212R00</t>
  </si>
  <si>
    <t>Injektování zdiva proti vzlínající vlhkosti cihelného, tloušťky do 600 mm, nízkotlakovou injektáží, silikonovou injektážní hmotou</t>
  </si>
  <si>
    <t>6,0+5,0+4*0,5</t>
  </si>
  <si>
    <t>281606213R00</t>
  </si>
  <si>
    <t>Injektování zdiva proti vzlínající vlhkosti cihelného, tloušťky do 800 mm, nízkotlakovou injektáží, silikonovou injektážní hmotou</t>
  </si>
  <si>
    <t>6,0+12,0</t>
  </si>
  <si>
    <t>281606214R00</t>
  </si>
  <si>
    <t>Injektování zdiva proti vzlínající vlhkosti cihelného, tloušťky do 1000 mm, nízkotlakovou injektáží, silikonovou injektážní hmotou</t>
  </si>
  <si>
    <t>12,0</t>
  </si>
  <si>
    <t>317121101R00</t>
  </si>
  <si>
    <t>Osazení překladu světlost otvoru do 105 cm</t>
  </si>
  <si>
    <t>342255026R00</t>
  </si>
  <si>
    <t>Příčky z cihel a tvárnic nepálených příčky z příčkovek pórobetonových tloušťky 125 mm</t>
  </si>
  <si>
    <t>1,95*3,2</t>
  </si>
  <si>
    <t>-0,8*2</t>
  </si>
  <si>
    <t>59321899R</t>
  </si>
  <si>
    <t>Překlad prefabrikovaný pórobetonový jednoduchý; délka = 1 250 mm; šířka = 125 mm; výška = 249 mm</t>
  </si>
  <si>
    <t>602011141RT3</t>
  </si>
  <si>
    <t xml:space="preserve">Omítka stěn z hotových směsí vrstva štuková, vápenná,  , tloušťka vrstvy 4 mm,  </t>
  </si>
  <si>
    <t>1,95*3,2*2</t>
  </si>
  <si>
    <t>-0,8*2*2</t>
  </si>
  <si>
    <t>602016193R00</t>
  </si>
  <si>
    <t>Omítka stěn z hotových směsí Doplňkové práce pro omítky stěn z hotových směsí  hloubková penetrace stěn akrylátová</t>
  </si>
  <si>
    <t>612433322R00</t>
  </si>
  <si>
    <t xml:space="preserve">Omítka vnitřní sanační pro vysoké zasolení, dvouvrstvá, tloušťky 25 mm,  </t>
  </si>
  <si>
    <t>612481211RT2</t>
  </si>
  <si>
    <t>Vyztužení povrchu vnitřních stěn sklotextilní síťovinou s dodávkou síťoviny a stěrkového tmelu</t>
  </si>
  <si>
    <t>627452931R00</t>
  </si>
  <si>
    <t>Spárování starého zdiva zdí a valů cihelného, do hloubky 50 mm, cementovou maltou</t>
  </si>
  <si>
    <t>strop 0.10 : 7,85*5,9</t>
  </si>
  <si>
    <t>-2*0,5*0,5</t>
  </si>
  <si>
    <t>-2*0,6*0,5</t>
  </si>
  <si>
    <t>stěny 0.10 : 5,9*3,2*2</t>
  </si>
  <si>
    <t>7,85*3,2*2</t>
  </si>
  <si>
    <t>-3*2,25*1,0</t>
  </si>
  <si>
    <t>-0,8*2,0</t>
  </si>
  <si>
    <t>3*1,0*(1,0+1,6)</t>
  </si>
  <si>
    <t>6*0,7*1,8</t>
  </si>
  <si>
    <t>8*0,5*3,2</t>
  </si>
  <si>
    <t>8*2,5*1,4/2</t>
  </si>
  <si>
    <t>strop 0.06 : 1,9*5,9</t>
  </si>
  <si>
    <t>0,35*1,0</t>
  </si>
  <si>
    <t>stěny 0.06 : 5,9*3,2*2</t>
  </si>
  <si>
    <t>1,9*3,2*2</t>
  </si>
  <si>
    <t>-1,0*2,0*2</t>
  </si>
  <si>
    <t>-2,25*1,0</t>
  </si>
  <si>
    <t>1,0*(1,0+1,6)</t>
  </si>
  <si>
    <t>2*0,7*1,8</t>
  </si>
  <si>
    <t>289970111R00</t>
  </si>
  <si>
    <t>Geotextílie separační, filtrační, zpevňující polypropylén, 300 g/m2</t>
  </si>
  <si>
    <t>0,10 : 45,54</t>
  </si>
  <si>
    <t>0,06 : 18,23</t>
  </si>
  <si>
    <t>0,07 : 6,14</t>
  </si>
  <si>
    <t>564831111R00</t>
  </si>
  <si>
    <t>Podklad ze štěrkodrti s rozprostřením a zhutněním frakce 0-63 mm, tloušťka po zhutnění 100 mm</t>
  </si>
  <si>
    <t>632411150RT2</t>
  </si>
  <si>
    <t>Potěr ze suchých směsí cementový, tloušťky 50 mm, bez penetrace</t>
  </si>
  <si>
    <t>632441491R00</t>
  </si>
  <si>
    <t xml:space="preserve">Potěr litý anhydritový broušení anhydritových potěrů </t>
  </si>
  <si>
    <t>965048515R00</t>
  </si>
  <si>
    <t>Bourání podkladů pod dlažby nebo litých celistvých dlažeb a mazanin  Broušení betonového povrchu do tloušťky 5 mm</t>
  </si>
  <si>
    <t>Izolace proti vodě nátěr podkladní pod hydroizolační stěrky, Penetrace akrylová (AY); funkce: zpevnění povrchu, úprava savosti; ředidlo: voda (disperzní)</t>
  </si>
  <si>
    <t>777101101R00</t>
  </si>
  <si>
    <t>Příprava podkladu vysávání podlah průmyslovým vysavačem</t>
  </si>
  <si>
    <t>63-001</t>
  </si>
  <si>
    <t>Potrubí pro přívod a odvod vzduchu k provětrávané podlaze, včetně vysekání a zapravení drážek, napojení na komínové průduchy a větrací mřížky ve fasádě</t>
  </si>
  <si>
    <t>631340032RAJ</t>
  </si>
  <si>
    <t>Dutá podlaha z kopulovitých prvků ztraceného bednění výška prvků 220 mm, svařovaná síť z drátu 6 mm, zálivka betonem C 16/20 výšky 60 mm nad vrcholkem prvků, zatížení do 2100 kg/m2</t>
  </si>
  <si>
    <t>Agregovaná položka</t>
  </si>
  <si>
    <t>POL2_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</si>
  <si>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</si>
  <si>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  včetně dodávky zárubní  800 x 1970 x 150 mm</t>
  </si>
  <si>
    <t>včetně dodávky zárubní  800 x 1970 x 150 mm</t>
  </si>
  <si>
    <t>8-001</t>
  </si>
  <si>
    <t>Zaslepení původního nevyužívaného potrubí splaškové kanalizace</t>
  </si>
  <si>
    <t>941955001R00</t>
  </si>
  <si>
    <t>Lešení lehké pracovní pomocné pomocné, o výšce lešeňové podlahy do 1,2 m</t>
  </si>
  <si>
    <t>0.10 : 7,85*5,9</t>
  </si>
  <si>
    <t>0.06 : 1,9*5,9</t>
  </si>
  <si>
    <t>0.07 : 3,65*1,5</t>
  </si>
  <si>
    <t>3,45*1,5</t>
  </si>
  <si>
    <t>1,0*0,35</t>
  </si>
  <si>
    <t>2,25*0,35</t>
  </si>
  <si>
    <t>0,8*1,05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</si>
  <si>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</si>
  <si>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</si>
  <si>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</si>
  <si>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95-001</t>
  </si>
  <si>
    <t>Revize průchodnosti komínových průduchů, případné zprůchodnění pro napojení odvětrání podlah</t>
  </si>
  <si>
    <t>95-002</t>
  </si>
  <si>
    <t>Vyčištění šachet a světlíků od suti</t>
  </si>
  <si>
    <t>965042241RT4</t>
  </si>
  <si>
    <t>Bourání podkladů pod dlažby nebo litých celistvých dlažeb a mazanin  betonových nebo z litého asfaltu, tloušťky přes 100 mm, plochy přes 4 m2</t>
  </si>
  <si>
    <t>0,10 : 45,54*0,15</t>
  </si>
  <si>
    <t>0,06 : 18,23*0,15</t>
  </si>
  <si>
    <t>0,07 : 6,14*0,15</t>
  </si>
  <si>
    <t>970031060R00</t>
  </si>
  <si>
    <t>Jádrové vrtání, kruhové prostupy v cihelném zdivu jádrové vrtání, do D 60 mm</t>
  </si>
  <si>
    <t>4*0,65</t>
  </si>
  <si>
    <t>2*0,5</t>
  </si>
  <si>
    <t>970031200R00</t>
  </si>
  <si>
    <t>Jádrové vrtání, kruhové prostupy v cihelném zdivu jádrové vrtání, do D 200 mm</t>
  </si>
  <si>
    <t>0,65</t>
  </si>
  <si>
    <t>970031250R00</t>
  </si>
  <si>
    <t>Jádrové vrtání, kruhové prostupy v cihelném zdivu jádrové vrtání, do D 250 mm</t>
  </si>
  <si>
    <t>0,5</t>
  </si>
  <si>
    <t>970031300R00</t>
  </si>
  <si>
    <t>Jádrové vrtání, kruhové prostupy v cihelném zdivu jádrové vrtání, do D 300 mm</t>
  </si>
  <si>
    <t>978023411R00</t>
  </si>
  <si>
    <t>Vysekání, vyškrábání a vyčištění spár zdiva cihelného  mimo komínového</t>
  </si>
  <si>
    <t>strop 0.07 : 3,65*1,5</t>
  </si>
  <si>
    <t>stěny 0.07 : 3,45*3,2*2</t>
  </si>
  <si>
    <t>2*0,35*3,2</t>
  </si>
  <si>
    <t>4*1,5*3,2</t>
  </si>
  <si>
    <t>3,65*3,2*2</t>
  </si>
  <si>
    <t>-2*0,9*2,0</t>
  </si>
  <si>
    <t>-0,6*1,8</t>
  </si>
  <si>
    <t>1,05*2,0</t>
  </si>
  <si>
    <t>96-001</t>
  </si>
  <si>
    <t>Vybourání stávajícího cihelného schodiště včetně odvozu a likvidace suti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</si>
  <si>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</si>
  <si>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</si>
  <si>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</si>
  <si>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713191100RT9</t>
  </si>
  <si>
    <t>Izolace tepelné běžných konstrukcí - doplňky položení separační fólie, včetně dodávky PE fólie, Fólie hladká separační</t>
  </si>
  <si>
    <t>283754621R</t>
  </si>
  <si>
    <t>Výrobek izolační pro budovy z extrudovaného polystyrenu (XPS) tvar: deska; tloušťka d = 50,0 mm; OH = 35 kg/m3; lambda = 0,033 W/(m.K); pevnost v tlaku CS 300 kPa; RtF: E</t>
  </si>
  <si>
    <t>0,10 : 45,54*2*1,1</t>
  </si>
  <si>
    <t>0,06 : 18,23*2*1,1</t>
  </si>
  <si>
    <t>0,07 : 6,14*2*1,1</t>
  </si>
  <si>
    <t>998713201R00</t>
  </si>
  <si>
    <t>Přesun hmot pro izolace tepelné v objektech výšky do 6 m</t>
  </si>
  <si>
    <t>766670021R00</t>
  </si>
  <si>
    <t xml:space="preserve">Montáž kliky a štítku </t>
  </si>
  <si>
    <t>766-T18</t>
  </si>
  <si>
    <t>Dřevěné vnitřní dveře pravé 900x2020x150 mm, práh, oblož zárubeň, kování - viz výpis prvků</t>
  </si>
  <si>
    <t>766-T19</t>
  </si>
  <si>
    <t>Dřevěné vnitřní dveře pravé 880x1900x150 mm, práh, oblož zárubeň, kování - viz výpis prvků</t>
  </si>
  <si>
    <t>766-T20</t>
  </si>
  <si>
    <t>Dřevěné vnitřní dveře pravé 700x1900x150 mm, práh, oblož zárubeň, kování - viz výpis prvků</t>
  </si>
  <si>
    <t>766-T21</t>
  </si>
  <si>
    <t>Dřevěné vnitřní dveře pravé 1000x1900x150 mm, práh, oblož zárubeň, kování - viz výpis prvků</t>
  </si>
  <si>
    <t>54914624R</t>
  </si>
  <si>
    <t>kování interiérové kliky s kruhovými štíty pro klíč; povrch - kliky pochromované; povrch - štíty leštěná nerez</t>
  </si>
  <si>
    <t>61160186R</t>
  </si>
  <si>
    <t>Dveře vnitřní jednostranně otevíravé; funkce: klasické; šířka = 800 mm; výška = 1 970 mm; počet křídel: 1; materiál rámu křídla: masiv; materiál výplně: voština; materiál pláště: DTD; povrchová úprava: lakovaný RAL; struktura povrchu: oboustranně hladká; míra zasklení: plné křídlo; barva: bílá</t>
  </si>
  <si>
    <t>úprava: lakovaný RAL; struktura povrchu: oboustranně hladká; míra zasklení: plné křídlo; barva: bílá</t>
  </si>
  <si>
    <t>767995106R00</t>
  </si>
  <si>
    <t>Výroba a montáž atypických kovovových doplňků staveb hmotnosti přes 100 do 250 kg</t>
  </si>
  <si>
    <t>767996803R00</t>
  </si>
  <si>
    <t>Demontáž ostatních doplňků staveb atypických konstrukcí  o hmotnosti přes 100 do 250 kg</t>
  </si>
  <si>
    <t>998767201R00</t>
  </si>
  <si>
    <t>Přesun hmot pro kovové stavební doplňk. konstrukce v objektech výšky do 6 m</t>
  </si>
  <si>
    <t>776101101R00</t>
  </si>
  <si>
    <t>Přípravné práce vysávání povlakových podlah průmyslovým vysavačem</t>
  </si>
  <si>
    <t>776101115R00</t>
  </si>
  <si>
    <t>Přípravné práce vyrovnání podkladů samonivelační hmotou</t>
  </si>
  <si>
    <t>776101121R00</t>
  </si>
  <si>
    <t>Přípravné práce penetrace podkladu</t>
  </si>
  <si>
    <t>776421100R00</t>
  </si>
  <si>
    <t>Lepení soklíků PVC a napojení krytiny na stěnu lepení podlahových soklíků z PVC a vinylu</t>
  </si>
  <si>
    <t>776521100R00</t>
  </si>
  <si>
    <t xml:space="preserve">Lepení povlakových podlah z plastů  Lepení povlakových podlah z plastů - pásy z PVC, montáž,  </t>
  </si>
  <si>
    <t>776994111R00</t>
  </si>
  <si>
    <t>Ostatní práce svařování povlakových podlah  z pásů nebo čtverců</t>
  </si>
  <si>
    <t>24592231R</t>
  </si>
  <si>
    <t>penetrační hmota vodou ředitelná; disperzní, bezrozpouštědlová; úprava savosti podkladu, zpevnění, hloubková penetrace; pro interiér i exteriér; tekutá</t>
  </si>
  <si>
    <t>l</t>
  </si>
  <si>
    <t>28410111R</t>
  </si>
  <si>
    <t>linoleum přírodní; podklad juta; v rolích; š = 2 000,0 mm; l = 32 000 mm; tl. 2,50 mm; třída zatížení 23, 34, 42; protiskluzné</t>
  </si>
  <si>
    <t>58581721.AR</t>
  </si>
  <si>
    <t>vyrovnávací stěrka cementová; pro podlahy; samonivelační; pro interiér; zátěž střední; tl. vrstvy 2,0 až 15,0 mm</t>
  </si>
  <si>
    <t>61413710RVF</t>
  </si>
  <si>
    <t>Lišta podlahová pro vedení kabelů</t>
  </si>
  <si>
    <t>998776202R00</t>
  </si>
  <si>
    <t>Přesun hmot pro podlahy povlakové v objektech výšky do 12 m</t>
  </si>
  <si>
    <t>784191101R00</t>
  </si>
  <si>
    <t>Příprava povrchu Penetrace (napouštění) podkladu disperzní, jednonásobná, Penetrace akrylátová; funkce: zpevnění povrchu, úprava savosti; ředidlo: voda (disperzní)</t>
  </si>
  <si>
    <t>73,73</t>
  </si>
  <si>
    <t>9,28</t>
  </si>
  <si>
    <t>784422271R00</t>
  </si>
  <si>
    <t>Malby vápenné se začištěním v místnostech do 3,8 m, jednobarevné, dvojnásobné s dvojnásobným pačokováním</t>
  </si>
  <si>
    <t>784011111R00</t>
  </si>
  <si>
    <t xml:space="preserve">Ostatní práce oprášení/ometení podkladu,  ,   </t>
  </si>
  <si>
    <t>CYKY-J3X1,5</t>
  </si>
  <si>
    <t>KABEL CYKY-J 3x1,5</t>
  </si>
  <si>
    <t>M</t>
  </si>
  <si>
    <t>POL3_0</t>
  </si>
  <si>
    <t>CYKY-J3X2,5</t>
  </si>
  <si>
    <t>KABEL CYKY-J 3x2,5</t>
  </si>
  <si>
    <t>CYKY-J5X1,5</t>
  </si>
  <si>
    <t>KABEL CYKY-J 5x1,5</t>
  </si>
  <si>
    <t>CYKY-O3X1,5</t>
  </si>
  <si>
    <t>KABEL CYKY-O 3x1,5</t>
  </si>
  <si>
    <t>H07V-U6ZZL</t>
  </si>
  <si>
    <t>VODIC H07V-U 6 ZELENOZLUTY</t>
  </si>
  <si>
    <t>740999902dem</t>
  </si>
  <si>
    <t>Demontáž stávajících rozvodů, stávající kabeláže, koncových prvků - svítidel, zásuvek, spínačů,, rozváděčů, kabelového úložného systému, ochrany před bleskem</t>
  </si>
  <si>
    <t>soub</t>
  </si>
  <si>
    <t>Pol__0038</t>
  </si>
  <si>
    <t>Demontáž stávajícího lankovém spotovém systému</t>
  </si>
  <si>
    <t>ks</t>
  </si>
  <si>
    <t>273-104</t>
  </si>
  <si>
    <t>SVORKA KRABICOVA 3X1-2,5MM</t>
  </si>
  <si>
    <t>KS</t>
  </si>
  <si>
    <t>I131307</t>
  </si>
  <si>
    <t>SVORKA ZEMNICI BECOV  ZSA16</t>
  </si>
  <si>
    <t>I142708</t>
  </si>
  <si>
    <t>PASEK CU 15X500MM K ZSA16</t>
  </si>
  <si>
    <t>LH60X40HD</t>
  </si>
  <si>
    <t>ZLAB KABELOVY LH 60X40 2M</t>
  </si>
  <si>
    <t>HMOZDINKA8/100M</t>
  </si>
  <si>
    <t>HMOZDINKA 8/100MMZATLOUK. NH</t>
  </si>
  <si>
    <t>KPR68</t>
  </si>
  <si>
    <t>KRABICE PRISTROJOVA KPR 68</t>
  </si>
  <si>
    <t>KT250/1</t>
  </si>
  <si>
    <t>KRABICE ROZVODNA KT 250/1</t>
  </si>
  <si>
    <t>KU68-1901</t>
  </si>
  <si>
    <t>KRABICE UNIVERZALNI 1901 KU 68</t>
  </si>
  <si>
    <t>KU68-1902</t>
  </si>
  <si>
    <t>KRABICE UNIVERZALNI 1902 KU 68</t>
  </si>
  <si>
    <t>3294A-A123B</t>
  </si>
  <si>
    <t>KRYT STMIVACE OTOC.BILA</t>
  </si>
  <si>
    <t>3558A-A651B</t>
  </si>
  <si>
    <t>KOLEBKA JEDNOD. BILA        TA</t>
  </si>
  <si>
    <t>3558A-A652B</t>
  </si>
  <si>
    <t>KOLEBKA DELENA  BILA        TA</t>
  </si>
  <si>
    <t>3559-A01345</t>
  </si>
  <si>
    <t>SPINAC C.1 BEZSROUBOVY</t>
  </si>
  <si>
    <t>3559-A05345</t>
  </si>
  <si>
    <t>SPINAC C.5 BEZSROUBOVY</t>
  </si>
  <si>
    <t>3559-A06345</t>
  </si>
  <si>
    <t>SPINAC C.6 BEZSROUBOVY</t>
  </si>
  <si>
    <t>3901A-B10B</t>
  </si>
  <si>
    <t>RAMECEK 1NASOBNY BILA       TA</t>
  </si>
  <si>
    <t>5519A-A02357B</t>
  </si>
  <si>
    <t>ZASUVKA 1NAS. BEZS. S CLON. TA</t>
  </si>
  <si>
    <t>6599-0-2988</t>
  </si>
  <si>
    <t>Přístroj potenc. DALI výkon. pro tlač. spín. a otoč. ovl. (2</t>
  </si>
  <si>
    <t>BRS4KO375V2/ND</t>
  </si>
  <si>
    <t>Typ svítidla B - svítidlo LED přisazené kruhové Ř375, nestmívatelné, 1x27W, zdroj 700mA, 6x12 LED,, bílý ocelový korpus, opálový kryt, IP40, 2900lm, 4000K, CRI 80-89, rozměry Ř375 x 108 mm</t>
  </si>
  <si>
    <t>OZN/ETE/3W/C/1/</t>
  </si>
  <si>
    <t>Typ svítidla N1 - svítidlo nouzové LED přisazené 1x3W, 395lm, 1hod, IP65, autotest, svítící při, výpadku, včetně baterie Ni-Cd 3,6V, korpus plastový, barvy bílé, polykarbonátový kryt, rozměry 276 x</t>
  </si>
  <si>
    <t>143 x 44 mm</t>
  </si>
  <si>
    <t>Z812cDDD143</t>
  </si>
  <si>
    <t>Typ svítidla A - svítidlo LED zavěšené, stmívatelné systémem DALI, 1x43W, měděný hliníkový korpus,, prizmatický reflektor PMMA, IP20, 5000lm, 4000K, CRI 90-100, přídavný reflektor 68°, symetrická</t>
  </si>
  <si>
    <t>distribuce světla, rozměry O315 x 395 mm, např. , včetně stropního závěsu</t>
  </si>
  <si>
    <t>E000000000019</t>
  </si>
  <si>
    <t>Rozváděč RMS dle PD D.1.4.3-09</t>
  </si>
  <si>
    <t>VLP000012</t>
  </si>
  <si>
    <t>požární ucpávka do 1dm2 dle PBŘ EI30</t>
  </si>
  <si>
    <t>740999900</t>
  </si>
  <si>
    <t>Vyhledání obvodů a zajištění beznapěť.stavu</t>
  </si>
  <si>
    <t>740999901</t>
  </si>
  <si>
    <t>Práce na stávající instalaci</t>
  </si>
  <si>
    <t>740999902</t>
  </si>
  <si>
    <t>Zapojení přístrojů a zařízení</t>
  </si>
  <si>
    <t>740999906</t>
  </si>
  <si>
    <t>Revize, zkoušky, dílčí revize</t>
  </si>
  <si>
    <t>740999912</t>
  </si>
  <si>
    <t>Oprava proj. dokumentace dle skut.stavu dle vyhl. 499/2006 S</t>
  </si>
  <si>
    <t>741000002</t>
  </si>
  <si>
    <t>Přesun hmot (vnitrostaveništní i mimostaveništní dopravu, přesuny hmot všech jednotlivých dílů, dilčích rozpočtů)</t>
  </si>
  <si>
    <t>741000003</t>
  </si>
  <si>
    <t>Pomocné práce (vysekání kapes pro kotvicí šrouby vodítek a prostupů pro rozvody a jejich zazdění, nebo zabetonování ve zdech nebo stropech; osazení, zazdění nebo zabetonování konzol, podpěr, závěsů,</t>
  </si>
  <si>
    <t>pevných bodů a konstrukcí; podezdění nebo podbetonování armatur; zalití kotevních šroubů, podlití strojů bez omezení rozsahu a tloušťky podloží, podlévání vyrovnaných strojů nebo jiných zařízení betonem; zabetonování kotvicích rámů do betonových bloků; nastřelování upevňovacích prvků)</t>
  </si>
  <si>
    <t>741000005</t>
  </si>
  <si>
    <t>Pomocný drobný materiál (drobný spojovací a kotvicí materiál, související doplňkový, podružný a, montážní materiál. Součástí jsou veškeré komponenty, upevňovací prvky, podpory apod.)</t>
  </si>
  <si>
    <t>742221120</t>
  </si>
  <si>
    <t>Montáž rozváděč sestav do 100 kg</t>
  </si>
  <si>
    <t>742811110</t>
  </si>
  <si>
    <t>Montáž svorkovnic řad vodič-2,5 mm2</t>
  </si>
  <si>
    <t>743312130</t>
  </si>
  <si>
    <t>Montáž lišt vkládac s víčkem -60 mm</t>
  </si>
  <si>
    <t>743411111</t>
  </si>
  <si>
    <t>Montáž krabic instal zapušť PH kruh</t>
  </si>
  <si>
    <t>743412111</t>
  </si>
  <si>
    <t>Montáž krabic přístr zapušť PH kruh</t>
  </si>
  <si>
    <t>743414122</t>
  </si>
  <si>
    <t>Montáž rozvodek zapuštěných KT 250</t>
  </si>
  <si>
    <t>743419110</t>
  </si>
  <si>
    <t>Otevření krabic vičkem na závit</t>
  </si>
  <si>
    <t>743419130</t>
  </si>
  <si>
    <t>Otevření krabic vičkem na 4 šrouby</t>
  </si>
  <si>
    <t>743622320</t>
  </si>
  <si>
    <t>Mont hromosvod svor potrub Bernard</t>
  </si>
  <si>
    <t>744241110</t>
  </si>
  <si>
    <t>Mont vodičů Cu-1kV pevně sk.1-0,4kg</t>
  </si>
  <si>
    <t>744441100</t>
  </si>
  <si>
    <t>Mont kabel Cu-1kV pevně sk.1 -0,4kg</t>
  </si>
  <si>
    <t>746212110</t>
  </si>
  <si>
    <t>Ukončení vodičů na svorkov 2,5 mm2</t>
  </si>
  <si>
    <t>747111112</t>
  </si>
  <si>
    <t>Montáž vypínačů nástěn 1-1pól regul</t>
  </si>
  <si>
    <t>747112111</t>
  </si>
  <si>
    <t>Montáž vypínačů zapuštěných 1-1pól</t>
  </si>
  <si>
    <t>747112451</t>
  </si>
  <si>
    <t>Mont přepínač zapuštěn 5A-seriových</t>
  </si>
  <si>
    <t>747112461</t>
  </si>
  <si>
    <t>Mont přepínač zapuštěn 6-střídavých</t>
  </si>
  <si>
    <t>747161240</t>
  </si>
  <si>
    <t>Mont zásuv domov zapušt 2P+Z 2zapoj</t>
  </si>
  <si>
    <t>748122114</t>
  </si>
  <si>
    <t>mtz svit zariv pru str pris 2zdkryt</t>
  </si>
  <si>
    <t>789942223</t>
  </si>
  <si>
    <t>mtz. požární ucpávky do 1dm2</t>
  </si>
  <si>
    <t>Pol__0021</t>
  </si>
  <si>
    <t>Uložení stávajícího slaboproudého rozvodu</t>
  </si>
  <si>
    <t>Pol__0022</t>
  </si>
  <si>
    <t>Montáž stávajícího lankovém spotovém systému</t>
  </si>
  <si>
    <t>Pol__0023</t>
  </si>
  <si>
    <t>Uložení stávajícího zemnícího drátu AlMgSi pr.8</t>
  </si>
  <si>
    <t>953993120</t>
  </si>
  <si>
    <t>Osazení hmoždinek stěn cihel d.8 mm</t>
  </si>
  <si>
    <t>971031100</t>
  </si>
  <si>
    <t>Bourání otv zdi cih 0,02m2, tl.15cm</t>
  </si>
  <si>
    <t>971031300</t>
  </si>
  <si>
    <t>Bourání otv zdi cih 0,02m2, tl.45cm</t>
  </si>
  <si>
    <t>973022110</t>
  </si>
  <si>
    <t>Sekání kapes zdi bet.zař.0,1m2 15cm</t>
  </si>
  <si>
    <t>973031100</t>
  </si>
  <si>
    <t>Sekání kapes zdi cih.krabic 7x7x5</t>
  </si>
  <si>
    <t>974031110</t>
  </si>
  <si>
    <t>Sekání rýh zdi cih hl.3 cm š.3 cm</t>
  </si>
  <si>
    <t>42971273.R</t>
  </si>
  <si>
    <t>Klapka požární kruhová FDMR d 250 mm</t>
  </si>
  <si>
    <t>42971273.Rx1</t>
  </si>
  <si>
    <t>Montáž protipožární klapky kruhové  d250</t>
  </si>
  <si>
    <t>713 41-1111.R00x1</t>
  </si>
  <si>
    <t>Izolace potrubí z VZT jednotky do exteriéru, kaučuková izolace s Al povrchem, tl.25mm</t>
  </si>
  <si>
    <t>713 41-1111.R00x2</t>
  </si>
  <si>
    <t>Montáž tepelné izolace potrubí plošné, lepením</t>
  </si>
  <si>
    <t>728 11-2112.R00x2</t>
  </si>
  <si>
    <t>Potrubí plechové kruhové pozink.spirálně vinuté d160</t>
  </si>
  <si>
    <t>728 41-5123.R00x1</t>
  </si>
  <si>
    <t>Montáž mřížky protidešťové do d 300 mm</t>
  </si>
  <si>
    <t>728-001</t>
  </si>
  <si>
    <t>Požární ucpávka pr.do 315 mm EI60 DP1, dodávka a montáž</t>
  </si>
  <si>
    <t>728-002</t>
  </si>
  <si>
    <t>Požární ucpávka do pr. 108 mm EI60 DP1, dodávka a montáž</t>
  </si>
  <si>
    <t>728112112R00</t>
  </si>
  <si>
    <t>Montáž potrubí plechového kruhového do d 200 mm</t>
  </si>
  <si>
    <t>728112113R00</t>
  </si>
  <si>
    <t>Montáž potrubí plechového kruhového do d 300 mm</t>
  </si>
  <si>
    <t>728312123R00</t>
  </si>
  <si>
    <t>Montáž tlumiče kruhového do d300 mm</t>
  </si>
  <si>
    <t>728314121R00</t>
  </si>
  <si>
    <t>Montáž protidešťové žaluzie kruhové do d 300 mm</t>
  </si>
  <si>
    <t>728415111R00</t>
  </si>
  <si>
    <t>Montáž mřížky větrací nebo ventilační do 0,04 m2</t>
  </si>
  <si>
    <t>728415112R00</t>
  </si>
  <si>
    <t>Montáž mřížky větrací nebo ventilační do 0,10 m2</t>
  </si>
  <si>
    <t>728-x002</t>
  </si>
  <si>
    <t>Doprava, montáž a zprovozněnní vzduchotechnické jednotky</t>
  </si>
  <si>
    <t>998728101R00</t>
  </si>
  <si>
    <t>Přesun hmot pro vzduchotechniku, výšky do 6 m</t>
  </si>
  <si>
    <t>728 41-5112.R00x1</t>
  </si>
  <si>
    <t>Mřížka bez regulace 450/100</t>
  </si>
  <si>
    <t>R-položka</t>
  </si>
  <si>
    <t>POL12_0</t>
  </si>
  <si>
    <t>728 31-2113.R00x1</t>
  </si>
  <si>
    <t>Tlumič hluku d250/125-1000mm</t>
  </si>
  <si>
    <t>728 31-2122.R00x2</t>
  </si>
  <si>
    <t>Tlumič hluku d250/50-1000mm</t>
  </si>
  <si>
    <t>728 31-4121.R00x1</t>
  </si>
  <si>
    <t>Protidešťová žaluzie d250</t>
  </si>
  <si>
    <t>728 41-3522.R00b2</t>
  </si>
  <si>
    <t>Výfuková hlavice střešní kruhová d250</t>
  </si>
  <si>
    <t>Mřížka s regulací 300/100</t>
  </si>
  <si>
    <t>728 41-5123.R00x2</t>
  </si>
  <si>
    <t>Mřížka protidešťová d250</t>
  </si>
  <si>
    <t>728-x001</t>
  </si>
  <si>
    <t>VZT jednotka podstropní s ohřevem a rekuperacíVzduchové množství: 500 m3/h (200 Pa)Obsahuje, rekuperátor deskový protiproudý, elektrický ohřívač 0,50 kW, filtraci F7El.příkon celkem: 0,84 kW,</t>
  </si>
  <si>
    <t>1290x930x370mm, 95 kg</t>
  </si>
  <si>
    <t>Odvod kondenzátu: Ř 16 mm</t>
  </si>
  <si>
    <t>Dále obsahuje: dotekový barevný ovládací displaj, čerpadlo kondenzátu</t>
  </si>
  <si>
    <t>728-x003</t>
  </si>
  <si>
    <t>Čidlo kanálové - měření koncentrace CO2 ve vzduchovém kanále (rozsah měření 400-2000 ppm)</t>
  </si>
  <si>
    <t>Potrubí plechové kruhové pozink.spirálně vinuté d200</t>
  </si>
  <si>
    <t>POL12_1</t>
  </si>
  <si>
    <t>Potrubí plechové kruhové pozink.spirálně vinuté d250</t>
  </si>
  <si>
    <t>713411111R00</t>
  </si>
  <si>
    <t>Montáž tepelné izolace potrubí a ohybů pásy nebo rohožemi ovinutými kolem potrubí a staženými ocelovým drátem  jednovrstvá</t>
  </si>
  <si>
    <t>800-713</t>
  </si>
  <si>
    <t>RTS 24/ I</t>
  </si>
  <si>
    <t>bez povrchové úpravy</t>
  </si>
  <si>
    <t>SPI</t>
  </si>
  <si>
    <t>713-001</t>
  </si>
  <si>
    <t>Těžká a tuhá deska z kamenné vlny s povrchovou úpravou hliníkovou fólií vyztuženou skleněnou mřížkou, pro protipožární izolace VZT potrubí 60 mm</t>
  </si>
  <si>
    <t>733163102R00</t>
  </si>
  <si>
    <t>Potrubí z měděných trubek vytápění D 15 x 1,0 mm</t>
  </si>
  <si>
    <t>733164102RT5</t>
  </si>
  <si>
    <t>Montáž potrubí z měděných trubek vytápění D 15 mm, spojované lisováním</t>
  </si>
  <si>
    <t>733190306R00</t>
  </si>
  <si>
    <t>Tlaková zkouška Cu potrubí do D 35</t>
  </si>
  <si>
    <t>734209103R00</t>
  </si>
  <si>
    <t>Montáž armatur závitových,s 1závitem, G 1/2</t>
  </si>
  <si>
    <t>734233111R00</t>
  </si>
  <si>
    <t>Kohout kulový, vnitř.-vnitř.z. IVAR PERFECTA DN 15</t>
  </si>
  <si>
    <t>735156567R00</t>
  </si>
  <si>
    <t>Otopné těleso panelové Radik Klasik 21, v. 600 mm, dl. 1200 mm</t>
  </si>
  <si>
    <t>904 - .R02</t>
  </si>
  <si>
    <t>Hzs-zkousky v ramci montaz.praci Topná zkouška</t>
  </si>
  <si>
    <t>h</t>
  </si>
  <si>
    <t>998733101R00</t>
  </si>
  <si>
    <t>Přesun hmot pro rozvody potrubí, výšky do 6 m</t>
  </si>
  <si>
    <t>998735101R00</t>
  </si>
  <si>
    <t>Přesun hmot pro otopná tělesa, výšky do 6 m</t>
  </si>
  <si>
    <t>734 22-5412.R00x1</t>
  </si>
  <si>
    <t>R470AX002, Sada pro připojení klasických radiátorů na rozvody z měděných nebo plastových trubek -, regulační šroubení, termostatická hlavice a ventil</t>
  </si>
  <si>
    <t>Ostatní</t>
  </si>
  <si>
    <t>ON-001</t>
  </si>
  <si>
    <t>Technologický postup opravy fasády a ostatních souvisejících prací</t>
  </si>
  <si>
    <t>ON-002</t>
  </si>
  <si>
    <t>Trvalý dohled zástupce Národního památkového ústavu</t>
  </si>
  <si>
    <t>ON-003</t>
  </si>
  <si>
    <t>Zábor veřejných ploch</t>
  </si>
  <si>
    <t>ON-004</t>
  </si>
  <si>
    <t>Zpracovat schéma vrtů pro injektáž, technologický předpis</t>
  </si>
  <si>
    <t>ON-005</t>
  </si>
  <si>
    <t>Vyjádření statika, obnažené základové konstrukce</t>
  </si>
  <si>
    <t>ON-006</t>
  </si>
  <si>
    <t>Archeologický výzkum</t>
  </si>
  <si>
    <t>ON-007</t>
  </si>
  <si>
    <t>Detailní zaměření a zdokumentování nesoudržných zdobených částí fasády</t>
  </si>
  <si>
    <t>ON-008</t>
  </si>
  <si>
    <t>Zkušební vzorky omítky, složení, hrubost, apod</t>
  </si>
  <si>
    <t>ON-009</t>
  </si>
  <si>
    <t>Provoz objednatele</t>
  </si>
  <si>
    <t>Soubor</t>
  </si>
  <si>
    <t>ON-010</t>
  </si>
  <si>
    <t>Vytyčení inženýrských sítí</t>
  </si>
  <si>
    <t>ON-011</t>
  </si>
  <si>
    <t>Zařízení staveniště</t>
  </si>
  <si>
    <t>ON-012</t>
  </si>
  <si>
    <t>Dočasná dopravní opatření</t>
  </si>
  <si>
    <t>ON-013</t>
  </si>
  <si>
    <t>Zvláštní užívání komunikace</t>
  </si>
  <si>
    <t>ON-014</t>
  </si>
  <si>
    <t>EZA</t>
  </si>
  <si>
    <t>ON-015</t>
  </si>
  <si>
    <t>Bezpečnostní a hygienická opatření na staveništi</t>
  </si>
  <si>
    <t>ON-016</t>
  </si>
  <si>
    <t>Předání a převzetí díla</t>
  </si>
  <si>
    <t>ON-018</t>
  </si>
  <si>
    <t>Dokumentace skutečného provedení</t>
  </si>
  <si>
    <t>ON-019</t>
  </si>
  <si>
    <t>Oplocení výkopů,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</si>
</sst>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0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Re+XRgqC3J6b3oXi9Ut7SwK37BGDRjSiKzJR0oK7x4HVlQc8pHRQgdjUUwDqz/dcZANTdRzo4y+y1Uy4irT0kQ==" saltValue="bMGc8d8DjiVvpwO0JHsGI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22"/>
  <sheetViews>
    <sheetView showGridLines="0" tabSelected="1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SUMIF(F82:F118,A16,I82:I118)+SUMIF(F82:F118,"PSU",I82:I118)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SUMIF(F82:F118,A17,I82:I118)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SUMIF(F82:F118,A18,I82:I118)</f>
        <v>0</v>
      </c>
      <c r="J18" s="85"/>
    </row>
    <row r="19" spans="1:10" ht="23.25" customHeight="1" x14ac:dyDescent="0.2">
      <c r="A19" s="199" t="s">
        <v>159</v>
      </c>
      <c r="B19" s="38" t="s">
        <v>27</v>
      </c>
      <c r="C19" s="62"/>
      <c r="D19" s="63"/>
      <c r="E19" s="83"/>
      <c r="F19" s="84"/>
      <c r="G19" s="83"/>
      <c r="H19" s="84"/>
      <c r="I19" s="83">
        <f>SUMIF(F82:F118,A19,I82:I118)</f>
        <v>0</v>
      </c>
      <c r="J19" s="85"/>
    </row>
    <row r="20" spans="1:10" ht="23.25" customHeight="1" x14ac:dyDescent="0.2">
      <c r="A20" s="199" t="s">
        <v>158</v>
      </c>
      <c r="B20" s="38" t="s">
        <v>28</v>
      </c>
      <c r="C20" s="62"/>
      <c r="D20" s="63"/>
      <c r="E20" s="83"/>
      <c r="F20" s="84"/>
      <c r="G20" s="83"/>
      <c r="H20" s="84"/>
      <c r="I20" s="83">
        <f>SUMIF(F82:F118,A20,I82:I118)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'SO 01 1 Pol'!AE174+'SO 02 2 Pol'!AE107+'SO 02 3 Pol'!AE292+'SO 03 3.1 Pol'!AE88+'SO 04 1.4.1 Pol'!AE46+'SO 04 1.4.2 Pol'!AE21+'SO 05 4 Pol'!AE28</f>
        <v>0</v>
      </c>
      <c r="G39" s="148">
        <f>'SO 01 1 Pol'!AF174+'SO 02 2 Pol'!AF107+'SO 02 3 Pol'!AF292+'SO 03 3.1 Pol'!AF88+'SO 04 1.4.1 Pol'!AF46+'SO 04 1.4.2 Pol'!AF21+'SO 05 4 Pol'!AF28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'SO 01 1 Pol'!AE174</f>
        <v>0</v>
      </c>
      <c r="G41" s="155">
        <f>'SO 01 1 Pol'!AF174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49</v>
      </c>
      <c r="C42" s="146" t="s">
        <v>48</v>
      </c>
      <c r="D42" s="146"/>
      <c r="E42" s="146"/>
      <c r="F42" s="159">
        <f>'SO 01 1 Pol'!AE174</f>
        <v>0</v>
      </c>
      <c r="G42" s="149">
        <f>'SO 01 1 Pol'!AF174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2</v>
      </c>
      <c r="B43" s="152" t="s">
        <v>50</v>
      </c>
      <c r="C43" s="153" t="s">
        <v>51</v>
      </c>
      <c r="D43" s="153"/>
      <c r="E43" s="153"/>
      <c r="F43" s="154">
        <f>'SO 02 2 Pol'!AE107+'SO 02 3 Pol'!AE292</f>
        <v>0</v>
      </c>
      <c r="G43" s="155">
        <f>'SO 02 2 Pol'!AF107+'SO 02 3 Pol'!AF292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52</v>
      </c>
      <c r="C44" s="146" t="s">
        <v>53</v>
      </c>
      <c r="D44" s="146"/>
      <c r="E44" s="146"/>
      <c r="F44" s="159">
        <f>'SO 02 2 Pol'!AE107</f>
        <v>0</v>
      </c>
      <c r="G44" s="149">
        <f>'SO 02 2 Pol'!AF107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>
        <v>3</v>
      </c>
      <c r="B45" s="158" t="s">
        <v>54</v>
      </c>
      <c r="C45" s="146" t="s">
        <v>55</v>
      </c>
      <c r="D45" s="146"/>
      <c r="E45" s="146"/>
      <c r="F45" s="159">
        <f>'SO 02 3 Pol'!AE292</f>
        <v>0</v>
      </c>
      <c r="G45" s="149">
        <f>'SO 02 3 Pol'!AF292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4">
        <v>2</v>
      </c>
      <c r="B46" s="152" t="s">
        <v>56</v>
      </c>
      <c r="C46" s="153" t="s">
        <v>57</v>
      </c>
      <c r="D46" s="153"/>
      <c r="E46" s="153"/>
      <c r="F46" s="154">
        <f>'SO 03 3.1 Pol'!AE88</f>
        <v>0</v>
      </c>
      <c r="G46" s="155">
        <f>'SO 03 3.1 Pol'!AF88</f>
        <v>0</v>
      </c>
      <c r="H46" s="155"/>
      <c r="I46" s="156">
        <f>F46+G46+H46</f>
        <v>0</v>
      </c>
      <c r="J46" s="157" t="str">
        <f>IF(CenaCelkemVypocet=0,"",I46/CenaCelkemVypocet*100)</f>
        <v/>
      </c>
    </row>
    <row r="47" spans="1:10" ht="25.5" customHeight="1" x14ac:dyDescent="0.2">
      <c r="A47" s="134">
        <v>3</v>
      </c>
      <c r="B47" s="158" t="s">
        <v>58</v>
      </c>
      <c r="C47" s="146" t="s">
        <v>57</v>
      </c>
      <c r="D47" s="146"/>
      <c r="E47" s="146"/>
      <c r="F47" s="159">
        <f>'SO 03 3.1 Pol'!AE88</f>
        <v>0</v>
      </c>
      <c r="G47" s="149">
        <f>'SO 03 3.1 Pol'!AF88</f>
        <v>0</v>
      </c>
      <c r="H47" s="149"/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4">
        <v>2</v>
      </c>
      <c r="B48" s="152" t="s">
        <v>59</v>
      </c>
      <c r="C48" s="153" t="s">
        <v>60</v>
      </c>
      <c r="D48" s="153"/>
      <c r="E48" s="153"/>
      <c r="F48" s="154">
        <f>'SO 04 1.4.1 Pol'!AE46+'SO 04 1.4.2 Pol'!AE21</f>
        <v>0</v>
      </c>
      <c r="G48" s="155">
        <f>'SO 04 1.4.1 Pol'!AF46+'SO 04 1.4.2 Pol'!AF21</f>
        <v>0</v>
      </c>
      <c r="H48" s="155"/>
      <c r="I48" s="156">
        <f>F48+G48+H48</f>
        <v>0</v>
      </c>
      <c r="J48" s="157" t="str">
        <f>IF(CenaCelkemVypocet=0,"",I48/CenaCelkemVypocet*100)</f>
        <v/>
      </c>
    </row>
    <row r="49" spans="1:52" ht="25.5" customHeight="1" x14ac:dyDescent="0.2">
      <c r="A49" s="134">
        <v>3</v>
      </c>
      <c r="B49" s="158" t="s">
        <v>61</v>
      </c>
      <c r="C49" s="146" t="s">
        <v>62</v>
      </c>
      <c r="D49" s="146"/>
      <c r="E49" s="146"/>
      <c r="F49" s="159">
        <f>'SO 04 1.4.1 Pol'!AE46</f>
        <v>0</v>
      </c>
      <c r="G49" s="149">
        <f>'SO 04 1.4.1 Pol'!AF46</f>
        <v>0</v>
      </c>
      <c r="H49" s="149"/>
      <c r="I49" s="150">
        <f>F49+G49+H49</f>
        <v>0</v>
      </c>
      <c r="J49" s="151" t="str">
        <f>IF(CenaCelkemVypocet=0,"",I49/CenaCelkemVypocet*100)</f>
        <v/>
      </c>
    </row>
    <row r="50" spans="1:52" ht="25.5" customHeight="1" x14ac:dyDescent="0.2">
      <c r="A50" s="134">
        <v>3</v>
      </c>
      <c r="B50" s="158" t="s">
        <v>63</v>
      </c>
      <c r="C50" s="146" t="s">
        <v>64</v>
      </c>
      <c r="D50" s="146"/>
      <c r="E50" s="146"/>
      <c r="F50" s="159">
        <f>'SO 04 1.4.2 Pol'!AE21</f>
        <v>0</v>
      </c>
      <c r="G50" s="149">
        <f>'SO 04 1.4.2 Pol'!AF21</f>
        <v>0</v>
      </c>
      <c r="H50" s="149"/>
      <c r="I50" s="150">
        <f>F50+G50+H50</f>
        <v>0</v>
      </c>
      <c r="J50" s="151" t="str">
        <f>IF(CenaCelkemVypocet=0,"",I50/CenaCelkemVypocet*100)</f>
        <v/>
      </c>
    </row>
    <row r="51" spans="1:52" ht="25.5" customHeight="1" x14ac:dyDescent="0.2">
      <c r="A51" s="134">
        <v>2</v>
      </c>
      <c r="B51" s="152" t="s">
        <v>65</v>
      </c>
      <c r="C51" s="153" t="s">
        <v>66</v>
      </c>
      <c r="D51" s="153"/>
      <c r="E51" s="153"/>
      <c r="F51" s="154">
        <f>'SO 05 4 Pol'!AE28</f>
        <v>0</v>
      </c>
      <c r="G51" s="155">
        <f>'SO 05 4 Pol'!AF28</f>
        <v>0</v>
      </c>
      <c r="H51" s="155"/>
      <c r="I51" s="156">
        <f>F51+G51+H51</f>
        <v>0</v>
      </c>
      <c r="J51" s="157" t="str">
        <f>IF(CenaCelkemVypocet=0,"",I51/CenaCelkemVypocet*100)</f>
        <v/>
      </c>
    </row>
    <row r="52" spans="1:52" ht="25.5" customHeight="1" x14ac:dyDescent="0.2">
      <c r="A52" s="134">
        <v>3</v>
      </c>
      <c r="B52" s="158" t="s">
        <v>67</v>
      </c>
      <c r="C52" s="146" t="s">
        <v>66</v>
      </c>
      <c r="D52" s="146"/>
      <c r="E52" s="146"/>
      <c r="F52" s="159">
        <f>'SO 05 4 Pol'!AE28</f>
        <v>0</v>
      </c>
      <c r="G52" s="149">
        <f>'SO 05 4 Pol'!AF28</f>
        <v>0</v>
      </c>
      <c r="H52" s="149"/>
      <c r="I52" s="150">
        <f>F52+G52+H52</f>
        <v>0</v>
      </c>
      <c r="J52" s="151" t="str">
        <f>IF(CenaCelkemVypocet=0,"",I52/CenaCelkemVypocet*100)</f>
        <v/>
      </c>
    </row>
    <row r="53" spans="1:52" ht="25.5" customHeight="1" x14ac:dyDescent="0.2">
      <c r="A53" s="134"/>
      <c r="B53" s="160" t="s">
        <v>68</v>
      </c>
      <c r="C53" s="161"/>
      <c r="D53" s="161"/>
      <c r="E53" s="161"/>
      <c r="F53" s="162">
        <f>SUMIF(A39:A52,"=1",F39:F52)</f>
        <v>0</v>
      </c>
      <c r="G53" s="163">
        <f>SUMIF(A39:A52,"=1",G39:G52)</f>
        <v>0</v>
      </c>
      <c r="H53" s="163">
        <f>SUMIF(A39:A52,"=1",H39:H52)</f>
        <v>0</v>
      </c>
      <c r="I53" s="164">
        <f>SUMIF(A39:A52,"=1",I39:I52)</f>
        <v>0</v>
      </c>
      <c r="J53" s="165">
        <f>SUMIF(A39:A52,"=1",J39:J52)</f>
        <v>0</v>
      </c>
    </row>
    <row r="55" spans="1:52" x14ac:dyDescent="0.2">
      <c r="A55" t="s">
        <v>70</v>
      </c>
      <c r="B55" t="s">
        <v>71</v>
      </c>
    </row>
    <row r="56" spans="1:52" x14ac:dyDescent="0.2">
      <c r="B56" s="177" t="s">
        <v>71</v>
      </c>
      <c r="C56" s="177"/>
      <c r="D56" s="177"/>
      <c r="E56" s="177"/>
      <c r="F56" s="177"/>
      <c r="G56" s="177"/>
      <c r="H56" s="177"/>
      <c r="I56" s="177"/>
      <c r="J56" s="177"/>
      <c r="AZ56" s="176" t="str">
        <f>B56</f>
        <v>Popis stavby: 2023-006 - Oprava uliční fasády ZUŠ J.Kvapila na tř.kpt Jaroše24 v Brně</v>
      </c>
    </row>
    <row r="57" spans="1:52" x14ac:dyDescent="0.2">
      <c r="A57" t="s">
        <v>72</v>
      </c>
      <c r="B57" t="s">
        <v>73</v>
      </c>
    </row>
    <row r="58" spans="1:52" x14ac:dyDescent="0.2">
      <c r="B58" s="177" t="s">
        <v>74</v>
      </c>
      <c r="C58" s="177"/>
      <c r="D58" s="177"/>
      <c r="E58" s="177"/>
      <c r="F58" s="177"/>
      <c r="G58" s="177"/>
      <c r="H58" s="177"/>
      <c r="I58" s="177"/>
      <c r="J58" s="177"/>
      <c r="AZ58" s="176" t="str">
        <f>B58</f>
        <v>Popis rozpočtu: 1 - Oprava a nátěr fasády</v>
      </c>
    </row>
    <row r="59" spans="1:52" x14ac:dyDescent="0.2">
      <c r="A59" t="s">
        <v>75</v>
      </c>
      <c r="B59" t="s">
        <v>74</v>
      </c>
    </row>
    <row r="60" spans="1:52" x14ac:dyDescent="0.2">
      <c r="A60" t="s">
        <v>72</v>
      </c>
      <c r="B60" t="s">
        <v>76</v>
      </c>
    </row>
    <row r="61" spans="1:52" x14ac:dyDescent="0.2">
      <c r="B61" s="177" t="s">
        <v>77</v>
      </c>
      <c r="C61" s="177"/>
      <c r="D61" s="177"/>
      <c r="E61" s="177"/>
      <c r="F61" s="177"/>
      <c r="G61" s="177"/>
      <c r="H61" s="177"/>
      <c r="I61" s="177"/>
      <c r="J61" s="177"/>
      <c r="AZ61" s="176" t="str">
        <f>B61</f>
        <v>Popis rozpočtu: 2 - Sanace vlhkosti</v>
      </c>
    </row>
    <row r="62" spans="1:52" x14ac:dyDescent="0.2">
      <c r="A62" t="s">
        <v>75</v>
      </c>
      <c r="B62" t="s">
        <v>77</v>
      </c>
    </row>
    <row r="63" spans="1:52" x14ac:dyDescent="0.2">
      <c r="A63" t="s">
        <v>75</v>
      </c>
      <c r="B63" t="s">
        <v>78</v>
      </c>
    </row>
    <row r="64" spans="1:52" x14ac:dyDescent="0.2">
      <c r="B64" s="177" t="s">
        <v>79</v>
      </c>
      <c r="C64" s="177"/>
      <c r="D64" s="177"/>
      <c r="E64" s="177"/>
      <c r="F64" s="177"/>
      <c r="G64" s="177"/>
      <c r="H64" s="177"/>
      <c r="I64" s="177"/>
      <c r="J64" s="177"/>
      <c r="AZ64" s="176" t="str">
        <f>B64</f>
        <v>Popis objektu: SO 03 - Elektroinstalace</v>
      </c>
    </row>
    <row r="65" spans="1:52" x14ac:dyDescent="0.2">
      <c r="A65" t="s">
        <v>72</v>
      </c>
      <c r="B65" t="s">
        <v>79</v>
      </c>
    </row>
    <row r="66" spans="1:52" x14ac:dyDescent="0.2">
      <c r="A66" t="s">
        <v>75</v>
      </c>
      <c r="B66" t="s">
        <v>80</v>
      </c>
    </row>
    <row r="67" spans="1:52" x14ac:dyDescent="0.2">
      <c r="B67" s="177" t="s">
        <v>79</v>
      </c>
      <c r="C67" s="177"/>
      <c r="D67" s="177"/>
      <c r="E67" s="177"/>
      <c r="F67" s="177"/>
      <c r="G67" s="177"/>
      <c r="H67" s="177"/>
      <c r="I67" s="177"/>
      <c r="J67" s="177"/>
      <c r="AZ67" s="176" t="str">
        <f>B67</f>
        <v>Popis objektu: SO 03 - Elektroinstalace</v>
      </c>
    </row>
    <row r="68" spans="1:52" x14ac:dyDescent="0.2">
      <c r="A68" t="s">
        <v>72</v>
      </c>
      <c r="B68" t="s">
        <v>81</v>
      </c>
    </row>
    <row r="69" spans="1:52" x14ac:dyDescent="0.2">
      <c r="A69" t="s">
        <v>75</v>
      </c>
      <c r="B69" t="s">
        <v>82</v>
      </c>
    </row>
    <row r="70" spans="1:52" x14ac:dyDescent="0.2">
      <c r="B70" s="177" t="s">
        <v>79</v>
      </c>
      <c r="C70" s="177"/>
      <c r="D70" s="177"/>
      <c r="E70" s="177"/>
      <c r="F70" s="177"/>
      <c r="G70" s="177"/>
      <c r="H70" s="177"/>
      <c r="I70" s="177"/>
      <c r="J70" s="177"/>
      <c r="AZ70" s="176" t="str">
        <f>B70</f>
        <v>Popis objektu: SO 03 - Elektroinstalace</v>
      </c>
    </row>
    <row r="71" spans="1:52" x14ac:dyDescent="0.2">
      <c r="A71" t="s">
        <v>75</v>
      </c>
      <c r="B71" t="s">
        <v>83</v>
      </c>
    </row>
    <row r="72" spans="1:52" x14ac:dyDescent="0.2">
      <c r="B72" s="177" t="s">
        <v>79</v>
      </c>
      <c r="C72" s="177"/>
      <c r="D72" s="177"/>
      <c r="E72" s="177"/>
      <c r="F72" s="177"/>
      <c r="G72" s="177"/>
      <c r="H72" s="177"/>
      <c r="I72" s="177"/>
      <c r="J72" s="177"/>
      <c r="AZ72" s="176" t="str">
        <f>B72</f>
        <v>Popis objektu: SO 03 - Elektroinstalace</v>
      </c>
    </row>
    <row r="73" spans="1:52" x14ac:dyDescent="0.2">
      <c r="A73" t="s">
        <v>72</v>
      </c>
      <c r="B73" t="s">
        <v>84</v>
      </c>
    </row>
    <row r="74" spans="1:52" x14ac:dyDescent="0.2">
      <c r="B74" s="177" t="s">
        <v>85</v>
      </c>
      <c r="C74" s="177"/>
      <c r="D74" s="177"/>
      <c r="E74" s="177"/>
      <c r="F74" s="177"/>
      <c r="G74" s="177"/>
      <c r="H74" s="177"/>
      <c r="I74" s="177"/>
      <c r="J74" s="177"/>
      <c r="AZ74" s="176" t="str">
        <f>B74</f>
        <v>Popis rozpočtu: 4 - Ostatní a vedlejší náklady</v>
      </c>
    </row>
    <row r="75" spans="1:52" x14ac:dyDescent="0.2">
      <c r="A75" t="s">
        <v>75</v>
      </c>
      <c r="B75" t="s">
        <v>85</v>
      </c>
    </row>
    <row r="76" spans="1:52" x14ac:dyDescent="0.2">
      <c r="B76" s="177" t="s">
        <v>79</v>
      </c>
      <c r="C76" s="177"/>
      <c r="D76" s="177"/>
      <c r="E76" s="177"/>
      <c r="F76" s="177"/>
      <c r="G76" s="177"/>
      <c r="H76" s="177"/>
      <c r="I76" s="177"/>
      <c r="J76" s="177"/>
      <c r="AZ76" s="176" t="str">
        <f>B76</f>
        <v>Popis objektu: SO 03 - Elektroinstalace</v>
      </c>
    </row>
    <row r="79" spans="1:52" ht="15.75" x14ac:dyDescent="0.25">
      <c r="B79" s="178" t="s">
        <v>86</v>
      </c>
    </row>
    <row r="81" spans="1:10" ht="25.5" customHeight="1" x14ac:dyDescent="0.2">
      <c r="A81" s="180"/>
      <c r="B81" s="183" t="s">
        <v>17</v>
      </c>
      <c r="C81" s="183" t="s">
        <v>5</v>
      </c>
      <c r="D81" s="184"/>
      <c r="E81" s="184"/>
      <c r="F81" s="185" t="s">
        <v>87</v>
      </c>
      <c r="G81" s="185"/>
      <c r="H81" s="185"/>
      <c r="I81" s="185" t="s">
        <v>29</v>
      </c>
      <c r="J81" s="185" t="s">
        <v>0</v>
      </c>
    </row>
    <row r="82" spans="1:10" ht="36.75" customHeight="1" x14ac:dyDescent="0.2">
      <c r="A82" s="181"/>
      <c r="B82" s="186" t="s">
        <v>88</v>
      </c>
      <c r="C82" s="187" t="s">
        <v>89</v>
      </c>
      <c r="D82" s="188"/>
      <c r="E82" s="188"/>
      <c r="F82" s="195" t="s">
        <v>24</v>
      </c>
      <c r="G82" s="196"/>
      <c r="H82" s="196"/>
      <c r="I82" s="196">
        <f>'SO 03 3.1 Pol'!G8</f>
        <v>0</v>
      </c>
      <c r="J82" s="192" t="str">
        <f>IF(I119=0,"",I82/I119*100)</f>
        <v/>
      </c>
    </row>
    <row r="83" spans="1:10" ht="36.75" customHeight="1" x14ac:dyDescent="0.2">
      <c r="A83" s="181"/>
      <c r="B83" s="186" t="s">
        <v>90</v>
      </c>
      <c r="C83" s="187" t="s">
        <v>91</v>
      </c>
      <c r="D83" s="188"/>
      <c r="E83" s="188"/>
      <c r="F83" s="195" t="s">
        <v>24</v>
      </c>
      <c r="G83" s="196"/>
      <c r="H83" s="196"/>
      <c r="I83" s="196">
        <f>'SO 03 3.1 Pol'!G14</f>
        <v>0</v>
      </c>
      <c r="J83" s="192" t="str">
        <f>IF(I119=0,"",I83/I119*100)</f>
        <v/>
      </c>
    </row>
    <row r="84" spans="1:10" ht="36.75" customHeight="1" x14ac:dyDescent="0.2">
      <c r="A84" s="181"/>
      <c r="B84" s="186" t="s">
        <v>92</v>
      </c>
      <c r="C84" s="187" t="s">
        <v>93</v>
      </c>
      <c r="D84" s="188"/>
      <c r="E84" s="188"/>
      <c r="F84" s="195" t="s">
        <v>24</v>
      </c>
      <c r="G84" s="196"/>
      <c r="H84" s="196"/>
      <c r="I84" s="196">
        <f>'SO 03 3.1 Pol'!G17</f>
        <v>0</v>
      </c>
      <c r="J84" s="192" t="str">
        <f>IF(I119=0,"",I84/I119*100)</f>
        <v/>
      </c>
    </row>
    <row r="85" spans="1:10" ht="36.75" customHeight="1" x14ac:dyDescent="0.2">
      <c r="A85" s="181"/>
      <c r="B85" s="186" t="s">
        <v>94</v>
      </c>
      <c r="C85" s="187" t="s">
        <v>95</v>
      </c>
      <c r="D85" s="188"/>
      <c r="E85" s="188"/>
      <c r="F85" s="195" t="s">
        <v>24</v>
      </c>
      <c r="G85" s="196"/>
      <c r="H85" s="196"/>
      <c r="I85" s="196">
        <f>'SO 03 3.1 Pol'!G21</f>
        <v>0</v>
      </c>
      <c r="J85" s="192" t="str">
        <f>IF(I119=0,"",I85/I119*100)</f>
        <v/>
      </c>
    </row>
    <row r="86" spans="1:10" ht="36.75" customHeight="1" x14ac:dyDescent="0.2">
      <c r="A86" s="181"/>
      <c r="B86" s="186" t="s">
        <v>96</v>
      </c>
      <c r="C86" s="187" t="s">
        <v>97</v>
      </c>
      <c r="D86" s="188"/>
      <c r="E86" s="188"/>
      <c r="F86" s="195" t="s">
        <v>24</v>
      </c>
      <c r="G86" s="196"/>
      <c r="H86" s="196"/>
      <c r="I86" s="196">
        <f>'SO 03 3.1 Pol'!G28</f>
        <v>0</v>
      </c>
      <c r="J86" s="192" t="str">
        <f>IF(I119=0,"",I86/I119*100)</f>
        <v/>
      </c>
    </row>
    <row r="87" spans="1:10" ht="36.75" customHeight="1" x14ac:dyDescent="0.2">
      <c r="A87" s="181"/>
      <c r="B87" s="186" t="s">
        <v>98</v>
      </c>
      <c r="C87" s="187" t="s">
        <v>99</v>
      </c>
      <c r="D87" s="188"/>
      <c r="E87" s="188"/>
      <c r="F87" s="195" t="s">
        <v>24</v>
      </c>
      <c r="G87" s="196"/>
      <c r="H87" s="196"/>
      <c r="I87" s="196">
        <f>'SO 03 3.1 Pol'!G38</f>
        <v>0</v>
      </c>
      <c r="J87" s="192" t="str">
        <f>IF(I119=0,"",I87/I119*100)</f>
        <v/>
      </c>
    </row>
    <row r="88" spans="1:10" ht="36.75" customHeight="1" x14ac:dyDescent="0.2">
      <c r="A88" s="181"/>
      <c r="B88" s="186" t="s">
        <v>100</v>
      </c>
      <c r="C88" s="187" t="s">
        <v>101</v>
      </c>
      <c r="D88" s="188"/>
      <c r="E88" s="188"/>
      <c r="F88" s="195" t="s">
        <v>24</v>
      </c>
      <c r="G88" s="196"/>
      <c r="H88" s="196"/>
      <c r="I88" s="196">
        <f>'SO 03 3.1 Pol'!G44</f>
        <v>0</v>
      </c>
      <c r="J88" s="192" t="str">
        <f>IF(I119=0,"",I88/I119*100)</f>
        <v/>
      </c>
    </row>
    <row r="89" spans="1:10" ht="36.75" customHeight="1" x14ac:dyDescent="0.2">
      <c r="A89" s="181"/>
      <c r="B89" s="186" t="s">
        <v>102</v>
      </c>
      <c r="C89" s="187" t="s">
        <v>103</v>
      </c>
      <c r="D89" s="188"/>
      <c r="E89" s="188"/>
      <c r="F89" s="195" t="s">
        <v>24</v>
      </c>
      <c r="G89" s="196"/>
      <c r="H89" s="196"/>
      <c r="I89" s="196">
        <f>'SO 03 3.1 Pol'!G46</f>
        <v>0</v>
      </c>
      <c r="J89" s="192" t="str">
        <f>IF(I119=0,"",I89/I119*100)</f>
        <v/>
      </c>
    </row>
    <row r="90" spans="1:10" ht="36.75" customHeight="1" x14ac:dyDescent="0.2">
      <c r="A90" s="181"/>
      <c r="B90" s="186" t="s">
        <v>104</v>
      </c>
      <c r="C90" s="187" t="s">
        <v>105</v>
      </c>
      <c r="D90" s="188"/>
      <c r="E90" s="188"/>
      <c r="F90" s="195" t="s">
        <v>24</v>
      </c>
      <c r="G90" s="196"/>
      <c r="H90" s="196"/>
      <c r="I90" s="196">
        <f>'SO 03 3.1 Pol'!G48</f>
        <v>0</v>
      </c>
      <c r="J90" s="192" t="str">
        <f>IF(I119=0,"",I90/I119*100)</f>
        <v/>
      </c>
    </row>
    <row r="91" spans="1:10" ht="36.75" customHeight="1" x14ac:dyDescent="0.2">
      <c r="A91" s="181"/>
      <c r="B91" s="186" t="s">
        <v>106</v>
      </c>
      <c r="C91" s="187" t="s">
        <v>107</v>
      </c>
      <c r="D91" s="188"/>
      <c r="E91" s="188"/>
      <c r="F91" s="195" t="s">
        <v>24</v>
      </c>
      <c r="G91" s="196"/>
      <c r="H91" s="196"/>
      <c r="I91" s="196">
        <f>'SO 03 3.1 Pol'!G80</f>
        <v>0</v>
      </c>
      <c r="J91" s="192" t="str">
        <f>IF(I119=0,"",I91/I119*100)</f>
        <v/>
      </c>
    </row>
    <row r="92" spans="1:10" ht="36.75" customHeight="1" x14ac:dyDescent="0.2">
      <c r="A92" s="181"/>
      <c r="B92" s="186" t="s">
        <v>49</v>
      </c>
      <c r="C92" s="187" t="s">
        <v>108</v>
      </c>
      <c r="D92" s="188"/>
      <c r="E92" s="188"/>
      <c r="F92" s="195" t="s">
        <v>24</v>
      </c>
      <c r="G92" s="196"/>
      <c r="H92" s="196"/>
      <c r="I92" s="196">
        <f>'SO 02 2 Pol'!G8+'SO 02 3 Pol'!G8</f>
        <v>0</v>
      </c>
      <c r="J92" s="192" t="str">
        <f>IF(I119=0,"",I92/I119*100)</f>
        <v/>
      </c>
    </row>
    <row r="93" spans="1:10" ht="36.75" customHeight="1" x14ac:dyDescent="0.2">
      <c r="A93" s="181"/>
      <c r="B93" s="186" t="s">
        <v>52</v>
      </c>
      <c r="C93" s="187" t="s">
        <v>109</v>
      </c>
      <c r="D93" s="188"/>
      <c r="E93" s="188"/>
      <c r="F93" s="195" t="s">
        <v>24</v>
      </c>
      <c r="G93" s="196"/>
      <c r="H93" s="196"/>
      <c r="I93" s="196">
        <f>'SO 02 3 Pol'!G42</f>
        <v>0</v>
      </c>
      <c r="J93" s="192" t="str">
        <f>IF(I119=0,"",I93/I119*100)</f>
        <v/>
      </c>
    </row>
    <row r="94" spans="1:10" ht="36.75" customHeight="1" x14ac:dyDescent="0.2">
      <c r="A94" s="181"/>
      <c r="B94" s="186" t="s">
        <v>54</v>
      </c>
      <c r="C94" s="187" t="s">
        <v>110</v>
      </c>
      <c r="D94" s="188"/>
      <c r="E94" s="188"/>
      <c r="F94" s="195" t="s">
        <v>24</v>
      </c>
      <c r="G94" s="196"/>
      <c r="H94" s="196"/>
      <c r="I94" s="196">
        <f>'SO 01 1 Pol'!G8+'SO 02 3 Pol'!G56</f>
        <v>0</v>
      </c>
      <c r="J94" s="192" t="str">
        <f>IF(I119=0,"",I94/I119*100)</f>
        <v/>
      </c>
    </row>
    <row r="95" spans="1:10" ht="36.75" customHeight="1" x14ac:dyDescent="0.2">
      <c r="A95" s="181"/>
      <c r="B95" s="186" t="s">
        <v>111</v>
      </c>
      <c r="C95" s="187" t="s">
        <v>112</v>
      </c>
      <c r="D95" s="188"/>
      <c r="E95" s="188"/>
      <c r="F95" s="195" t="s">
        <v>24</v>
      </c>
      <c r="G95" s="196"/>
      <c r="H95" s="196"/>
      <c r="I95" s="196">
        <f>'SO 02 2 Pol'!G49</f>
        <v>0</v>
      </c>
      <c r="J95" s="192" t="str">
        <f>IF(I119=0,"",I95/I119*100)</f>
        <v/>
      </c>
    </row>
    <row r="96" spans="1:10" ht="36.75" customHeight="1" x14ac:dyDescent="0.2">
      <c r="A96" s="181"/>
      <c r="B96" s="186" t="s">
        <v>113</v>
      </c>
      <c r="C96" s="187" t="s">
        <v>114</v>
      </c>
      <c r="D96" s="188"/>
      <c r="E96" s="188"/>
      <c r="F96" s="195" t="s">
        <v>24</v>
      </c>
      <c r="G96" s="196"/>
      <c r="H96" s="196"/>
      <c r="I96" s="196">
        <f>'SO 02 3 Pol'!G62</f>
        <v>0</v>
      </c>
      <c r="J96" s="192" t="str">
        <f>IF(I119=0,"",I96/I119*100)</f>
        <v/>
      </c>
    </row>
    <row r="97" spans="1:10" ht="36.75" customHeight="1" x14ac:dyDescent="0.2">
      <c r="A97" s="181"/>
      <c r="B97" s="186" t="s">
        <v>115</v>
      </c>
      <c r="C97" s="187" t="s">
        <v>116</v>
      </c>
      <c r="D97" s="188"/>
      <c r="E97" s="188"/>
      <c r="F97" s="195" t="s">
        <v>24</v>
      </c>
      <c r="G97" s="196"/>
      <c r="H97" s="196"/>
      <c r="I97" s="196">
        <f>'SO 01 1 Pol'!G10+'SO 02 3 Pol'!G69</f>
        <v>0</v>
      </c>
      <c r="J97" s="192" t="str">
        <f>IF(I119=0,"",I97/I119*100)</f>
        <v/>
      </c>
    </row>
    <row r="98" spans="1:10" ht="36.75" customHeight="1" x14ac:dyDescent="0.2">
      <c r="A98" s="181"/>
      <c r="B98" s="186" t="s">
        <v>117</v>
      </c>
      <c r="C98" s="187" t="s">
        <v>118</v>
      </c>
      <c r="D98" s="188"/>
      <c r="E98" s="188"/>
      <c r="F98" s="195" t="s">
        <v>24</v>
      </c>
      <c r="G98" s="196"/>
      <c r="H98" s="196"/>
      <c r="I98" s="196">
        <f>'SO 01 1 Pol'!G14+'SO 02 2 Pol'!G62+'SO 02 3 Pol'!G74</f>
        <v>0</v>
      </c>
      <c r="J98" s="192" t="str">
        <f>IF(I119=0,"",I98/I119*100)</f>
        <v/>
      </c>
    </row>
    <row r="99" spans="1:10" ht="36.75" customHeight="1" x14ac:dyDescent="0.2">
      <c r="A99" s="181"/>
      <c r="B99" s="186" t="s">
        <v>119</v>
      </c>
      <c r="C99" s="187" t="s">
        <v>120</v>
      </c>
      <c r="D99" s="188"/>
      <c r="E99" s="188"/>
      <c r="F99" s="195" t="s">
        <v>24</v>
      </c>
      <c r="G99" s="196"/>
      <c r="H99" s="196"/>
      <c r="I99" s="196">
        <f>'SO 01 1 Pol'!G52+'SO 02 3 Pol'!G95</f>
        <v>0</v>
      </c>
      <c r="J99" s="192" t="str">
        <f>IF(I119=0,"",I99/I119*100)</f>
        <v/>
      </c>
    </row>
    <row r="100" spans="1:10" ht="36.75" customHeight="1" x14ac:dyDescent="0.2">
      <c r="A100" s="181"/>
      <c r="B100" s="186" t="s">
        <v>121</v>
      </c>
      <c r="C100" s="187" t="s">
        <v>122</v>
      </c>
      <c r="D100" s="188"/>
      <c r="E100" s="188"/>
      <c r="F100" s="195" t="s">
        <v>24</v>
      </c>
      <c r="G100" s="196"/>
      <c r="H100" s="196"/>
      <c r="I100" s="196">
        <f>'SO 02 3 Pol'!G126</f>
        <v>0</v>
      </c>
      <c r="J100" s="192" t="str">
        <f>IF(I119=0,"",I100/I119*100)</f>
        <v/>
      </c>
    </row>
    <row r="101" spans="1:10" ht="36.75" customHeight="1" x14ac:dyDescent="0.2">
      <c r="A101" s="181"/>
      <c r="B101" s="186" t="s">
        <v>123</v>
      </c>
      <c r="C101" s="187" t="s">
        <v>124</v>
      </c>
      <c r="D101" s="188"/>
      <c r="E101" s="188"/>
      <c r="F101" s="195" t="s">
        <v>24</v>
      </c>
      <c r="G101" s="196"/>
      <c r="H101" s="196"/>
      <c r="I101" s="196">
        <f>'SO 02 3 Pol'!G129</f>
        <v>0</v>
      </c>
      <c r="J101" s="192" t="str">
        <f>IF(I119=0,"",I101/I119*100)</f>
        <v/>
      </c>
    </row>
    <row r="102" spans="1:10" ht="36.75" customHeight="1" x14ac:dyDescent="0.2">
      <c r="A102" s="181"/>
      <c r="B102" s="186" t="s">
        <v>125</v>
      </c>
      <c r="C102" s="187" t="s">
        <v>126</v>
      </c>
      <c r="D102" s="188"/>
      <c r="E102" s="188"/>
      <c r="F102" s="195" t="s">
        <v>24</v>
      </c>
      <c r="G102" s="196"/>
      <c r="H102" s="196"/>
      <c r="I102" s="196">
        <f>'SO 01 1 Pol'!G54+'SO 02 3 Pol'!G131</f>
        <v>0</v>
      </c>
      <c r="J102" s="192" t="str">
        <f>IF(I119=0,"",I102/I119*100)</f>
        <v/>
      </c>
    </row>
    <row r="103" spans="1:10" ht="36.75" customHeight="1" x14ac:dyDescent="0.2">
      <c r="A103" s="181"/>
      <c r="B103" s="186" t="s">
        <v>127</v>
      </c>
      <c r="C103" s="187" t="s">
        <v>128</v>
      </c>
      <c r="D103" s="188"/>
      <c r="E103" s="188"/>
      <c r="F103" s="195" t="s">
        <v>24</v>
      </c>
      <c r="G103" s="196"/>
      <c r="H103" s="196"/>
      <c r="I103" s="196">
        <f>'SO 01 1 Pol'!G78+'SO 02 3 Pol'!G143</f>
        <v>0</v>
      </c>
      <c r="J103" s="192" t="str">
        <f>IF(I119=0,"",I103/I119*100)</f>
        <v/>
      </c>
    </row>
    <row r="104" spans="1:10" ht="36.75" customHeight="1" x14ac:dyDescent="0.2">
      <c r="A104" s="181"/>
      <c r="B104" s="186" t="s">
        <v>129</v>
      </c>
      <c r="C104" s="187" t="s">
        <v>130</v>
      </c>
      <c r="D104" s="188"/>
      <c r="E104" s="188"/>
      <c r="F104" s="195" t="s">
        <v>24</v>
      </c>
      <c r="G104" s="196"/>
      <c r="H104" s="196"/>
      <c r="I104" s="196">
        <f>'SO 01 1 Pol'!G82+'SO 02 2 Pol'!G66+'SO 02 3 Pol'!G151</f>
        <v>0</v>
      </c>
      <c r="J104" s="192" t="str">
        <f>IF(I119=0,"",I104/I119*100)</f>
        <v/>
      </c>
    </row>
    <row r="105" spans="1:10" ht="36.75" customHeight="1" x14ac:dyDescent="0.2">
      <c r="A105" s="181"/>
      <c r="B105" s="186" t="s">
        <v>131</v>
      </c>
      <c r="C105" s="187" t="s">
        <v>132</v>
      </c>
      <c r="D105" s="188"/>
      <c r="E105" s="188"/>
      <c r="F105" s="195" t="s">
        <v>24</v>
      </c>
      <c r="G105" s="196"/>
      <c r="H105" s="196"/>
      <c r="I105" s="196">
        <f>'SO 01 1 Pol'!G90+'SO 02 2 Pol'!G70+'SO 02 3 Pol'!G200</f>
        <v>0</v>
      </c>
      <c r="J105" s="192" t="str">
        <f>IF(I119=0,"",I105/I119*100)</f>
        <v/>
      </c>
    </row>
    <row r="106" spans="1:10" ht="36.75" customHeight="1" x14ac:dyDescent="0.2">
      <c r="A106" s="181"/>
      <c r="B106" s="186" t="s">
        <v>133</v>
      </c>
      <c r="C106" s="187" t="s">
        <v>134</v>
      </c>
      <c r="D106" s="188"/>
      <c r="E106" s="188"/>
      <c r="F106" s="195" t="s">
        <v>25</v>
      </c>
      <c r="G106" s="196"/>
      <c r="H106" s="196"/>
      <c r="I106" s="196">
        <f>'SO 02 2 Pol'!G72</f>
        <v>0</v>
      </c>
      <c r="J106" s="192" t="str">
        <f>IF(I119=0,"",I106/I119*100)</f>
        <v/>
      </c>
    </row>
    <row r="107" spans="1:10" ht="36.75" customHeight="1" x14ac:dyDescent="0.2">
      <c r="A107" s="181"/>
      <c r="B107" s="186" t="s">
        <v>135</v>
      </c>
      <c r="C107" s="187" t="s">
        <v>136</v>
      </c>
      <c r="D107" s="188"/>
      <c r="E107" s="188"/>
      <c r="F107" s="195" t="s">
        <v>25</v>
      </c>
      <c r="G107" s="196"/>
      <c r="H107" s="196"/>
      <c r="I107" s="196">
        <f>'SO 02 3 Pol'!G202+'SO 04 1.4.1 Pol'!G40</f>
        <v>0</v>
      </c>
      <c r="J107" s="192" t="str">
        <f>IF(I119=0,"",I107/I119*100)</f>
        <v/>
      </c>
    </row>
    <row r="108" spans="1:10" ht="36.75" customHeight="1" x14ac:dyDescent="0.2">
      <c r="A108" s="181"/>
      <c r="B108" s="186" t="s">
        <v>137</v>
      </c>
      <c r="C108" s="187" t="s">
        <v>138</v>
      </c>
      <c r="D108" s="188"/>
      <c r="E108" s="188"/>
      <c r="F108" s="195" t="s">
        <v>25</v>
      </c>
      <c r="G108" s="196"/>
      <c r="H108" s="196"/>
      <c r="I108" s="196">
        <f>'SO 01 1 Pol'!G92+'SO 04 1.4.1 Pol'!G8</f>
        <v>0</v>
      </c>
      <c r="J108" s="192" t="str">
        <f>IF(I119=0,"",I108/I119*100)</f>
        <v/>
      </c>
    </row>
    <row r="109" spans="1:10" ht="36.75" customHeight="1" x14ac:dyDescent="0.2">
      <c r="A109" s="181"/>
      <c r="B109" s="186" t="s">
        <v>139</v>
      </c>
      <c r="C109" s="187" t="s">
        <v>140</v>
      </c>
      <c r="D109" s="188"/>
      <c r="E109" s="188"/>
      <c r="F109" s="195" t="s">
        <v>25</v>
      </c>
      <c r="G109" s="196"/>
      <c r="H109" s="196"/>
      <c r="I109" s="196">
        <f>'SO 04 1.4.2 Pol'!G8</f>
        <v>0</v>
      </c>
      <c r="J109" s="192" t="str">
        <f>IF(I119=0,"",I109/I119*100)</f>
        <v/>
      </c>
    </row>
    <row r="110" spans="1:10" ht="36.75" customHeight="1" x14ac:dyDescent="0.2">
      <c r="A110" s="181"/>
      <c r="B110" s="186" t="s">
        <v>141</v>
      </c>
      <c r="C110" s="187" t="s">
        <v>142</v>
      </c>
      <c r="D110" s="188"/>
      <c r="E110" s="188"/>
      <c r="F110" s="195" t="s">
        <v>25</v>
      </c>
      <c r="G110" s="196"/>
      <c r="H110" s="196"/>
      <c r="I110" s="196">
        <f>'SO 01 1 Pol'!G94</f>
        <v>0</v>
      </c>
      <c r="J110" s="192" t="str">
        <f>IF(I119=0,"",I110/I119*100)</f>
        <v/>
      </c>
    </row>
    <row r="111" spans="1:10" ht="36.75" customHeight="1" x14ac:dyDescent="0.2">
      <c r="A111" s="181"/>
      <c r="B111" s="186" t="s">
        <v>143</v>
      </c>
      <c r="C111" s="187" t="s">
        <v>144</v>
      </c>
      <c r="D111" s="188"/>
      <c r="E111" s="188"/>
      <c r="F111" s="195" t="s">
        <v>25</v>
      </c>
      <c r="G111" s="196"/>
      <c r="H111" s="196"/>
      <c r="I111" s="196">
        <f>'SO 01 1 Pol'!G131+'SO 02 3 Pol'!G217</f>
        <v>0</v>
      </c>
      <c r="J111" s="192" t="str">
        <f>IF(I119=0,"",I111/I119*100)</f>
        <v/>
      </c>
    </row>
    <row r="112" spans="1:10" ht="36.75" customHeight="1" x14ac:dyDescent="0.2">
      <c r="A112" s="181"/>
      <c r="B112" s="186" t="s">
        <v>145</v>
      </c>
      <c r="C112" s="187" t="s">
        <v>146</v>
      </c>
      <c r="D112" s="188"/>
      <c r="E112" s="188"/>
      <c r="F112" s="195" t="s">
        <v>25</v>
      </c>
      <c r="G112" s="196"/>
      <c r="H112" s="196"/>
      <c r="I112" s="196">
        <f>'SO 01 1 Pol'!G151+'SO 02 3 Pol'!G227</f>
        <v>0</v>
      </c>
      <c r="J112" s="192" t="str">
        <f>IF(I119=0,"",I112/I119*100)</f>
        <v/>
      </c>
    </row>
    <row r="113" spans="1:10" ht="36.75" customHeight="1" x14ac:dyDescent="0.2">
      <c r="A113" s="181"/>
      <c r="B113" s="186" t="s">
        <v>147</v>
      </c>
      <c r="C113" s="187" t="s">
        <v>148</v>
      </c>
      <c r="D113" s="188"/>
      <c r="E113" s="188"/>
      <c r="F113" s="195" t="s">
        <v>25</v>
      </c>
      <c r="G113" s="196"/>
      <c r="H113" s="196"/>
      <c r="I113" s="196">
        <f>'SO 02 3 Pol'!G231</f>
        <v>0</v>
      </c>
      <c r="J113" s="192" t="str">
        <f>IF(I119=0,"",I113/I119*100)</f>
        <v/>
      </c>
    </row>
    <row r="114" spans="1:10" ht="36.75" customHeight="1" x14ac:dyDescent="0.2">
      <c r="A114" s="181"/>
      <c r="B114" s="186" t="s">
        <v>149</v>
      </c>
      <c r="C114" s="187" t="s">
        <v>150</v>
      </c>
      <c r="D114" s="188"/>
      <c r="E114" s="188"/>
      <c r="F114" s="195" t="s">
        <v>25</v>
      </c>
      <c r="G114" s="196"/>
      <c r="H114" s="196"/>
      <c r="I114" s="196">
        <f>'SO 01 1 Pol'!G157</f>
        <v>0</v>
      </c>
      <c r="J114" s="192" t="str">
        <f>IF(I119=0,"",I114/I119*100)</f>
        <v/>
      </c>
    </row>
    <row r="115" spans="1:10" ht="36.75" customHeight="1" x14ac:dyDescent="0.2">
      <c r="A115" s="181"/>
      <c r="B115" s="186" t="s">
        <v>151</v>
      </c>
      <c r="C115" s="187" t="s">
        <v>152</v>
      </c>
      <c r="D115" s="188"/>
      <c r="E115" s="188"/>
      <c r="F115" s="195" t="s">
        <v>25</v>
      </c>
      <c r="G115" s="196"/>
      <c r="H115" s="196"/>
      <c r="I115" s="196">
        <f>'SO 02 3 Pol'!G243</f>
        <v>0</v>
      </c>
      <c r="J115" s="192" t="str">
        <f>IF(I119=0,"",I115/I119*100)</f>
        <v/>
      </c>
    </row>
    <row r="116" spans="1:10" ht="36.75" customHeight="1" x14ac:dyDescent="0.2">
      <c r="A116" s="181"/>
      <c r="B116" s="186" t="s">
        <v>153</v>
      </c>
      <c r="C116" s="187" t="s">
        <v>154</v>
      </c>
      <c r="D116" s="188"/>
      <c r="E116" s="188"/>
      <c r="F116" s="195" t="s">
        <v>25</v>
      </c>
      <c r="G116" s="196"/>
      <c r="H116" s="196"/>
      <c r="I116" s="196">
        <f>'SO 01 1 Pol'!G163</f>
        <v>0</v>
      </c>
      <c r="J116" s="192" t="str">
        <f>IF(I119=0,"",I116/I119*100)</f>
        <v/>
      </c>
    </row>
    <row r="117" spans="1:10" ht="36.75" customHeight="1" x14ac:dyDescent="0.2">
      <c r="A117" s="181"/>
      <c r="B117" s="186" t="s">
        <v>155</v>
      </c>
      <c r="C117" s="187" t="s">
        <v>156</v>
      </c>
      <c r="D117" s="188"/>
      <c r="E117" s="188"/>
      <c r="F117" s="195" t="s">
        <v>157</v>
      </c>
      <c r="G117" s="196"/>
      <c r="H117" s="196"/>
      <c r="I117" s="196">
        <f>'SO 01 1 Pol'!G165+'SO 02 2 Pol'!G99+'SO 02 3 Pol'!G284</f>
        <v>0</v>
      </c>
      <c r="J117" s="192" t="str">
        <f>IF(I119=0,"",I117/I119*100)</f>
        <v/>
      </c>
    </row>
    <row r="118" spans="1:10" ht="36.75" customHeight="1" x14ac:dyDescent="0.2">
      <c r="A118" s="181"/>
      <c r="B118" s="186" t="s">
        <v>158</v>
      </c>
      <c r="C118" s="187" t="s">
        <v>28</v>
      </c>
      <c r="D118" s="188"/>
      <c r="E118" s="188"/>
      <c r="F118" s="195" t="s">
        <v>158</v>
      </c>
      <c r="G118" s="196"/>
      <c r="H118" s="196"/>
      <c r="I118" s="196">
        <f>'SO 05 4 Pol'!G8</f>
        <v>0</v>
      </c>
      <c r="J118" s="192" t="str">
        <f>IF(I119=0,"",I118/I119*100)</f>
        <v/>
      </c>
    </row>
    <row r="119" spans="1:10" ht="25.5" customHeight="1" x14ac:dyDescent="0.2">
      <c r="A119" s="182"/>
      <c r="B119" s="189" t="s">
        <v>1</v>
      </c>
      <c r="C119" s="190"/>
      <c r="D119" s="191"/>
      <c r="E119" s="191"/>
      <c r="F119" s="197"/>
      <c r="G119" s="198"/>
      <c r="H119" s="198"/>
      <c r="I119" s="198">
        <f>SUM(I82:I118)</f>
        <v>0</v>
      </c>
      <c r="J119" s="193">
        <f>SUM(J82:J118)</f>
        <v>0</v>
      </c>
    </row>
    <row r="120" spans="1:10" x14ac:dyDescent="0.2">
      <c r="F120" s="133"/>
      <c r="G120" s="133"/>
      <c r="H120" s="133"/>
      <c r="I120" s="133"/>
      <c r="J120" s="194"/>
    </row>
    <row r="121" spans="1:10" x14ac:dyDescent="0.2">
      <c r="F121" s="133"/>
      <c r="G121" s="133"/>
      <c r="H121" s="133"/>
      <c r="I121" s="133"/>
      <c r="J121" s="194"/>
    </row>
    <row r="122" spans="1:10" x14ac:dyDescent="0.2">
      <c r="F122" s="133"/>
      <c r="G122" s="133"/>
      <c r="H122" s="133"/>
      <c r="I122" s="133"/>
      <c r="J122" s="194"/>
    </row>
  </sheetData>
  <sheetProtection algorithmName="SHA-512" hashValue="6c673QhabhA1PBi6I2+dbvvTPfEXFm3OI4mbdR4VifVaMESOb7iwtbu/a3+DV8raO0WTAzLR7Z1GDX5UfIzi1A==" saltValue="eXZd40IFlgWAlNVFhfcCQ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C118:E118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B70:J70"/>
    <mergeCell ref="B72:J72"/>
    <mergeCell ref="B74:J74"/>
    <mergeCell ref="B76:J76"/>
    <mergeCell ref="C82:E82"/>
    <mergeCell ref="B56:J56"/>
    <mergeCell ref="B58:J58"/>
    <mergeCell ref="B61:J61"/>
    <mergeCell ref="B64:J64"/>
    <mergeCell ref="B67:J6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tJXyANBDV2y4Hb4jXydLVLRG/mA1c/5WNLvBap32gzl2sfqyWT20ktrJ1fYwwDKUkkXOVuC7m4sCFNZFl7WRhQ==" saltValue="rST0kQjyYaDLGqAwsxaC6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1218-3E56-420E-8680-E080F146A1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160</v>
      </c>
      <c r="B1" s="200"/>
      <c r="C1" s="200"/>
      <c r="D1" s="200"/>
      <c r="E1" s="200"/>
      <c r="F1" s="200"/>
      <c r="G1" s="200"/>
      <c r="AG1" t="s">
        <v>161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162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79" t="s">
        <v>162</v>
      </c>
      <c r="AG3" t="s">
        <v>163</v>
      </c>
    </row>
    <row r="4" spans="1:60" ht="24.95" customHeight="1" x14ac:dyDescent="0.2">
      <c r="A4" s="205" t="s">
        <v>9</v>
      </c>
      <c r="B4" s="206" t="s">
        <v>49</v>
      </c>
      <c r="C4" s="207" t="s">
        <v>48</v>
      </c>
      <c r="D4" s="208"/>
      <c r="E4" s="208"/>
      <c r="F4" s="208"/>
      <c r="G4" s="209"/>
      <c r="AG4" t="s">
        <v>164</v>
      </c>
    </row>
    <row r="5" spans="1:60" x14ac:dyDescent="0.2">
      <c r="D5" s="10"/>
    </row>
    <row r="6" spans="1:60" ht="38.25" x14ac:dyDescent="0.2">
      <c r="A6" s="211" t="s">
        <v>165</v>
      </c>
      <c r="B6" s="213" t="s">
        <v>166</v>
      </c>
      <c r="C6" s="213" t="s">
        <v>167</v>
      </c>
      <c r="D6" s="212" t="s">
        <v>168</v>
      </c>
      <c r="E6" s="211" t="s">
        <v>169</v>
      </c>
      <c r="F6" s="210" t="s">
        <v>170</v>
      </c>
      <c r="G6" s="211" t="s">
        <v>29</v>
      </c>
      <c r="H6" s="214" t="s">
        <v>30</v>
      </c>
      <c r="I6" s="214" t="s">
        <v>171</v>
      </c>
      <c r="J6" s="214" t="s">
        <v>31</v>
      </c>
      <c r="K6" s="214" t="s">
        <v>172</v>
      </c>
      <c r="L6" s="214" t="s">
        <v>173</v>
      </c>
      <c r="M6" s="214" t="s">
        <v>174</v>
      </c>
      <c r="N6" s="214" t="s">
        <v>175</v>
      </c>
      <c r="O6" s="214" t="s">
        <v>176</v>
      </c>
      <c r="P6" s="214" t="s">
        <v>177</v>
      </c>
      <c r="Q6" s="214" t="s">
        <v>178</v>
      </c>
      <c r="R6" s="214" t="s">
        <v>179</v>
      </c>
      <c r="S6" s="214" t="s">
        <v>180</v>
      </c>
      <c r="T6" s="214" t="s">
        <v>181</v>
      </c>
      <c r="U6" s="214" t="s">
        <v>182</v>
      </c>
      <c r="V6" s="214" t="s">
        <v>183</v>
      </c>
      <c r="W6" s="214" t="s">
        <v>184</v>
      </c>
      <c r="X6" s="214" t="s">
        <v>185</v>
      </c>
      <c r="Y6" s="214" t="s">
        <v>186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187</v>
      </c>
      <c r="B8" s="230" t="s">
        <v>54</v>
      </c>
      <c r="C8" s="252" t="s">
        <v>110</v>
      </c>
      <c r="D8" s="231"/>
      <c r="E8" s="232"/>
      <c r="F8" s="233"/>
      <c r="G8" s="233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2"/>
      <c r="O8" s="232">
        <f>SUM(O9:O9)</f>
        <v>0.36</v>
      </c>
      <c r="P8" s="232"/>
      <c r="Q8" s="232">
        <f>SUM(Q9:Q9)</f>
        <v>0</v>
      </c>
      <c r="R8" s="233"/>
      <c r="S8" s="233"/>
      <c r="T8" s="234"/>
      <c r="U8" s="228"/>
      <c r="V8" s="228">
        <f>SUM(V9:V9)</f>
        <v>4.5</v>
      </c>
      <c r="W8" s="228"/>
      <c r="X8" s="228"/>
      <c r="Y8" s="228"/>
      <c r="AG8" t="s">
        <v>188</v>
      </c>
    </row>
    <row r="9" spans="1:60" ht="22.5" outlineLevel="1" x14ac:dyDescent="0.2">
      <c r="A9" s="243">
        <v>1</v>
      </c>
      <c r="B9" s="244" t="s">
        <v>189</v>
      </c>
      <c r="C9" s="253" t="s">
        <v>190</v>
      </c>
      <c r="D9" s="245" t="s">
        <v>191</v>
      </c>
      <c r="E9" s="246">
        <v>19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1.8880000000000001E-2</v>
      </c>
      <c r="O9" s="246">
        <f>ROUND(E9*N9,2)</f>
        <v>0.36</v>
      </c>
      <c r="P9" s="246">
        <v>0</v>
      </c>
      <c r="Q9" s="246">
        <f>ROUND(E9*P9,2)</f>
        <v>0</v>
      </c>
      <c r="R9" s="248"/>
      <c r="S9" s="248" t="s">
        <v>192</v>
      </c>
      <c r="T9" s="249" t="s">
        <v>193</v>
      </c>
      <c r="U9" s="225">
        <v>0.23702999999999999</v>
      </c>
      <c r="V9" s="225">
        <f>ROUND(E9*U9,2)</f>
        <v>4.5</v>
      </c>
      <c r="W9" s="225"/>
      <c r="X9" s="225" t="s">
        <v>194</v>
      </c>
      <c r="Y9" s="225" t="s">
        <v>195</v>
      </c>
      <c r="Z9" s="215"/>
      <c r="AA9" s="215"/>
      <c r="AB9" s="215"/>
      <c r="AC9" s="215"/>
      <c r="AD9" s="215"/>
      <c r="AE9" s="215"/>
      <c r="AF9" s="215"/>
      <c r="AG9" s="215" t="s">
        <v>196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x14ac:dyDescent="0.2">
      <c r="A10" s="229" t="s">
        <v>187</v>
      </c>
      <c r="B10" s="230" t="s">
        <v>115</v>
      </c>
      <c r="C10" s="252" t="s">
        <v>116</v>
      </c>
      <c r="D10" s="231"/>
      <c r="E10" s="232"/>
      <c r="F10" s="233"/>
      <c r="G10" s="233">
        <f>SUMIF(AG11:AG13,"&lt;&gt;NOR",G11:G13)</f>
        <v>0</v>
      </c>
      <c r="H10" s="233"/>
      <c r="I10" s="233">
        <f>SUM(I11:I13)</f>
        <v>0</v>
      </c>
      <c r="J10" s="233"/>
      <c r="K10" s="233">
        <f>SUM(K11:K13)</f>
        <v>0</v>
      </c>
      <c r="L10" s="233"/>
      <c r="M10" s="233">
        <f>SUM(M11:M13)</f>
        <v>0</v>
      </c>
      <c r="N10" s="232"/>
      <c r="O10" s="232">
        <f>SUM(O11:O13)</f>
        <v>0.24</v>
      </c>
      <c r="P10" s="232"/>
      <c r="Q10" s="232">
        <f>SUM(Q11:Q13)</f>
        <v>0</v>
      </c>
      <c r="R10" s="233"/>
      <c r="S10" s="233"/>
      <c r="T10" s="234"/>
      <c r="U10" s="228"/>
      <c r="V10" s="228">
        <f>SUM(V11:V13)</f>
        <v>6.8</v>
      </c>
      <c r="W10" s="228"/>
      <c r="X10" s="228"/>
      <c r="Y10" s="228"/>
      <c r="AG10" t="s">
        <v>188</v>
      </c>
    </row>
    <row r="11" spans="1:60" outlineLevel="1" x14ac:dyDescent="0.2">
      <c r="A11" s="243">
        <v>2</v>
      </c>
      <c r="B11" s="244" t="s">
        <v>197</v>
      </c>
      <c r="C11" s="253" t="s">
        <v>198</v>
      </c>
      <c r="D11" s="245" t="s">
        <v>191</v>
      </c>
      <c r="E11" s="246">
        <v>19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1.278E-2</v>
      </c>
      <c r="O11" s="246">
        <f>ROUND(E11*N11,2)</f>
        <v>0.24</v>
      </c>
      <c r="P11" s="246">
        <v>0</v>
      </c>
      <c r="Q11" s="246">
        <f>ROUND(E11*P11,2)</f>
        <v>0</v>
      </c>
      <c r="R11" s="248"/>
      <c r="S11" s="248" t="s">
        <v>192</v>
      </c>
      <c r="T11" s="249" t="s">
        <v>193</v>
      </c>
      <c r="U11" s="225">
        <v>0.35813</v>
      </c>
      <c r="V11" s="225">
        <f>ROUND(E11*U11,2)</f>
        <v>6.8</v>
      </c>
      <c r="W11" s="225"/>
      <c r="X11" s="225" t="s">
        <v>194</v>
      </c>
      <c r="Y11" s="225" t="s">
        <v>195</v>
      </c>
      <c r="Z11" s="215"/>
      <c r="AA11" s="215"/>
      <c r="AB11" s="215"/>
      <c r="AC11" s="215"/>
      <c r="AD11" s="215"/>
      <c r="AE11" s="215"/>
      <c r="AF11" s="215"/>
      <c r="AG11" s="215" t="s">
        <v>196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1" x14ac:dyDescent="0.2">
      <c r="A12" s="243">
        <v>3</v>
      </c>
      <c r="B12" s="244" t="s">
        <v>199</v>
      </c>
      <c r="C12" s="253" t="s">
        <v>200</v>
      </c>
      <c r="D12" s="245" t="s">
        <v>201</v>
      </c>
      <c r="E12" s="246">
        <v>66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192</v>
      </c>
      <c r="T12" s="249" t="s">
        <v>193</v>
      </c>
      <c r="U12" s="225">
        <v>0</v>
      </c>
      <c r="V12" s="225">
        <f>ROUND(E12*U12,2)</f>
        <v>0</v>
      </c>
      <c r="W12" s="225"/>
      <c r="X12" s="225" t="s">
        <v>194</v>
      </c>
      <c r="Y12" s="225" t="s">
        <v>195</v>
      </c>
      <c r="Z12" s="215"/>
      <c r="AA12" s="215"/>
      <c r="AB12" s="215"/>
      <c r="AC12" s="215"/>
      <c r="AD12" s="215"/>
      <c r="AE12" s="215"/>
      <c r="AF12" s="215"/>
      <c r="AG12" s="215" t="s">
        <v>196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3">
        <v>4</v>
      </c>
      <c r="B13" s="244" t="s">
        <v>202</v>
      </c>
      <c r="C13" s="253" t="s">
        <v>203</v>
      </c>
      <c r="D13" s="245" t="s">
        <v>204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192</v>
      </c>
      <c r="T13" s="249" t="s">
        <v>193</v>
      </c>
      <c r="U13" s="225">
        <v>0</v>
      </c>
      <c r="V13" s="225">
        <f>ROUND(E13*U13,2)</f>
        <v>0</v>
      </c>
      <c r="W13" s="225"/>
      <c r="X13" s="225" t="s">
        <v>194</v>
      </c>
      <c r="Y13" s="225" t="s">
        <v>195</v>
      </c>
      <c r="Z13" s="215"/>
      <c r="AA13" s="215"/>
      <c r="AB13" s="215"/>
      <c r="AC13" s="215"/>
      <c r="AD13" s="215"/>
      <c r="AE13" s="215"/>
      <c r="AF13" s="215"/>
      <c r="AG13" s="215" t="s">
        <v>196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">
      <c r="A14" s="229" t="s">
        <v>187</v>
      </c>
      <c r="B14" s="230" t="s">
        <v>117</v>
      </c>
      <c r="C14" s="252" t="s">
        <v>118</v>
      </c>
      <c r="D14" s="231"/>
      <c r="E14" s="232"/>
      <c r="F14" s="233"/>
      <c r="G14" s="233">
        <f>SUMIF(AG15:AG51,"&lt;&gt;NOR",G15:G51)</f>
        <v>0</v>
      </c>
      <c r="H14" s="233"/>
      <c r="I14" s="233">
        <f>SUM(I15:I51)</f>
        <v>0</v>
      </c>
      <c r="J14" s="233"/>
      <c r="K14" s="233">
        <f>SUM(K15:K51)</f>
        <v>0</v>
      </c>
      <c r="L14" s="233"/>
      <c r="M14" s="233">
        <f>SUM(M15:M51)</f>
        <v>0</v>
      </c>
      <c r="N14" s="232"/>
      <c r="O14" s="232">
        <f>SUM(O15:O51)</f>
        <v>10.86</v>
      </c>
      <c r="P14" s="232"/>
      <c r="Q14" s="232">
        <f>SUM(Q15:Q51)</f>
        <v>0</v>
      </c>
      <c r="R14" s="233"/>
      <c r="S14" s="233"/>
      <c r="T14" s="234"/>
      <c r="U14" s="228"/>
      <c r="V14" s="228">
        <f>SUM(V15:V51)</f>
        <v>796.69999999999993</v>
      </c>
      <c r="W14" s="228"/>
      <c r="X14" s="228"/>
      <c r="Y14" s="228"/>
      <c r="AG14" t="s">
        <v>188</v>
      </c>
    </row>
    <row r="15" spans="1:60" outlineLevel="1" x14ac:dyDescent="0.2">
      <c r="A15" s="236">
        <v>5</v>
      </c>
      <c r="B15" s="237" t="s">
        <v>205</v>
      </c>
      <c r="C15" s="254" t="s">
        <v>206</v>
      </c>
      <c r="D15" s="238" t="s">
        <v>207</v>
      </c>
      <c r="E15" s="239">
        <v>329.8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3.6999999999999999E-4</v>
      </c>
      <c r="O15" s="239">
        <f>ROUND(E15*N15,2)</f>
        <v>0.12</v>
      </c>
      <c r="P15" s="239">
        <v>0</v>
      </c>
      <c r="Q15" s="239">
        <f>ROUND(E15*P15,2)</f>
        <v>0</v>
      </c>
      <c r="R15" s="241"/>
      <c r="S15" s="241" t="s">
        <v>192</v>
      </c>
      <c r="T15" s="242" t="s">
        <v>193</v>
      </c>
      <c r="U15" s="225">
        <v>7.0000000000000007E-2</v>
      </c>
      <c r="V15" s="225">
        <f>ROUND(E15*U15,2)</f>
        <v>23.09</v>
      </c>
      <c r="W15" s="225"/>
      <c r="X15" s="225" t="s">
        <v>194</v>
      </c>
      <c r="Y15" s="225" t="s">
        <v>195</v>
      </c>
      <c r="Z15" s="215"/>
      <c r="AA15" s="215"/>
      <c r="AB15" s="215"/>
      <c r="AC15" s="215"/>
      <c r="AD15" s="215"/>
      <c r="AE15" s="215"/>
      <c r="AF15" s="215"/>
      <c r="AG15" s="215" t="s">
        <v>196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">
      <c r="A16" s="222"/>
      <c r="B16" s="223"/>
      <c r="C16" s="255" t="s">
        <v>208</v>
      </c>
      <c r="D16" s="226"/>
      <c r="E16" s="227">
        <v>400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209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">
      <c r="A17" s="222"/>
      <c r="B17" s="223"/>
      <c r="C17" s="255" t="s">
        <v>210</v>
      </c>
      <c r="D17" s="226"/>
      <c r="E17" s="227">
        <v>14.25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5"/>
      <c r="AA17" s="215"/>
      <c r="AB17" s="215"/>
      <c r="AC17" s="215"/>
      <c r="AD17" s="215"/>
      <c r="AE17" s="215"/>
      <c r="AF17" s="215"/>
      <c r="AG17" s="215" t="s">
        <v>209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 x14ac:dyDescent="0.2">
      <c r="A18" s="222"/>
      <c r="B18" s="223"/>
      <c r="C18" s="255" t="s">
        <v>211</v>
      </c>
      <c r="D18" s="226"/>
      <c r="E18" s="227">
        <v>5.25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209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">
      <c r="A19" s="222"/>
      <c r="B19" s="223"/>
      <c r="C19" s="255" t="s">
        <v>212</v>
      </c>
      <c r="D19" s="226"/>
      <c r="E19" s="227">
        <v>-89.7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209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43">
        <v>6</v>
      </c>
      <c r="B20" s="244" t="s">
        <v>213</v>
      </c>
      <c r="C20" s="253" t="s">
        <v>214</v>
      </c>
      <c r="D20" s="245" t="s">
        <v>207</v>
      </c>
      <c r="E20" s="246">
        <v>89.7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4.0000000000000003E-5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192</v>
      </c>
      <c r="T20" s="249" t="s">
        <v>193</v>
      </c>
      <c r="U20" s="225">
        <v>0.08</v>
      </c>
      <c r="V20" s="225">
        <f>ROUND(E20*U20,2)</f>
        <v>7.18</v>
      </c>
      <c r="W20" s="225"/>
      <c r="X20" s="225" t="s">
        <v>194</v>
      </c>
      <c r="Y20" s="225" t="s">
        <v>195</v>
      </c>
      <c r="Z20" s="215"/>
      <c r="AA20" s="215"/>
      <c r="AB20" s="215"/>
      <c r="AC20" s="215"/>
      <c r="AD20" s="215"/>
      <c r="AE20" s="215"/>
      <c r="AF20" s="215"/>
      <c r="AG20" s="215" t="s">
        <v>196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36">
        <v>7</v>
      </c>
      <c r="B21" s="237" t="s">
        <v>215</v>
      </c>
      <c r="C21" s="254" t="s">
        <v>216</v>
      </c>
      <c r="D21" s="238" t="s">
        <v>207</v>
      </c>
      <c r="E21" s="239">
        <v>329.8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7.2000000000000005E-4</v>
      </c>
      <c r="O21" s="239">
        <f>ROUND(E21*N21,2)</f>
        <v>0.24</v>
      </c>
      <c r="P21" s="239">
        <v>0</v>
      </c>
      <c r="Q21" s="239">
        <f>ROUND(E21*P21,2)</f>
        <v>0</v>
      </c>
      <c r="R21" s="241"/>
      <c r="S21" s="241" t="s">
        <v>192</v>
      </c>
      <c r="T21" s="242" t="s">
        <v>193</v>
      </c>
      <c r="U21" s="225">
        <v>0.30170000000000002</v>
      </c>
      <c r="V21" s="225">
        <f>ROUND(E21*U21,2)</f>
        <v>99.5</v>
      </c>
      <c r="W21" s="225"/>
      <c r="X21" s="225" t="s">
        <v>194</v>
      </c>
      <c r="Y21" s="225" t="s">
        <v>195</v>
      </c>
      <c r="Z21" s="215"/>
      <c r="AA21" s="215"/>
      <c r="AB21" s="215"/>
      <c r="AC21" s="215"/>
      <c r="AD21" s="215"/>
      <c r="AE21" s="215"/>
      <c r="AF21" s="215"/>
      <c r="AG21" s="215" t="s">
        <v>217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">
      <c r="A22" s="222"/>
      <c r="B22" s="223"/>
      <c r="C22" s="256" t="s">
        <v>218</v>
      </c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219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55" t="s">
        <v>208</v>
      </c>
      <c r="D23" s="226"/>
      <c r="E23" s="227">
        <v>400</v>
      </c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5"/>
      <c r="AA23" s="215"/>
      <c r="AB23" s="215"/>
      <c r="AC23" s="215"/>
      <c r="AD23" s="215"/>
      <c r="AE23" s="215"/>
      <c r="AF23" s="215"/>
      <c r="AG23" s="215" t="s">
        <v>209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55" t="s">
        <v>210</v>
      </c>
      <c r="D24" s="226"/>
      <c r="E24" s="227">
        <v>14.25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209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">
      <c r="A25" s="222"/>
      <c r="B25" s="223"/>
      <c r="C25" s="255" t="s">
        <v>211</v>
      </c>
      <c r="D25" s="226"/>
      <c r="E25" s="227">
        <v>5.25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209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">
      <c r="A26" s="222"/>
      <c r="B26" s="223"/>
      <c r="C26" s="255" t="s">
        <v>212</v>
      </c>
      <c r="D26" s="226"/>
      <c r="E26" s="227">
        <v>-89.7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209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33.75" outlineLevel="1" x14ac:dyDescent="0.2">
      <c r="A27" s="236">
        <v>8</v>
      </c>
      <c r="B27" s="237" t="s">
        <v>220</v>
      </c>
      <c r="C27" s="254" t="s">
        <v>221</v>
      </c>
      <c r="D27" s="238" t="s">
        <v>207</v>
      </c>
      <c r="E27" s="239">
        <v>329.8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3.1780000000000003E-2</v>
      </c>
      <c r="O27" s="239">
        <f>ROUND(E27*N27,2)</f>
        <v>10.48</v>
      </c>
      <c r="P27" s="239">
        <v>0</v>
      </c>
      <c r="Q27" s="239">
        <f>ROUND(E27*P27,2)</f>
        <v>0</v>
      </c>
      <c r="R27" s="241"/>
      <c r="S27" s="241" t="s">
        <v>192</v>
      </c>
      <c r="T27" s="242" t="s">
        <v>193</v>
      </c>
      <c r="U27" s="225">
        <v>1.5134399999999999</v>
      </c>
      <c r="V27" s="225">
        <f>ROUND(E27*U27,2)</f>
        <v>499.13</v>
      </c>
      <c r="W27" s="225"/>
      <c r="X27" s="225" t="s">
        <v>194</v>
      </c>
      <c r="Y27" s="225" t="s">
        <v>195</v>
      </c>
      <c r="Z27" s="215"/>
      <c r="AA27" s="215"/>
      <c r="AB27" s="215"/>
      <c r="AC27" s="215"/>
      <c r="AD27" s="215"/>
      <c r="AE27" s="215"/>
      <c r="AF27" s="215"/>
      <c r="AG27" s="215" t="s">
        <v>196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">
      <c r="A28" s="222"/>
      <c r="B28" s="223"/>
      <c r="C28" s="256" t="s">
        <v>222</v>
      </c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5"/>
      <c r="AA28" s="215"/>
      <c r="AB28" s="215"/>
      <c r="AC28" s="215"/>
      <c r="AD28" s="215"/>
      <c r="AE28" s="215"/>
      <c r="AF28" s="215"/>
      <c r="AG28" s="215" t="s">
        <v>219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 x14ac:dyDescent="0.2">
      <c r="A29" s="222"/>
      <c r="B29" s="223"/>
      <c r="C29" s="257" t="s">
        <v>223</v>
      </c>
      <c r="D29" s="251"/>
      <c r="E29" s="251"/>
      <c r="F29" s="251"/>
      <c r="G29" s="251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5"/>
      <c r="AA29" s="215"/>
      <c r="AB29" s="215"/>
      <c r="AC29" s="215"/>
      <c r="AD29" s="215"/>
      <c r="AE29" s="215"/>
      <c r="AF29" s="215"/>
      <c r="AG29" s="215" t="s">
        <v>219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55" t="s">
        <v>208</v>
      </c>
      <c r="D30" s="226"/>
      <c r="E30" s="227">
        <v>400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209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22"/>
      <c r="B31" s="223"/>
      <c r="C31" s="255" t="s">
        <v>210</v>
      </c>
      <c r="D31" s="226"/>
      <c r="E31" s="227">
        <v>14.25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209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">
      <c r="A32" s="222"/>
      <c r="B32" s="223"/>
      <c r="C32" s="255" t="s">
        <v>211</v>
      </c>
      <c r="D32" s="226"/>
      <c r="E32" s="227">
        <v>5.25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209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55" t="s">
        <v>212</v>
      </c>
      <c r="D33" s="226"/>
      <c r="E33" s="227">
        <v>-89.7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209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36">
        <v>9</v>
      </c>
      <c r="B34" s="237" t="s">
        <v>224</v>
      </c>
      <c r="C34" s="254" t="s">
        <v>225</v>
      </c>
      <c r="D34" s="238" t="s">
        <v>201</v>
      </c>
      <c r="E34" s="239">
        <v>329.8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192</v>
      </c>
      <c r="T34" s="242" t="s">
        <v>193</v>
      </c>
      <c r="U34" s="225">
        <v>0</v>
      </c>
      <c r="V34" s="225">
        <f>ROUND(E34*U34,2)</f>
        <v>0</v>
      </c>
      <c r="W34" s="225"/>
      <c r="X34" s="225" t="s">
        <v>194</v>
      </c>
      <c r="Y34" s="225" t="s">
        <v>195</v>
      </c>
      <c r="Z34" s="215"/>
      <c r="AA34" s="215"/>
      <c r="AB34" s="215"/>
      <c r="AC34" s="215"/>
      <c r="AD34" s="215"/>
      <c r="AE34" s="215"/>
      <c r="AF34" s="215"/>
      <c r="AG34" s="215" t="s">
        <v>196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55" t="s">
        <v>208</v>
      </c>
      <c r="D35" s="226"/>
      <c r="E35" s="227">
        <v>400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209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55" t="s">
        <v>210</v>
      </c>
      <c r="D36" s="226"/>
      <c r="E36" s="227">
        <v>14.25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209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">
      <c r="A37" s="222"/>
      <c r="B37" s="223"/>
      <c r="C37" s="255" t="s">
        <v>211</v>
      </c>
      <c r="D37" s="226"/>
      <c r="E37" s="227">
        <v>5.25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209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55" t="s">
        <v>212</v>
      </c>
      <c r="D38" s="226"/>
      <c r="E38" s="227">
        <v>-89.7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209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43">
        <v>10</v>
      </c>
      <c r="B39" s="244" t="s">
        <v>226</v>
      </c>
      <c r="C39" s="253" t="s">
        <v>227</v>
      </c>
      <c r="D39" s="245" t="s">
        <v>204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192</v>
      </c>
      <c r="T39" s="249" t="s">
        <v>193</v>
      </c>
      <c r="U39" s="225">
        <v>0</v>
      </c>
      <c r="V39" s="225">
        <f>ROUND(E39*U39,2)</f>
        <v>0</v>
      </c>
      <c r="W39" s="225"/>
      <c r="X39" s="225" t="s">
        <v>194</v>
      </c>
      <c r="Y39" s="225" t="s">
        <v>195</v>
      </c>
      <c r="Z39" s="215"/>
      <c r="AA39" s="215"/>
      <c r="AB39" s="215"/>
      <c r="AC39" s="215"/>
      <c r="AD39" s="215"/>
      <c r="AE39" s="215"/>
      <c r="AF39" s="215"/>
      <c r="AG39" s="215" t="s">
        <v>196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43">
        <v>11</v>
      </c>
      <c r="B40" s="244" t="s">
        <v>228</v>
      </c>
      <c r="C40" s="253" t="s">
        <v>229</v>
      </c>
      <c r="D40" s="245" t="s">
        <v>204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192</v>
      </c>
      <c r="T40" s="249" t="s">
        <v>193</v>
      </c>
      <c r="U40" s="225">
        <v>0</v>
      </c>
      <c r="V40" s="225">
        <f>ROUND(E40*U40,2)</f>
        <v>0</v>
      </c>
      <c r="W40" s="225"/>
      <c r="X40" s="225" t="s">
        <v>194</v>
      </c>
      <c r="Y40" s="225" t="s">
        <v>195</v>
      </c>
      <c r="Z40" s="215"/>
      <c r="AA40" s="215"/>
      <c r="AB40" s="215"/>
      <c r="AC40" s="215"/>
      <c r="AD40" s="215"/>
      <c r="AE40" s="215"/>
      <c r="AF40" s="215"/>
      <c r="AG40" s="215" t="s">
        <v>196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43">
        <v>12</v>
      </c>
      <c r="B41" s="244" t="s">
        <v>230</v>
      </c>
      <c r="C41" s="253" t="s">
        <v>231</v>
      </c>
      <c r="D41" s="245" t="s">
        <v>232</v>
      </c>
      <c r="E41" s="246">
        <v>10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192</v>
      </c>
      <c r="T41" s="249" t="s">
        <v>193</v>
      </c>
      <c r="U41" s="225">
        <v>0</v>
      </c>
      <c r="V41" s="225">
        <f>ROUND(E41*U41,2)</f>
        <v>0</v>
      </c>
      <c r="W41" s="225"/>
      <c r="X41" s="225" t="s">
        <v>194</v>
      </c>
      <c r="Y41" s="225" t="s">
        <v>195</v>
      </c>
      <c r="Z41" s="215"/>
      <c r="AA41" s="215"/>
      <c r="AB41" s="215"/>
      <c r="AC41" s="215"/>
      <c r="AD41" s="215"/>
      <c r="AE41" s="215"/>
      <c r="AF41" s="215"/>
      <c r="AG41" s="215" t="s">
        <v>196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43">
        <v>13</v>
      </c>
      <c r="B42" s="244" t="s">
        <v>233</v>
      </c>
      <c r="C42" s="253" t="s">
        <v>234</v>
      </c>
      <c r="D42" s="245" t="s">
        <v>235</v>
      </c>
      <c r="E42" s="246">
        <v>110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192</v>
      </c>
      <c r="T42" s="249" t="s">
        <v>193</v>
      </c>
      <c r="U42" s="225">
        <v>0</v>
      </c>
      <c r="V42" s="225">
        <f>ROUND(E42*U42,2)</f>
        <v>0</v>
      </c>
      <c r="W42" s="225"/>
      <c r="X42" s="225" t="s">
        <v>194</v>
      </c>
      <c r="Y42" s="225" t="s">
        <v>195</v>
      </c>
      <c r="Z42" s="215"/>
      <c r="AA42" s="215"/>
      <c r="AB42" s="215"/>
      <c r="AC42" s="215"/>
      <c r="AD42" s="215"/>
      <c r="AE42" s="215"/>
      <c r="AF42" s="215"/>
      <c r="AG42" s="215" t="s">
        <v>196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43">
        <v>14</v>
      </c>
      <c r="B43" s="244" t="s">
        <v>236</v>
      </c>
      <c r="C43" s="253" t="s">
        <v>237</v>
      </c>
      <c r="D43" s="245" t="s">
        <v>204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192</v>
      </c>
      <c r="T43" s="249" t="s">
        <v>193</v>
      </c>
      <c r="U43" s="225">
        <v>0</v>
      </c>
      <c r="V43" s="225">
        <f>ROUND(E43*U43,2)</f>
        <v>0</v>
      </c>
      <c r="W43" s="225"/>
      <c r="X43" s="225" t="s">
        <v>194</v>
      </c>
      <c r="Y43" s="225" t="s">
        <v>195</v>
      </c>
      <c r="Z43" s="215"/>
      <c r="AA43" s="215"/>
      <c r="AB43" s="215"/>
      <c r="AC43" s="215"/>
      <c r="AD43" s="215"/>
      <c r="AE43" s="215"/>
      <c r="AF43" s="215"/>
      <c r="AG43" s="215" t="s">
        <v>196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1" x14ac:dyDescent="0.2">
      <c r="A44" s="236">
        <v>15</v>
      </c>
      <c r="B44" s="237" t="s">
        <v>238</v>
      </c>
      <c r="C44" s="254" t="s">
        <v>239</v>
      </c>
      <c r="D44" s="238" t="s">
        <v>207</v>
      </c>
      <c r="E44" s="239">
        <v>419.5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2.0000000000000002E-5</v>
      </c>
      <c r="O44" s="239">
        <f>ROUND(E44*N44,2)</f>
        <v>0.01</v>
      </c>
      <c r="P44" s="239">
        <v>0</v>
      </c>
      <c r="Q44" s="239">
        <f>ROUND(E44*P44,2)</f>
        <v>0</v>
      </c>
      <c r="R44" s="241"/>
      <c r="S44" s="241" t="s">
        <v>192</v>
      </c>
      <c r="T44" s="242" t="s">
        <v>193</v>
      </c>
      <c r="U44" s="225">
        <v>0.2</v>
      </c>
      <c r="V44" s="225">
        <f>ROUND(E44*U44,2)</f>
        <v>83.9</v>
      </c>
      <c r="W44" s="225"/>
      <c r="X44" s="225" t="s">
        <v>194</v>
      </c>
      <c r="Y44" s="225" t="s">
        <v>195</v>
      </c>
      <c r="Z44" s="215"/>
      <c r="AA44" s="215"/>
      <c r="AB44" s="215"/>
      <c r="AC44" s="215"/>
      <c r="AD44" s="215"/>
      <c r="AE44" s="215"/>
      <c r="AF44" s="215"/>
      <c r="AG44" s="215" t="s">
        <v>196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">
      <c r="A45" s="222"/>
      <c r="B45" s="223"/>
      <c r="C45" s="255" t="s">
        <v>208</v>
      </c>
      <c r="D45" s="226"/>
      <c r="E45" s="227">
        <v>400</v>
      </c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209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 x14ac:dyDescent="0.2">
      <c r="A46" s="222"/>
      <c r="B46" s="223"/>
      <c r="C46" s="255" t="s">
        <v>210</v>
      </c>
      <c r="D46" s="226"/>
      <c r="E46" s="227">
        <v>14.25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209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 x14ac:dyDescent="0.2">
      <c r="A47" s="222"/>
      <c r="B47" s="223"/>
      <c r="C47" s="255" t="s">
        <v>211</v>
      </c>
      <c r="D47" s="226"/>
      <c r="E47" s="227">
        <v>5.25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5"/>
      <c r="AA47" s="215"/>
      <c r="AB47" s="215"/>
      <c r="AC47" s="215"/>
      <c r="AD47" s="215"/>
      <c r="AE47" s="215"/>
      <c r="AF47" s="215"/>
      <c r="AG47" s="215" t="s">
        <v>209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36">
        <v>16</v>
      </c>
      <c r="B48" s="237" t="s">
        <v>240</v>
      </c>
      <c r="C48" s="254" t="s">
        <v>241</v>
      </c>
      <c r="D48" s="238" t="s">
        <v>207</v>
      </c>
      <c r="E48" s="239">
        <v>419.5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2.0000000000000002E-5</v>
      </c>
      <c r="O48" s="239">
        <f>ROUND(E48*N48,2)</f>
        <v>0.01</v>
      </c>
      <c r="P48" s="239">
        <v>0</v>
      </c>
      <c r="Q48" s="239">
        <f>ROUND(E48*P48,2)</f>
        <v>0</v>
      </c>
      <c r="R48" s="241"/>
      <c r="S48" s="241" t="s">
        <v>192</v>
      </c>
      <c r="T48" s="242" t="s">
        <v>193</v>
      </c>
      <c r="U48" s="225">
        <v>0.2</v>
      </c>
      <c r="V48" s="225">
        <f>ROUND(E48*U48,2)</f>
        <v>83.9</v>
      </c>
      <c r="W48" s="225"/>
      <c r="X48" s="225" t="s">
        <v>194</v>
      </c>
      <c r="Y48" s="225" t="s">
        <v>195</v>
      </c>
      <c r="Z48" s="215"/>
      <c r="AA48" s="215"/>
      <c r="AB48" s="215"/>
      <c r="AC48" s="215"/>
      <c r="AD48" s="215"/>
      <c r="AE48" s="215"/>
      <c r="AF48" s="215"/>
      <c r="AG48" s="215" t="s">
        <v>196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 x14ac:dyDescent="0.2">
      <c r="A49" s="222"/>
      <c r="B49" s="223"/>
      <c r="C49" s="255" t="s">
        <v>208</v>
      </c>
      <c r="D49" s="226"/>
      <c r="E49" s="227">
        <v>400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5"/>
      <c r="AA49" s="215"/>
      <c r="AB49" s="215"/>
      <c r="AC49" s="215"/>
      <c r="AD49" s="215"/>
      <c r="AE49" s="215"/>
      <c r="AF49" s="215"/>
      <c r="AG49" s="215" t="s">
        <v>209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 x14ac:dyDescent="0.2">
      <c r="A50" s="222"/>
      <c r="B50" s="223"/>
      <c r="C50" s="255" t="s">
        <v>210</v>
      </c>
      <c r="D50" s="226"/>
      <c r="E50" s="227">
        <v>14.25</v>
      </c>
      <c r="F50" s="225"/>
      <c r="G50" s="22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5"/>
      <c r="AA50" s="215"/>
      <c r="AB50" s="215"/>
      <c r="AC50" s="215"/>
      <c r="AD50" s="215"/>
      <c r="AE50" s="215"/>
      <c r="AF50" s="215"/>
      <c r="AG50" s="215" t="s">
        <v>209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3" x14ac:dyDescent="0.2">
      <c r="A51" s="222"/>
      <c r="B51" s="223"/>
      <c r="C51" s="255" t="s">
        <v>211</v>
      </c>
      <c r="D51" s="226"/>
      <c r="E51" s="227">
        <v>5.25</v>
      </c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5"/>
      <c r="AA51" s="215"/>
      <c r="AB51" s="215"/>
      <c r="AC51" s="215"/>
      <c r="AD51" s="215"/>
      <c r="AE51" s="215"/>
      <c r="AF51" s="215"/>
      <c r="AG51" s="215" t="s">
        <v>209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x14ac:dyDescent="0.2">
      <c r="A52" s="229" t="s">
        <v>187</v>
      </c>
      <c r="B52" s="230" t="s">
        <v>119</v>
      </c>
      <c r="C52" s="252" t="s">
        <v>120</v>
      </c>
      <c r="D52" s="231"/>
      <c r="E52" s="232"/>
      <c r="F52" s="233"/>
      <c r="G52" s="233">
        <f>SUMIF(AG53:AG53,"&lt;&gt;NOR",G53:G53)</f>
        <v>0</v>
      </c>
      <c r="H52" s="233"/>
      <c r="I52" s="233">
        <f>SUM(I53:I53)</f>
        <v>0</v>
      </c>
      <c r="J52" s="233"/>
      <c r="K52" s="233">
        <f>SUM(K53:K53)</f>
        <v>0</v>
      </c>
      <c r="L52" s="233"/>
      <c r="M52" s="233">
        <f>SUM(M53:M53)</f>
        <v>0</v>
      </c>
      <c r="N52" s="232"/>
      <c r="O52" s="232">
        <f>SUM(O53:O53)</f>
        <v>2.23</v>
      </c>
      <c r="P52" s="232"/>
      <c r="Q52" s="232">
        <f>SUM(Q53:Q53)</f>
        <v>0</v>
      </c>
      <c r="R52" s="233"/>
      <c r="S52" s="233"/>
      <c r="T52" s="234"/>
      <c r="U52" s="228"/>
      <c r="V52" s="228">
        <f>SUM(V53:V53)</f>
        <v>11.1</v>
      </c>
      <c r="W52" s="228"/>
      <c r="X52" s="228"/>
      <c r="Y52" s="228"/>
      <c r="AG52" t="s">
        <v>188</v>
      </c>
    </row>
    <row r="53" spans="1:60" ht="22.5" outlineLevel="1" x14ac:dyDescent="0.2">
      <c r="A53" s="243">
        <v>17</v>
      </c>
      <c r="B53" s="244" t="s">
        <v>242</v>
      </c>
      <c r="C53" s="253" t="s">
        <v>243</v>
      </c>
      <c r="D53" s="245" t="s">
        <v>207</v>
      </c>
      <c r="E53" s="246">
        <v>30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7.4260000000000007E-2</v>
      </c>
      <c r="O53" s="246">
        <f>ROUND(E53*N53,2)</f>
        <v>2.23</v>
      </c>
      <c r="P53" s="246">
        <v>0</v>
      </c>
      <c r="Q53" s="246">
        <f>ROUND(E53*P53,2)</f>
        <v>0</v>
      </c>
      <c r="R53" s="248"/>
      <c r="S53" s="248" t="s">
        <v>192</v>
      </c>
      <c r="T53" s="249" t="s">
        <v>193</v>
      </c>
      <c r="U53" s="225">
        <v>0.37</v>
      </c>
      <c r="V53" s="225">
        <f>ROUND(E53*U53,2)</f>
        <v>11.1</v>
      </c>
      <c r="W53" s="225"/>
      <c r="X53" s="225" t="s">
        <v>194</v>
      </c>
      <c r="Y53" s="225" t="s">
        <v>195</v>
      </c>
      <c r="Z53" s="215"/>
      <c r="AA53" s="215"/>
      <c r="AB53" s="215"/>
      <c r="AC53" s="215"/>
      <c r="AD53" s="215"/>
      <c r="AE53" s="215"/>
      <c r="AF53" s="215"/>
      <c r="AG53" s="215" t="s">
        <v>217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x14ac:dyDescent="0.2">
      <c r="A54" s="229" t="s">
        <v>187</v>
      </c>
      <c r="B54" s="230" t="s">
        <v>125</v>
      </c>
      <c r="C54" s="252" t="s">
        <v>126</v>
      </c>
      <c r="D54" s="231"/>
      <c r="E54" s="232"/>
      <c r="F54" s="233"/>
      <c r="G54" s="233">
        <f>SUMIF(AG55:AG77,"&lt;&gt;NOR",G55:G77)</f>
        <v>0</v>
      </c>
      <c r="H54" s="233"/>
      <c r="I54" s="233">
        <f>SUM(I55:I77)</f>
        <v>0</v>
      </c>
      <c r="J54" s="233"/>
      <c r="K54" s="233">
        <f>SUM(K55:K77)</f>
        <v>0</v>
      </c>
      <c r="L54" s="233"/>
      <c r="M54" s="233">
        <f>SUM(M55:M77)</f>
        <v>0</v>
      </c>
      <c r="N54" s="232"/>
      <c r="O54" s="232">
        <f>SUM(O55:O77)</f>
        <v>0.62</v>
      </c>
      <c r="P54" s="232"/>
      <c r="Q54" s="232">
        <f>SUM(Q55:Q77)</f>
        <v>0</v>
      </c>
      <c r="R54" s="233"/>
      <c r="S54" s="233"/>
      <c r="T54" s="234"/>
      <c r="U54" s="228"/>
      <c r="V54" s="228">
        <f>SUM(V55:V77)</f>
        <v>119.89999999999998</v>
      </c>
      <c r="W54" s="228"/>
      <c r="X54" s="228"/>
      <c r="Y54" s="228"/>
      <c r="AG54" t="s">
        <v>188</v>
      </c>
    </row>
    <row r="55" spans="1:60" ht="22.5" outlineLevel="1" x14ac:dyDescent="0.2">
      <c r="A55" s="236">
        <v>18</v>
      </c>
      <c r="B55" s="237" t="s">
        <v>244</v>
      </c>
      <c r="C55" s="254" t="s">
        <v>245</v>
      </c>
      <c r="D55" s="238" t="s">
        <v>207</v>
      </c>
      <c r="E55" s="239">
        <v>490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192</v>
      </c>
      <c r="T55" s="242" t="s">
        <v>193</v>
      </c>
      <c r="U55" s="225">
        <v>0.11</v>
      </c>
      <c r="V55" s="225">
        <f>ROUND(E55*U55,2)</f>
        <v>53.9</v>
      </c>
      <c r="W55" s="225"/>
      <c r="X55" s="225" t="s">
        <v>194</v>
      </c>
      <c r="Y55" s="225" t="s">
        <v>195</v>
      </c>
      <c r="Z55" s="215"/>
      <c r="AA55" s="215"/>
      <c r="AB55" s="215"/>
      <c r="AC55" s="215"/>
      <c r="AD55" s="215"/>
      <c r="AE55" s="215"/>
      <c r="AF55" s="215"/>
      <c r="AG55" s="215" t="s">
        <v>217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 x14ac:dyDescent="0.2">
      <c r="A56" s="222"/>
      <c r="B56" s="223"/>
      <c r="C56" s="256" t="s">
        <v>246</v>
      </c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25"/>
      <c r="Z56" s="215"/>
      <c r="AA56" s="215"/>
      <c r="AB56" s="215"/>
      <c r="AC56" s="215"/>
      <c r="AD56" s="215"/>
      <c r="AE56" s="215"/>
      <c r="AF56" s="215"/>
      <c r="AG56" s="215" t="s">
        <v>219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">
      <c r="A57" s="222"/>
      <c r="B57" s="223"/>
      <c r="C57" s="255" t="s">
        <v>208</v>
      </c>
      <c r="D57" s="226"/>
      <c r="E57" s="227">
        <v>400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5"/>
      <c r="AA57" s="215"/>
      <c r="AB57" s="215"/>
      <c r="AC57" s="215"/>
      <c r="AD57" s="215"/>
      <c r="AE57" s="215"/>
      <c r="AF57" s="215"/>
      <c r="AG57" s="215" t="s">
        <v>209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3" x14ac:dyDescent="0.2">
      <c r="A58" s="222"/>
      <c r="B58" s="223"/>
      <c r="C58" s="255" t="s">
        <v>247</v>
      </c>
      <c r="D58" s="226"/>
      <c r="E58" s="227">
        <v>90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209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2.5" outlineLevel="1" x14ac:dyDescent="0.2">
      <c r="A59" s="243">
        <v>19</v>
      </c>
      <c r="B59" s="244" t="s">
        <v>248</v>
      </c>
      <c r="C59" s="253" t="s">
        <v>249</v>
      </c>
      <c r="D59" s="245" t="s">
        <v>250</v>
      </c>
      <c r="E59" s="246">
        <v>100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8"/>
      <c r="S59" s="248" t="s">
        <v>192</v>
      </c>
      <c r="T59" s="249" t="s">
        <v>193</v>
      </c>
      <c r="U59" s="225">
        <v>0</v>
      </c>
      <c r="V59" s="225">
        <f>ROUND(E59*U59,2)</f>
        <v>0</v>
      </c>
      <c r="W59" s="225"/>
      <c r="X59" s="225" t="s">
        <v>194</v>
      </c>
      <c r="Y59" s="225" t="s">
        <v>195</v>
      </c>
      <c r="Z59" s="215"/>
      <c r="AA59" s="215"/>
      <c r="AB59" s="215"/>
      <c r="AC59" s="215"/>
      <c r="AD59" s="215"/>
      <c r="AE59" s="215"/>
      <c r="AF59" s="215"/>
      <c r="AG59" s="215" t="s">
        <v>217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2.5" outlineLevel="1" x14ac:dyDescent="0.2">
      <c r="A60" s="236">
        <v>20</v>
      </c>
      <c r="B60" s="237" t="s">
        <v>251</v>
      </c>
      <c r="C60" s="254" t="s">
        <v>252</v>
      </c>
      <c r="D60" s="238" t="s">
        <v>207</v>
      </c>
      <c r="E60" s="239">
        <v>1470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/>
      <c r="S60" s="241" t="s">
        <v>192</v>
      </c>
      <c r="T60" s="242" t="s">
        <v>193</v>
      </c>
      <c r="U60" s="225">
        <v>0</v>
      </c>
      <c r="V60" s="225">
        <f>ROUND(E60*U60,2)</f>
        <v>0</v>
      </c>
      <c r="W60" s="225"/>
      <c r="X60" s="225" t="s">
        <v>194</v>
      </c>
      <c r="Y60" s="225" t="s">
        <v>195</v>
      </c>
      <c r="Z60" s="215"/>
      <c r="AA60" s="215"/>
      <c r="AB60" s="215"/>
      <c r="AC60" s="215"/>
      <c r="AD60" s="215"/>
      <c r="AE60" s="215"/>
      <c r="AF60" s="215"/>
      <c r="AG60" s="215" t="s">
        <v>217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2" x14ac:dyDescent="0.2">
      <c r="A61" s="222"/>
      <c r="B61" s="223"/>
      <c r="C61" s="255" t="s">
        <v>253</v>
      </c>
      <c r="D61" s="226"/>
      <c r="E61" s="227">
        <v>1200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25"/>
      <c r="Z61" s="215"/>
      <c r="AA61" s="215"/>
      <c r="AB61" s="215"/>
      <c r="AC61" s="215"/>
      <c r="AD61" s="215"/>
      <c r="AE61" s="215"/>
      <c r="AF61" s="215"/>
      <c r="AG61" s="215" t="s">
        <v>209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3" x14ac:dyDescent="0.2">
      <c r="A62" s="222"/>
      <c r="B62" s="223"/>
      <c r="C62" s="255" t="s">
        <v>254</v>
      </c>
      <c r="D62" s="226"/>
      <c r="E62" s="227">
        <v>270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25"/>
      <c r="Z62" s="215"/>
      <c r="AA62" s="215"/>
      <c r="AB62" s="215"/>
      <c r="AC62" s="215"/>
      <c r="AD62" s="215"/>
      <c r="AE62" s="215"/>
      <c r="AF62" s="215"/>
      <c r="AG62" s="215" t="s">
        <v>209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2.5" outlineLevel="1" x14ac:dyDescent="0.2">
      <c r="A63" s="236">
        <v>21</v>
      </c>
      <c r="B63" s="237" t="s">
        <v>255</v>
      </c>
      <c r="C63" s="254" t="s">
        <v>256</v>
      </c>
      <c r="D63" s="238" t="s">
        <v>207</v>
      </c>
      <c r="E63" s="239">
        <v>490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/>
      <c r="S63" s="241" t="s">
        <v>192</v>
      </c>
      <c r="T63" s="242" t="s">
        <v>193</v>
      </c>
      <c r="U63" s="225">
        <v>7.0000000000000007E-2</v>
      </c>
      <c r="V63" s="225">
        <f>ROUND(E63*U63,2)</f>
        <v>34.299999999999997</v>
      </c>
      <c r="W63" s="225"/>
      <c r="X63" s="225" t="s">
        <v>194</v>
      </c>
      <c r="Y63" s="225" t="s">
        <v>195</v>
      </c>
      <c r="Z63" s="215"/>
      <c r="AA63" s="215"/>
      <c r="AB63" s="215"/>
      <c r="AC63" s="215"/>
      <c r="AD63" s="215"/>
      <c r="AE63" s="215"/>
      <c r="AF63" s="215"/>
      <c r="AG63" s="215" t="s">
        <v>217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55" t="s">
        <v>208</v>
      </c>
      <c r="D64" s="226"/>
      <c r="E64" s="227">
        <v>400</v>
      </c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25"/>
      <c r="Z64" s="215"/>
      <c r="AA64" s="215"/>
      <c r="AB64" s="215"/>
      <c r="AC64" s="215"/>
      <c r="AD64" s="215"/>
      <c r="AE64" s="215"/>
      <c r="AF64" s="215"/>
      <c r="AG64" s="215" t="s">
        <v>209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55" t="s">
        <v>247</v>
      </c>
      <c r="D65" s="226"/>
      <c r="E65" s="227">
        <v>90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5"/>
      <c r="AA65" s="215"/>
      <c r="AB65" s="215"/>
      <c r="AC65" s="215"/>
      <c r="AD65" s="215"/>
      <c r="AE65" s="215"/>
      <c r="AF65" s="215"/>
      <c r="AG65" s="215" t="s">
        <v>209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36">
        <v>22</v>
      </c>
      <c r="B66" s="237" t="s">
        <v>257</v>
      </c>
      <c r="C66" s="254" t="s">
        <v>258</v>
      </c>
      <c r="D66" s="238" t="s">
        <v>207</v>
      </c>
      <c r="E66" s="239">
        <v>490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/>
      <c r="S66" s="241" t="s">
        <v>192</v>
      </c>
      <c r="T66" s="242" t="s">
        <v>193</v>
      </c>
      <c r="U66" s="225">
        <v>0.03</v>
      </c>
      <c r="V66" s="225">
        <f>ROUND(E66*U66,2)</f>
        <v>14.7</v>
      </c>
      <c r="W66" s="225"/>
      <c r="X66" s="225" t="s">
        <v>194</v>
      </c>
      <c r="Y66" s="225" t="s">
        <v>195</v>
      </c>
      <c r="Z66" s="215"/>
      <c r="AA66" s="215"/>
      <c r="AB66" s="215"/>
      <c r="AC66" s="215"/>
      <c r="AD66" s="215"/>
      <c r="AE66" s="215"/>
      <c r="AF66" s="215"/>
      <c r="AG66" s="215" t="s">
        <v>217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2" x14ac:dyDescent="0.2">
      <c r="A67" s="222"/>
      <c r="B67" s="223"/>
      <c r="C67" s="255" t="s">
        <v>208</v>
      </c>
      <c r="D67" s="226"/>
      <c r="E67" s="227">
        <v>400</v>
      </c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5"/>
      <c r="AA67" s="215"/>
      <c r="AB67" s="215"/>
      <c r="AC67" s="215"/>
      <c r="AD67" s="215"/>
      <c r="AE67" s="215"/>
      <c r="AF67" s="215"/>
      <c r="AG67" s="215" t="s">
        <v>209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">
      <c r="A68" s="222"/>
      <c r="B68" s="223"/>
      <c r="C68" s="255" t="s">
        <v>247</v>
      </c>
      <c r="D68" s="226"/>
      <c r="E68" s="227">
        <v>90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5"/>
      <c r="AA68" s="215"/>
      <c r="AB68" s="215"/>
      <c r="AC68" s="215"/>
      <c r="AD68" s="215"/>
      <c r="AE68" s="215"/>
      <c r="AF68" s="215"/>
      <c r="AG68" s="215" t="s">
        <v>209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2.5" outlineLevel="1" x14ac:dyDescent="0.2">
      <c r="A69" s="236">
        <v>23</v>
      </c>
      <c r="B69" s="237" t="s">
        <v>259</v>
      </c>
      <c r="C69" s="254" t="s">
        <v>260</v>
      </c>
      <c r="D69" s="238" t="s">
        <v>207</v>
      </c>
      <c r="E69" s="239">
        <v>1470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5.0000000000000002E-5</v>
      </c>
      <c r="O69" s="239">
        <f>ROUND(E69*N69,2)</f>
        <v>7.0000000000000007E-2</v>
      </c>
      <c r="P69" s="239">
        <v>0</v>
      </c>
      <c r="Q69" s="239">
        <f>ROUND(E69*P69,2)</f>
        <v>0</v>
      </c>
      <c r="R69" s="241"/>
      <c r="S69" s="241" t="s">
        <v>192</v>
      </c>
      <c r="T69" s="242" t="s">
        <v>193</v>
      </c>
      <c r="U69" s="225">
        <v>0</v>
      </c>
      <c r="V69" s="225">
        <f>ROUND(E69*U69,2)</f>
        <v>0</v>
      </c>
      <c r="W69" s="225"/>
      <c r="X69" s="225" t="s">
        <v>194</v>
      </c>
      <c r="Y69" s="225" t="s">
        <v>195</v>
      </c>
      <c r="Z69" s="215"/>
      <c r="AA69" s="215"/>
      <c r="AB69" s="215"/>
      <c r="AC69" s="215"/>
      <c r="AD69" s="215"/>
      <c r="AE69" s="215"/>
      <c r="AF69" s="215"/>
      <c r="AG69" s="215" t="s">
        <v>217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2" x14ac:dyDescent="0.2">
      <c r="A70" s="222"/>
      <c r="B70" s="223"/>
      <c r="C70" s="255" t="s">
        <v>253</v>
      </c>
      <c r="D70" s="226"/>
      <c r="E70" s="227">
        <v>1200</v>
      </c>
      <c r="F70" s="225"/>
      <c r="G70" s="225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25"/>
      <c r="Z70" s="215"/>
      <c r="AA70" s="215"/>
      <c r="AB70" s="215"/>
      <c r="AC70" s="215"/>
      <c r="AD70" s="215"/>
      <c r="AE70" s="215"/>
      <c r="AF70" s="215"/>
      <c r="AG70" s="215" t="s">
        <v>209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3" x14ac:dyDescent="0.2">
      <c r="A71" s="222"/>
      <c r="B71" s="223"/>
      <c r="C71" s="255" t="s">
        <v>254</v>
      </c>
      <c r="D71" s="226"/>
      <c r="E71" s="227">
        <v>270</v>
      </c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5"/>
      <c r="AA71" s="215"/>
      <c r="AB71" s="215"/>
      <c r="AC71" s="215"/>
      <c r="AD71" s="215"/>
      <c r="AE71" s="215"/>
      <c r="AF71" s="215"/>
      <c r="AG71" s="215" t="s">
        <v>209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36">
        <v>24</v>
      </c>
      <c r="B72" s="237" t="s">
        <v>261</v>
      </c>
      <c r="C72" s="254" t="s">
        <v>262</v>
      </c>
      <c r="D72" s="238" t="s">
        <v>207</v>
      </c>
      <c r="E72" s="239">
        <v>490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41"/>
      <c r="S72" s="241" t="s">
        <v>192</v>
      </c>
      <c r="T72" s="242" t="s">
        <v>193</v>
      </c>
      <c r="U72" s="225">
        <v>0.02</v>
      </c>
      <c r="V72" s="225">
        <f>ROUND(E72*U72,2)</f>
        <v>9.8000000000000007</v>
      </c>
      <c r="W72" s="225"/>
      <c r="X72" s="225" t="s">
        <v>194</v>
      </c>
      <c r="Y72" s="225" t="s">
        <v>195</v>
      </c>
      <c r="Z72" s="215"/>
      <c r="AA72" s="215"/>
      <c r="AB72" s="215"/>
      <c r="AC72" s="215"/>
      <c r="AD72" s="215"/>
      <c r="AE72" s="215"/>
      <c r="AF72" s="215"/>
      <c r="AG72" s="215" t="s">
        <v>217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2" x14ac:dyDescent="0.2">
      <c r="A73" s="222"/>
      <c r="B73" s="223"/>
      <c r="C73" s="255" t="s">
        <v>208</v>
      </c>
      <c r="D73" s="226"/>
      <c r="E73" s="227">
        <v>400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5"/>
      <c r="AA73" s="215"/>
      <c r="AB73" s="215"/>
      <c r="AC73" s="215"/>
      <c r="AD73" s="215"/>
      <c r="AE73" s="215"/>
      <c r="AF73" s="215"/>
      <c r="AG73" s="215" t="s">
        <v>209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3" x14ac:dyDescent="0.2">
      <c r="A74" s="222"/>
      <c r="B74" s="223"/>
      <c r="C74" s="255" t="s">
        <v>247</v>
      </c>
      <c r="D74" s="226"/>
      <c r="E74" s="227">
        <v>90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5"/>
      <c r="AA74" s="215"/>
      <c r="AB74" s="215"/>
      <c r="AC74" s="215"/>
      <c r="AD74" s="215"/>
      <c r="AE74" s="215"/>
      <c r="AF74" s="215"/>
      <c r="AG74" s="215" t="s">
        <v>209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43">
        <v>25</v>
      </c>
      <c r="B75" s="244" t="s">
        <v>263</v>
      </c>
      <c r="C75" s="253" t="s">
        <v>264</v>
      </c>
      <c r="D75" s="245" t="s">
        <v>265</v>
      </c>
      <c r="E75" s="246">
        <v>20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6">
        <v>2.1909999999999999E-2</v>
      </c>
      <c r="O75" s="246">
        <f>ROUND(E75*N75,2)</f>
        <v>0.44</v>
      </c>
      <c r="P75" s="246">
        <v>0</v>
      </c>
      <c r="Q75" s="246">
        <f>ROUND(E75*P75,2)</f>
        <v>0</v>
      </c>
      <c r="R75" s="248"/>
      <c r="S75" s="248" t="s">
        <v>192</v>
      </c>
      <c r="T75" s="249" t="s">
        <v>193</v>
      </c>
      <c r="U75" s="225">
        <v>0.2</v>
      </c>
      <c r="V75" s="225">
        <f>ROUND(E75*U75,2)</f>
        <v>4</v>
      </c>
      <c r="W75" s="225"/>
      <c r="X75" s="225" t="s">
        <v>194</v>
      </c>
      <c r="Y75" s="225" t="s">
        <v>195</v>
      </c>
      <c r="Z75" s="215"/>
      <c r="AA75" s="215"/>
      <c r="AB75" s="215"/>
      <c r="AC75" s="215"/>
      <c r="AD75" s="215"/>
      <c r="AE75" s="215"/>
      <c r="AF75" s="215"/>
      <c r="AG75" s="215" t="s">
        <v>196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ht="22.5" outlineLevel="1" x14ac:dyDescent="0.2">
      <c r="A76" s="243">
        <v>26</v>
      </c>
      <c r="B76" s="244" t="s">
        <v>266</v>
      </c>
      <c r="C76" s="253" t="s">
        <v>267</v>
      </c>
      <c r="D76" s="245" t="s">
        <v>265</v>
      </c>
      <c r="E76" s="246">
        <v>60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6">
        <v>1.7600000000000001E-3</v>
      </c>
      <c r="O76" s="246">
        <f>ROUND(E76*N76,2)</f>
        <v>0.11</v>
      </c>
      <c r="P76" s="246">
        <v>0</v>
      </c>
      <c r="Q76" s="246">
        <f>ROUND(E76*P76,2)</f>
        <v>0</v>
      </c>
      <c r="R76" s="248"/>
      <c r="S76" s="248" t="s">
        <v>192</v>
      </c>
      <c r="T76" s="249" t="s">
        <v>193</v>
      </c>
      <c r="U76" s="225">
        <v>0.01</v>
      </c>
      <c r="V76" s="225">
        <f>ROUND(E76*U76,2)</f>
        <v>0.6</v>
      </c>
      <c r="W76" s="225"/>
      <c r="X76" s="225" t="s">
        <v>194</v>
      </c>
      <c r="Y76" s="225" t="s">
        <v>195</v>
      </c>
      <c r="Z76" s="215"/>
      <c r="AA76" s="215"/>
      <c r="AB76" s="215"/>
      <c r="AC76" s="215"/>
      <c r="AD76" s="215"/>
      <c r="AE76" s="215"/>
      <c r="AF76" s="215"/>
      <c r="AG76" s="215" t="s">
        <v>196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43">
        <v>27</v>
      </c>
      <c r="B77" s="244" t="s">
        <v>268</v>
      </c>
      <c r="C77" s="253" t="s">
        <v>269</v>
      </c>
      <c r="D77" s="245" t="s">
        <v>265</v>
      </c>
      <c r="E77" s="246">
        <v>20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8"/>
      <c r="S77" s="248" t="s">
        <v>192</v>
      </c>
      <c r="T77" s="249" t="s">
        <v>193</v>
      </c>
      <c r="U77" s="225">
        <v>0.13</v>
      </c>
      <c r="V77" s="225">
        <f>ROUND(E77*U77,2)</f>
        <v>2.6</v>
      </c>
      <c r="W77" s="225"/>
      <c r="X77" s="225" t="s">
        <v>194</v>
      </c>
      <c r="Y77" s="225" t="s">
        <v>195</v>
      </c>
      <c r="Z77" s="215"/>
      <c r="AA77" s="215"/>
      <c r="AB77" s="215"/>
      <c r="AC77" s="215"/>
      <c r="AD77" s="215"/>
      <c r="AE77" s="215"/>
      <c r="AF77" s="215"/>
      <c r="AG77" s="215" t="s">
        <v>196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x14ac:dyDescent="0.2">
      <c r="A78" s="229" t="s">
        <v>187</v>
      </c>
      <c r="B78" s="230" t="s">
        <v>127</v>
      </c>
      <c r="C78" s="252" t="s">
        <v>128</v>
      </c>
      <c r="D78" s="231"/>
      <c r="E78" s="232"/>
      <c r="F78" s="233"/>
      <c r="G78" s="233">
        <f>SUMIF(AG79:AG81,"&lt;&gt;NOR",G79:G81)</f>
        <v>0</v>
      </c>
      <c r="H78" s="233"/>
      <c r="I78" s="233">
        <f>SUM(I79:I81)</f>
        <v>0</v>
      </c>
      <c r="J78" s="233"/>
      <c r="K78" s="233">
        <f>SUM(K79:K81)</f>
        <v>0</v>
      </c>
      <c r="L78" s="233"/>
      <c r="M78" s="233">
        <f>SUM(M79:M81)</f>
        <v>0</v>
      </c>
      <c r="N78" s="232"/>
      <c r="O78" s="232">
        <f>SUM(O79:O81)</f>
        <v>0.14000000000000001</v>
      </c>
      <c r="P78" s="232"/>
      <c r="Q78" s="232">
        <f>SUM(Q79:Q81)</f>
        <v>0</v>
      </c>
      <c r="R78" s="233"/>
      <c r="S78" s="233"/>
      <c r="T78" s="234"/>
      <c r="U78" s="228"/>
      <c r="V78" s="228">
        <f>SUM(V79:V81)</f>
        <v>49.45</v>
      </c>
      <c r="W78" s="228"/>
      <c r="X78" s="228"/>
      <c r="Y78" s="228"/>
      <c r="AG78" t="s">
        <v>188</v>
      </c>
    </row>
    <row r="79" spans="1:60" ht="22.5" outlineLevel="1" x14ac:dyDescent="0.2">
      <c r="A79" s="236">
        <v>28</v>
      </c>
      <c r="B79" s="237" t="s">
        <v>270</v>
      </c>
      <c r="C79" s="254" t="s">
        <v>271</v>
      </c>
      <c r="D79" s="238" t="s">
        <v>191</v>
      </c>
      <c r="E79" s="239">
        <v>5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1.17E-2</v>
      </c>
      <c r="O79" s="239">
        <f>ROUND(E79*N79,2)</f>
        <v>0.06</v>
      </c>
      <c r="P79" s="239">
        <v>0</v>
      </c>
      <c r="Q79" s="239">
        <f>ROUND(E79*P79,2)</f>
        <v>0</v>
      </c>
      <c r="R79" s="241"/>
      <c r="S79" s="241" t="s">
        <v>192</v>
      </c>
      <c r="T79" s="242" t="s">
        <v>193</v>
      </c>
      <c r="U79" s="225">
        <v>0.28999999999999998</v>
      </c>
      <c r="V79" s="225">
        <f>ROUND(E79*U79,2)</f>
        <v>1.45</v>
      </c>
      <c r="W79" s="225"/>
      <c r="X79" s="225" t="s">
        <v>194</v>
      </c>
      <c r="Y79" s="225" t="s">
        <v>195</v>
      </c>
      <c r="Z79" s="215"/>
      <c r="AA79" s="215"/>
      <c r="AB79" s="215"/>
      <c r="AC79" s="215"/>
      <c r="AD79" s="215"/>
      <c r="AE79" s="215"/>
      <c r="AF79" s="215"/>
      <c r="AG79" s="215" t="s">
        <v>196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 x14ac:dyDescent="0.2">
      <c r="A80" s="222"/>
      <c r="B80" s="223"/>
      <c r="C80" s="255" t="s">
        <v>111</v>
      </c>
      <c r="D80" s="226"/>
      <c r="E80" s="227">
        <v>5</v>
      </c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5"/>
      <c r="AA80" s="215"/>
      <c r="AB80" s="215"/>
      <c r="AC80" s="215"/>
      <c r="AD80" s="215"/>
      <c r="AE80" s="215"/>
      <c r="AF80" s="215"/>
      <c r="AG80" s="215" t="s">
        <v>209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ht="22.5" outlineLevel="1" x14ac:dyDescent="0.2">
      <c r="A81" s="243">
        <v>29</v>
      </c>
      <c r="B81" s="244" t="s">
        <v>272</v>
      </c>
      <c r="C81" s="253" t="s">
        <v>273</v>
      </c>
      <c r="D81" s="245" t="s">
        <v>265</v>
      </c>
      <c r="E81" s="246">
        <v>160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6">
        <v>5.0000000000000001E-4</v>
      </c>
      <c r="O81" s="246">
        <f>ROUND(E81*N81,2)</f>
        <v>0.08</v>
      </c>
      <c r="P81" s="246">
        <v>0</v>
      </c>
      <c r="Q81" s="246">
        <f>ROUND(E81*P81,2)</f>
        <v>0</v>
      </c>
      <c r="R81" s="248"/>
      <c r="S81" s="248" t="s">
        <v>192</v>
      </c>
      <c r="T81" s="249" t="s">
        <v>193</v>
      </c>
      <c r="U81" s="225">
        <v>0.3</v>
      </c>
      <c r="V81" s="225">
        <f>ROUND(E81*U81,2)</f>
        <v>48</v>
      </c>
      <c r="W81" s="225"/>
      <c r="X81" s="225" t="s">
        <v>194</v>
      </c>
      <c r="Y81" s="225" t="s">
        <v>195</v>
      </c>
      <c r="Z81" s="215"/>
      <c r="AA81" s="215"/>
      <c r="AB81" s="215"/>
      <c r="AC81" s="215"/>
      <c r="AD81" s="215"/>
      <c r="AE81" s="215"/>
      <c r="AF81" s="215"/>
      <c r="AG81" s="215" t="s">
        <v>196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x14ac:dyDescent="0.2">
      <c r="A82" s="229" t="s">
        <v>187</v>
      </c>
      <c r="B82" s="230" t="s">
        <v>129</v>
      </c>
      <c r="C82" s="252" t="s">
        <v>130</v>
      </c>
      <c r="D82" s="231"/>
      <c r="E82" s="232"/>
      <c r="F82" s="233"/>
      <c r="G82" s="233">
        <f>SUMIF(AG83:AG89,"&lt;&gt;NOR",G83:G89)</f>
        <v>0</v>
      </c>
      <c r="H82" s="233"/>
      <c r="I82" s="233">
        <f>SUM(I83:I89)</f>
        <v>0</v>
      </c>
      <c r="J82" s="233"/>
      <c r="K82" s="233">
        <f>SUM(K83:K89)</f>
        <v>0</v>
      </c>
      <c r="L82" s="233"/>
      <c r="M82" s="233">
        <f>SUM(M83:M89)</f>
        <v>0</v>
      </c>
      <c r="N82" s="232"/>
      <c r="O82" s="232">
        <f>SUM(O83:O89)</f>
        <v>0.01</v>
      </c>
      <c r="P82" s="232"/>
      <c r="Q82" s="232">
        <f>SUM(Q83:Q89)</f>
        <v>8.7000000000000011</v>
      </c>
      <c r="R82" s="233"/>
      <c r="S82" s="233"/>
      <c r="T82" s="234"/>
      <c r="U82" s="228"/>
      <c r="V82" s="228">
        <f>SUM(V83:V89)</f>
        <v>41.589999999999996</v>
      </c>
      <c r="W82" s="228"/>
      <c r="X82" s="228"/>
      <c r="Y82" s="228"/>
      <c r="AG82" t="s">
        <v>188</v>
      </c>
    </row>
    <row r="83" spans="1:60" outlineLevel="1" x14ac:dyDescent="0.2">
      <c r="A83" s="243">
        <v>30</v>
      </c>
      <c r="B83" s="244" t="s">
        <v>274</v>
      </c>
      <c r="C83" s="253" t="s">
        <v>275</v>
      </c>
      <c r="D83" s="245" t="s">
        <v>191</v>
      </c>
      <c r="E83" s="246">
        <v>3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21</v>
      </c>
      <c r="M83" s="248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8"/>
      <c r="S83" s="248" t="s">
        <v>192</v>
      </c>
      <c r="T83" s="249" t="s">
        <v>193</v>
      </c>
      <c r="U83" s="225">
        <v>0.06</v>
      </c>
      <c r="V83" s="225">
        <f>ROUND(E83*U83,2)</f>
        <v>0.18</v>
      </c>
      <c r="W83" s="225"/>
      <c r="X83" s="225" t="s">
        <v>194</v>
      </c>
      <c r="Y83" s="225" t="s">
        <v>195</v>
      </c>
      <c r="Z83" s="215"/>
      <c r="AA83" s="215"/>
      <c r="AB83" s="215"/>
      <c r="AC83" s="215"/>
      <c r="AD83" s="215"/>
      <c r="AE83" s="215"/>
      <c r="AF83" s="215"/>
      <c r="AG83" s="215" t="s">
        <v>196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ht="33.75" outlineLevel="1" x14ac:dyDescent="0.2">
      <c r="A84" s="243">
        <v>31</v>
      </c>
      <c r="B84" s="244" t="s">
        <v>276</v>
      </c>
      <c r="C84" s="253" t="s">
        <v>277</v>
      </c>
      <c r="D84" s="245" t="s">
        <v>207</v>
      </c>
      <c r="E84" s="246">
        <v>2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6">
        <v>3.0400000000000002E-3</v>
      </c>
      <c r="O84" s="246">
        <f>ROUND(E84*N84,2)</f>
        <v>0.01</v>
      </c>
      <c r="P84" s="246">
        <v>6.5000000000000002E-2</v>
      </c>
      <c r="Q84" s="246">
        <f>ROUND(E84*P84,2)</f>
        <v>0.13</v>
      </c>
      <c r="R84" s="248"/>
      <c r="S84" s="248" t="s">
        <v>192</v>
      </c>
      <c r="T84" s="249" t="s">
        <v>193</v>
      </c>
      <c r="U84" s="225">
        <v>0.91300000000000003</v>
      </c>
      <c r="V84" s="225">
        <f>ROUND(E84*U84,2)</f>
        <v>1.83</v>
      </c>
      <c r="W84" s="225"/>
      <c r="X84" s="225" t="s">
        <v>194</v>
      </c>
      <c r="Y84" s="225" t="s">
        <v>195</v>
      </c>
      <c r="Z84" s="215"/>
      <c r="AA84" s="215"/>
      <c r="AB84" s="215"/>
      <c r="AC84" s="215"/>
      <c r="AD84" s="215"/>
      <c r="AE84" s="215"/>
      <c r="AF84" s="215"/>
      <c r="AG84" s="215" t="s">
        <v>196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ht="22.5" outlineLevel="1" x14ac:dyDescent="0.2">
      <c r="A85" s="236">
        <v>32</v>
      </c>
      <c r="B85" s="237" t="s">
        <v>278</v>
      </c>
      <c r="C85" s="254" t="s">
        <v>279</v>
      </c>
      <c r="D85" s="238" t="s">
        <v>207</v>
      </c>
      <c r="E85" s="239">
        <v>329.8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2.5999999999999999E-2</v>
      </c>
      <c r="Q85" s="239">
        <f>ROUND(E85*P85,2)</f>
        <v>8.57</v>
      </c>
      <c r="R85" s="241"/>
      <c r="S85" s="241" t="s">
        <v>192</v>
      </c>
      <c r="T85" s="242" t="s">
        <v>193</v>
      </c>
      <c r="U85" s="225">
        <v>0.12</v>
      </c>
      <c r="V85" s="225">
        <f>ROUND(E85*U85,2)</f>
        <v>39.58</v>
      </c>
      <c r="W85" s="225"/>
      <c r="X85" s="225" t="s">
        <v>194</v>
      </c>
      <c r="Y85" s="225" t="s">
        <v>195</v>
      </c>
      <c r="Z85" s="215"/>
      <c r="AA85" s="215"/>
      <c r="AB85" s="215"/>
      <c r="AC85" s="215"/>
      <c r="AD85" s="215"/>
      <c r="AE85" s="215"/>
      <c r="AF85" s="215"/>
      <c r="AG85" s="215" t="s">
        <v>196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2" x14ac:dyDescent="0.2">
      <c r="A86" s="222"/>
      <c r="B86" s="223"/>
      <c r="C86" s="255" t="s">
        <v>208</v>
      </c>
      <c r="D86" s="226"/>
      <c r="E86" s="227">
        <v>400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5"/>
      <c r="AA86" s="215"/>
      <c r="AB86" s="215"/>
      <c r="AC86" s="215"/>
      <c r="AD86" s="215"/>
      <c r="AE86" s="215"/>
      <c r="AF86" s="215"/>
      <c r="AG86" s="215" t="s">
        <v>209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3" x14ac:dyDescent="0.2">
      <c r="A87" s="222"/>
      <c r="B87" s="223"/>
      <c r="C87" s="255" t="s">
        <v>210</v>
      </c>
      <c r="D87" s="226"/>
      <c r="E87" s="227">
        <v>14.25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25"/>
      <c r="Z87" s="215"/>
      <c r="AA87" s="215"/>
      <c r="AB87" s="215"/>
      <c r="AC87" s="215"/>
      <c r="AD87" s="215"/>
      <c r="AE87" s="215"/>
      <c r="AF87" s="215"/>
      <c r="AG87" s="215" t="s">
        <v>209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 x14ac:dyDescent="0.2">
      <c r="A88" s="222"/>
      <c r="B88" s="223"/>
      <c r="C88" s="255" t="s">
        <v>211</v>
      </c>
      <c r="D88" s="226"/>
      <c r="E88" s="227">
        <v>5.25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25"/>
      <c r="Z88" s="215"/>
      <c r="AA88" s="215"/>
      <c r="AB88" s="215"/>
      <c r="AC88" s="215"/>
      <c r="AD88" s="215"/>
      <c r="AE88" s="215"/>
      <c r="AF88" s="215"/>
      <c r="AG88" s="215" t="s">
        <v>209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3" x14ac:dyDescent="0.2">
      <c r="A89" s="222"/>
      <c r="B89" s="223"/>
      <c r="C89" s="255" t="s">
        <v>212</v>
      </c>
      <c r="D89" s="226"/>
      <c r="E89" s="227">
        <v>-89.7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5"/>
      <c r="AA89" s="215"/>
      <c r="AB89" s="215"/>
      <c r="AC89" s="215"/>
      <c r="AD89" s="215"/>
      <c r="AE89" s="215"/>
      <c r="AF89" s="215"/>
      <c r="AG89" s="215" t="s">
        <v>209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x14ac:dyDescent="0.2">
      <c r="A90" s="229" t="s">
        <v>187</v>
      </c>
      <c r="B90" s="230" t="s">
        <v>131</v>
      </c>
      <c r="C90" s="252" t="s">
        <v>132</v>
      </c>
      <c r="D90" s="231"/>
      <c r="E90" s="232"/>
      <c r="F90" s="233"/>
      <c r="G90" s="233">
        <f>SUMIF(AG91:AG91,"&lt;&gt;NOR",G91:G91)</f>
        <v>0</v>
      </c>
      <c r="H90" s="233"/>
      <c r="I90" s="233">
        <f>SUM(I91:I91)</f>
        <v>0</v>
      </c>
      <c r="J90" s="233"/>
      <c r="K90" s="233">
        <f>SUM(K91:K91)</f>
        <v>0</v>
      </c>
      <c r="L90" s="233"/>
      <c r="M90" s="233">
        <f>SUM(M91:M91)</f>
        <v>0</v>
      </c>
      <c r="N90" s="232"/>
      <c r="O90" s="232">
        <f>SUM(O91:O91)</f>
        <v>0</v>
      </c>
      <c r="P90" s="232"/>
      <c r="Q90" s="232">
        <f>SUM(Q91:Q91)</f>
        <v>0</v>
      </c>
      <c r="R90" s="233"/>
      <c r="S90" s="233"/>
      <c r="T90" s="234"/>
      <c r="U90" s="228"/>
      <c r="V90" s="228">
        <f>SUM(V91:V91)</f>
        <v>27.05</v>
      </c>
      <c r="W90" s="228"/>
      <c r="X90" s="228"/>
      <c r="Y90" s="228"/>
      <c r="AG90" t="s">
        <v>188</v>
      </c>
    </row>
    <row r="91" spans="1:60" ht="22.5" outlineLevel="1" x14ac:dyDescent="0.2">
      <c r="A91" s="243">
        <v>33</v>
      </c>
      <c r="B91" s="244" t="s">
        <v>280</v>
      </c>
      <c r="C91" s="253" t="s">
        <v>281</v>
      </c>
      <c r="D91" s="245" t="s">
        <v>282</v>
      </c>
      <c r="E91" s="246">
        <v>14.452109999999999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8"/>
      <c r="S91" s="248" t="s">
        <v>192</v>
      </c>
      <c r="T91" s="249" t="s">
        <v>193</v>
      </c>
      <c r="U91" s="225">
        <v>1.8720000000000001</v>
      </c>
      <c r="V91" s="225">
        <f>ROUND(E91*U91,2)</f>
        <v>27.05</v>
      </c>
      <c r="W91" s="225"/>
      <c r="X91" s="225" t="s">
        <v>194</v>
      </c>
      <c r="Y91" s="225" t="s">
        <v>195</v>
      </c>
      <c r="Z91" s="215"/>
      <c r="AA91" s="215"/>
      <c r="AB91" s="215"/>
      <c r="AC91" s="215"/>
      <c r="AD91" s="215"/>
      <c r="AE91" s="215"/>
      <c r="AF91" s="215"/>
      <c r="AG91" s="215" t="s">
        <v>217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x14ac:dyDescent="0.2">
      <c r="A92" s="229" t="s">
        <v>187</v>
      </c>
      <c r="B92" s="230" t="s">
        <v>137</v>
      </c>
      <c r="C92" s="252" t="s">
        <v>138</v>
      </c>
      <c r="D92" s="231"/>
      <c r="E92" s="232"/>
      <c r="F92" s="233"/>
      <c r="G92" s="233">
        <f>SUMIF(AG93:AG93,"&lt;&gt;NOR",G93:G93)</f>
        <v>0</v>
      </c>
      <c r="H92" s="233"/>
      <c r="I92" s="233">
        <f>SUM(I93:I93)</f>
        <v>0</v>
      </c>
      <c r="J92" s="233"/>
      <c r="K92" s="233">
        <f>SUM(K93:K93)</f>
        <v>0</v>
      </c>
      <c r="L92" s="233"/>
      <c r="M92" s="233">
        <f>SUM(M93:M93)</f>
        <v>0</v>
      </c>
      <c r="N92" s="232"/>
      <c r="O92" s="232">
        <f>SUM(O93:O93)</f>
        <v>0</v>
      </c>
      <c r="P92" s="232"/>
      <c r="Q92" s="232">
        <f>SUM(Q93:Q93)</f>
        <v>0.04</v>
      </c>
      <c r="R92" s="233"/>
      <c r="S92" s="233"/>
      <c r="T92" s="234"/>
      <c r="U92" s="228"/>
      <c r="V92" s="228">
        <f>SUM(V93:V93)</f>
        <v>9.26</v>
      </c>
      <c r="W92" s="228"/>
      <c r="X92" s="228"/>
      <c r="Y92" s="228"/>
      <c r="AG92" t="s">
        <v>188</v>
      </c>
    </row>
    <row r="93" spans="1:60" outlineLevel="1" x14ac:dyDescent="0.2">
      <c r="A93" s="243">
        <v>34</v>
      </c>
      <c r="B93" s="244" t="s">
        <v>283</v>
      </c>
      <c r="C93" s="253" t="s">
        <v>284</v>
      </c>
      <c r="D93" s="245" t="s">
        <v>191</v>
      </c>
      <c r="E93" s="246">
        <v>19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6">
        <v>0</v>
      </c>
      <c r="O93" s="246">
        <f>ROUND(E93*N93,2)</f>
        <v>0</v>
      </c>
      <c r="P93" s="246">
        <v>2E-3</v>
      </c>
      <c r="Q93" s="246">
        <f>ROUND(E93*P93,2)</f>
        <v>0.04</v>
      </c>
      <c r="R93" s="248"/>
      <c r="S93" s="248" t="s">
        <v>192</v>
      </c>
      <c r="T93" s="249" t="s">
        <v>193</v>
      </c>
      <c r="U93" s="225">
        <v>0.48749999999999999</v>
      </c>
      <c r="V93" s="225">
        <f>ROUND(E93*U93,2)</f>
        <v>9.26</v>
      </c>
      <c r="W93" s="225"/>
      <c r="X93" s="225" t="s">
        <v>194</v>
      </c>
      <c r="Y93" s="225" t="s">
        <v>195</v>
      </c>
      <c r="Z93" s="215"/>
      <c r="AA93" s="215"/>
      <c r="AB93" s="215"/>
      <c r="AC93" s="215"/>
      <c r="AD93" s="215"/>
      <c r="AE93" s="215"/>
      <c r="AF93" s="215"/>
      <c r="AG93" s="215" t="s">
        <v>196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x14ac:dyDescent="0.2">
      <c r="A94" s="229" t="s">
        <v>187</v>
      </c>
      <c r="B94" s="230" t="s">
        <v>141</v>
      </c>
      <c r="C94" s="252" t="s">
        <v>142</v>
      </c>
      <c r="D94" s="231"/>
      <c r="E94" s="232"/>
      <c r="F94" s="233"/>
      <c r="G94" s="233">
        <f>SUMIF(AG95:AG130,"&lt;&gt;NOR",G95:G130)</f>
        <v>0</v>
      </c>
      <c r="H94" s="233"/>
      <c r="I94" s="233">
        <f>SUM(I95:I130)</f>
        <v>0</v>
      </c>
      <c r="J94" s="233"/>
      <c r="K94" s="233">
        <f>SUM(K95:K130)</f>
        <v>0</v>
      </c>
      <c r="L94" s="233"/>
      <c r="M94" s="233">
        <f>SUM(M95:M130)</f>
        <v>0</v>
      </c>
      <c r="N94" s="232"/>
      <c r="O94" s="232">
        <f>SUM(O95:O130)</f>
        <v>0.66999999999999993</v>
      </c>
      <c r="P94" s="232"/>
      <c r="Q94" s="232">
        <f>SUM(Q95:Q130)</f>
        <v>0.37</v>
      </c>
      <c r="R94" s="233"/>
      <c r="S94" s="233"/>
      <c r="T94" s="234"/>
      <c r="U94" s="228"/>
      <c r="V94" s="228">
        <f>SUM(V95:V130)</f>
        <v>135.71</v>
      </c>
      <c r="W94" s="228"/>
      <c r="X94" s="228"/>
      <c r="Y94" s="228"/>
      <c r="AG94" t="s">
        <v>188</v>
      </c>
    </row>
    <row r="95" spans="1:60" ht="22.5" outlineLevel="1" x14ac:dyDescent="0.2">
      <c r="A95" s="236">
        <v>35</v>
      </c>
      <c r="B95" s="237" t="s">
        <v>285</v>
      </c>
      <c r="C95" s="254" t="s">
        <v>286</v>
      </c>
      <c r="D95" s="238" t="s">
        <v>207</v>
      </c>
      <c r="E95" s="239">
        <v>5.28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1.8870000000000001E-2</v>
      </c>
      <c r="O95" s="239">
        <f>ROUND(E95*N95,2)</f>
        <v>0.1</v>
      </c>
      <c r="P95" s="239">
        <v>0</v>
      </c>
      <c r="Q95" s="239">
        <f>ROUND(E95*P95,2)</f>
        <v>0</v>
      </c>
      <c r="R95" s="241"/>
      <c r="S95" s="241" t="s">
        <v>192</v>
      </c>
      <c r="T95" s="242" t="s">
        <v>193</v>
      </c>
      <c r="U95" s="225">
        <v>1.4632499999999999</v>
      </c>
      <c r="V95" s="225">
        <f>ROUND(E95*U95,2)</f>
        <v>7.73</v>
      </c>
      <c r="W95" s="225"/>
      <c r="X95" s="225" t="s">
        <v>194</v>
      </c>
      <c r="Y95" s="225" t="s">
        <v>195</v>
      </c>
      <c r="Z95" s="215"/>
      <c r="AA95" s="215"/>
      <c r="AB95" s="215"/>
      <c r="AC95" s="215"/>
      <c r="AD95" s="215"/>
      <c r="AE95" s="215"/>
      <c r="AF95" s="215"/>
      <c r="AG95" s="215" t="s">
        <v>196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2" x14ac:dyDescent="0.2">
      <c r="A96" s="222"/>
      <c r="B96" s="223"/>
      <c r="C96" s="255" t="s">
        <v>287</v>
      </c>
      <c r="D96" s="226"/>
      <c r="E96" s="227">
        <v>5.28</v>
      </c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5"/>
      <c r="AA96" s="215"/>
      <c r="AB96" s="215"/>
      <c r="AC96" s="215"/>
      <c r="AD96" s="215"/>
      <c r="AE96" s="215"/>
      <c r="AF96" s="215"/>
      <c r="AG96" s="215" t="s">
        <v>209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36">
        <v>36</v>
      </c>
      <c r="B97" s="237" t="s">
        <v>288</v>
      </c>
      <c r="C97" s="254" t="s">
        <v>289</v>
      </c>
      <c r="D97" s="238" t="s">
        <v>265</v>
      </c>
      <c r="E97" s="239">
        <v>11.4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2.7399999999999998E-3</v>
      </c>
      <c r="O97" s="239">
        <f>ROUND(E97*N97,2)</f>
        <v>0.03</v>
      </c>
      <c r="P97" s="239">
        <v>0</v>
      </c>
      <c r="Q97" s="239">
        <f>ROUND(E97*P97,2)</f>
        <v>0</v>
      </c>
      <c r="R97" s="241"/>
      <c r="S97" s="241" t="s">
        <v>192</v>
      </c>
      <c r="T97" s="242" t="s">
        <v>193</v>
      </c>
      <c r="U97" s="225">
        <v>0.78464999999999996</v>
      </c>
      <c r="V97" s="225">
        <f>ROUND(E97*U97,2)</f>
        <v>8.9499999999999993</v>
      </c>
      <c r="W97" s="225"/>
      <c r="X97" s="225" t="s">
        <v>194</v>
      </c>
      <c r="Y97" s="225" t="s">
        <v>195</v>
      </c>
      <c r="Z97" s="215"/>
      <c r="AA97" s="215"/>
      <c r="AB97" s="215"/>
      <c r="AC97" s="215"/>
      <c r="AD97" s="215"/>
      <c r="AE97" s="215"/>
      <c r="AF97" s="215"/>
      <c r="AG97" s="215" t="s">
        <v>196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2" x14ac:dyDescent="0.2">
      <c r="A98" s="222"/>
      <c r="B98" s="223"/>
      <c r="C98" s="255" t="s">
        <v>290</v>
      </c>
      <c r="D98" s="226"/>
      <c r="E98" s="227">
        <v>7.5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25"/>
      <c r="Z98" s="215"/>
      <c r="AA98" s="215"/>
      <c r="AB98" s="215"/>
      <c r="AC98" s="215"/>
      <c r="AD98" s="215"/>
      <c r="AE98" s="215"/>
      <c r="AF98" s="215"/>
      <c r="AG98" s="215" t="s">
        <v>209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3" x14ac:dyDescent="0.2">
      <c r="A99" s="222"/>
      <c r="B99" s="223"/>
      <c r="C99" s="255" t="s">
        <v>291</v>
      </c>
      <c r="D99" s="226"/>
      <c r="E99" s="227">
        <v>1.7</v>
      </c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25"/>
      <c r="Z99" s="215"/>
      <c r="AA99" s="215"/>
      <c r="AB99" s="215"/>
      <c r="AC99" s="215"/>
      <c r="AD99" s="215"/>
      <c r="AE99" s="215"/>
      <c r="AF99" s="215"/>
      <c r="AG99" s="215" t="s">
        <v>209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 x14ac:dyDescent="0.2">
      <c r="A100" s="222"/>
      <c r="B100" s="223"/>
      <c r="C100" s="255" t="s">
        <v>292</v>
      </c>
      <c r="D100" s="226"/>
      <c r="E100" s="227">
        <v>2.2000000000000002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5"/>
      <c r="AA100" s="215"/>
      <c r="AB100" s="215"/>
      <c r="AC100" s="215"/>
      <c r="AD100" s="215"/>
      <c r="AE100" s="215"/>
      <c r="AF100" s="215"/>
      <c r="AG100" s="215" t="s">
        <v>209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36">
        <v>37</v>
      </c>
      <c r="B101" s="237" t="s">
        <v>293</v>
      </c>
      <c r="C101" s="254" t="s">
        <v>294</v>
      </c>
      <c r="D101" s="238" t="s">
        <v>265</v>
      </c>
      <c r="E101" s="239">
        <v>24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3.4499999999999999E-3</v>
      </c>
      <c r="O101" s="239">
        <f>ROUND(E101*N101,2)</f>
        <v>0.08</v>
      </c>
      <c r="P101" s="239">
        <v>0</v>
      </c>
      <c r="Q101" s="239">
        <f>ROUND(E101*P101,2)</f>
        <v>0</v>
      </c>
      <c r="R101" s="241"/>
      <c r="S101" s="241" t="s">
        <v>192</v>
      </c>
      <c r="T101" s="242" t="s">
        <v>193</v>
      </c>
      <c r="U101" s="225">
        <v>0.81915000000000004</v>
      </c>
      <c r="V101" s="225">
        <f>ROUND(E101*U101,2)</f>
        <v>19.66</v>
      </c>
      <c r="W101" s="225"/>
      <c r="X101" s="225" t="s">
        <v>194</v>
      </c>
      <c r="Y101" s="225" t="s">
        <v>195</v>
      </c>
      <c r="Z101" s="215"/>
      <c r="AA101" s="215"/>
      <c r="AB101" s="215"/>
      <c r="AC101" s="215"/>
      <c r="AD101" s="215"/>
      <c r="AE101" s="215"/>
      <c r="AF101" s="215"/>
      <c r="AG101" s="215" t="s">
        <v>196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2" x14ac:dyDescent="0.2">
      <c r="A102" s="222"/>
      <c r="B102" s="223"/>
      <c r="C102" s="255" t="s">
        <v>295</v>
      </c>
      <c r="D102" s="226"/>
      <c r="E102" s="227">
        <v>11.4</v>
      </c>
      <c r="F102" s="225"/>
      <c r="G102" s="225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25"/>
      <c r="Z102" s="215"/>
      <c r="AA102" s="215"/>
      <c r="AB102" s="215"/>
      <c r="AC102" s="215"/>
      <c r="AD102" s="215"/>
      <c r="AE102" s="215"/>
      <c r="AF102" s="215"/>
      <c r="AG102" s="215" t="s">
        <v>209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3" x14ac:dyDescent="0.2">
      <c r="A103" s="222"/>
      <c r="B103" s="223"/>
      <c r="C103" s="255" t="s">
        <v>296</v>
      </c>
      <c r="D103" s="226"/>
      <c r="E103" s="227">
        <v>12.6</v>
      </c>
      <c r="F103" s="225"/>
      <c r="G103" s="225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5"/>
      <c r="AA103" s="215"/>
      <c r="AB103" s="215"/>
      <c r="AC103" s="215"/>
      <c r="AD103" s="215"/>
      <c r="AE103" s="215"/>
      <c r="AF103" s="215"/>
      <c r="AG103" s="215" t="s">
        <v>209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ht="22.5" outlineLevel="1" x14ac:dyDescent="0.2">
      <c r="A104" s="236">
        <v>38</v>
      </c>
      <c r="B104" s="237" t="s">
        <v>297</v>
      </c>
      <c r="C104" s="254" t="s">
        <v>298</v>
      </c>
      <c r="D104" s="238" t="s">
        <v>265</v>
      </c>
      <c r="E104" s="239">
        <v>34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2.9499999999999999E-3</v>
      </c>
      <c r="O104" s="239">
        <f>ROUND(E104*N104,2)</f>
        <v>0.1</v>
      </c>
      <c r="P104" s="239">
        <v>0</v>
      </c>
      <c r="Q104" s="239">
        <f>ROUND(E104*P104,2)</f>
        <v>0</v>
      </c>
      <c r="R104" s="241"/>
      <c r="S104" s="241" t="s">
        <v>192</v>
      </c>
      <c r="T104" s="242" t="s">
        <v>193</v>
      </c>
      <c r="U104" s="225">
        <v>0.65010000000000001</v>
      </c>
      <c r="V104" s="225">
        <f>ROUND(E104*U104,2)</f>
        <v>22.1</v>
      </c>
      <c r="W104" s="225"/>
      <c r="X104" s="225" t="s">
        <v>194</v>
      </c>
      <c r="Y104" s="225" t="s">
        <v>195</v>
      </c>
      <c r="Z104" s="215"/>
      <c r="AA104" s="215"/>
      <c r="AB104" s="215"/>
      <c r="AC104" s="215"/>
      <c r="AD104" s="215"/>
      <c r="AE104" s="215"/>
      <c r="AF104" s="215"/>
      <c r="AG104" s="215" t="s">
        <v>196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2" x14ac:dyDescent="0.2">
      <c r="A105" s="222"/>
      <c r="B105" s="223"/>
      <c r="C105" s="255" t="s">
        <v>299</v>
      </c>
      <c r="D105" s="226"/>
      <c r="E105" s="227">
        <v>14.4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5"/>
      <c r="AA105" s="215"/>
      <c r="AB105" s="215"/>
      <c r="AC105" s="215"/>
      <c r="AD105" s="215"/>
      <c r="AE105" s="215"/>
      <c r="AF105" s="215"/>
      <c r="AG105" s="215" t="s">
        <v>209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3" x14ac:dyDescent="0.2">
      <c r="A106" s="222"/>
      <c r="B106" s="223"/>
      <c r="C106" s="255" t="s">
        <v>300</v>
      </c>
      <c r="D106" s="226"/>
      <c r="E106" s="227">
        <v>19.600000000000001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25"/>
      <c r="Z106" s="215"/>
      <c r="AA106" s="215"/>
      <c r="AB106" s="215"/>
      <c r="AC106" s="215"/>
      <c r="AD106" s="215"/>
      <c r="AE106" s="215"/>
      <c r="AF106" s="215"/>
      <c r="AG106" s="215" t="s">
        <v>209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2.5" outlineLevel="1" x14ac:dyDescent="0.2">
      <c r="A107" s="236">
        <v>39</v>
      </c>
      <c r="B107" s="237" t="s">
        <v>301</v>
      </c>
      <c r="C107" s="254" t="s">
        <v>302</v>
      </c>
      <c r="D107" s="238" t="s">
        <v>265</v>
      </c>
      <c r="E107" s="239">
        <v>26.9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3.3899999999999998E-3</v>
      </c>
      <c r="O107" s="239">
        <f>ROUND(E107*N107,2)</f>
        <v>0.09</v>
      </c>
      <c r="P107" s="239">
        <v>0</v>
      </c>
      <c r="Q107" s="239">
        <f>ROUND(E107*P107,2)</f>
        <v>0</v>
      </c>
      <c r="R107" s="241"/>
      <c r="S107" s="241" t="s">
        <v>192</v>
      </c>
      <c r="T107" s="242" t="s">
        <v>193</v>
      </c>
      <c r="U107" s="225">
        <v>0.65469999999999995</v>
      </c>
      <c r="V107" s="225">
        <f>ROUND(E107*U107,2)</f>
        <v>17.61</v>
      </c>
      <c r="W107" s="225"/>
      <c r="X107" s="225" t="s">
        <v>194</v>
      </c>
      <c r="Y107" s="225" t="s">
        <v>195</v>
      </c>
      <c r="Z107" s="215"/>
      <c r="AA107" s="215"/>
      <c r="AB107" s="215"/>
      <c r="AC107" s="215"/>
      <c r="AD107" s="215"/>
      <c r="AE107" s="215"/>
      <c r="AF107" s="215"/>
      <c r="AG107" s="215" t="s">
        <v>196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2" x14ac:dyDescent="0.2">
      <c r="A108" s="222"/>
      <c r="B108" s="223"/>
      <c r="C108" s="255" t="s">
        <v>303</v>
      </c>
      <c r="D108" s="226"/>
      <c r="E108" s="227">
        <v>26.9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25"/>
      <c r="Z108" s="215"/>
      <c r="AA108" s="215"/>
      <c r="AB108" s="215"/>
      <c r="AC108" s="215"/>
      <c r="AD108" s="215"/>
      <c r="AE108" s="215"/>
      <c r="AF108" s="215"/>
      <c r="AG108" s="215" t="s">
        <v>209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22.5" outlineLevel="1" x14ac:dyDescent="0.2">
      <c r="A109" s="236">
        <v>40</v>
      </c>
      <c r="B109" s="237" t="s">
        <v>304</v>
      </c>
      <c r="C109" s="254" t="s">
        <v>305</v>
      </c>
      <c r="D109" s="238" t="s">
        <v>265</v>
      </c>
      <c r="E109" s="239">
        <v>23.2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3.7599999999999999E-3</v>
      </c>
      <c r="O109" s="239">
        <f>ROUND(E109*N109,2)</f>
        <v>0.09</v>
      </c>
      <c r="P109" s="239">
        <v>0</v>
      </c>
      <c r="Q109" s="239">
        <f>ROUND(E109*P109,2)</f>
        <v>0</v>
      </c>
      <c r="R109" s="241"/>
      <c r="S109" s="241" t="s">
        <v>192</v>
      </c>
      <c r="T109" s="242" t="s">
        <v>193</v>
      </c>
      <c r="U109" s="225">
        <v>0.67195000000000005</v>
      </c>
      <c r="V109" s="225">
        <f>ROUND(E109*U109,2)</f>
        <v>15.59</v>
      </c>
      <c r="W109" s="225"/>
      <c r="X109" s="225" t="s">
        <v>194</v>
      </c>
      <c r="Y109" s="225" t="s">
        <v>195</v>
      </c>
      <c r="Z109" s="215"/>
      <c r="AA109" s="215"/>
      <c r="AB109" s="215"/>
      <c r="AC109" s="215"/>
      <c r="AD109" s="215"/>
      <c r="AE109" s="215"/>
      <c r="AF109" s="215"/>
      <c r="AG109" s="215" t="s">
        <v>196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2" x14ac:dyDescent="0.2">
      <c r="A110" s="222"/>
      <c r="B110" s="223"/>
      <c r="C110" s="255" t="s">
        <v>306</v>
      </c>
      <c r="D110" s="226"/>
      <c r="E110" s="227">
        <v>23.2</v>
      </c>
      <c r="F110" s="225"/>
      <c r="G110" s="225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25"/>
      <c r="Z110" s="215"/>
      <c r="AA110" s="215"/>
      <c r="AB110" s="215"/>
      <c r="AC110" s="215"/>
      <c r="AD110" s="215"/>
      <c r="AE110" s="215"/>
      <c r="AF110" s="215"/>
      <c r="AG110" s="215" t="s">
        <v>209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ht="22.5" outlineLevel="1" x14ac:dyDescent="0.2">
      <c r="A111" s="236">
        <v>41</v>
      </c>
      <c r="B111" s="237" t="s">
        <v>307</v>
      </c>
      <c r="C111" s="254" t="s">
        <v>308</v>
      </c>
      <c r="D111" s="238" t="s">
        <v>265</v>
      </c>
      <c r="E111" s="239">
        <v>42.5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4.3099999999999996E-3</v>
      </c>
      <c r="O111" s="239">
        <f>ROUND(E111*N111,2)</f>
        <v>0.18</v>
      </c>
      <c r="P111" s="239">
        <v>0</v>
      </c>
      <c r="Q111" s="239">
        <f>ROUND(E111*P111,2)</f>
        <v>0</v>
      </c>
      <c r="R111" s="241"/>
      <c r="S111" s="241" t="s">
        <v>192</v>
      </c>
      <c r="T111" s="242" t="s">
        <v>193</v>
      </c>
      <c r="U111" s="225">
        <v>0.68689999999999996</v>
      </c>
      <c r="V111" s="225">
        <f>ROUND(E111*U111,2)</f>
        <v>29.19</v>
      </c>
      <c r="W111" s="225"/>
      <c r="X111" s="225" t="s">
        <v>194</v>
      </c>
      <c r="Y111" s="225" t="s">
        <v>195</v>
      </c>
      <c r="Z111" s="215"/>
      <c r="AA111" s="215"/>
      <c r="AB111" s="215"/>
      <c r="AC111" s="215"/>
      <c r="AD111" s="215"/>
      <c r="AE111" s="215"/>
      <c r="AF111" s="215"/>
      <c r="AG111" s="215" t="s">
        <v>196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2" x14ac:dyDescent="0.2">
      <c r="A112" s="222"/>
      <c r="B112" s="223"/>
      <c r="C112" s="255" t="s">
        <v>309</v>
      </c>
      <c r="D112" s="226"/>
      <c r="E112" s="227">
        <v>21.5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5"/>
      <c r="AA112" s="215"/>
      <c r="AB112" s="215"/>
      <c r="AC112" s="215"/>
      <c r="AD112" s="215"/>
      <c r="AE112" s="215"/>
      <c r="AF112" s="215"/>
      <c r="AG112" s="215" t="s">
        <v>209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3" x14ac:dyDescent="0.2">
      <c r="A113" s="222"/>
      <c r="B113" s="223"/>
      <c r="C113" s="255" t="s">
        <v>310</v>
      </c>
      <c r="D113" s="226"/>
      <c r="E113" s="227">
        <v>21</v>
      </c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5"/>
      <c r="AA113" s="215"/>
      <c r="AB113" s="215"/>
      <c r="AC113" s="215"/>
      <c r="AD113" s="215"/>
      <c r="AE113" s="215"/>
      <c r="AF113" s="215"/>
      <c r="AG113" s="215" t="s">
        <v>209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36">
        <v>42</v>
      </c>
      <c r="B114" s="237" t="s">
        <v>311</v>
      </c>
      <c r="C114" s="254" t="s">
        <v>312</v>
      </c>
      <c r="D114" s="238" t="s">
        <v>207</v>
      </c>
      <c r="E114" s="239">
        <v>5.28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0</v>
      </c>
      <c r="O114" s="239">
        <f>ROUND(E114*N114,2)</f>
        <v>0</v>
      </c>
      <c r="P114" s="239">
        <v>7.3200000000000001E-3</v>
      </c>
      <c r="Q114" s="239">
        <f>ROUND(E114*P114,2)</f>
        <v>0.04</v>
      </c>
      <c r="R114" s="241"/>
      <c r="S114" s="241" t="s">
        <v>192</v>
      </c>
      <c r="T114" s="242" t="s">
        <v>193</v>
      </c>
      <c r="U114" s="225">
        <v>0.1288</v>
      </c>
      <c r="V114" s="225">
        <f>ROUND(E114*U114,2)</f>
        <v>0.68</v>
      </c>
      <c r="W114" s="225"/>
      <c r="X114" s="225" t="s">
        <v>194</v>
      </c>
      <c r="Y114" s="225" t="s">
        <v>195</v>
      </c>
      <c r="Z114" s="215"/>
      <c r="AA114" s="215"/>
      <c r="AB114" s="215"/>
      <c r="AC114" s="215"/>
      <c r="AD114" s="215"/>
      <c r="AE114" s="215"/>
      <c r="AF114" s="215"/>
      <c r="AG114" s="215" t="s">
        <v>196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2" x14ac:dyDescent="0.2">
      <c r="A115" s="222"/>
      <c r="B115" s="223"/>
      <c r="C115" s="255" t="s">
        <v>287</v>
      </c>
      <c r="D115" s="226"/>
      <c r="E115" s="227">
        <v>5.28</v>
      </c>
      <c r="F115" s="225"/>
      <c r="G115" s="22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25"/>
      <c r="Z115" s="215"/>
      <c r="AA115" s="215"/>
      <c r="AB115" s="215"/>
      <c r="AC115" s="215"/>
      <c r="AD115" s="215"/>
      <c r="AE115" s="215"/>
      <c r="AF115" s="215"/>
      <c r="AG115" s="215" t="s">
        <v>209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36">
        <v>43</v>
      </c>
      <c r="B116" s="237" t="s">
        <v>313</v>
      </c>
      <c r="C116" s="254" t="s">
        <v>314</v>
      </c>
      <c r="D116" s="238" t="s">
        <v>265</v>
      </c>
      <c r="E116" s="239">
        <v>35.4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1.3500000000000001E-3</v>
      </c>
      <c r="Q116" s="239">
        <f>ROUND(E116*P116,2)</f>
        <v>0.05</v>
      </c>
      <c r="R116" s="241"/>
      <c r="S116" s="241" t="s">
        <v>192</v>
      </c>
      <c r="T116" s="242" t="s">
        <v>193</v>
      </c>
      <c r="U116" s="225">
        <v>9.1999999999999998E-2</v>
      </c>
      <c r="V116" s="225">
        <f>ROUND(E116*U116,2)</f>
        <v>3.26</v>
      </c>
      <c r="W116" s="225"/>
      <c r="X116" s="225" t="s">
        <v>194</v>
      </c>
      <c r="Y116" s="225" t="s">
        <v>195</v>
      </c>
      <c r="Z116" s="215"/>
      <c r="AA116" s="215"/>
      <c r="AB116" s="215"/>
      <c r="AC116" s="215"/>
      <c r="AD116" s="215"/>
      <c r="AE116" s="215"/>
      <c r="AF116" s="215"/>
      <c r="AG116" s="215" t="s">
        <v>315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2" x14ac:dyDescent="0.2">
      <c r="A117" s="222"/>
      <c r="B117" s="223"/>
      <c r="C117" s="255" t="s">
        <v>295</v>
      </c>
      <c r="D117" s="226"/>
      <c r="E117" s="227">
        <v>11.4</v>
      </c>
      <c r="F117" s="225"/>
      <c r="G117" s="225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25"/>
      <c r="Z117" s="215"/>
      <c r="AA117" s="215"/>
      <c r="AB117" s="215"/>
      <c r="AC117" s="215"/>
      <c r="AD117" s="215"/>
      <c r="AE117" s="215"/>
      <c r="AF117" s="215"/>
      <c r="AG117" s="215" t="s">
        <v>209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 x14ac:dyDescent="0.2">
      <c r="A118" s="222"/>
      <c r="B118" s="223"/>
      <c r="C118" s="255" t="s">
        <v>296</v>
      </c>
      <c r="D118" s="226"/>
      <c r="E118" s="227">
        <v>12.6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5"/>
      <c r="AA118" s="215"/>
      <c r="AB118" s="215"/>
      <c r="AC118" s="215"/>
      <c r="AD118" s="215"/>
      <c r="AE118" s="215"/>
      <c r="AF118" s="215"/>
      <c r="AG118" s="215" t="s">
        <v>209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3" x14ac:dyDescent="0.2">
      <c r="A119" s="222"/>
      <c r="B119" s="223"/>
      <c r="C119" s="255" t="s">
        <v>290</v>
      </c>
      <c r="D119" s="226"/>
      <c r="E119" s="227">
        <v>7.5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25"/>
      <c r="Z119" s="215"/>
      <c r="AA119" s="215"/>
      <c r="AB119" s="215"/>
      <c r="AC119" s="215"/>
      <c r="AD119" s="215"/>
      <c r="AE119" s="215"/>
      <c r="AF119" s="215"/>
      <c r="AG119" s="215" t="s">
        <v>209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3" x14ac:dyDescent="0.2">
      <c r="A120" s="222"/>
      <c r="B120" s="223"/>
      <c r="C120" s="255" t="s">
        <v>291</v>
      </c>
      <c r="D120" s="226"/>
      <c r="E120" s="227">
        <v>1.7</v>
      </c>
      <c r="F120" s="225"/>
      <c r="G120" s="22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5"/>
      <c r="AA120" s="215"/>
      <c r="AB120" s="215"/>
      <c r="AC120" s="215"/>
      <c r="AD120" s="215"/>
      <c r="AE120" s="215"/>
      <c r="AF120" s="215"/>
      <c r="AG120" s="215" t="s">
        <v>209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3" x14ac:dyDescent="0.2">
      <c r="A121" s="222"/>
      <c r="B121" s="223"/>
      <c r="C121" s="255" t="s">
        <v>292</v>
      </c>
      <c r="D121" s="226"/>
      <c r="E121" s="227">
        <v>2.2000000000000002</v>
      </c>
      <c r="F121" s="225"/>
      <c r="G121" s="22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25"/>
      <c r="Z121" s="215"/>
      <c r="AA121" s="215"/>
      <c r="AB121" s="215"/>
      <c r="AC121" s="215"/>
      <c r="AD121" s="215"/>
      <c r="AE121" s="215"/>
      <c r="AF121" s="215"/>
      <c r="AG121" s="215" t="s">
        <v>209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36">
        <v>44</v>
      </c>
      <c r="B122" s="237" t="s">
        <v>316</v>
      </c>
      <c r="C122" s="254" t="s">
        <v>317</v>
      </c>
      <c r="D122" s="238" t="s">
        <v>265</v>
      </c>
      <c r="E122" s="239">
        <v>60.9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0</v>
      </c>
      <c r="O122" s="239">
        <f>ROUND(E122*N122,2)</f>
        <v>0</v>
      </c>
      <c r="P122" s="239">
        <v>1.75E-3</v>
      </c>
      <c r="Q122" s="239">
        <f>ROUND(E122*P122,2)</f>
        <v>0.11</v>
      </c>
      <c r="R122" s="241"/>
      <c r="S122" s="241" t="s">
        <v>192</v>
      </c>
      <c r="T122" s="242" t="s">
        <v>193</v>
      </c>
      <c r="U122" s="225">
        <v>8.0500000000000002E-2</v>
      </c>
      <c r="V122" s="225">
        <f>ROUND(E122*U122,2)</f>
        <v>4.9000000000000004</v>
      </c>
      <c r="W122" s="225"/>
      <c r="X122" s="225" t="s">
        <v>194</v>
      </c>
      <c r="Y122" s="225" t="s">
        <v>195</v>
      </c>
      <c r="Z122" s="215"/>
      <c r="AA122" s="215"/>
      <c r="AB122" s="215"/>
      <c r="AC122" s="215"/>
      <c r="AD122" s="215"/>
      <c r="AE122" s="215"/>
      <c r="AF122" s="215"/>
      <c r="AG122" s="215" t="s">
        <v>196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2" x14ac:dyDescent="0.2">
      <c r="A123" s="222"/>
      <c r="B123" s="223"/>
      <c r="C123" s="255" t="s">
        <v>303</v>
      </c>
      <c r="D123" s="226"/>
      <c r="E123" s="227">
        <v>26.9</v>
      </c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5"/>
      <c r="AA123" s="215"/>
      <c r="AB123" s="215"/>
      <c r="AC123" s="215"/>
      <c r="AD123" s="215"/>
      <c r="AE123" s="215"/>
      <c r="AF123" s="215"/>
      <c r="AG123" s="215" t="s">
        <v>209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3" x14ac:dyDescent="0.2">
      <c r="A124" s="222"/>
      <c r="B124" s="223"/>
      <c r="C124" s="255" t="s">
        <v>299</v>
      </c>
      <c r="D124" s="226"/>
      <c r="E124" s="227">
        <v>14.4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5"/>
      <c r="AA124" s="215"/>
      <c r="AB124" s="215"/>
      <c r="AC124" s="215"/>
      <c r="AD124" s="215"/>
      <c r="AE124" s="215"/>
      <c r="AF124" s="215"/>
      <c r="AG124" s="215" t="s">
        <v>209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3" x14ac:dyDescent="0.2">
      <c r="A125" s="222"/>
      <c r="B125" s="223"/>
      <c r="C125" s="255" t="s">
        <v>300</v>
      </c>
      <c r="D125" s="226"/>
      <c r="E125" s="227">
        <v>19.600000000000001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5"/>
      <c r="AA125" s="215"/>
      <c r="AB125" s="215"/>
      <c r="AC125" s="215"/>
      <c r="AD125" s="215"/>
      <c r="AE125" s="215"/>
      <c r="AF125" s="215"/>
      <c r="AG125" s="215" t="s">
        <v>209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36">
        <v>45</v>
      </c>
      <c r="B126" s="237" t="s">
        <v>318</v>
      </c>
      <c r="C126" s="254" t="s">
        <v>319</v>
      </c>
      <c r="D126" s="238" t="s">
        <v>265</v>
      </c>
      <c r="E126" s="239">
        <v>65.7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</v>
      </c>
      <c r="O126" s="239">
        <f>ROUND(E126*N126,2)</f>
        <v>0</v>
      </c>
      <c r="P126" s="239">
        <v>2.5200000000000001E-3</v>
      </c>
      <c r="Q126" s="239">
        <f>ROUND(E126*P126,2)</f>
        <v>0.17</v>
      </c>
      <c r="R126" s="241"/>
      <c r="S126" s="241" t="s">
        <v>192</v>
      </c>
      <c r="T126" s="242" t="s">
        <v>193</v>
      </c>
      <c r="U126" s="225">
        <v>9.1999999999999998E-2</v>
      </c>
      <c r="V126" s="225">
        <f>ROUND(E126*U126,2)</f>
        <v>6.04</v>
      </c>
      <c r="W126" s="225"/>
      <c r="X126" s="225" t="s">
        <v>194</v>
      </c>
      <c r="Y126" s="225" t="s">
        <v>195</v>
      </c>
      <c r="Z126" s="215"/>
      <c r="AA126" s="215"/>
      <c r="AB126" s="215"/>
      <c r="AC126" s="215"/>
      <c r="AD126" s="215"/>
      <c r="AE126" s="215"/>
      <c r="AF126" s="215"/>
      <c r="AG126" s="215" t="s">
        <v>196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2" x14ac:dyDescent="0.2">
      <c r="A127" s="222"/>
      <c r="B127" s="223"/>
      <c r="C127" s="255" t="s">
        <v>306</v>
      </c>
      <c r="D127" s="226"/>
      <c r="E127" s="227">
        <v>23.2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25"/>
      <c r="Z127" s="215"/>
      <c r="AA127" s="215"/>
      <c r="AB127" s="215"/>
      <c r="AC127" s="215"/>
      <c r="AD127" s="215"/>
      <c r="AE127" s="215"/>
      <c r="AF127" s="215"/>
      <c r="AG127" s="215" t="s">
        <v>209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3" x14ac:dyDescent="0.2">
      <c r="A128" s="222"/>
      <c r="B128" s="223"/>
      <c r="C128" s="255" t="s">
        <v>309</v>
      </c>
      <c r="D128" s="226"/>
      <c r="E128" s="227">
        <v>21.5</v>
      </c>
      <c r="F128" s="225"/>
      <c r="G128" s="225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5"/>
      <c r="AA128" s="215"/>
      <c r="AB128" s="215"/>
      <c r="AC128" s="215"/>
      <c r="AD128" s="215"/>
      <c r="AE128" s="215"/>
      <c r="AF128" s="215"/>
      <c r="AG128" s="215" t="s">
        <v>209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3" x14ac:dyDescent="0.2">
      <c r="A129" s="222"/>
      <c r="B129" s="223"/>
      <c r="C129" s="255" t="s">
        <v>310</v>
      </c>
      <c r="D129" s="226"/>
      <c r="E129" s="227">
        <v>21</v>
      </c>
      <c r="F129" s="225"/>
      <c r="G129" s="225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25"/>
      <c r="Z129" s="215"/>
      <c r="AA129" s="215"/>
      <c r="AB129" s="215"/>
      <c r="AC129" s="215"/>
      <c r="AD129" s="215"/>
      <c r="AE129" s="215"/>
      <c r="AF129" s="215"/>
      <c r="AG129" s="215" t="s">
        <v>209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43">
        <v>46</v>
      </c>
      <c r="B130" s="244" t="s">
        <v>320</v>
      </c>
      <c r="C130" s="253" t="s">
        <v>321</v>
      </c>
      <c r="D130" s="245" t="s">
        <v>0</v>
      </c>
      <c r="E130" s="246">
        <v>1079.5032000000001</v>
      </c>
      <c r="F130" s="247"/>
      <c r="G130" s="248">
        <f>ROUND(E130*F130,2)</f>
        <v>0</v>
      </c>
      <c r="H130" s="247"/>
      <c r="I130" s="248">
        <f>ROUND(E130*H130,2)</f>
        <v>0</v>
      </c>
      <c r="J130" s="247"/>
      <c r="K130" s="248">
        <f>ROUND(E130*J130,2)</f>
        <v>0</v>
      </c>
      <c r="L130" s="248">
        <v>21</v>
      </c>
      <c r="M130" s="248">
        <f>G130*(1+L130/100)</f>
        <v>0</v>
      </c>
      <c r="N130" s="246">
        <v>0</v>
      </c>
      <c r="O130" s="246">
        <f>ROUND(E130*N130,2)</f>
        <v>0</v>
      </c>
      <c r="P130" s="246">
        <v>0</v>
      </c>
      <c r="Q130" s="246">
        <f>ROUND(E130*P130,2)</f>
        <v>0</v>
      </c>
      <c r="R130" s="248"/>
      <c r="S130" s="248" t="s">
        <v>192</v>
      </c>
      <c r="T130" s="249" t="s">
        <v>193</v>
      </c>
      <c r="U130" s="225">
        <v>0</v>
      </c>
      <c r="V130" s="225">
        <f>ROUND(E130*U130,2)</f>
        <v>0</v>
      </c>
      <c r="W130" s="225"/>
      <c r="X130" s="225" t="s">
        <v>194</v>
      </c>
      <c r="Y130" s="225" t="s">
        <v>195</v>
      </c>
      <c r="Z130" s="215"/>
      <c r="AA130" s="215"/>
      <c r="AB130" s="215"/>
      <c r="AC130" s="215"/>
      <c r="AD130" s="215"/>
      <c r="AE130" s="215"/>
      <c r="AF130" s="215"/>
      <c r="AG130" s="215" t="s">
        <v>315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x14ac:dyDescent="0.2">
      <c r="A131" s="229" t="s">
        <v>187</v>
      </c>
      <c r="B131" s="230" t="s">
        <v>143</v>
      </c>
      <c r="C131" s="252" t="s">
        <v>144</v>
      </c>
      <c r="D131" s="231"/>
      <c r="E131" s="232"/>
      <c r="F131" s="233"/>
      <c r="G131" s="233">
        <f>SUMIF(AG132:AG150,"&lt;&gt;NOR",G132:G150)</f>
        <v>0</v>
      </c>
      <c r="H131" s="233"/>
      <c r="I131" s="233">
        <f>SUM(I132:I150)</f>
        <v>0</v>
      </c>
      <c r="J131" s="233"/>
      <c r="K131" s="233">
        <f>SUM(K132:K150)</f>
        <v>0</v>
      </c>
      <c r="L131" s="233"/>
      <c r="M131" s="233">
        <f>SUM(M132:M150)</f>
        <v>0</v>
      </c>
      <c r="N131" s="232"/>
      <c r="O131" s="232">
        <f>SUM(O132:O150)</f>
        <v>0</v>
      </c>
      <c r="P131" s="232"/>
      <c r="Q131" s="232">
        <f>SUM(Q132:Q150)</f>
        <v>0</v>
      </c>
      <c r="R131" s="233"/>
      <c r="S131" s="233"/>
      <c r="T131" s="234"/>
      <c r="U131" s="228"/>
      <c r="V131" s="228">
        <f>SUM(V132:V150)</f>
        <v>0</v>
      </c>
      <c r="W131" s="228"/>
      <c r="X131" s="228"/>
      <c r="Y131" s="228"/>
      <c r="AG131" t="s">
        <v>188</v>
      </c>
    </row>
    <row r="132" spans="1:60" outlineLevel="1" x14ac:dyDescent="0.2">
      <c r="A132" s="243">
        <v>47</v>
      </c>
      <c r="B132" s="244" t="s">
        <v>322</v>
      </c>
      <c r="C132" s="253" t="s">
        <v>323</v>
      </c>
      <c r="D132" s="245" t="s">
        <v>204</v>
      </c>
      <c r="E132" s="246">
        <v>1</v>
      </c>
      <c r="F132" s="247"/>
      <c r="G132" s="248">
        <f>ROUND(E132*F132,2)</f>
        <v>0</v>
      </c>
      <c r="H132" s="247"/>
      <c r="I132" s="248">
        <f>ROUND(E132*H132,2)</f>
        <v>0</v>
      </c>
      <c r="J132" s="247"/>
      <c r="K132" s="248">
        <f>ROUND(E132*J132,2)</f>
        <v>0</v>
      </c>
      <c r="L132" s="248">
        <v>21</v>
      </c>
      <c r="M132" s="248">
        <f>G132*(1+L132/100)</f>
        <v>0</v>
      </c>
      <c r="N132" s="246">
        <v>0</v>
      </c>
      <c r="O132" s="246">
        <f>ROUND(E132*N132,2)</f>
        <v>0</v>
      </c>
      <c r="P132" s="246">
        <v>0</v>
      </c>
      <c r="Q132" s="246">
        <f>ROUND(E132*P132,2)</f>
        <v>0</v>
      </c>
      <c r="R132" s="248"/>
      <c r="S132" s="248" t="s">
        <v>192</v>
      </c>
      <c r="T132" s="249" t="s">
        <v>193</v>
      </c>
      <c r="U132" s="225">
        <v>0</v>
      </c>
      <c r="V132" s="225">
        <f>ROUND(E132*U132,2)</f>
        <v>0</v>
      </c>
      <c r="W132" s="225"/>
      <c r="X132" s="225" t="s">
        <v>194</v>
      </c>
      <c r="Y132" s="225" t="s">
        <v>195</v>
      </c>
      <c r="Z132" s="215"/>
      <c r="AA132" s="215"/>
      <c r="AB132" s="215"/>
      <c r="AC132" s="215"/>
      <c r="AD132" s="215"/>
      <c r="AE132" s="215"/>
      <c r="AF132" s="215"/>
      <c r="AG132" s="215" t="s">
        <v>196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22.5" outlineLevel="1" x14ac:dyDescent="0.2">
      <c r="A133" s="243">
        <v>48</v>
      </c>
      <c r="B133" s="244" t="s">
        <v>324</v>
      </c>
      <c r="C133" s="253" t="s">
        <v>325</v>
      </c>
      <c r="D133" s="245" t="s">
        <v>232</v>
      </c>
      <c r="E133" s="246">
        <v>6</v>
      </c>
      <c r="F133" s="247"/>
      <c r="G133" s="248">
        <f>ROUND(E133*F133,2)</f>
        <v>0</v>
      </c>
      <c r="H133" s="247"/>
      <c r="I133" s="248">
        <f>ROUND(E133*H133,2)</f>
        <v>0</v>
      </c>
      <c r="J133" s="247"/>
      <c r="K133" s="248">
        <f>ROUND(E133*J133,2)</f>
        <v>0</v>
      </c>
      <c r="L133" s="248">
        <v>21</v>
      </c>
      <c r="M133" s="248">
        <f>G133*(1+L133/100)</f>
        <v>0</v>
      </c>
      <c r="N133" s="246">
        <v>0</v>
      </c>
      <c r="O133" s="246">
        <f>ROUND(E133*N133,2)</f>
        <v>0</v>
      </c>
      <c r="P133" s="246">
        <v>0</v>
      </c>
      <c r="Q133" s="246">
        <f>ROUND(E133*P133,2)</f>
        <v>0</v>
      </c>
      <c r="R133" s="248"/>
      <c r="S133" s="248" t="s">
        <v>192</v>
      </c>
      <c r="T133" s="249" t="s">
        <v>193</v>
      </c>
      <c r="U133" s="225">
        <v>0</v>
      </c>
      <c r="V133" s="225">
        <f>ROUND(E133*U133,2)</f>
        <v>0</v>
      </c>
      <c r="W133" s="225"/>
      <c r="X133" s="225" t="s">
        <v>194</v>
      </c>
      <c r="Y133" s="225" t="s">
        <v>195</v>
      </c>
      <c r="Z133" s="215"/>
      <c r="AA133" s="215"/>
      <c r="AB133" s="215"/>
      <c r="AC133" s="215"/>
      <c r="AD133" s="215"/>
      <c r="AE133" s="215"/>
      <c r="AF133" s="215"/>
      <c r="AG133" s="215" t="s">
        <v>196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43">
        <v>49</v>
      </c>
      <c r="B134" s="244" t="s">
        <v>326</v>
      </c>
      <c r="C134" s="253" t="s">
        <v>327</v>
      </c>
      <c r="D134" s="245" t="s">
        <v>232</v>
      </c>
      <c r="E134" s="246">
        <v>12</v>
      </c>
      <c r="F134" s="247"/>
      <c r="G134" s="248">
        <f>ROUND(E134*F134,2)</f>
        <v>0</v>
      </c>
      <c r="H134" s="247"/>
      <c r="I134" s="248">
        <f>ROUND(E134*H134,2)</f>
        <v>0</v>
      </c>
      <c r="J134" s="247"/>
      <c r="K134" s="248">
        <f>ROUND(E134*J134,2)</f>
        <v>0</v>
      </c>
      <c r="L134" s="248">
        <v>21</v>
      </c>
      <c r="M134" s="248">
        <f>G134*(1+L134/100)</f>
        <v>0</v>
      </c>
      <c r="N134" s="246">
        <v>0</v>
      </c>
      <c r="O134" s="246">
        <f>ROUND(E134*N134,2)</f>
        <v>0</v>
      </c>
      <c r="P134" s="246">
        <v>0</v>
      </c>
      <c r="Q134" s="246">
        <f>ROUND(E134*P134,2)</f>
        <v>0</v>
      </c>
      <c r="R134" s="248"/>
      <c r="S134" s="248" t="s">
        <v>192</v>
      </c>
      <c r="T134" s="249" t="s">
        <v>193</v>
      </c>
      <c r="U134" s="225">
        <v>0</v>
      </c>
      <c r="V134" s="225">
        <f>ROUND(E134*U134,2)</f>
        <v>0</v>
      </c>
      <c r="W134" s="225"/>
      <c r="X134" s="225" t="s">
        <v>194</v>
      </c>
      <c r="Y134" s="225" t="s">
        <v>195</v>
      </c>
      <c r="Z134" s="215"/>
      <c r="AA134" s="215"/>
      <c r="AB134" s="215"/>
      <c r="AC134" s="215"/>
      <c r="AD134" s="215"/>
      <c r="AE134" s="215"/>
      <c r="AF134" s="215"/>
      <c r="AG134" s="215" t="s">
        <v>196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43">
        <v>50</v>
      </c>
      <c r="B135" s="244" t="s">
        <v>328</v>
      </c>
      <c r="C135" s="253" t="s">
        <v>329</v>
      </c>
      <c r="D135" s="245" t="s">
        <v>232</v>
      </c>
      <c r="E135" s="246">
        <v>4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21</v>
      </c>
      <c r="M135" s="248">
        <f>G135*(1+L135/100)</f>
        <v>0</v>
      </c>
      <c r="N135" s="246">
        <v>0</v>
      </c>
      <c r="O135" s="246">
        <f>ROUND(E135*N135,2)</f>
        <v>0</v>
      </c>
      <c r="P135" s="246">
        <v>0</v>
      </c>
      <c r="Q135" s="246">
        <f>ROUND(E135*P135,2)</f>
        <v>0</v>
      </c>
      <c r="R135" s="248"/>
      <c r="S135" s="248" t="s">
        <v>192</v>
      </c>
      <c r="T135" s="249" t="s">
        <v>193</v>
      </c>
      <c r="U135" s="225">
        <v>0</v>
      </c>
      <c r="V135" s="225">
        <f>ROUND(E135*U135,2)</f>
        <v>0</v>
      </c>
      <c r="W135" s="225"/>
      <c r="X135" s="225" t="s">
        <v>194</v>
      </c>
      <c r="Y135" s="225" t="s">
        <v>195</v>
      </c>
      <c r="Z135" s="215"/>
      <c r="AA135" s="215"/>
      <c r="AB135" s="215"/>
      <c r="AC135" s="215"/>
      <c r="AD135" s="215"/>
      <c r="AE135" s="215"/>
      <c r="AF135" s="215"/>
      <c r="AG135" s="215" t="s">
        <v>196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43">
        <v>51</v>
      </c>
      <c r="B136" s="244" t="s">
        <v>330</v>
      </c>
      <c r="C136" s="253" t="s">
        <v>331</v>
      </c>
      <c r="D136" s="245" t="s">
        <v>232</v>
      </c>
      <c r="E136" s="246">
        <v>4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6">
        <v>0</v>
      </c>
      <c r="O136" s="246">
        <f>ROUND(E136*N136,2)</f>
        <v>0</v>
      </c>
      <c r="P136" s="246">
        <v>0</v>
      </c>
      <c r="Q136" s="246">
        <f>ROUND(E136*P136,2)</f>
        <v>0</v>
      </c>
      <c r="R136" s="248"/>
      <c r="S136" s="248" t="s">
        <v>192</v>
      </c>
      <c r="T136" s="249" t="s">
        <v>193</v>
      </c>
      <c r="U136" s="225">
        <v>0</v>
      </c>
      <c r="V136" s="225">
        <f>ROUND(E136*U136,2)</f>
        <v>0</v>
      </c>
      <c r="W136" s="225"/>
      <c r="X136" s="225" t="s">
        <v>194</v>
      </c>
      <c r="Y136" s="225" t="s">
        <v>195</v>
      </c>
      <c r="Z136" s="215"/>
      <c r="AA136" s="215"/>
      <c r="AB136" s="215"/>
      <c r="AC136" s="215"/>
      <c r="AD136" s="215"/>
      <c r="AE136" s="215"/>
      <c r="AF136" s="215"/>
      <c r="AG136" s="215" t="s">
        <v>196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43">
        <v>52</v>
      </c>
      <c r="B137" s="244" t="s">
        <v>332</v>
      </c>
      <c r="C137" s="253" t="s">
        <v>333</v>
      </c>
      <c r="D137" s="245" t="s">
        <v>232</v>
      </c>
      <c r="E137" s="246">
        <v>7</v>
      </c>
      <c r="F137" s="247"/>
      <c r="G137" s="248">
        <f>ROUND(E137*F137,2)</f>
        <v>0</v>
      </c>
      <c r="H137" s="247"/>
      <c r="I137" s="248">
        <f>ROUND(E137*H137,2)</f>
        <v>0</v>
      </c>
      <c r="J137" s="247"/>
      <c r="K137" s="248">
        <f>ROUND(E137*J137,2)</f>
        <v>0</v>
      </c>
      <c r="L137" s="248">
        <v>21</v>
      </c>
      <c r="M137" s="248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8"/>
      <c r="S137" s="248" t="s">
        <v>192</v>
      </c>
      <c r="T137" s="249" t="s">
        <v>193</v>
      </c>
      <c r="U137" s="225">
        <v>0</v>
      </c>
      <c r="V137" s="225">
        <f>ROUND(E137*U137,2)</f>
        <v>0</v>
      </c>
      <c r="W137" s="225"/>
      <c r="X137" s="225" t="s">
        <v>194</v>
      </c>
      <c r="Y137" s="225" t="s">
        <v>195</v>
      </c>
      <c r="Z137" s="215"/>
      <c r="AA137" s="215"/>
      <c r="AB137" s="215"/>
      <c r="AC137" s="215"/>
      <c r="AD137" s="215"/>
      <c r="AE137" s="215"/>
      <c r="AF137" s="215"/>
      <c r="AG137" s="215" t="s">
        <v>196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43">
        <v>53</v>
      </c>
      <c r="B138" s="244" t="s">
        <v>334</v>
      </c>
      <c r="C138" s="253" t="s">
        <v>335</v>
      </c>
      <c r="D138" s="245" t="s">
        <v>232</v>
      </c>
      <c r="E138" s="246">
        <v>1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8"/>
      <c r="S138" s="248" t="s">
        <v>192</v>
      </c>
      <c r="T138" s="249" t="s">
        <v>193</v>
      </c>
      <c r="U138" s="225">
        <v>0</v>
      </c>
      <c r="V138" s="225">
        <f>ROUND(E138*U138,2)</f>
        <v>0</v>
      </c>
      <c r="W138" s="225"/>
      <c r="X138" s="225" t="s">
        <v>194</v>
      </c>
      <c r="Y138" s="225" t="s">
        <v>195</v>
      </c>
      <c r="Z138" s="215"/>
      <c r="AA138" s="215"/>
      <c r="AB138" s="215"/>
      <c r="AC138" s="215"/>
      <c r="AD138" s="215"/>
      <c r="AE138" s="215"/>
      <c r="AF138" s="215"/>
      <c r="AG138" s="215" t="s">
        <v>196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43">
        <v>54</v>
      </c>
      <c r="B139" s="244" t="s">
        <v>336</v>
      </c>
      <c r="C139" s="253" t="s">
        <v>337</v>
      </c>
      <c r="D139" s="245" t="s">
        <v>232</v>
      </c>
      <c r="E139" s="246">
        <v>1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8"/>
      <c r="S139" s="248" t="s">
        <v>192</v>
      </c>
      <c r="T139" s="249" t="s">
        <v>193</v>
      </c>
      <c r="U139" s="225">
        <v>0</v>
      </c>
      <c r="V139" s="225">
        <f>ROUND(E139*U139,2)</f>
        <v>0</v>
      </c>
      <c r="W139" s="225"/>
      <c r="X139" s="225" t="s">
        <v>194</v>
      </c>
      <c r="Y139" s="225" t="s">
        <v>195</v>
      </c>
      <c r="Z139" s="215"/>
      <c r="AA139" s="215"/>
      <c r="AB139" s="215"/>
      <c r="AC139" s="215"/>
      <c r="AD139" s="215"/>
      <c r="AE139" s="215"/>
      <c r="AF139" s="215"/>
      <c r="AG139" s="215" t="s">
        <v>196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43">
        <v>55</v>
      </c>
      <c r="B140" s="244" t="s">
        <v>338</v>
      </c>
      <c r="C140" s="253" t="s">
        <v>339</v>
      </c>
      <c r="D140" s="245" t="s">
        <v>232</v>
      </c>
      <c r="E140" s="246">
        <v>1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21</v>
      </c>
      <c r="M140" s="248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8"/>
      <c r="S140" s="248" t="s">
        <v>192</v>
      </c>
      <c r="T140" s="249" t="s">
        <v>193</v>
      </c>
      <c r="U140" s="225">
        <v>0</v>
      </c>
      <c r="V140" s="225">
        <f>ROUND(E140*U140,2)</f>
        <v>0</v>
      </c>
      <c r="W140" s="225"/>
      <c r="X140" s="225" t="s">
        <v>194</v>
      </c>
      <c r="Y140" s="225" t="s">
        <v>195</v>
      </c>
      <c r="Z140" s="215"/>
      <c r="AA140" s="215"/>
      <c r="AB140" s="215"/>
      <c r="AC140" s="215"/>
      <c r="AD140" s="215"/>
      <c r="AE140" s="215"/>
      <c r="AF140" s="215"/>
      <c r="AG140" s="215" t="s">
        <v>196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43">
        <v>56</v>
      </c>
      <c r="B141" s="244" t="s">
        <v>340</v>
      </c>
      <c r="C141" s="253" t="s">
        <v>341</v>
      </c>
      <c r="D141" s="245" t="s">
        <v>232</v>
      </c>
      <c r="E141" s="246">
        <v>6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21</v>
      </c>
      <c r="M141" s="248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8"/>
      <c r="S141" s="248" t="s">
        <v>192</v>
      </c>
      <c r="T141" s="249" t="s">
        <v>193</v>
      </c>
      <c r="U141" s="225">
        <v>0</v>
      </c>
      <c r="V141" s="225">
        <f>ROUND(E141*U141,2)</f>
        <v>0</v>
      </c>
      <c r="W141" s="225"/>
      <c r="X141" s="225" t="s">
        <v>194</v>
      </c>
      <c r="Y141" s="225" t="s">
        <v>195</v>
      </c>
      <c r="Z141" s="215"/>
      <c r="AA141" s="215"/>
      <c r="AB141" s="215"/>
      <c r="AC141" s="215"/>
      <c r="AD141" s="215"/>
      <c r="AE141" s="215"/>
      <c r="AF141" s="215"/>
      <c r="AG141" s="215" t="s">
        <v>196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43">
        <v>57</v>
      </c>
      <c r="B142" s="244" t="s">
        <v>342</v>
      </c>
      <c r="C142" s="253" t="s">
        <v>343</v>
      </c>
      <c r="D142" s="245" t="s">
        <v>232</v>
      </c>
      <c r="E142" s="246">
        <v>3</v>
      </c>
      <c r="F142" s="247"/>
      <c r="G142" s="248">
        <f>ROUND(E142*F142,2)</f>
        <v>0</v>
      </c>
      <c r="H142" s="247"/>
      <c r="I142" s="248">
        <f>ROUND(E142*H142,2)</f>
        <v>0</v>
      </c>
      <c r="J142" s="247"/>
      <c r="K142" s="248">
        <f>ROUND(E142*J142,2)</f>
        <v>0</v>
      </c>
      <c r="L142" s="248">
        <v>21</v>
      </c>
      <c r="M142" s="248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8"/>
      <c r="S142" s="248" t="s">
        <v>192</v>
      </c>
      <c r="T142" s="249" t="s">
        <v>193</v>
      </c>
      <c r="U142" s="225">
        <v>0</v>
      </c>
      <c r="V142" s="225">
        <f>ROUND(E142*U142,2)</f>
        <v>0</v>
      </c>
      <c r="W142" s="225"/>
      <c r="X142" s="225" t="s">
        <v>194</v>
      </c>
      <c r="Y142" s="225" t="s">
        <v>195</v>
      </c>
      <c r="Z142" s="215"/>
      <c r="AA142" s="215"/>
      <c r="AB142" s="215"/>
      <c r="AC142" s="215"/>
      <c r="AD142" s="215"/>
      <c r="AE142" s="215"/>
      <c r="AF142" s="215"/>
      <c r="AG142" s="215" t="s">
        <v>196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22.5" outlineLevel="1" x14ac:dyDescent="0.2">
      <c r="A143" s="243">
        <v>58</v>
      </c>
      <c r="B143" s="244" t="s">
        <v>344</v>
      </c>
      <c r="C143" s="253" t="s">
        <v>345</v>
      </c>
      <c r="D143" s="245" t="s">
        <v>232</v>
      </c>
      <c r="E143" s="246">
        <v>3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21</v>
      </c>
      <c r="M143" s="248">
        <f>G143*(1+L143/100)</f>
        <v>0</v>
      </c>
      <c r="N143" s="246">
        <v>0</v>
      </c>
      <c r="O143" s="246">
        <f>ROUND(E143*N143,2)</f>
        <v>0</v>
      </c>
      <c r="P143" s="246">
        <v>0</v>
      </c>
      <c r="Q143" s="246">
        <f>ROUND(E143*P143,2)</f>
        <v>0</v>
      </c>
      <c r="R143" s="248"/>
      <c r="S143" s="248" t="s">
        <v>192</v>
      </c>
      <c r="T143" s="249" t="s">
        <v>193</v>
      </c>
      <c r="U143" s="225">
        <v>0</v>
      </c>
      <c r="V143" s="225">
        <f>ROUND(E143*U143,2)</f>
        <v>0</v>
      </c>
      <c r="W143" s="225"/>
      <c r="X143" s="225" t="s">
        <v>194</v>
      </c>
      <c r="Y143" s="225" t="s">
        <v>195</v>
      </c>
      <c r="Z143" s="215"/>
      <c r="AA143" s="215"/>
      <c r="AB143" s="215"/>
      <c r="AC143" s="215"/>
      <c r="AD143" s="215"/>
      <c r="AE143" s="215"/>
      <c r="AF143" s="215"/>
      <c r="AG143" s="215" t="s">
        <v>196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43">
        <v>59</v>
      </c>
      <c r="B144" s="244" t="s">
        <v>346</v>
      </c>
      <c r="C144" s="253" t="s">
        <v>347</v>
      </c>
      <c r="D144" s="245" t="s">
        <v>232</v>
      </c>
      <c r="E144" s="246">
        <v>12</v>
      </c>
      <c r="F144" s="247"/>
      <c r="G144" s="248">
        <f>ROUND(E144*F144,2)</f>
        <v>0</v>
      </c>
      <c r="H144" s="247"/>
      <c r="I144" s="248">
        <f>ROUND(E144*H144,2)</f>
        <v>0</v>
      </c>
      <c r="J144" s="247"/>
      <c r="K144" s="248">
        <f>ROUND(E144*J144,2)</f>
        <v>0</v>
      </c>
      <c r="L144" s="248">
        <v>21</v>
      </c>
      <c r="M144" s="248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8"/>
      <c r="S144" s="248" t="s">
        <v>192</v>
      </c>
      <c r="T144" s="249" t="s">
        <v>193</v>
      </c>
      <c r="U144" s="225">
        <v>0</v>
      </c>
      <c r="V144" s="225">
        <f>ROUND(E144*U144,2)</f>
        <v>0</v>
      </c>
      <c r="W144" s="225"/>
      <c r="X144" s="225" t="s">
        <v>194</v>
      </c>
      <c r="Y144" s="225" t="s">
        <v>195</v>
      </c>
      <c r="Z144" s="215"/>
      <c r="AA144" s="215"/>
      <c r="AB144" s="215"/>
      <c r="AC144" s="215"/>
      <c r="AD144" s="215"/>
      <c r="AE144" s="215"/>
      <c r="AF144" s="215"/>
      <c r="AG144" s="215" t="s">
        <v>196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43">
        <v>60</v>
      </c>
      <c r="B145" s="244" t="s">
        <v>348</v>
      </c>
      <c r="C145" s="253" t="s">
        <v>349</v>
      </c>
      <c r="D145" s="245" t="s">
        <v>232</v>
      </c>
      <c r="E145" s="246">
        <v>4</v>
      </c>
      <c r="F145" s="247"/>
      <c r="G145" s="248">
        <f>ROUND(E145*F145,2)</f>
        <v>0</v>
      </c>
      <c r="H145" s="247"/>
      <c r="I145" s="248">
        <f>ROUND(E145*H145,2)</f>
        <v>0</v>
      </c>
      <c r="J145" s="247"/>
      <c r="K145" s="248">
        <f>ROUND(E145*J145,2)</f>
        <v>0</v>
      </c>
      <c r="L145" s="248">
        <v>21</v>
      </c>
      <c r="M145" s="248">
        <f>G145*(1+L145/100)</f>
        <v>0</v>
      </c>
      <c r="N145" s="246">
        <v>0</v>
      </c>
      <c r="O145" s="246">
        <f>ROUND(E145*N145,2)</f>
        <v>0</v>
      </c>
      <c r="P145" s="246">
        <v>0</v>
      </c>
      <c r="Q145" s="246">
        <f>ROUND(E145*P145,2)</f>
        <v>0</v>
      </c>
      <c r="R145" s="248"/>
      <c r="S145" s="248" t="s">
        <v>192</v>
      </c>
      <c r="T145" s="249" t="s">
        <v>193</v>
      </c>
      <c r="U145" s="225">
        <v>0</v>
      </c>
      <c r="V145" s="225">
        <f>ROUND(E145*U145,2)</f>
        <v>0</v>
      </c>
      <c r="W145" s="225"/>
      <c r="X145" s="225" t="s">
        <v>194</v>
      </c>
      <c r="Y145" s="225" t="s">
        <v>195</v>
      </c>
      <c r="Z145" s="215"/>
      <c r="AA145" s="215"/>
      <c r="AB145" s="215"/>
      <c r="AC145" s="215"/>
      <c r="AD145" s="215"/>
      <c r="AE145" s="215"/>
      <c r="AF145" s="215"/>
      <c r="AG145" s="215" t="s">
        <v>196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43">
        <v>61</v>
      </c>
      <c r="B146" s="244" t="s">
        <v>350</v>
      </c>
      <c r="C146" s="253" t="s">
        <v>351</v>
      </c>
      <c r="D146" s="245" t="s">
        <v>232</v>
      </c>
      <c r="E146" s="246">
        <v>1</v>
      </c>
      <c r="F146" s="247"/>
      <c r="G146" s="248">
        <f>ROUND(E146*F146,2)</f>
        <v>0</v>
      </c>
      <c r="H146" s="247"/>
      <c r="I146" s="248">
        <f>ROUND(E146*H146,2)</f>
        <v>0</v>
      </c>
      <c r="J146" s="247"/>
      <c r="K146" s="248">
        <f>ROUND(E146*J146,2)</f>
        <v>0</v>
      </c>
      <c r="L146" s="248">
        <v>21</v>
      </c>
      <c r="M146" s="248">
        <f>G146*(1+L146/100)</f>
        <v>0</v>
      </c>
      <c r="N146" s="246">
        <v>0</v>
      </c>
      <c r="O146" s="246">
        <f>ROUND(E146*N146,2)</f>
        <v>0</v>
      </c>
      <c r="P146" s="246">
        <v>0</v>
      </c>
      <c r="Q146" s="246">
        <f>ROUND(E146*P146,2)</f>
        <v>0</v>
      </c>
      <c r="R146" s="248"/>
      <c r="S146" s="248" t="s">
        <v>192</v>
      </c>
      <c r="T146" s="249" t="s">
        <v>193</v>
      </c>
      <c r="U146" s="225">
        <v>0</v>
      </c>
      <c r="V146" s="225">
        <f>ROUND(E146*U146,2)</f>
        <v>0</v>
      </c>
      <c r="W146" s="225"/>
      <c r="X146" s="225" t="s">
        <v>194</v>
      </c>
      <c r="Y146" s="225" t="s">
        <v>195</v>
      </c>
      <c r="Z146" s="215"/>
      <c r="AA146" s="215"/>
      <c r="AB146" s="215"/>
      <c r="AC146" s="215"/>
      <c r="AD146" s="215"/>
      <c r="AE146" s="215"/>
      <c r="AF146" s="215"/>
      <c r="AG146" s="215" t="s">
        <v>196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43">
        <v>62</v>
      </c>
      <c r="B147" s="244" t="s">
        <v>352</v>
      </c>
      <c r="C147" s="253" t="s">
        <v>353</v>
      </c>
      <c r="D147" s="245" t="s">
        <v>204</v>
      </c>
      <c r="E147" s="246">
        <v>1</v>
      </c>
      <c r="F147" s="247"/>
      <c r="G147" s="248">
        <f>ROUND(E147*F147,2)</f>
        <v>0</v>
      </c>
      <c r="H147" s="247"/>
      <c r="I147" s="248">
        <f>ROUND(E147*H147,2)</f>
        <v>0</v>
      </c>
      <c r="J147" s="247"/>
      <c r="K147" s="248">
        <f>ROUND(E147*J147,2)</f>
        <v>0</v>
      </c>
      <c r="L147" s="248">
        <v>21</v>
      </c>
      <c r="M147" s="248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8"/>
      <c r="S147" s="248" t="s">
        <v>192</v>
      </c>
      <c r="T147" s="249" t="s">
        <v>193</v>
      </c>
      <c r="U147" s="225">
        <v>0</v>
      </c>
      <c r="V147" s="225">
        <f>ROUND(E147*U147,2)</f>
        <v>0</v>
      </c>
      <c r="W147" s="225"/>
      <c r="X147" s="225" t="s">
        <v>194</v>
      </c>
      <c r="Y147" s="225" t="s">
        <v>195</v>
      </c>
      <c r="Z147" s="215"/>
      <c r="AA147" s="215"/>
      <c r="AB147" s="215"/>
      <c r="AC147" s="215"/>
      <c r="AD147" s="215"/>
      <c r="AE147" s="215"/>
      <c r="AF147" s="215"/>
      <c r="AG147" s="215" t="s">
        <v>196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43">
        <v>63</v>
      </c>
      <c r="B148" s="244" t="s">
        <v>354</v>
      </c>
      <c r="C148" s="253" t="s">
        <v>355</v>
      </c>
      <c r="D148" s="245" t="s">
        <v>204</v>
      </c>
      <c r="E148" s="246">
        <v>1</v>
      </c>
      <c r="F148" s="247"/>
      <c r="G148" s="248">
        <f>ROUND(E148*F148,2)</f>
        <v>0</v>
      </c>
      <c r="H148" s="247"/>
      <c r="I148" s="248">
        <f>ROUND(E148*H148,2)</f>
        <v>0</v>
      </c>
      <c r="J148" s="247"/>
      <c r="K148" s="248">
        <f>ROUND(E148*J148,2)</f>
        <v>0</v>
      </c>
      <c r="L148" s="248">
        <v>21</v>
      </c>
      <c r="M148" s="248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8"/>
      <c r="S148" s="248" t="s">
        <v>192</v>
      </c>
      <c r="T148" s="249" t="s">
        <v>193</v>
      </c>
      <c r="U148" s="225">
        <v>0</v>
      </c>
      <c r="V148" s="225">
        <f>ROUND(E148*U148,2)</f>
        <v>0</v>
      </c>
      <c r="W148" s="225"/>
      <c r="X148" s="225" t="s">
        <v>194</v>
      </c>
      <c r="Y148" s="225" t="s">
        <v>195</v>
      </c>
      <c r="Z148" s="215"/>
      <c r="AA148" s="215"/>
      <c r="AB148" s="215"/>
      <c r="AC148" s="215"/>
      <c r="AD148" s="215"/>
      <c r="AE148" s="215"/>
      <c r="AF148" s="215"/>
      <c r="AG148" s="215" t="s">
        <v>196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43">
        <v>64</v>
      </c>
      <c r="B149" s="244" t="s">
        <v>356</v>
      </c>
      <c r="C149" s="253" t="s">
        <v>341</v>
      </c>
      <c r="D149" s="245" t="s">
        <v>232</v>
      </c>
      <c r="E149" s="246">
        <v>7</v>
      </c>
      <c r="F149" s="247"/>
      <c r="G149" s="248">
        <f>ROUND(E149*F149,2)</f>
        <v>0</v>
      </c>
      <c r="H149" s="247"/>
      <c r="I149" s="248">
        <f>ROUND(E149*H149,2)</f>
        <v>0</v>
      </c>
      <c r="J149" s="247"/>
      <c r="K149" s="248">
        <f>ROUND(E149*J149,2)</f>
        <v>0</v>
      </c>
      <c r="L149" s="248">
        <v>21</v>
      </c>
      <c r="M149" s="248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8"/>
      <c r="S149" s="248" t="s">
        <v>192</v>
      </c>
      <c r="T149" s="249" t="s">
        <v>193</v>
      </c>
      <c r="U149" s="225">
        <v>0</v>
      </c>
      <c r="V149" s="225">
        <f>ROUND(E149*U149,2)</f>
        <v>0</v>
      </c>
      <c r="W149" s="225"/>
      <c r="X149" s="225" t="s">
        <v>194</v>
      </c>
      <c r="Y149" s="225" t="s">
        <v>195</v>
      </c>
      <c r="Z149" s="215"/>
      <c r="AA149" s="215"/>
      <c r="AB149" s="215"/>
      <c r="AC149" s="215"/>
      <c r="AD149" s="215"/>
      <c r="AE149" s="215"/>
      <c r="AF149" s="215"/>
      <c r="AG149" s="215" t="s">
        <v>196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43">
        <v>65</v>
      </c>
      <c r="B150" s="244" t="s">
        <v>357</v>
      </c>
      <c r="C150" s="253" t="s">
        <v>358</v>
      </c>
      <c r="D150" s="245" t="s">
        <v>0</v>
      </c>
      <c r="E150" s="246">
        <v>12435.002500000001</v>
      </c>
      <c r="F150" s="247"/>
      <c r="G150" s="248">
        <f>ROUND(E150*F150,2)</f>
        <v>0</v>
      </c>
      <c r="H150" s="247"/>
      <c r="I150" s="248">
        <f>ROUND(E150*H150,2)</f>
        <v>0</v>
      </c>
      <c r="J150" s="247"/>
      <c r="K150" s="248">
        <f>ROUND(E150*J150,2)</f>
        <v>0</v>
      </c>
      <c r="L150" s="248">
        <v>21</v>
      </c>
      <c r="M150" s="248">
        <f>G150*(1+L150/100)</f>
        <v>0</v>
      </c>
      <c r="N150" s="246">
        <v>0</v>
      </c>
      <c r="O150" s="246">
        <f>ROUND(E150*N150,2)</f>
        <v>0</v>
      </c>
      <c r="P150" s="246">
        <v>0</v>
      </c>
      <c r="Q150" s="246">
        <f>ROUND(E150*P150,2)</f>
        <v>0</v>
      </c>
      <c r="R150" s="248"/>
      <c r="S150" s="248" t="s">
        <v>192</v>
      </c>
      <c r="T150" s="249" t="s">
        <v>193</v>
      </c>
      <c r="U150" s="225">
        <v>0</v>
      </c>
      <c r="V150" s="225">
        <f>ROUND(E150*U150,2)</f>
        <v>0</v>
      </c>
      <c r="W150" s="225"/>
      <c r="X150" s="225" t="s">
        <v>194</v>
      </c>
      <c r="Y150" s="225" t="s">
        <v>195</v>
      </c>
      <c r="Z150" s="215"/>
      <c r="AA150" s="215"/>
      <c r="AB150" s="215"/>
      <c r="AC150" s="215"/>
      <c r="AD150" s="215"/>
      <c r="AE150" s="215"/>
      <c r="AF150" s="215"/>
      <c r="AG150" s="215" t="s">
        <v>315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x14ac:dyDescent="0.2">
      <c r="A151" s="229" t="s">
        <v>187</v>
      </c>
      <c r="B151" s="230" t="s">
        <v>145</v>
      </c>
      <c r="C151" s="252" t="s">
        <v>146</v>
      </c>
      <c r="D151" s="231"/>
      <c r="E151" s="232"/>
      <c r="F151" s="233"/>
      <c r="G151" s="233">
        <f>SUMIF(AG152:AG156,"&lt;&gt;NOR",G152:G156)</f>
        <v>0</v>
      </c>
      <c r="H151" s="233"/>
      <c r="I151" s="233">
        <f>SUM(I152:I156)</f>
        <v>0</v>
      </c>
      <c r="J151" s="233"/>
      <c r="K151" s="233">
        <f>SUM(K152:K156)</f>
        <v>0</v>
      </c>
      <c r="L151" s="233"/>
      <c r="M151" s="233">
        <f>SUM(M152:M156)</f>
        <v>0</v>
      </c>
      <c r="N151" s="232"/>
      <c r="O151" s="232">
        <f>SUM(O152:O156)</f>
        <v>0</v>
      </c>
      <c r="P151" s="232"/>
      <c r="Q151" s="232">
        <f>SUM(Q152:Q156)</f>
        <v>0</v>
      </c>
      <c r="R151" s="233"/>
      <c r="S151" s="233"/>
      <c r="T151" s="234"/>
      <c r="U151" s="228"/>
      <c r="V151" s="228">
        <f>SUM(V152:V156)</f>
        <v>0</v>
      </c>
      <c r="W151" s="228"/>
      <c r="X151" s="228"/>
      <c r="Y151" s="228"/>
      <c r="AG151" t="s">
        <v>188</v>
      </c>
    </row>
    <row r="152" spans="1:60" outlineLevel="1" x14ac:dyDescent="0.2">
      <c r="A152" s="243">
        <v>66</v>
      </c>
      <c r="B152" s="244" t="s">
        <v>359</v>
      </c>
      <c r="C152" s="253" t="s">
        <v>360</v>
      </c>
      <c r="D152" s="245" t="s">
        <v>204</v>
      </c>
      <c r="E152" s="246">
        <v>1</v>
      </c>
      <c r="F152" s="247"/>
      <c r="G152" s="248">
        <f>ROUND(E152*F152,2)</f>
        <v>0</v>
      </c>
      <c r="H152" s="247"/>
      <c r="I152" s="248">
        <f>ROUND(E152*H152,2)</f>
        <v>0</v>
      </c>
      <c r="J152" s="247"/>
      <c r="K152" s="248">
        <f>ROUND(E152*J152,2)</f>
        <v>0</v>
      </c>
      <c r="L152" s="248">
        <v>21</v>
      </c>
      <c r="M152" s="248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8"/>
      <c r="S152" s="248" t="s">
        <v>192</v>
      </c>
      <c r="T152" s="249" t="s">
        <v>193</v>
      </c>
      <c r="U152" s="225">
        <v>0</v>
      </c>
      <c r="V152" s="225">
        <f>ROUND(E152*U152,2)</f>
        <v>0</v>
      </c>
      <c r="W152" s="225"/>
      <c r="X152" s="225" t="s">
        <v>194</v>
      </c>
      <c r="Y152" s="225" t="s">
        <v>195</v>
      </c>
      <c r="Z152" s="215"/>
      <c r="AA152" s="215"/>
      <c r="AB152" s="215"/>
      <c r="AC152" s="215"/>
      <c r="AD152" s="215"/>
      <c r="AE152" s="215"/>
      <c r="AF152" s="215"/>
      <c r="AG152" s="215" t="s">
        <v>196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ht="22.5" outlineLevel="1" x14ac:dyDescent="0.2">
      <c r="A153" s="243">
        <v>67</v>
      </c>
      <c r="B153" s="244" t="s">
        <v>361</v>
      </c>
      <c r="C153" s="253" t="s">
        <v>362</v>
      </c>
      <c r="D153" s="245" t="s">
        <v>232</v>
      </c>
      <c r="E153" s="246">
        <v>3</v>
      </c>
      <c r="F153" s="247"/>
      <c r="G153" s="248">
        <f>ROUND(E153*F153,2)</f>
        <v>0</v>
      </c>
      <c r="H153" s="247"/>
      <c r="I153" s="248">
        <f>ROUND(E153*H153,2)</f>
        <v>0</v>
      </c>
      <c r="J153" s="247"/>
      <c r="K153" s="248">
        <f>ROUND(E153*J153,2)</f>
        <v>0</v>
      </c>
      <c r="L153" s="248">
        <v>21</v>
      </c>
      <c r="M153" s="248">
        <f>G153*(1+L153/100)</f>
        <v>0</v>
      </c>
      <c r="N153" s="246">
        <v>0</v>
      </c>
      <c r="O153" s="246">
        <f>ROUND(E153*N153,2)</f>
        <v>0</v>
      </c>
      <c r="P153" s="246">
        <v>0</v>
      </c>
      <c r="Q153" s="246">
        <f>ROUND(E153*P153,2)</f>
        <v>0</v>
      </c>
      <c r="R153" s="248"/>
      <c r="S153" s="248" t="s">
        <v>192</v>
      </c>
      <c r="T153" s="249" t="s">
        <v>193</v>
      </c>
      <c r="U153" s="225">
        <v>0</v>
      </c>
      <c r="V153" s="225">
        <f>ROUND(E153*U153,2)</f>
        <v>0</v>
      </c>
      <c r="W153" s="225"/>
      <c r="X153" s="225" t="s">
        <v>194</v>
      </c>
      <c r="Y153" s="225" t="s">
        <v>195</v>
      </c>
      <c r="Z153" s="215"/>
      <c r="AA153" s="215"/>
      <c r="AB153" s="215"/>
      <c r="AC153" s="215"/>
      <c r="AD153" s="215"/>
      <c r="AE153" s="215"/>
      <c r="AF153" s="215"/>
      <c r="AG153" s="215" t="s">
        <v>196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43">
        <v>68</v>
      </c>
      <c r="B154" s="244" t="s">
        <v>363</v>
      </c>
      <c r="C154" s="253" t="s">
        <v>364</v>
      </c>
      <c r="D154" s="245" t="s">
        <v>204</v>
      </c>
      <c r="E154" s="246">
        <v>1</v>
      </c>
      <c r="F154" s="247"/>
      <c r="G154" s="248">
        <f>ROUND(E154*F154,2)</f>
        <v>0</v>
      </c>
      <c r="H154" s="247"/>
      <c r="I154" s="248">
        <f>ROUND(E154*H154,2)</f>
        <v>0</v>
      </c>
      <c r="J154" s="247"/>
      <c r="K154" s="248">
        <f>ROUND(E154*J154,2)</f>
        <v>0</v>
      </c>
      <c r="L154" s="248">
        <v>21</v>
      </c>
      <c r="M154" s="248">
        <f>G154*(1+L154/100)</f>
        <v>0</v>
      </c>
      <c r="N154" s="246">
        <v>0</v>
      </c>
      <c r="O154" s="246">
        <f>ROUND(E154*N154,2)</f>
        <v>0</v>
      </c>
      <c r="P154" s="246">
        <v>0</v>
      </c>
      <c r="Q154" s="246">
        <f>ROUND(E154*P154,2)</f>
        <v>0</v>
      </c>
      <c r="R154" s="248"/>
      <c r="S154" s="248" t="s">
        <v>192</v>
      </c>
      <c r="T154" s="249" t="s">
        <v>193</v>
      </c>
      <c r="U154" s="225">
        <v>0</v>
      </c>
      <c r="V154" s="225">
        <f>ROUND(E154*U154,2)</f>
        <v>0</v>
      </c>
      <c r="W154" s="225"/>
      <c r="X154" s="225" t="s">
        <v>194</v>
      </c>
      <c r="Y154" s="225" t="s">
        <v>195</v>
      </c>
      <c r="Z154" s="215"/>
      <c r="AA154" s="215"/>
      <c r="AB154" s="215"/>
      <c r="AC154" s="215"/>
      <c r="AD154" s="215"/>
      <c r="AE154" s="215"/>
      <c r="AF154" s="215"/>
      <c r="AG154" s="215" t="s">
        <v>196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43">
        <v>69</v>
      </c>
      <c r="B155" s="244" t="s">
        <v>365</v>
      </c>
      <c r="C155" s="253" t="s">
        <v>366</v>
      </c>
      <c r="D155" s="245" t="s">
        <v>232</v>
      </c>
      <c r="E155" s="246">
        <v>1</v>
      </c>
      <c r="F155" s="247"/>
      <c r="G155" s="248">
        <f>ROUND(E155*F155,2)</f>
        <v>0</v>
      </c>
      <c r="H155" s="247"/>
      <c r="I155" s="248">
        <f>ROUND(E155*H155,2)</f>
        <v>0</v>
      </c>
      <c r="J155" s="247"/>
      <c r="K155" s="248">
        <f>ROUND(E155*J155,2)</f>
        <v>0</v>
      </c>
      <c r="L155" s="248">
        <v>21</v>
      </c>
      <c r="M155" s="248">
        <f>G155*(1+L155/100)</f>
        <v>0</v>
      </c>
      <c r="N155" s="246">
        <v>0</v>
      </c>
      <c r="O155" s="246">
        <f>ROUND(E155*N155,2)</f>
        <v>0</v>
      </c>
      <c r="P155" s="246">
        <v>0</v>
      </c>
      <c r="Q155" s="246">
        <f>ROUND(E155*P155,2)</f>
        <v>0</v>
      </c>
      <c r="R155" s="248"/>
      <c r="S155" s="248" t="s">
        <v>192</v>
      </c>
      <c r="T155" s="249" t="s">
        <v>193</v>
      </c>
      <c r="U155" s="225">
        <v>0</v>
      </c>
      <c r="V155" s="225">
        <f>ROUND(E155*U155,2)</f>
        <v>0</v>
      </c>
      <c r="W155" s="225"/>
      <c r="X155" s="225" t="s">
        <v>194</v>
      </c>
      <c r="Y155" s="225" t="s">
        <v>195</v>
      </c>
      <c r="Z155" s="215"/>
      <c r="AA155" s="215"/>
      <c r="AB155" s="215"/>
      <c r="AC155" s="215"/>
      <c r="AD155" s="215"/>
      <c r="AE155" s="215"/>
      <c r="AF155" s="215"/>
      <c r="AG155" s="215" t="s">
        <v>196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43">
        <v>70</v>
      </c>
      <c r="B156" s="244" t="s">
        <v>367</v>
      </c>
      <c r="C156" s="253" t="s">
        <v>368</v>
      </c>
      <c r="D156" s="245" t="s">
        <v>0</v>
      </c>
      <c r="E156" s="246">
        <v>3590</v>
      </c>
      <c r="F156" s="247"/>
      <c r="G156" s="248">
        <f>ROUND(E156*F156,2)</f>
        <v>0</v>
      </c>
      <c r="H156" s="247"/>
      <c r="I156" s="248">
        <f>ROUND(E156*H156,2)</f>
        <v>0</v>
      </c>
      <c r="J156" s="247"/>
      <c r="K156" s="248">
        <f>ROUND(E156*J156,2)</f>
        <v>0</v>
      </c>
      <c r="L156" s="248">
        <v>21</v>
      </c>
      <c r="M156" s="248">
        <f>G156*(1+L156/100)</f>
        <v>0</v>
      </c>
      <c r="N156" s="246">
        <v>0</v>
      </c>
      <c r="O156" s="246">
        <f>ROUND(E156*N156,2)</f>
        <v>0</v>
      </c>
      <c r="P156" s="246">
        <v>0</v>
      </c>
      <c r="Q156" s="246">
        <f>ROUND(E156*P156,2)</f>
        <v>0</v>
      </c>
      <c r="R156" s="248"/>
      <c r="S156" s="248" t="s">
        <v>192</v>
      </c>
      <c r="T156" s="249" t="s">
        <v>193</v>
      </c>
      <c r="U156" s="225">
        <v>0</v>
      </c>
      <c r="V156" s="225">
        <f>ROUND(E156*U156,2)</f>
        <v>0</v>
      </c>
      <c r="W156" s="225"/>
      <c r="X156" s="225" t="s">
        <v>194</v>
      </c>
      <c r="Y156" s="225" t="s">
        <v>195</v>
      </c>
      <c r="Z156" s="215"/>
      <c r="AA156" s="215"/>
      <c r="AB156" s="215"/>
      <c r="AC156" s="215"/>
      <c r="AD156" s="215"/>
      <c r="AE156" s="215"/>
      <c r="AF156" s="215"/>
      <c r="AG156" s="215" t="s">
        <v>315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x14ac:dyDescent="0.2">
      <c r="A157" s="229" t="s">
        <v>187</v>
      </c>
      <c r="B157" s="230" t="s">
        <v>149</v>
      </c>
      <c r="C157" s="252" t="s">
        <v>150</v>
      </c>
      <c r="D157" s="231"/>
      <c r="E157" s="232"/>
      <c r="F157" s="233"/>
      <c r="G157" s="233">
        <f>SUMIF(AG158:AG162,"&lt;&gt;NOR",G158:G162)</f>
        <v>0</v>
      </c>
      <c r="H157" s="233"/>
      <c r="I157" s="233">
        <f>SUM(I158:I162)</f>
        <v>0</v>
      </c>
      <c r="J157" s="233"/>
      <c r="K157" s="233">
        <f>SUM(K158:K162)</f>
        <v>0</v>
      </c>
      <c r="L157" s="233"/>
      <c r="M157" s="233">
        <f>SUM(M158:M162)</f>
        <v>0</v>
      </c>
      <c r="N157" s="232"/>
      <c r="O157" s="232">
        <f>SUM(O158:O162)</f>
        <v>0</v>
      </c>
      <c r="P157" s="232"/>
      <c r="Q157" s="232">
        <f>SUM(Q158:Q162)</f>
        <v>0</v>
      </c>
      <c r="R157" s="233"/>
      <c r="S157" s="233"/>
      <c r="T157" s="234"/>
      <c r="U157" s="228"/>
      <c r="V157" s="228">
        <f>SUM(V158:V162)</f>
        <v>22.43</v>
      </c>
      <c r="W157" s="228"/>
      <c r="X157" s="228"/>
      <c r="Y157" s="228"/>
      <c r="AG157" t="s">
        <v>188</v>
      </c>
    </row>
    <row r="158" spans="1:60" outlineLevel="1" x14ac:dyDescent="0.2">
      <c r="A158" s="236">
        <v>71</v>
      </c>
      <c r="B158" s="237" t="s">
        <v>369</v>
      </c>
      <c r="C158" s="254" t="s">
        <v>370</v>
      </c>
      <c r="D158" s="238" t="s">
        <v>207</v>
      </c>
      <c r="E158" s="239">
        <v>329.8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1.0000000000000001E-5</v>
      </c>
      <c r="O158" s="239">
        <f>ROUND(E158*N158,2)</f>
        <v>0</v>
      </c>
      <c r="P158" s="239">
        <v>0</v>
      </c>
      <c r="Q158" s="239">
        <f>ROUND(E158*P158,2)</f>
        <v>0</v>
      </c>
      <c r="R158" s="241"/>
      <c r="S158" s="241" t="s">
        <v>192</v>
      </c>
      <c r="T158" s="242" t="s">
        <v>193</v>
      </c>
      <c r="U158" s="225">
        <v>6.8000000000000005E-2</v>
      </c>
      <c r="V158" s="225">
        <f>ROUND(E158*U158,2)</f>
        <v>22.43</v>
      </c>
      <c r="W158" s="225"/>
      <c r="X158" s="225" t="s">
        <v>194</v>
      </c>
      <c r="Y158" s="225" t="s">
        <v>195</v>
      </c>
      <c r="Z158" s="215"/>
      <c r="AA158" s="215"/>
      <c r="AB158" s="215"/>
      <c r="AC158" s="215"/>
      <c r="AD158" s="215"/>
      <c r="AE158" s="215"/>
      <c r="AF158" s="215"/>
      <c r="AG158" s="215" t="s">
        <v>196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2" x14ac:dyDescent="0.2">
      <c r="A159" s="222"/>
      <c r="B159" s="223"/>
      <c r="C159" s="255" t="s">
        <v>208</v>
      </c>
      <c r="D159" s="226"/>
      <c r="E159" s="227">
        <v>400</v>
      </c>
      <c r="F159" s="225"/>
      <c r="G159" s="225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25"/>
      <c r="Z159" s="215"/>
      <c r="AA159" s="215"/>
      <c r="AB159" s="215"/>
      <c r="AC159" s="215"/>
      <c r="AD159" s="215"/>
      <c r="AE159" s="215"/>
      <c r="AF159" s="215"/>
      <c r="AG159" s="215" t="s">
        <v>209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3" x14ac:dyDescent="0.2">
      <c r="A160" s="222"/>
      <c r="B160" s="223"/>
      <c r="C160" s="255" t="s">
        <v>210</v>
      </c>
      <c r="D160" s="226"/>
      <c r="E160" s="227">
        <v>14.25</v>
      </c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25"/>
      <c r="Z160" s="215"/>
      <c r="AA160" s="215"/>
      <c r="AB160" s="215"/>
      <c r="AC160" s="215"/>
      <c r="AD160" s="215"/>
      <c r="AE160" s="215"/>
      <c r="AF160" s="215"/>
      <c r="AG160" s="215" t="s">
        <v>209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3" x14ac:dyDescent="0.2">
      <c r="A161" s="222"/>
      <c r="B161" s="223"/>
      <c r="C161" s="255" t="s">
        <v>211</v>
      </c>
      <c r="D161" s="226"/>
      <c r="E161" s="227">
        <v>5.25</v>
      </c>
      <c r="F161" s="225"/>
      <c r="G161" s="225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25"/>
      <c r="Z161" s="215"/>
      <c r="AA161" s="215"/>
      <c r="AB161" s="215"/>
      <c r="AC161" s="215"/>
      <c r="AD161" s="215"/>
      <c r="AE161" s="215"/>
      <c r="AF161" s="215"/>
      <c r="AG161" s="215" t="s">
        <v>209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3" x14ac:dyDescent="0.2">
      <c r="A162" s="222"/>
      <c r="B162" s="223"/>
      <c r="C162" s="255" t="s">
        <v>212</v>
      </c>
      <c r="D162" s="226"/>
      <c r="E162" s="227">
        <v>-89.7</v>
      </c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5"/>
      <c r="AA162" s="215"/>
      <c r="AB162" s="215"/>
      <c r="AC162" s="215"/>
      <c r="AD162" s="215"/>
      <c r="AE162" s="215"/>
      <c r="AF162" s="215"/>
      <c r="AG162" s="215" t="s">
        <v>209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x14ac:dyDescent="0.2">
      <c r="A163" s="229" t="s">
        <v>187</v>
      </c>
      <c r="B163" s="230" t="s">
        <v>153</v>
      </c>
      <c r="C163" s="252" t="s">
        <v>154</v>
      </c>
      <c r="D163" s="231"/>
      <c r="E163" s="232"/>
      <c r="F163" s="233"/>
      <c r="G163" s="233">
        <f>SUMIF(AG164:AG164,"&lt;&gt;NOR",G164:G164)</f>
        <v>0</v>
      </c>
      <c r="H163" s="233"/>
      <c r="I163" s="233">
        <f>SUM(I164:I164)</f>
        <v>0</v>
      </c>
      <c r="J163" s="233"/>
      <c r="K163" s="233">
        <f>SUM(K164:K164)</f>
        <v>0</v>
      </c>
      <c r="L163" s="233"/>
      <c r="M163" s="233">
        <f>SUM(M164:M164)</f>
        <v>0</v>
      </c>
      <c r="N163" s="232"/>
      <c r="O163" s="232">
        <f>SUM(O164:O164)</f>
        <v>0</v>
      </c>
      <c r="P163" s="232"/>
      <c r="Q163" s="232">
        <f>SUM(Q164:Q164)</f>
        <v>0</v>
      </c>
      <c r="R163" s="233"/>
      <c r="S163" s="233"/>
      <c r="T163" s="234"/>
      <c r="U163" s="228"/>
      <c r="V163" s="228">
        <f>SUM(V164:V164)</f>
        <v>0</v>
      </c>
      <c r="W163" s="228"/>
      <c r="X163" s="228"/>
      <c r="Y163" s="228"/>
      <c r="AG163" t="s">
        <v>188</v>
      </c>
    </row>
    <row r="164" spans="1:60" outlineLevel="1" x14ac:dyDescent="0.2">
      <c r="A164" s="243">
        <v>72</v>
      </c>
      <c r="B164" s="244" t="s">
        <v>371</v>
      </c>
      <c r="C164" s="253" t="s">
        <v>372</v>
      </c>
      <c r="D164" s="245" t="s">
        <v>232</v>
      </c>
      <c r="E164" s="246">
        <v>33</v>
      </c>
      <c r="F164" s="247"/>
      <c r="G164" s="248">
        <f>ROUND(E164*F164,2)</f>
        <v>0</v>
      </c>
      <c r="H164" s="247"/>
      <c r="I164" s="248">
        <f>ROUND(E164*H164,2)</f>
        <v>0</v>
      </c>
      <c r="J164" s="247"/>
      <c r="K164" s="248">
        <f>ROUND(E164*J164,2)</f>
        <v>0</v>
      </c>
      <c r="L164" s="248">
        <v>21</v>
      </c>
      <c r="M164" s="248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8"/>
      <c r="S164" s="248" t="s">
        <v>192</v>
      </c>
      <c r="T164" s="249" t="s">
        <v>193</v>
      </c>
      <c r="U164" s="225">
        <v>0</v>
      </c>
      <c r="V164" s="225">
        <f>ROUND(E164*U164,2)</f>
        <v>0</v>
      </c>
      <c r="W164" s="225"/>
      <c r="X164" s="225" t="s">
        <v>194</v>
      </c>
      <c r="Y164" s="225" t="s">
        <v>195</v>
      </c>
      <c r="Z164" s="215"/>
      <c r="AA164" s="215"/>
      <c r="AB164" s="215"/>
      <c r="AC164" s="215"/>
      <c r="AD164" s="215"/>
      <c r="AE164" s="215"/>
      <c r="AF164" s="215"/>
      <c r="AG164" s="215" t="s">
        <v>196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x14ac:dyDescent="0.2">
      <c r="A165" s="229" t="s">
        <v>187</v>
      </c>
      <c r="B165" s="230" t="s">
        <v>155</v>
      </c>
      <c r="C165" s="252" t="s">
        <v>156</v>
      </c>
      <c r="D165" s="231"/>
      <c r="E165" s="232"/>
      <c r="F165" s="233"/>
      <c r="G165" s="233">
        <f>SUMIF(AG166:AG172,"&lt;&gt;NOR",G166:G172)</f>
        <v>0</v>
      </c>
      <c r="H165" s="233"/>
      <c r="I165" s="233">
        <f>SUM(I166:I172)</f>
        <v>0</v>
      </c>
      <c r="J165" s="233"/>
      <c r="K165" s="233">
        <f>SUM(K166:K172)</f>
        <v>0</v>
      </c>
      <c r="L165" s="233"/>
      <c r="M165" s="233">
        <f>SUM(M166:M172)</f>
        <v>0</v>
      </c>
      <c r="N165" s="232"/>
      <c r="O165" s="232">
        <f>SUM(O166:O172)</f>
        <v>0</v>
      </c>
      <c r="P165" s="232"/>
      <c r="Q165" s="232">
        <f>SUM(Q166:Q172)</f>
        <v>0</v>
      </c>
      <c r="R165" s="233"/>
      <c r="S165" s="233"/>
      <c r="T165" s="234"/>
      <c r="U165" s="228"/>
      <c r="V165" s="228">
        <f>SUM(V166:V172)</f>
        <v>37.190000000000005</v>
      </c>
      <c r="W165" s="228"/>
      <c r="X165" s="228"/>
      <c r="Y165" s="228"/>
      <c r="AG165" t="s">
        <v>188</v>
      </c>
    </row>
    <row r="166" spans="1:60" ht="22.5" outlineLevel="1" x14ac:dyDescent="0.2">
      <c r="A166" s="243">
        <v>73</v>
      </c>
      <c r="B166" s="244" t="s">
        <v>373</v>
      </c>
      <c r="C166" s="253" t="s">
        <v>374</v>
      </c>
      <c r="D166" s="245" t="s">
        <v>282</v>
      </c>
      <c r="E166" s="246">
        <v>36.40551</v>
      </c>
      <c r="F166" s="247"/>
      <c r="G166" s="248">
        <f>ROUND(E166*F166,2)</f>
        <v>0</v>
      </c>
      <c r="H166" s="247"/>
      <c r="I166" s="248">
        <f>ROUND(E166*H166,2)</f>
        <v>0</v>
      </c>
      <c r="J166" s="247"/>
      <c r="K166" s="248">
        <f>ROUND(E166*J166,2)</f>
        <v>0</v>
      </c>
      <c r="L166" s="248">
        <v>21</v>
      </c>
      <c r="M166" s="248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8"/>
      <c r="S166" s="248" t="s">
        <v>192</v>
      </c>
      <c r="T166" s="249" t="s">
        <v>193</v>
      </c>
      <c r="U166" s="225">
        <v>0</v>
      </c>
      <c r="V166" s="225">
        <f>ROUND(E166*U166,2)</f>
        <v>0</v>
      </c>
      <c r="W166" s="225"/>
      <c r="X166" s="225" t="s">
        <v>194</v>
      </c>
      <c r="Y166" s="225" t="s">
        <v>195</v>
      </c>
      <c r="Z166" s="215"/>
      <c r="AA166" s="215"/>
      <c r="AB166" s="215"/>
      <c r="AC166" s="215"/>
      <c r="AD166" s="215"/>
      <c r="AE166" s="215"/>
      <c r="AF166" s="215"/>
      <c r="AG166" s="215" t="s">
        <v>375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ht="22.5" outlineLevel="1" x14ac:dyDescent="0.2">
      <c r="A167" s="243">
        <v>74</v>
      </c>
      <c r="B167" s="244" t="s">
        <v>376</v>
      </c>
      <c r="C167" s="253" t="s">
        <v>377</v>
      </c>
      <c r="D167" s="245" t="s">
        <v>282</v>
      </c>
      <c r="E167" s="246">
        <v>9.1013800000000007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21</v>
      </c>
      <c r="M167" s="248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8"/>
      <c r="S167" s="248" t="s">
        <v>192</v>
      </c>
      <c r="T167" s="249" t="s">
        <v>193</v>
      </c>
      <c r="U167" s="225">
        <v>0.93300000000000005</v>
      </c>
      <c r="V167" s="225">
        <f>ROUND(E167*U167,2)</f>
        <v>8.49</v>
      </c>
      <c r="W167" s="225"/>
      <c r="X167" s="225" t="s">
        <v>194</v>
      </c>
      <c r="Y167" s="225" t="s">
        <v>195</v>
      </c>
      <c r="Z167" s="215"/>
      <c r="AA167" s="215"/>
      <c r="AB167" s="215"/>
      <c r="AC167" s="215"/>
      <c r="AD167" s="215"/>
      <c r="AE167" s="215"/>
      <c r="AF167" s="215"/>
      <c r="AG167" s="215" t="s">
        <v>375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43">
        <v>75</v>
      </c>
      <c r="B168" s="244" t="s">
        <v>378</v>
      </c>
      <c r="C168" s="253" t="s">
        <v>379</v>
      </c>
      <c r="D168" s="245" t="s">
        <v>282</v>
      </c>
      <c r="E168" s="246">
        <v>27.30414</v>
      </c>
      <c r="F168" s="247"/>
      <c r="G168" s="248">
        <f>ROUND(E168*F168,2)</f>
        <v>0</v>
      </c>
      <c r="H168" s="247"/>
      <c r="I168" s="248">
        <f>ROUND(E168*H168,2)</f>
        <v>0</v>
      </c>
      <c r="J168" s="247"/>
      <c r="K168" s="248">
        <f>ROUND(E168*J168,2)</f>
        <v>0</v>
      </c>
      <c r="L168" s="248">
        <v>21</v>
      </c>
      <c r="M168" s="248">
        <f>G168*(1+L168/100)</f>
        <v>0</v>
      </c>
      <c r="N168" s="246">
        <v>0</v>
      </c>
      <c r="O168" s="246">
        <f>ROUND(E168*N168,2)</f>
        <v>0</v>
      </c>
      <c r="P168" s="246">
        <v>0</v>
      </c>
      <c r="Q168" s="246">
        <f>ROUND(E168*P168,2)</f>
        <v>0</v>
      </c>
      <c r="R168" s="248"/>
      <c r="S168" s="248" t="s">
        <v>192</v>
      </c>
      <c r="T168" s="249" t="s">
        <v>193</v>
      </c>
      <c r="U168" s="225">
        <v>0.65</v>
      </c>
      <c r="V168" s="225">
        <f>ROUND(E168*U168,2)</f>
        <v>17.75</v>
      </c>
      <c r="W168" s="225"/>
      <c r="X168" s="225" t="s">
        <v>194</v>
      </c>
      <c r="Y168" s="225" t="s">
        <v>195</v>
      </c>
      <c r="Z168" s="215"/>
      <c r="AA168" s="215"/>
      <c r="AB168" s="215"/>
      <c r="AC168" s="215"/>
      <c r="AD168" s="215"/>
      <c r="AE168" s="215"/>
      <c r="AF168" s="215"/>
      <c r="AG168" s="215" t="s">
        <v>375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43">
        <v>76</v>
      </c>
      <c r="B169" s="244" t="s">
        <v>380</v>
      </c>
      <c r="C169" s="253" t="s">
        <v>381</v>
      </c>
      <c r="D169" s="245" t="s">
        <v>282</v>
      </c>
      <c r="E169" s="246">
        <v>9.1013800000000007</v>
      </c>
      <c r="F169" s="247"/>
      <c r="G169" s="248">
        <f>ROUND(E169*F169,2)</f>
        <v>0</v>
      </c>
      <c r="H169" s="247"/>
      <c r="I169" s="248">
        <f>ROUND(E169*H169,2)</f>
        <v>0</v>
      </c>
      <c r="J169" s="247"/>
      <c r="K169" s="248">
        <f>ROUND(E169*J169,2)</f>
        <v>0</v>
      </c>
      <c r="L169" s="248">
        <v>21</v>
      </c>
      <c r="M169" s="248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8"/>
      <c r="S169" s="248" t="s">
        <v>192</v>
      </c>
      <c r="T169" s="249" t="s">
        <v>193</v>
      </c>
      <c r="U169" s="225">
        <v>0.94199999999999995</v>
      </c>
      <c r="V169" s="225">
        <f>ROUND(E169*U169,2)</f>
        <v>8.57</v>
      </c>
      <c r="W169" s="225"/>
      <c r="X169" s="225" t="s">
        <v>194</v>
      </c>
      <c r="Y169" s="225" t="s">
        <v>195</v>
      </c>
      <c r="Z169" s="215"/>
      <c r="AA169" s="215"/>
      <c r="AB169" s="215"/>
      <c r="AC169" s="215"/>
      <c r="AD169" s="215"/>
      <c r="AE169" s="215"/>
      <c r="AF169" s="215"/>
      <c r="AG169" s="215" t="s">
        <v>375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ht="22.5" outlineLevel="1" x14ac:dyDescent="0.2">
      <c r="A170" s="243">
        <v>77</v>
      </c>
      <c r="B170" s="244" t="s">
        <v>382</v>
      </c>
      <c r="C170" s="253" t="s">
        <v>383</v>
      </c>
      <c r="D170" s="245" t="s">
        <v>282</v>
      </c>
      <c r="E170" s="246">
        <v>18.202760000000001</v>
      </c>
      <c r="F170" s="247"/>
      <c r="G170" s="248">
        <f>ROUND(E170*F170,2)</f>
        <v>0</v>
      </c>
      <c r="H170" s="247"/>
      <c r="I170" s="248">
        <f>ROUND(E170*H170,2)</f>
        <v>0</v>
      </c>
      <c r="J170" s="247"/>
      <c r="K170" s="248">
        <f>ROUND(E170*J170,2)</f>
        <v>0</v>
      </c>
      <c r="L170" s="248">
        <v>21</v>
      </c>
      <c r="M170" s="248">
        <f>G170*(1+L170/100)</f>
        <v>0</v>
      </c>
      <c r="N170" s="246">
        <v>0</v>
      </c>
      <c r="O170" s="246">
        <f>ROUND(E170*N170,2)</f>
        <v>0</v>
      </c>
      <c r="P170" s="246">
        <v>0</v>
      </c>
      <c r="Q170" s="246">
        <f>ROUND(E170*P170,2)</f>
        <v>0</v>
      </c>
      <c r="R170" s="248"/>
      <c r="S170" s="248" t="s">
        <v>192</v>
      </c>
      <c r="T170" s="249" t="s">
        <v>193</v>
      </c>
      <c r="U170" s="225">
        <v>0.11</v>
      </c>
      <c r="V170" s="225">
        <f>ROUND(E170*U170,2)</f>
        <v>2</v>
      </c>
      <c r="W170" s="225"/>
      <c r="X170" s="225" t="s">
        <v>194</v>
      </c>
      <c r="Y170" s="225" t="s">
        <v>195</v>
      </c>
      <c r="Z170" s="215"/>
      <c r="AA170" s="215"/>
      <c r="AB170" s="215"/>
      <c r="AC170" s="215"/>
      <c r="AD170" s="215"/>
      <c r="AE170" s="215"/>
      <c r="AF170" s="215"/>
      <c r="AG170" s="215" t="s">
        <v>375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43">
        <v>78</v>
      </c>
      <c r="B171" s="244" t="s">
        <v>384</v>
      </c>
      <c r="C171" s="253" t="s">
        <v>385</v>
      </c>
      <c r="D171" s="245" t="s">
        <v>282</v>
      </c>
      <c r="E171" s="246">
        <v>9.1013800000000007</v>
      </c>
      <c r="F171" s="247"/>
      <c r="G171" s="248">
        <f>ROUND(E171*F171,2)</f>
        <v>0</v>
      </c>
      <c r="H171" s="247"/>
      <c r="I171" s="248">
        <f>ROUND(E171*H171,2)</f>
        <v>0</v>
      </c>
      <c r="J171" s="247"/>
      <c r="K171" s="248">
        <f>ROUND(E171*J171,2)</f>
        <v>0</v>
      </c>
      <c r="L171" s="248">
        <v>21</v>
      </c>
      <c r="M171" s="248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8"/>
      <c r="S171" s="248" t="s">
        <v>192</v>
      </c>
      <c r="T171" s="249" t="s">
        <v>193</v>
      </c>
      <c r="U171" s="225">
        <v>4.2000000000000003E-2</v>
      </c>
      <c r="V171" s="225">
        <f>ROUND(E171*U171,2)</f>
        <v>0.38</v>
      </c>
      <c r="W171" s="225"/>
      <c r="X171" s="225" t="s">
        <v>194</v>
      </c>
      <c r="Y171" s="225" t="s">
        <v>195</v>
      </c>
      <c r="Z171" s="215"/>
      <c r="AA171" s="215"/>
      <c r="AB171" s="215"/>
      <c r="AC171" s="215"/>
      <c r="AD171" s="215"/>
      <c r="AE171" s="215"/>
      <c r="AF171" s="215"/>
      <c r="AG171" s="215" t="s">
        <v>375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ht="22.5" outlineLevel="1" x14ac:dyDescent="0.2">
      <c r="A172" s="236">
        <v>79</v>
      </c>
      <c r="B172" s="237" t="s">
        <v>386</v>
      </c>
      <c r="C172" s="254" t="s">
        <v>387</v>
      </c>
      <c r="D172" s="238" t="s">
        <v>282</v>
      </c>
      <c r="E172" s="239">
        <v>9.1013800000000007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41"/>
      <c r="S172" s="241" t="s">
        <v>192</v>
      </c>
      <c r="T172" s="242" t="s">
        <v>193</v>
      </c>
      <c r="U172" s="225">
        <v>0</v>
      </c>
      <c r="V172" s="225">
        <f>ROUND(E172*U172,2)</f>
        <v>0</v>
      </c>
      <c r="W172" s="225"/>
      <c r="X172" s="225" t="s">
        <v>194</v>
      </c>
      <c r="Y172" s="225" t="s">
        <v>195</v>
      </c>
      <c r="Z172" s="215"/>
      <c r="AA172" s="215"/>
      <c r="AB172" s="215"/>
      <c r="AC172" s="215"/>
      <c r="AD172" s="215"/>
      <c r="AE172" s="215"/>
      <c r="AF172" s="215"/>
      <c r="AG172" s="215" t="s">
        <v>375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x14ac:dyDescent="0.2">
      <c r="A173" s="3"/>
      <c r="B173" s="4"/>
      <c r="C173" s="258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E173">
        <v>12</v>
      </c>
      <c r="AF173">
        <v>21</v>
      </c>
      <c r="AG173" t="s">
        <v>173</v>
      </c>
    </row>
    <row r="174" spans="1:60" x14ac:dyDescent="0.2">
      <c r="A174" s="218"/>
      <c r="B174" s="219" t="s">
        <v>29</v>
      </c>
      <c r="C174" s="259"/>
      <c r="D174" s="220"/>
      <c r="E174" s="221"/>
      <c r="F174" s="221"/>
      <c r="G174" s="235">
        <f>G8+G10+G14+G52+G54+G78+G82+G90+G92+G94+G131+G151+G157+G163+G165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f>SUMIF(L7:L172,AE173,G7:G172)</f>
        <v>0</v>
      </c>
      <c r="AF174">
        <f>SUMIF(L7:L172,AF173,G7:G172)</f>
        <v>0</v>
      </c>
      <c r="AG174" t="s">
        <v>388</v>
      </c>
    </row>
    <row r="175" spans="1:60" x14ac:dyDescent="0.2">
      <c r="C175" s="260"/>
      <c r="D175" s="10"/>
      <c r="AG175" t="s">
        <v>389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OV+uM2jaChOFhZnRsOPkHRtVsEJ+sNPx+OETiSa3qzuxjm+2tRAp0pFoZ8UIhBDJ+i0DQKXsfdWoiDMW2xtkA==" saltValue="IADc6qflIrrFzrt8B07bDQ==" spinCount="100000" sheet="1" formatRows="0"/>
  <mergeCells count="8">
    <mergeCell ref="C29:G29"/>
    <mergeCell ref="C56:G56"/>
    <mergeCell ref="A1:G1"/>
    <mergeCell ref="C2:G2"/>
    <mergeCell ref="C3:G3"/>
    <mergeCell ref="C4:G4"/>
    <mergeCell ref="C22:G22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8FB9-5F71-4FD9-AF53-13E3B3DD4A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160</v>
      </c>
      <c r="B1" s="200"/>
      <c r="C1" s="200"/>
      <c r="D1" s="200"/>
      <c r="E1" s="200"/>
      <c r="F1" s="200"/>
      <c r="G1" s="200"/>
      <c r="AG1" t="s">
        <v>161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162</v>
      </c>
    </row>
    <row r="3" spans="1:60" ht="24.95" customHeight="1" x14ac:dyDescent="0.2">
      <c r="A3" s="201" t="s">
        <v>8</v>
      </c>
      <c r="B3" s="49" t="s">
        <v>50</v>
      </c>
      <c r="C3" s="204" t="s">
        <v>51</v>
      </c>
      <c r="D3" s="202"/>
      <c r="E3" s="202"/>
      <c r="F3" s="202"/>
      <c r="G3" s="203"/>
      <c r="AC3" s="179" t="s">
        <v>162</v>
      </c>
      <c r="AG3" t="s">
        <v>163</v>
      </c>
    </row>
    <row r="4" spans="1:60" ht="24.95" customHeight="1" x14ac:dyDescent="0.2">
      <c r="A4" s="205" t="s">
        <v>9</v>
      </c>
      <c r="B4" s="206" t="s">
        <v>52</v>
      </c>
      <c r="C4" s="207" t="s">
        <v>53</v>
      </c>
      <c r="D4" s="208"/>
      <c r="E4" s="208"/>
      <c r="F4" s="208"/>
      <c r="G4" s="209"/>
      <c r="AG4" t="s">
        <v>164</v>
      </c>
    </row>
    <row r="5" spans="1:60" x14ac:dyDescent="0.2">
      <c r="D5" s="10"/>
    </row>
    <row r="6" spans="1:60" ht="38.25" x14ac:dyDescent="0.2">
      <c r="A6" s="211" t="s">
        <v>165</v>
      </c>
      <c r="B6" s="213" t="s">
        <v>166</v>
      </c>
      <c r="C6" s="213" t="s">
        <v>167</v>
      </c>
      <c r="D6" s="212" t="s">
        <v>168</v>
      </c>
      <c r="E6" s="211" t="s">
        <v>169</v>
      </c>
      <c r="F6" s="210" t="s">
        <v>170</v>
      </c>
      <c r="G6" s="211" t="s">
        <v>29</v>
      </c>
      <c r="H6" s="214" t="s">
        <v>30</v>
      </c>
      <c r="I6" s="214" t="s">
        <v>171</v>
      </c>
      <c r="J6" s="214" t="s">
        <v>31</v>
      </c>
      <c r="K6" s="214" t="s">
        <v>172</v>
      </c>
      <c r="L6" s="214" t="s">
        <v>173</v>
      </c>
      <c r="M6" s="214" t="s">
        <v>174</v>
      </c>
      <c r="N6" s="214" t="s">
        <v>175</v>
      </c>
      <c r="O6" s="214" t="s">
        <v>176</v>
      </c>
      <c r="P6" s="214" t="s">
        <v>177</v>
      </c>
      <c r="Q6" s="214" t="s">
        <v>178</v>
      </c>
      <c r="R6" s="214" t="s">
        <v>179</v>
      </c>
      <c r="S6" s="214" t="s">
        <v>180</v>
      </c>
      <c r="T6" s="214" t="s">
        <v>181</v>
      </c>
      <c r="U6" s="214" t="s">
        <v>182</v>
      </c>
      <c r="V6" s="214" t="s">
        <v>183</v>
      </c>
      <c r="W6" s="214" t="s">
        <v>184</v>
      </c>
      <c r="X6" s="214" t="s">
        <v>185</v>
      </c>
      <c r="Y6" s="214" t="s">
        <v>186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187</v>
      </c>
      <c r="B8" s="230" t="s">
        <v>49</v>
      </c>
      <c r="C8" s="252" t="s">
        <v>108</v>
      </c>
      <c r="D8" s="231"/>
      <c r="E8" s="232"/>
      <c r="F8" s="233"/>
      <c r="G8" s="233">
        <f>SUMIF(AG9:AG48,"&lt;&gt;NOR",G9:G48)</f>
        <v>0</v>
      </c>
      <c r="H8" s="233"/>
      <c r="I8" s="233">
        <f>SUM(I9:I48)</f>
        <v>0</v>
      </c>
      <c r="J8" s="233"/>
      <c r="K8" s="233">
        <f>SUM(K9:K48)</f>
        <v>0</v>
      </c>
      <c r="L8" s="233"/>
      <c r="M8" s="233">
        <f>SUM(M9:M48)</f>
        <v>0</v>
      </c>
      <c r="N8" s="232"/>
      <c r="O8" s="232">
        <f>SUM(O9:O48)</f>
        <v>1.08</v>
      </c>
      <c r="P8" s="232"/>
      <c r="Q8" s="232">
        <f>SUM(Q9:Q48)</f>
        <v>20.329999999999998</v>
      </c>
      <c r="R8" s="233"/>
      <c r="S8" s="233"/>
      <c r="T8" s="234"/>
      <c r="U8" s="228"/>
      <c r="V8" s="228">
        <f>SUM(V9:V48)</f>
        <v>460.71999999999997</v>
      </c>
      <c r="W8" s="228"/>
      <c r="X8" s="228"/>
      <c r="Y8" s="228"/>
      <c r="AG8" t="s">
        <v>188</v>
      </c>
    </row>
    <row r="9" spans="1:60" ht="22.5" outlineLevel="1" x14ac:dyDescent="0.2">
      <c r="A9" s="236">
        <v>1</v>
      </c>
      <c r="B9" s="237" t="s">
        <v>390</v>
      </c>
      <c r="C9" s="254" t="s">
        <v>391</v>
      </c>
      <c r="D9" s="238" t="s">
        <v>207</v>
      </c>
      <c r="E9" s="239">
        <v>26.4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0.33</v>
      </c>
      <c r="Q9" s="239">
        <f>ROUND(E9*P9,2)</f>
        <v>8.7100000000000009</v>
      </c>
      <c r="R9" s="241"/>
      <c r="S9" s="241" t="s">
        <v>192</v>
      </c>
      <c r="T9" s="242" t="s">
        <v>193</v>
      </c>
      <c r="U9" s="225">
        <v>0.52649999999999997</v>
      </c>
      <c r="V9" s="225">
        <f>ROUND(E9*U9,2)</f>
        <v>13.9</v>
      </c>
      <c r="W9" s="225"/>
      <c r="X9" s="225" t="s">
        <v>194</v>
      </c>
      <c r="Y9" s="225" t="s">
        <v>195</v>
      </c>
      <c r="Z9" s="215"/>
      <c r="AA9" s="215"/>
      <c r="AB9" s="215"/>
      <c r="AC9" s="215"/>
      <c r="AD9" s="215"/>
      <c r="AE9" s="215"/>
      <c r="AF9" s="215"/>
      <c r="AG9" s="215" t="s">
        <v>217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55" t="s">
        <v>392</v>
      </c>
      <c r="D10" s="226"/>
      <c r="E10" s="227"/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209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55" t="s">
        <v>393</v>
      </c>
      <c r="D11" s="226"/>
      <c r="E11" s="227">
        <v>26.4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209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1" x14ac:dyDescent="0.2">
      <c r="A12" s="236">
        <v>2</v>
      </c>
      <c r="B12" s="237" t="s">
        <v>394</v>
      </c>
      <c r="C12" s="254" t="s">
        <v>395</v>
      </c>
      <c r="D12" s="238" t="s">
        <v>207</v>
      </c>
      <c r="E12" s="239">
        <v>39.6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0.11</v>
      </c>
      <c r="Q12" s="239">
        <f>ROUND(E12*P12,2)</f>
        <v>4.3600000000000003</v>
      </c>
      <c r="R12" s="241"/>
      <c r="S12" s="241" t="s">
        <v>192</v>
      </c>
      <c r="T12" s="242" t="s">
        <v>193</v>
      </c>
      <c r="U12" s="225">
        <v>0.2</v>
      </c>
      <c r="V12" s="225">
        <f>ROUND(E12*U12,2)</f>
        <v>7.92</v>
      </c>
      <c r="W12" s="225"/>
      <c r="X12" s="225" t="s">
        <v>194</v>
      </c>
      <c r="Y12" s="225" t="s">
        <v>195</v>
      </c>
      <c r="Z12" s="215"/>
      <c r="AA12" s="215"/>
      <c r="AB12" s="215"/>
      <c r="AC12" s="215"/>
      <c r="AD12" s="215"/>
      <c r="AE12" s="215"/>
      <c r="AF12" s="215"/>
      <c r="AG12" s="215" t="s">
        <v>196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22"/>
      <c r="B13" s="223"/>
      <c r="C13" s="255" t="s">
        <v>392</v>
      </c>
      <c r="D13" s="226"/>
      <c r="E13" s="227"/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209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55" t="s">
        <v>396</v>
      </c>
      <c r="D14" s="226"/>
      <c r="E14" s="227">
        <v>39.6</v>
      </c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209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36">
        <v>3</v>
      </c>
      <c r="B15" s="237" t="s">
        <v>397</v>
      </c>
      <c r="C15" s="254" t="s">
        <v>398</v>
      </c>
      <c r="D15" s="238" t="s">
        <v>207</v>
      </c>
      <c r="E15" s="239">
        <v>33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0.22</v>
      </c>
      <c r="Q15" s="239">
        <f>ROUND(E15*P15,2)</f>
        <v>7.26</v>
      </c>
      <c r="R15" s="241"/>
      <c r="S15" s="241" t="s">
        <v>192</v>
      </c>
      <c r="T15" s="242" t="s">
        <v>193</v>
      </c>
      <c r="U15" s="225">
        <v>0.375</v>
      </c>
      <c r="V15" s="225">
        <f>ROUND(E15*U15,2)</f>
        <v>12.38</v>
      </c>
      <c r="W15" s="225"/>
      <c r="X15" s="225" t="s">
        <v>194</v>
      </c>
      <c r="Y15" s="225" t="s">
        <v>195</v>
      </c>
      <c r="Z15" s="215"/>
      <c r="AA15" s="215"/>
      <c r="AB15" s="215"/>
      <c r="AC15" s="215"/>
      <c r="AD15" s="215"/>
      <c r="AE15" s="215"/>
      <c r="AF15" s="215"/>
      <c r="AG15" s="215" t="s">
        <v>196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">
      <c r="A16" s="222"/>
      <c r="B16" s="223"/>
      <c r="C16" s="255" t="s">
        <v>392</v>
      </c>
      <c r="D16" s="226"/>
      <c r="E16" s="227"/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209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">
      <c r="A17" s="222"/>
      <c r="B17" s="223"/>
      <c r="C17" s="255" t="s">
        <v>399</v>
      </c>
      <c r="D17" s="226"/>
      <c r="E17" s="227">
        <v>33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5"/>
      <c r="AA17" s="215"/>
      <c r="AB17" s="215"/>
      <c r="AC17" s="215"/>
      <c r="AD17" s="215"/>
      <c r="AE17" s="215"/>
      <c r="AF17" s="215"/>
      <c r="AG17" s="215" t="s">
        <v>209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43">
        <v>4</v>
      </c>
      <c r="B18" s="244" t="s">
        <v>400</v>
      </c>
      <c r="C18" s="253" t="s">
        <v>401</v>
      </c>
      <c r="D18" s="245" t="s">
        <v>265</v>
      </c>
      <c r="E18" s="246">
        <v>20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8.6899999999999998E-3</v>
      </c>
      <c r="O18" s="246">
        <f>ROUND(E18*N18,2)</f>
        <v>0.17</v>
      </c>
      <c r="P18" s="246">
        <v>0</v>
      </c>
      <c r="Q18" s="246">
        <f>ROUND(E18*P18,2)</f>
        <v>0</v>
      </c>
      <c r="R18" s="248"/>
      <c r="S18" s="248" t="s">
        <v>192</v>
      </c>
      <c r="T18" s="249" t="s">
        <v>193</v>
      </c>
      <c r="U18" s="225">
        <v>0.70299999999999996</v>
      </c>
      <c r="V18" s="225">
        <f>ROUND(E18*U18,2)</f>
        <v>14.06</v>
      </c>
      <c r="W18" s="225"/>
      <c r="X18" s="225" t="s">
        <v>194</v>
      </c>
      <c r="Y18" s="225" t="s">
        <v>195</v>
      </c>
      <c r="Z18" s="215"/>
      <c r="AA18" s="215"/>
      <c r="AB18" s="215"/>
      <c r="AC18" s="215"/>
      <c r="AD18" s="215"/>
      <c r="AE18" s="215"/>
      <c r="AF18" s="215"/>
      <c r="AG18" s="215" t="s">
        <v>196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3">
        <v>5</v>
      </c>
      <c r="B19" s="244" t="s">
        <v>402</v>
      </c>
      <c r="C19" s="253" t="s">
        <v>403</v>
      </c>
      <c r="D19" s="245" t="s">
        <v>265</v>
      </c>
      <c r="E19" s="246">
        <v>22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3.9739999999999998E-2</v>
      </c>
      <c r="O19" s="246">
        <f>ROUND(E19*N19,2)</f>
        <v>0.87</v>
      </c>
      <c r="P19" s="246">
        <v>0</v>
      </c>
      <c r="Q19" s="246">
        <f>ROUND(E19*P19,2)</f>
        <v>0</v>
      </c>
      <c r="R19" s="248"/>
      <c r="S19" s="248" t="s">
        <v>192</v>
      </c>
      <c r="T19" s="249" t="s">
        <v>193</v>
      </c>
      <c r="U19" s="225">
        <v>0.753</v>
      </c>
      <c r="V19" s="225">
        <f>ROUND(E19*U19,2)</f>
        <v>16.57</v>
      </c>
      <c r="W19" s="225"/>
      <c r="X19" s="225" t="s">
        <v>194</v>
      </c>
      <c r="Y19" s="225" t="s">
        <v>195</v>
      </c>
      <c r="Z19" s="215"/>
      <c r="AA19" s="215"/>
      <c r="AB19" s="215"/>
      <c r="AC19" s="215"/>
      <c r="AD19" s="215"/>
      <c r="AE19" s="215"/>
      <c r="AF19" s="215"/>
      <c r="AG19" s="215" t="s">
        <v>196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6">
        <v>6</v>
      </c>
      <c r="B20" s="237" t="s">
        <v>404</v>
      </c>
      <c r="C20" s="254" t="s">
        <v>405</v>
      </c>
      <c r="D20" s="238" t="s">
        <v>406</v>
      </c>
      <c r="E20" s="239">
        <v>48.84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192</v>
      </c>
      <c r="T20" s="242" t="s">
        <v>193</v>
      </c>
      <c r="U20" s="225">
        <v>3.5329999999999999</v>
      </c>
      <c r="V20" s="225">
        <f>ROUND(E20*U20,2)</f>
        <v>172.55</v>
      </c>
      <c r="W20" s="225"/>
      <c r="X20" s="225" t="s">
        <v>194</v>
      </c>
      <c r="Y20" s="225" t="s">
        <v>195</v>
      </c>
      <c r="Z20" s="215"/>
      <c r="AA20" s="215"/>
      <c r="AB20" s="215"/>
      <c r="AC20" s="215"/>
      <c r="AD20" s="215"/>
      <c r="AE20" s="215"/>
      <c r="AF20" s="215"/>
      <c r="AG20" s="215" t="s">
        <v>196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">
      <c r="A21" s="222"/>
      <c r="B21" s="223"/>
      <c r="C21" s="255" t="s">
        <v>407</v>
      </c>
      <c r="D21" s="226"/>
      <c r="E21" s="227"/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209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">
      <c r="A22" s="222"/>
      <c r="B22" s="223"/>
      <c r="C22" s="255" t="s">
        <v>408</v>
      </c>
      <c r="D22" s="226"/>
      <c r="E22" s="227">
        <v>48.84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209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36">
        <v>7</v>
      </c>
      <c r="B23" s="237" t="s">
        <v>409</v>
      </c>
      <c r="C23" s="254" t="s">
        <v>410</v>
      </c>
      <c r="D23" s="238" t="s">
        <v>207</v>
      </c>
      <c r="E23" s="239">
        <v>40.700000000000003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9.8999999999999999E-4</v>
      </c>
      <c r="O23" s="239">
        <f>ROUND(E23*N23,2)</f>
        <v>0.04</v>
      </c>
      <c r="P23" s="239">
        <v>0</v>
      </c>
      <c r="Q23" s="239">
        <f>ROUND(E23*P23,2)</f>
        <v>0</v>
      </c>
      <c r="R23" s="241"/>
      <c r="S23" s="241" t="s">
        <v>192</v>
      </c>
      <c r="T23" s="242" t="s">
        <v>193</v>
      </c>
      <c r="U23" s="225">
        <v>0.23599999999999999</v>
      </c>
      <c r="V23" s="225">
        <f>ROUND(E23*U23,2)</f>
        <v>9.61</v>
      </c>
      <c r="W23" s="225"/>
      <c r="X23" s="225" t="s">
        <v>194</v>
      </c>
      <c r="Y23" s="225" t="s">
        <v>195</v>
      </c>
      <c r="Z23" s="215"/>
      <c r="AA23" s="215"/>
      <c r="AB23" s="215"/>
      <c r="AC23" s="215"/>
      <c r="AD23" s="215"/>
      <c r="AE23" s="215"/>
      <c r="AF23" s="215"/>
      <c r="AG23" s="215" t="s">
        <v>196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55" t="s">
        <v>411</v>
      </c>
      <c r="D24" s="226"/>
      <c r="E24" s="227"/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209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">
      <c r="A25" s="222"/>
      <c r="B25" s="223"/>
      <c r="C25" s="255" t="s">
        <v>412</v>
      </c>
      <c r="D25" s="226"/>
      <c r="E25" s="227">
        <v>40.700000000000003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209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36">
        <v>8</v>
      </c>
      <c r="B26" s="237" t="s">
        <v>413</v>
      </c>
      <c r="C26" s="254" t="s">
        <v>414</v>
      </c>
      <c r="D26" s="238" t="s">
        <v>207</v>
      </c>
      <c r="E26" s="239">
        <v>40.700000000000003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192</v>
      </c>
      <c r="T26" s="242" t="s">
        <v>193</v>
      </c>
      <c r="U26" s="225">
        <v>7.0000000000000007E-2</v>
      </c>
      <c r="V26" s="225">
        <f>ROUND(E26*U26,2)</f>
        <v>2.85</v>
      </c>
      <c r="W26" s="225"/>
      <c r="X26" s="225" t="s">
        <v>194</v>
      </c>
      <c r="Y26" s="225" t="s">
        <v>195</v>
      </c>
      <c r="Z26" s="215"/>
      <c r="AA26" s="215"/>
      <c r="AB26" s="215"/>
      <c r="AC26" s="215"/>
      <c r="AD26" s="215"/>
      <c r="AE26" s="215"/>
      <c r="AF26" s="215"/>
      <c r="AG26" s="215" t="s">
        <v>196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">
      <c r="A27" s="222"/>
      <c r="B27" s="223"/>
      <c r="C27" s="255" t="s">
        <v>411</v>
      </c>
      <c r="D27" s="226"/>
      <c r="E27" s="227"/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209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">
      <c r="A28" s="222"/>
      <c r="B28" s="223"/>
      <c r="C28" s="255" t="s">
        <v>412</v>
      </c>
      <c r="D28" s="226"/>
      <c r="E28" s="227">
        <v>40.700000000000003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5"/>
      <c r="AA28" s="215"/>
      <c r="AB28" s="215"/>
      <c r="AC28" s="215"/>
      <c r="AD28" s="215"/>
      <c r="AE28" s="215"/>
      <c r="AF28" s="215"/>
      <c r="AG28" s="215" t="s">
        <v>209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36">
        <v>9</v>
      </c>
      <c r="B29" s="237" t="s">
        <v>415</v>
      </c>
      <c r="C29" s="254" t="s">
        <v>416</v>
      </c>
      <c r="D29" s="238" t="s">
        <v>406</v>
      </c>
      <c r="E29" s="239">
        <v>48.84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/>
      <c r="S29" s="241" t="s">
        <v>192</v>
      </c>
      <c r="T29" s="242" t="s">
        <v>193</v>
      </c>
      <c r="U29" s="225">
        <v>0.34499999999999997</v>
      </c>
      <c r="V29" s="225">
        <f>ROUND(E29*U29,2)</f>
        <v>16.850000000000001</v>
      </c>
      <c r="W29" s="225"/>
      <c r="X29" s="225" t="s">
        <v>194</v>
      </c>
      <c r="Y29" s="225" t="s">
        <v>195</v>
      </c>
      <c r="Z29" s="215"/>
      <c r="AA29" s="215"/>
      <c r="AB29" s="215"/>
      <c r="AC29" s="215"/>
      <c r="AD29" s="215"/>
      <c r="AE29" s="215"/>
      <c r="AF29" s="215"/>
      <c r="AG29" s="215" t="s">
        <v>196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55" t="s">
        <v>407</v>
      </c>
      <c r="D30" s="226"/>
      <c r="E30" s="227"/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209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22"/>
      <c r="B31" s="223"/>
      <c r="C31" s="255" t="s">
        <v>408</v>
      </c>
      <c r="D31" s="226"/>
      <c r="E31" s="227">
        <v>48.84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209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43">
        <v>10</v>
      </c>
      <c r="B32" s="244" t="s">
        <v>417</v>
      </c>
      <c r="C32" s="253" t="s">
        <v>418</v>
      </c>
      <c r="D32" s="245" t="s">
        <v>191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192</v>
      </c>
      <c r="T32" s="249" t="s">
        <v>193</v>
      </c>
      <c r="U32" s="225">
        <v>0</v>
      </c>
      <c r="V32" s="225">
        <f>ROUND(E32*U32,2)</f>
        <v>0</v>
      </c>
      <c r="W32" s="225"/>
      <c r="X32" s="225" t="s">
        <v>194</v>
      </c>
      <c r="Y32" s="225" t="s">
        <v>195</v>
      </c>
      <c r="Z32" s="215"/>
      <c r="AA32" s="215"/>
      <c r="AB32" s="215"/>
      <c r="AC32" s="215"/>
      <c r="AD32" s="215"/>
      <c r="AE32" s="215"/>
      <c r="AF32" s="215"/>
      <c r="AG32" s="215" t="s">
        <v>196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6">
        <v>11</v>
      </c>
      <c r="B33" s="237" t="s">
        <v>419</v>
      </c>
      <c r="C33" s="254" t="s">
        <v>420</v>
      </c>
      <c r="D33" s="238" t="s">
        <v>207</v>
      </c>
      <c r="E33" s="239">
        <v>40.700000000000003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192</v>
      </c>
      <c r="T33" s="242" t="s">
        <v>193</v>
      </c>
      <c r="U33" s="225">
        <v>0.26</v>
      </c>
      <c r="V33" s="225">
        <f>ROUND(E33*U33,2)</f>
        <v>10.58</v>
      </c>
      <c r="W33" s="225"/>
      <c r="X33" s="225" t="s">
        <v>194</v>
      </c>
      <c r="Y33" s="225" t="s">
        <v>195</v>
      </c>
      <c r="Z33" s="215"/>
      <c r="AA33" s="215"/>
      <c r="AB33" s="215"/>
      <c r="AC33" s="215"/>
      <c r="AD33" s="215"/>
      <c r="AE33" s="215"/>
      <c r="AF33" s="215"/>
      <c r="AG33" s="215" t="s">
        <v>196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55" t="s">
        <v>421</v>
      </c>
      <c r="D34" s="226"/>
      <c r="E34" s="227"/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209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55" t="s">
        <v>411</v>
      </c>
      <c r="D35" s="226"/>
      <c r="E35" s="227"/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209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55" t="s">
        <v>412</v>
      </c>
      <c r="D36" s="226"/>
      <c r="E36" s="227">
        <v>40.700000000000003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209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6">
        <v>12</v>
      </c>
      <c r="B37" s="237" t="s">
        <v>422</v>
      </c>
      <c r="C37" s="254" t="s">
        <v>423</v>
      </c>
      <c r="D37" s="238" t="s">
        <v>406</v>
      </c>
      <c r="E37" s="239">
        <v>48.84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/>
      <c r="S37" s="241" t="s">
        <v>192</v>
      </c>
      <c r="T37" s="242" t="s">
        <v>193</v>
      </c>
      <c r="U37" s="225">
        <v>0.66800000000000004</v>
      </c>
      <c r="V37" s="225">
        <f>ROUND(E37*U37,2)</f>
        <v>32.630000000000003</v>
      </c>
      <c r="W37" s="225"/>
      <c r="X37" s="225" t="s">
        <v>194</v>
      </c>
      <c r="Y37" s="225" t="s">
        <v>195</v>
      </c>
      <c r="Z37" s="215"/>
      <c r="AA37" s="215"/>
      <c r="AB37" s="215"/>
      <c r="AC37" s="215"/>
      <c r="AD37" s="215"/>
      <c r="AE37" s="215"/>
      <c r="AF37" s="215"/>
      <c r="AG37" s="215" t="s">
        <v>196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">
      <c r="A38" s="222"/>
      <c r="B38" s="223"/>
      <c r="C38" s="255" t="s">
        <v>407</v>
      </c>
      <c r="D38" s="226"/>
      <c r="E38" s="227"/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209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55" t="s">
        <v>408</v>
      </c>
      <c r="D39" s="226"/>
      <c r="E39" s="227">
        <v>48.84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209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36">
        <v>13</v>
      </c>
      <c r="B40" s="237" t="s">
        <v>424</v>
      </c>
      <c r="C40" s="254" t="s">
        <v>425</v>
      </c>
      <c r="D40" s="238" t="s">
        <v>406</v>
      </c>
      <c r="E40" s="239">
        <v>48.84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192</v>
      </c>
      <c r="T40" s="242" t="s">
        <v>193</v>
      </c>
      <c r="U40" s="225">
        <v>0</v>
      </c>
      <c r="V40" s="225">
        <f>ROUND(E40*U40,2)</f>
        <v>0</v>
      </c>
      <c r="W40" s="225"/>
      <c r="X40" s="225" t="s">
        <v>194</v>
      </c>
      <c r="Y40" s="225" t="s">
        <v>195</v>
      </c>
      <c r="Z40" s="215"/>
      <c r="AA40" s="215"/>
      <c r="AB40" s="215"/>
      <c r="AC40" s="215"/>
      <c r="AD40" s="215"/>
      <c r="AE40" s="215"/>
      <c r="AF40" s="215"/>
      <c r="AG40" s="215" t="s">
        <v>217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55" t="s">
        <v>407</v>
      </c>
      <c r="D41" s="226"/>
      <c r="E41" s="227"/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209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 x14ac:dyDescent="0.2">
      <c r="A42" s="222"/>
      <c r="B42" s="223"/>
      <c r="C42" s="255" t="s">
        <v>408</v>
      </c>
      <c r="D42" s="226"/>
      <c r="E42" s="227">
        <v>48.84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5"/>
      <c r="AA42" s="215"/>
      <c r="AB42" s="215"/>
      <c r="AC42" s="215"/>
      <c r="AD42" s="215"/>
      <c r="AE42" s="215"/>
      <c r="AF42" s="215"/>
      <c r="AG42" s="215" t="s">
        <v>209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6">
        <v>14</v>
      </c>
      <c r="B43" s="237" t="s">
        <v>426</v>
      </c>
      <c r="C43" s="254" t="s">
        <v>427</v>
      </c>
      <c r="D43" s="238" t="s">
        <v>406</v>
      </c>
      <c r="E43" s="239">
        <v>48.84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/>
      <c r="S43" s="241" t="s">
        <v>192</v>
      </c>
      <c r="T43" s="242" t="s">
        <v>193</v>
      </c>
      <c r="U43" s="225">
        <v>1.9379999999999999</v>
      </c>
      <c r="V43" s="225">
        <f>ROUND(E43*U43,2)</f>
        <v>94.65</v>
      </c>
      <c r="W43" s="225"/>
      <c r="X43" s="225" t="s">
        <v>194</v>
      </c>
      <c r="Y43" s="225" t="s">
        <v>195</v>
      </c>
      <c r="Z43" s="215"/>
      <c r="AA43" s="215"/>
      <c r="AB43" s="215"/>
      <c r="AC43" s="215"/>
      <c r="AD43" s="215"/>
      <c r="AE43" s="215"/>
      <c r="AF43" s="215"/>
      <c r="AG43" s="215" t="s">
        <v>196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55" t="s">
        <v>407</v>
      </c>
      <c r="D44" s="226"/>
      <c r="E44" s="227"/>
      <c r="F44" s="225"/>
      <c r="G44" s="225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5"/>
      <c r="AA44" s="215"/>
      <c r="AB44" s="215"/>
      <c r="AC44" s="215"/>
      <c r="AD44" s="215"/>
      <c r="AE44" s="215"/>
      <c r="AF44" s="215"/>
      <c r="AG44" s="215" t="s">
        <v>209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">
      <c r="A45" s="222"/>
      <c r="B45" s="223"/>
      <c r="C45" s="255" t="s">
        <v>408</v>
      </c>
      <c r="D45" s="226"/>
      <c r="E45" s="227">
        <v>48.84</v>
      </c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209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36">
        <v>15</v>
      </c>
      <c r="B46" s="237" t="s">
        <v>428</v>
      </c>
      <c r="C46" s="254" t="s">
        <v>429</v>
      </c>
      <c r="D46" s="238" t="s">
        <v>406</v>
      </c>
      <c r="E46" s="239">
        <v>48.84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41"/>
      <c r="S46" s="241" t="s">
        <v>192</v>
      </c>
      <c r="T46" s="242" t="s">
        <v>193</v>
      </c>
      <c r="U46" s="225">
        <v>1.1499999999999999</v>
      </c>
      <c r="V46" s="225">
        <f>ROUND(E46*U46,2)</f>
        <v>56.17</v>
      </c>
      <c r="W46" s="225"/>
      <c r="X46" s="225" t="s">
        <v>194</v>
      </c>
      <c r="Y46" s="225" t="s">
        <v>195</v>
      </c>
      <c r="Z46" s="215"/>
      <c r="AA46" s="215"/>
      <c r="AB46" s="215"/>
      <c r="AC46" s="215"/>
      <c r="AD46" s="215"/>
      <c r="AE46" s="215"/>
      <c r="AF46" s="215"/>
      <c r="AG46" s="215" t="s">
        <v>196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55" t="s">
        <v>407</v>
      </c>
      <c r="D47" s="226"/>
      <c r="E47" s="227"/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5"/>
      <c r="AA47" s="215"/>
      <c r="AB47" s="215"/>
      <c r="AC47" s="215"/>
      <c r="AD47" s="215"/>
      <c r="AE47" s="215"/>
      <c r="AF47" s="215"/>
      <c r="AG47" s="215" t="s">
        <v>209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">
      <c r="A48" s="222"/>
      <c r="B48" s="223"/>
      <c r="C48" s="255" t="s">
        <v>408</v>
      </c>
      <c r="D48" s="226"/>
      <c r="E48" s="227">
        <v>48.84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209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">
      <c r="A49" s="229" t="s">
        <v>187</v>
      </c>
      <c r="B49" s="230" t="s">
        <v>111</v>
      </c>
      <c r="C49" s="252" t="s">
        <v>112</v>
      </c>
      <c r="D49" s="231"/>
      <c r="E49" s="232"/>
      <c r="F49" s="233"/>
      <c r="G49" s="233">
        <f>SUMIF(AG50:AG61,"&lt;&gt;NOR",G50:G61)</f>
        <v>0</v>
      </c>
      <c r="H49" s="233"/>
      <c r="I49" s="233">
        <f>SUM(I50:I61)</f>
        <v>0</v>
      </c>
      <c r="J49" s="233"/>
      <c r="K49" s="233">
        <f>SUM(K50:K61)</f>
        <v>0</v>
      </c>
      <c r="L49" s="233"/>
      <c r="M49" s="233">
        <f>SUM(M50:M61)</f>
        <v>0</v>
      </c>
      <c r="N49" s="232"/>
      <c r="O49" s="232">
        <f>SUM(O50:O61)</f>
        <v>22.84</v>
      </c>
      <c r="P49" s="232"/>
      <c r="Q49" s="232">
        <f>SUM(Q50:Q61)</f>
        <v>0</v>
      </c>
      <c r="R49" s="233"/>
      <c r="S49" s="233"/>
      <c r="T49" s="234"/>
      <c r="U49" s="228"/>
      <c r="V49" s="228">
        <f>SUM(V50:V61)</f>
        <v>7.12</v>
      </c>
      <c r="W49" s="228"/>
      <c r="X49" s="228"/>
      <c r="Y49" s="228"/>
      <c r="AG49" t="s">
        <v>188</v>
      </c>
    </row>
    <row r="50" spans="1:60" ht="22.5" outlineLevel="1" x14ac:dyDescent="0.2">
      <c r="A50" s="236">
        <v>16</v>
      </c>
      <c r="B50" s="237" t="s">
        <v>430</v>
      </c>
      <c r="C50" s="254" t="s">
        <v>431</v>
      </c>
      <c r="D50" s="238" t="s">
        <v>207</v>
      </c>
      <c r="E50" s="239">
        <v>26.4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0.378</v>
      </c>
      <c r="O50" s="239">
        <f>ROUND(E50*N50,2)</f>
        <v>9.98</v>
      </c>
      <c r="P50" s="239">
        <v>0</v>
      </c>
      <c r="Q50" s="239">
        <f>ROUND(E50*P50,2)</f>
        <v>0</v>
      </c>
      <c r="R50" s="241"/>
      <c r="S50" s="241" t="s">
        <v>192</v>
      </c>
      <c r="T50" s="242" t="s">
        <v>193</v>
      </c>
      <c r="U50" s="225">
        <v>2.5999999999999999E-2</v>
      </c>
      <c r="V50" s="225">
        <f>ROUND(E50*U50,2)</f>
        <v>0.69</v>
      </c>
      <c r="W50" s="225"/>
      <c r="X50" s="225" t="s">
        <v>194</v>
      </c>
      <c r="Y50" s="225" t="s">
        <v>195</v>
      </c>
      <c r="Z50" s="215"/>
      <c r="AA50" s="215"/>
      <c r="AB50" s="215"/>
      <c r="AC50" s="215"/>
      <c r="AD50" s="215"/>
      <c r="AE50" s="215"/>
      <c r="AF50" s="215"/>
      <c r="AG50" s="215" t="s">
        <v>196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22"/>
      <c r="B51" s="223"/>
      <c r="C51" s="255" t="s">
        <v>432</v>
      </c>
      <c r="D51" s="226"/>
      <c r="E51" s="227"/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5"/>
      <c r="AA51" s="215"/>
      <c r="AB51" s="215"/>
      <c r="AC51" s="215"/>
      <c r="AD51" s="215"/>
      <c r="AE51" s="215"/>
      <c r="AF51" s="215"/>
      <c r="AG51" s="215" t="s">
        <v>209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">
      <c r="A52" s="222"/>
      <c r="B52" s="223"/>
      <c r="C52" s="255" t="s">
        <v>393</v>
      </c>
      <c r="D52" s="226"/>
      <c r="E52" s="227">
        <v>26.4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209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2.5" outlineLevel="1" x14ac:dyDescent="0.2">
      <c r="A53" s="236">
        <v>17</v>
      </c>
      <c r="B53" s="237" t="s">
        <v>433</v>
      </c>
      <c r="C53" s="254" t="s">
        <v>434</v>
      </c>
      <c r="D53" s="238" t="s">
        <v>207</v>
      </c>
      <c r="E53" s="239">
        <v>39.6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6.9999999999999999E-4</v>
      </c>
      <c r="O53" s="239">
        <f>ROUND(E53*N53,2)</f>
        <v>0.03</v>
      </c>
      <c r="P53" s="239">
        <v>0</v>
      </c>
      <c r="Q53" s="239">
        <f>ROUND(E53*P53,2)</f>
        <v>0</v>
      </c>
      <c r="R53" s="241"/>
      <c r="S53" s="241" t="s">
        <v>192</v>
      </c>
      <c r="T53" s="242" t="s">
        <v>193</v>
      </c>
      <c r="U53" s="225">
        <v>2E-3</v>
      </c>
      <c r="V53" s="225">
        <f>ROUND(E53*U53,2)</f>
        <v>0.08</v>
      </c>
      <c r="W53" s="225"/>
      <c r="X53" s="225" t="s">
        <v>194</v>
      </c>
      <c r="Y53" s="225" t="s">
        <v>195</v>
      </c>
      <c r="Z53" s="215"/>
      <c r="AA53" s="215"/>
      <c r="AB53" s="215"/>
      <c r="AC53" s="215"/>
      <c r="AD53" s="215"/>
      <c r="AE53" s="215"/>
      <c r="AF53" s="215"/>
      <c r="AG53" s="215" t="s">
        <v>196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55" t="s">
        <v>392</v>
      </c>
      <c r="D54" s="226"/>
      <c r="E54" s="227"/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209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3" x14ac:dyDescent="0.2">
      <c r="A55" s="222"/>
      <c r="B55" s="223"/>
      <c r="C55" s="255" t="s">
        <v>396</v>
      </c>
      <c r="D55" s="226"/>
      <c r="E55" s="227">
        <v>39.6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25"/>
      <c r="Z55" s="215"/>
      <c r="AA55" s="215"/>
      <c r="AB55" s="215"/>
      <c r="AC55" s="215"/>
      <c r="AD55" s="215"/>
      <c r="AE55" s="215"/>
      <c r="AF55" s="215"/>
      <c r="AG55" s="215" t="s">
        <v>209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 x14ac:dyDescent="0.2">
      <c r="A56" s="236">
        <v>18</v>
      </c>
      <c r="B56" s="237" t="s">
        <v>435</v>
      </c>
      <c r="C56" s="254" t="s">
        <v>436</v>
      </c>
      <c r="D56" s="238" t="s">
        <v>207</v>
      </c>
      <c r="E56" s="239">
        <v>39.6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0.12966</v>
      </c>
      <c r="O56" s="239">
        <f>ROUND(E56*N56,2)</f>
        <v>5.13</v>
      </c>
      <c r="P56" s="239">
        <v>0</v>
      </c>
      <c r="Q56" s="239">
        <f>ROUND(E56*P56,2)</f>
        <v>0</v>
      </c>
      <c r="R56" s="241"/>
      <c r="S56" s="241" t="s">
        <v>192</v>
      </c>
      <c r="T56" s="242" t="s">
        <v>193</v>
      </c>
      <c r="U56" s="225">
        <v>7.1999999999999995E-2</v>
      </c>
      <c r="V56" s="225">
        <f>ROUND(E56*U56,2)</f>
        <v>2.85</v>
      </c>
      <c r="W56" s="225"/>
      <c r="X56" s="225" t="s">
        <v>194</v>
      </c>
      <c r="Y56" s="225" t="s">
        <v>195</v>
      </c>
      <c r="Z56" s="215"/>
      <c r="AA56" s="215"/>
      <c r="AB56" s="215"/>
      <c r="AC56" s="215"/>
      <c r="AD56" s="215"/>
      <c r="AE56" s="215"/>
      <c r="AF56" s="215"/>
      <c r="AG56" s="215" t="s">
        <v>196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">
      <c r="A57" s="222"/>
      <c r="B57" s="223"/>
      <c r="C57" s="255" t="s">
        <v>392</v>
      </c>
      <c r="D57" s="226"/>
      <c r="E57" s="227"/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5"/>
      <c r="AA57" s="215"/>
      <c r="AB57" s="215"/>
      <c r="AC57" s="215"/>
      <c r="AD57" s="215"/>
      <c r="AE57" s="215"/>
      <c r="AF57" s="215"/>
      <c r="AG57" s="215" t="s">
        <v>209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3" x14ac:dyDescent="0.2">
      <c r="A58" s="222"/>
      <c r="B58" s="223"/>
      <c r="C58" s="255" t="s">
        <v>396</v>
      </c>
      <c r="D58" s="226"/>
      <c r="E58" s="227">
        <v>39.6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209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2.5" outlineLevel="1" x14ac:dyDescent="0.2">
      <c r="A59" s="236">
        <v>19</v>
      </c>
      <c r="B59" s="237" t="s">
        <v>437</v>
      </c>
      <c r="C59" s="254" t="s">
        <v>438</v>
      </c>
      <c r="D59" s="238" t="s">
        <v>207</v>
      </c>
      <c r="E59" s="239">
        <v>33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0.23338999999999999</v>
      </c>
      <c r="O59" s="239">
        <f>ROUND(E59*N59,2)</f>
        <v>7.7</v>
      </c>
      <c r="P59" s="239">
        <v>0</v>
      </c>
      <c r="Q59" s="239">
        <f>ROUND(E59*P59,2)</f>
        <v>0</v>
      </c>
      <c r="R59" s="241"/>
      <c r="S59" s="241" t="s">
        <v>192</v>
      </c>
      <c r="T59" s="242" t="s">
        <v>193</v>
      </c>
      <c r="U59" s="225">
        <v>0.106</v>
      </c>
      <c r="V59" s="225">
        <f>ROUND(E59*U59,2)</f>
        <v>3.5</v>
      </c>
      <c r="W59" s="225"/>
      <c r="X59" s="225" t="s">
        <v>194</v>
      </c>
      <c r="Y59" s="225" t="s">
        <v>195</v>
      </c>
      <c r="Z59" s="215"/>
      <c r="AA59" s="215"/>
      <c r="AB59" s="215"/>
      <c r="AC59" s="215"/>
      <c r="AD59" s="215"/>
      <c r="AE59" s="215"/>
      <c r="AF59" s="215"/>
      <c r="AG59" s="215" t="s">
        <v>196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 x14ac:dyDescent="0.2">
      <c r="A60" s="222"/>
      <c r="B60" s="223"/>
      <c r="C60" s="255" t="s">
        <v>392</v>
      </c>
      <c r="D60" s="226"/>
      <c r="E60" s="227"/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5"/>
      <c r="AA60" s="215"/>
      <c r="AB60" s="215"/>
      <c r="AC60" s="215"/>
      <c r="AD60" s="215"/>
      <c r="AE60" s="215"/>
      <c r="AF60" s="215"/>
      <c r="AG60" s="215" t="s">
        <v>209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3" x14ac:dyDescent="0.2">
      <c r="A61" s="222"/>
      <c r="B61" s="223"/>
      <c r="C61" s="255" t="s">
        <v>399</v>
      </c>
      <c r="D61" s="226"/>
      <c r="E61" s="227">
        <v>33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25"/>
      <c r="Z61" s="215"/>
      <c r="AA61" s="215"/>
      <c r="AB61" s="215"/>
      <c r="AC61" s="215"/>
      <c r="AD61" s="215"/>
      <c r="AE61" s="215"/>
      <c r="AF61" s="215"/>
      <c r="AG61" s="215" t="s">
        <v>209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">
      <c r="A62" s="229" t="s">
        <v>187</v>
      </c>
      <c r="B62" s="230" t="s">
        <v>117</v>
      </c>
      <c r="C62" s="252" t="s">
        <v>118</v>
      </c>
      <c r="D62" s="231"/>
      <c r="E62" s="232"/>
      <c r="F62" s="233"/>
      <c r="G62" s="233">
        <f>SUMIF(AG63:AG65,"&lt;&gt;NOR",G63:G65)</f>
        <v>0</v>
      </c>
      <c r="H62" s="233"/>
      <c r="I62" s="233">
        <f>SUM(I63:I65)</f>
        <v>0</v>
      </c>
      <c r="J62" s="233"/>
      <c r="K62" s="233">
        <f>SUM(K63:K65)</f>
        <v>0</v>
      </c>
      <c r="L62" s="233"/>
      <c r="M62" s="233">
        <f>SUM(M63:M65)</f>
        <v>0</v>
      </c>
      <c r="N62" s="232"/>
      <c r="O62" s="232">
        <f>SUM(O63:O65)</f>
        <v>2.36</v>
      </c>
      <c r="P62" s="232"/>
      <c r="Q62" s="232">
        <f>SUM(Q63:Q65)</f>
        <v>0</v>
      </c>
      <c r="R62" s="233"/>
      <c r="S62" s="233"/>
      <c r="T62" s="234"/>
      <c r="U62" s="228"/>
      <c r="V62" s="228">
        <f>SUM(V63:V65)</f>
        <v>24.18</v>
      </c>
      <c r="W62" s="228"/>
      <c r="X62" s="228"/>
      <c r="Y62" s="228"/>
      <c r="AG62" t="s">
        <v>188</v>
      </c>
    </row>
    <row r="63" spans="1:60" ht="22.5" outlineLevel="1" x14ac:dyDescent="0.2">
      <c r="A63" s="236">
        <v>20</v>
      </c>
      <c r="B63" s="237" t="s">
        <v>439</v>
      </c>
      <c r="C63" s="254" t="s">
        <v>440</v>
      </c>
      <c r="D63" s="238" t="s">
        <v>207</v>
      </c>
      <c r="E63" s="239">
        <v>47.3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4.9979999999999997E-2</v>
      </c>
      <c r="O63" s="239">
        <f>ROUND(E63*N63,2)</f>
        <v>2.36</v>
      </c>
      <c r="P63" s="239">
        <v>0</v>
      </c>
      <c r="Q63" s="239">
        <f>ROUND(E63*P63,2)</f>
        <v>0</v>
      </c>
      <c r="R63" s="241"/>
      <c r="S63" s="241" t="s">
        <v>192</v>
      </c>
      <c r="T63" s="242" t="s">
        <v>193</v>
      </c>
      <c r="U63" s="225">
        <v>0.51127999999999996</v>
      </c>
      <c r="V63" s="225">
        <f>ROUND(E63*U63,2)</f>
        <v>24.18</v>
      </c>
      <c r="W63" s="225"/>
      <c r="X63" s="225" t="s">
        <v>194</v>
      </c>
      <c r="Y63" s="225" t="s">
        <v>195</v>
      </c>
      <c r="Z63" s="215"/>
      <c r="AA63" s="215"/>
      <c r="AB63" s="215"/>
      <c r="AC63" s="215"/>
      <c r="AD63" s="215"/>
      <c r="AE63" s="215"/>
      <c r="AF63" s="215"/>
      <c r="AG63" s="215" t="s">
        <v>196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55" t="s">
        <v>441</v>
      </c>
      <c r="D64" s="226"/>
      <c r="E64" s="227"/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25"/>
      <c r="Z64" s="215"/>
      <c r="AA64" s="215"/>
      <c r="AB64" s="215"/>
      <c r="AC64" s="215"/>
      <c r="AD64" s="215"/>
      <c r="AE64" s="215"/>
      <c r="AF64" s="215"/>
      <c r="AG64" s="215" t="s">
        <v>209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55" t="s">
        <v>442</v>
      </c>
      <c r="D65" s="226"/>
      <c r="E65" s="227">
        <v>47.3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5"/>
      <c r="AA65" s="215"/>
      <c r="AB65" s="215"/>
      <c r="AC65" s="215"/>
      <c r="AD65" s="215"/>
      <c r="AE65" s="215"/>
      <c r="AF65" s="215"/>
      <c r="AG65" s="215" t="s">
        <v>209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x14ac:dyDescent="0.2">
      <c r="A66" s="229" t="s">
        <v>187</v>
      </c>
      <c r="B66" s="230" t="s">
        <v>129</v>
      </c>
      <c r="C66" s="252" t="s">
        <v>130</v>
      </c>
      <c r="D66" s="231"/>
      <c r="E66" s="232"/>
      <c r="F66" s="233"/>
      <c r="G66" s="233">
        <f>SUMIF(AG67:AG69,"&lt;&gt;NOR",G67:G69)</f>
        <v>0</v>
      </c>
      <c r="H66" s="233"/>
      <c r="I66" s="233">
        <f>SUM(I67:I69)</f>
        <v>0</v>
      </c>
      <c r="J66" s="233"/>
      <c r="K66" s="233">
        <f>SUM(K67:K69)</f>
        <v>0</v>
      </c>
      <c r="L66" s="233"/>
      <c r="M66" s="233">
        <f>SUM(M67:M69)</f>
        <v>0</v>
      </c>
      <c r="N66" s="232"/>
      <c r="O66" s="232">
        <f>SUM(O67:O69)</f>
        <v>0</v>
      </c>
      <c r="P66" s="232"/>
      <c r="Q66" s="232">
        <f>SUM(Q67:Q69)</f>
        <v>1.37</v>
      </c>
      <c r="R66" s="233"/>
      <c r="S66" s="233"/>
      <c r="T66" s="234"/>
      <c r="U66" s="228"/>
      <c r="V66" s="228">
        <f>SUM(V67:V69)</f>
        <v>7.1</v>
      </c>
      <c r="W66" s="228"/>
      <c r="X66" s="228"/>
      <c r="Y66" s="228"/>
      <c r="AG66" t="s">
        <v>188</v>
      </c>
    </row>
    <row r="67" spans="1:60" ht="22.5" outlineLevel="1" x14ac:dyDescent="0.2">
      <c r="A67" s="236">
        <v>21</v>
      </c>
      <c r="B67" s="237" t="s">
        <v>443</v>
      </c>
      <c r="C67" s="254" t="s">
        <v>444</v>
      </c>
      <c r="D67" s="238" t="s">
        <v>207</v>
      </c>
      <c r="E67" s="239">
        <v>47.3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2.9000000000000001E-2</v>
      </c>
      <c r="Q67" s="239">
        <f>ROUND(E67*P67,2)</f>
        <v>1.37</v>
      </c>
      <c r="R67" s="241"/>
      <c r="S67" s="241" t="s">
        <v>192</v>
      </c>
      <c r="T67" s="242" t="s">
        <v>193</v>
      </c>
      <c r="U67" s="225">
        <v>0.15</v>
      </c>
      <c r="V67" s="225">
        <f>ROUND(E67*U67,2)</f>
        <v>7.1</v>
      </c>
      <c r="W67" s="225"/>
      <c r="X67" s="225" t="s">
        <v>194</v>
      </c>
      <c r="Y67" s="225" t="s">
        <v>195</v>
      </c>
      <c r="Z67" s="215"/>
      <c r="AA67" s="215"/>
      <c r="AB67" s="215"/>
      <c r="AC67" s="215"/>
      <c r="AD67" s="215"/>
      <c r="AE67" s="215"/>
      <c r="AF67" s="215"/>
      <c r="AG67" s="215" t="s">
        <v>196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2" x14ac:dyDescent="0.2">
      <c r="A68" s="222"/>
      <c r="B68" s="223"/>
      <c r="C68" s="255" t="s">
        <v>441</v>
      </c>
      <c r="D68" s="226"/>
      <c r="E68" s="227"/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5"/>
      <c r="AA68" s="215"/>
      <c r="AB68" s="215"/>
      <c r="AC68" s="215"/>
      <c r="AD68" s="215"/>
      <c r="AE68" s="215"/>
      <c r="AF68" s="215"/>
      <c r="AG68" s="215" t="s">
        <v>209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3" x14ac:dyDescent="0.2">
      <c r="A69" s="222"/>
      <c r="B69" s="223"/>
      <c r="C69" s="255" t="s">
        <v>442</v>
      </c>
      <c r="D69" s="226"/>
      <c r="E69" s="227">
        <v>47.3</v>
      </c>
      <c r="F69" s="225"/>
      <c r="G69" s="225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5"/>
      <c r="AA69" s="215"/>
      <c r="AB69" s="215"/>
      <c r="AC69" s="215"/>
      <c r="AD69" s="215"/>
      <c r="AE69" s="215"/>
      <c r="AF69" s="215"/>
      <c r="AG69" s="215" t="s">
        <v>209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x14ac:dyDescent="0.2">
      <c r="A70" s="229" t="s">
        <v>187</v>
      </c>
      <c r="B70" s="230" t="s">
        <v>131</v>
      </c>
      <c r="C70" s="252" t="s">
        <v>132</v>
      </c>
      <c r="D70" s="231"/>
      <c r="E70" s="232"/>
      <c r="F70" s="233"/>
      <c r="G70" s="233">
        <f>SUMIF(AG71:AG71,"&lt;&gt;NOR",G71:G71)</f>
        <v>0</v>
      </c>
      <c r="H70" s="233"/>
      <c r="I70" s="233">
        <f>SUM(I71:I71)</f>
        <v>0</v>
      </c>
      <c r="J70" s="233"/>
      <c r="K70" s="233">
        <f>SUM(K71:K71)</f>
        <v>0</v>
      </c>
      <c r="L70" s="233"/>
      <c r="M70" s="233">
        <f>SUM(M71:M71)</f>
        <v>0</v>
      </c>
      <c r="N70" s="232"/>
      <c r="O70" s="232">
        <f>SUM(O71:O71)</f>
        <v>0</v>
      </c>
      <c r="P70" s="232"/>
      <c r="Q70" s="232">
        <f>SUM(Q71:Q71)</f>
        <v>0</v>
      </c>
      <c r="R70" s="233"/>
      <c r="S70" s="233"/>
      <c r="T70" s="234"/>
      <c r="U70" s="228"/>
      <c r="V70" s="228">
        <f>SUM(V71:V71)</f>
        <v>22.4</v>
      </c>
      <c r="W70" s="228"/>
      <c r="X70" s="228"/>
      <c r="Y70" s="228"/>
      <c r="AG70" t="s">
        <v>188</v>
      </c>
    </row>
    <row r="71" spans="1:60" outlineLevel="1" x14ac:dyDescent="0.2">
      <c r="A71" s="243">
        <v>22</v>
      </c>
      <c r="B71" s="244" t="s">
        <v>445</v>
      </c>
      <c r="C71" s="253" t="s">
        <v>446</v>
      </c>
      <c r="D71" s="245" t="s">
        <v>282</v>
      </c>
      <c r="E71" s="246">
        <v>26.295750000000002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8"/>
      <c r="S71" s="248" t="s">
        <v>192</v>
      </c>
      <c r="T71" s="249" t="s">
        <v>193</v>
      </c>
      <c r="U71" s="225">
        <v>0.85199999999999998</v>
      </c>
      <c r="V71" s="225">
        <f>ROUND(E71*U71,2)</f>
        <v>22.4</v>
      </c>
      <c r="W71" s="225"/>
      <c r="X71" s="225" t="s">
        <v>194</v>
      </c>
      <c r="Y71" s="225" t="s">
        <v>195</v>
      </c>
      <c r="Z71" s="215"/>
      <c r="AA71" s="215"/>
      <c r="AB71" s="215"/>
      <c r="AC71" s="215"/>
      <c r="AD71" s="215"/>
      <c r="AE71" s="215"/>
      <c r="AF71" s="215"/>
      <c r="AG71" s="215" t="s">
        <v>217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x14ac:dyDescent="0.2">
      <c r="A72" s="229" t="s">
        <v>187</v>
      </c>
      <c r="B72" s="230" t="s">
        <v>133</v>
      </c>
      <c r="C72" s="252" t="s">
        <v>134</v>
      </c>
      <c r="D72" s="231"/>
      <c r="E72" s="232"/>
      <c r="F72" s="233"/>
      <c r="G72" s="233">
        <f>SUMIF(AG73:AG98,"&lt;&gt;NOR",G73:G98)</f>
        <v>0</v>
      </c>
      <c r="H72" s="233"/>
      <c r="I72" s="233">
        <f>SUM(I73:I98)</f>
        <v>0</v>
      </c>
      <c r="J72" s="233"/>
      <c r="K72" s="233">
        <f>SUM(K73:K98)</f>
        <v>0</v>
      </c>
      <c r="L72" s="233"/>
      <c r="M72" s="233">
        <f>SUM(M73:M98)</f>
        <v>0</v>
      </c>
      <c r="N72" s="232"/>
      <c r="O72" s="232">
        <f>SUM(O73:O98)</f>
        <v>0.05</v>
      </c>
      <c r="P72" s="232"/>
      <c r="Q72" s="232">
        <f>SUM(Q73:Q98)</f>
        <v>0</v>
      </c>
      <c r="R72" s="233"/>
      <c r="S72" s="233"/>
      <c r="T72" s="234"/>
      <c r="U72" s="228"/>
      <c r="V72" s="228">
        <f>SUM(V73:V98)</f>
        <v>89.25</v>
      </c>
      <c r="W72" s="228"/>
      <c r="X72" s="228"/>
      <c r="Y72" s="228"/>
      <c r="AG72" t="s">
        <v>188</v>
      </c>
    </row>
    <row r="73" spans="1:60" ht="22.5" outlineLevel="1" x14ac:dyDescent="0.2">
      <c r="A73" s="236">
        <v>23</v>
      </c>
      <c r="B73" s="237" t="s">
        <v>447</v>
      </c>
      <c r="C73" s="254" t="s">
        <v>448</v>
      </c>
      <c r="D73" s="238" t="s">
        <v>207</v>
      </c>
      <c r="E73" s="239">
        <v>47.3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/>
      <c r="S73" s="241" t="s">
        <v>192</v>
      </c>
      <c r="T73" s="242" t="s">
        <v>193</v>
      </c>
      <c r="U73" s="225">
        <v>0.36199999999999999</v>
      </c>
      <c r="V73" s="225">
        <f>ROUND(E73*U73,2)</f>
        <v>17.12</v>
      </c>
      <c r="W73" s="225"/>
      <c r="X73" s="225" t="s">
        <v>194</v>
      </c>
      <c r="Y73" s="225" t="s">
        <v>195</v>
      </c>
      <c r="Z73" s="215"/>
      <c r="AA73" s="215"/>
      <c r="AB73" s="215"/>
      <c r="AC73" s="215"/>
      <c r="AD73" s="215"/>
      <c r="AE73" s="215"/>
      <c r="AF73" s="215"/>
      <c r="AG73" s="215" t="s">
        <v>196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2" x14ac:dyDescent="0.2">
      <c r="A74" s="222"/>
      <c r="B74" s="223"/>
      <c r="C74" s="255" t="s">
        <v>441</v>
      </c>
      <c r="D74" s="226"/>
      <c r="E74" s="227"/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5"/>
      <c r="AA74" s="215"/>
      <c r="AB74" s="215"/>
      <c r="AC74" s="215"/>
      <c r="AD74" s="215"/>
      <c r="AE74" s="215"/>
      <c r="AF74" s="215"/>
      <c r="AG74" s="215" t="s">
        <v>209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 x14ac:dyDescent="0.2">
      <c r="A75" s="222"/>
      <c r="B75" s="223"/>
      <c r="C75" s="255" t="s">
        <v>442</v>
      </c>
      <c r="D75" s="226"/>
      <c r="E75" s="227">
        <v>47.3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5"/>
      <c r="AA75" s="215"/>
      <c r="AB75" s="215"/>
      <c r="AC75" s="215"/>
      <c r="AD75" s="215"/>
      <c r="AE75" s="215"/>
      <c r="AF75" s="215"/>
      <c r="AG75" s="215" t="s">
        <v>209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6">
        <v>24</v>
      </c>
      <c r="B76" s="237" t="s">
        <v>449</v>
      </c>
      <c r="C76" s="254" t="s">
        <v>450</v>
      </c>
      <c r="D76" s="238" t="s">
        <v>207</v>
      </c>
      <c r="E76" s="239">
        <v>47.3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2.2000000000000001E-4</v>
      </c>
      <c r="O76" s="239">
        <f>ROUND(E76*N76,2)</f>
        <v>0.01</v>
      </c>
      <c r="P76" s="239">
        <v>0</v>
      </c>
      <c r="Q76" s="239">
        <f>ROUND(E76*P76,2)</f>
        <v>0</v>
      </c>
      <c r="R76" s="241"/>
      <c r="S76" s="241" t="s">
        <v>192</v>
      </c>
      <c r="T76" s="242" t="s">
        <v>193</v>
      </c>
      <c r="U76" s="225">
        <v>9.5000000000000001E-2</v>
      </c>
      <c r="V76" s="225">
        <f>ROUND(E76*U76,2)</f>
        <v>4.49</v>
      </c>
      <c r="W76" s="225"/>
      <c r="X76" s="225" t="s">
        <v>194</v>
      </c>
      <c r="Y76" s="225" t="s">
        <v>195</v>
      </c>
      <c r="Z76" s="215"/>
      <c r="AA76" s="215"/>
      <c r="AB76" s="215"/>
      <c r="AC76" s="215"/>
      <c r="AD76" s="215"/>
      <c r="AE76" s="215"/>
      <c r="AF76" s="215"/>
      <c r="AG76" s="215" t="s">
        <v>315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 x14ac:dyDescent="0.2">
      <c r="A77" s="222"/>
      <c r="B77" s="223"/>
      <c r="C77" s="255" t="s">
        <v>441</v>
      </c>
      <c r="D77" s="226"/>
      <c r="E77" s="227"/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5"/>
      <c r="AA77" s="215"/>
      <c r="AB77" s="215"/>
      <c r="AC77" s="215"/>
      <c r="AD77" s="215"/>
      <c r="AE77" s="215"/>
      <c r="AF77" s="215"/>
      <c r="AG77" s="215" t="s">
        <v>209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3" x14ac:dyDescent="0.2">
      <c r="A78" s="222"/>
      <c r="B78" s="223"/>
      <c r="C78" s="255" t="s">
        <v>442</v>
      </c>
      <c r="D78" s="226"/>
      <c r="E78" s="227">
        <v>47.3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5"/>
      <c r="AA78" s="215"/>
      <c r="AB78" s="215"/>
      <c r="AC78" s="215"/>
      <c r="AD78" s="215"/>
      <c r="AE78" s="215"/>
      <c r="AF78" s="215"/>
      <c r="AG78" s="215" t="s">
        <v>209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ht="22.5" outlineLevel="1" x14ac:dyDescent="0.2">
      <c r="A79" s="236">
        <v>25</v>
      </c>
      <c r="B79" s="237" t="s">
        <v>451</v>
      </c>
      <c r="C79" s="254" t="s">
        <v>452</v>
      </c>
      <c r="D79" s="238" t="s">
        <v>207</v>
      </c>
      <c r="E79" s="239">
        <v>94.6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5.0000000000000002E-5</v>
      </c>
      <c r="O79" s="239">
        <f>ROUND(E79*N79,2)</f>
        <v>0</v>
      </c>
      <c r="P79" s="239">
        <v>0</v>
      </c>
      <c r="Q79" s="239">
        <f>ROUND(E79*P79,2)</f>
        <v>0</v>
      </c>
      <c r="R79" s="241"/>
      <c r="S79" s="241" t="s">
        <v>192</v>
      </c>
      <c r="T79" s="242" t="s">
        <v>193</v>
      </c>
      <c r="U79" s="225">
        <v>0.54500000000000004</v>
      </c>
      <c r="V79" s="225">
        <f>ROUND(E79*U79,2)</f>
        <v>51.56</v>
      </c>
      <c r="W79" s="225"/>
      <c r="X79" s="225" t="s">
        <v>194</v>
      </c>
      <c r="Y79" s="225" t="s">
        <v>195</v>
      </c>
      <c r="Z79" s="215"/>
      <c r="AA79" s="215"/>
      <c r="AB79" s="215"/>
      <c r="AC79" s="215"/>
      <c r="AD79" s="215"/>
      <c r="AE79" s="215"/>
      <c r="AF79" s="215"/>
      <c r="AG79" s="215" t="s">
        <v>196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 x14ac:dyDescent="0.2">
      <c r="A80" s="222"/>
      <c r="B80" s="223"/>
      <c r="C80" s="256" t="s">
        <v>453</v>
      </c>
      <c r="D80" s="250"/>
      <c r="E80" s="250"/>
      <c r="F80" s="250"/>
      <c r="G80" s="250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5"/>
      <c r="AA80" s="215"/>
      <c r="AB80" s="215"/>
      <c r="AC80" s="215"/>
      <c r="AD80" s="215"/>
      <c r="AE80" s="215"/>
      <c r="AF80" s="215"/>
      <c r="AG80" s="215" t="s">
        <v>219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 x14ac:dyDescent="0.2">
      <c r="A81" s="222"/>
      <c r="B81" s="223"/>
      <c r="C81" s="255" t="s">
        <v>454</v>
      </c>
      <c r="D81" s="226"/>
      <c r="E81" s="227">
        <v>94.6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5"/>
      <c r="AA81" s="215"/>
      <c r="AB81" s="215"/>
      <c r="AC81" s="215"/>
      <c r="AD81" s="215"/>
      <c r="AE81" s="215"/>
      <c r="AF81" s="215"/>
      <c r="AG81" s="215" t="s">
        <v>209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36">
        <v>26</v>
      </c>
      <c r="B82" s="237" t="s">
        <v>455</v>
      </c>
      <c r="C82" s="254" t="s">
        <v>456</v>
      </c>
      <c r="D82" s="238" t="s">
        <v>207</v>
      </c>
      <c r="E82" s="239">
        <v>47.3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8.0000000000000007E-5</v>
      </c>
      <c r="O82" s="239">
        <f>ROUND(E82*N82,2)</f>
        <v>0</v>
      </c>
      <c r="P82" s="239">
        <v>0</v>
      </c>
      <c r="Q82" s="239">
        <f>ROUND(E82*P82,2)</f>
        <v>0</v>
      </c>
      <c r="R82" s="241"/>
      <c r="S82" s="241" t="s">
        <v>192</v>
      </c>
      <c r="T82" s="242" t="s">
        <v>193</v>
      </c>
      <c r="U82" s="225">
        <v>0.34</v>
      </c>
      <c r="V82" s="225">
        <f>ROUND(E82*U82,2)</f>
        <v>16.079999999999998</v>
      </c>
      <c r="W82" s="225"/>
      <c r="X82" s="225" t="s">
        <v>194</v>
      </c>
      <c r="Y82" s="225" t="s">
        <v>195</v>
      </c>
      <c r="Z82" s="215"/>
      <c r="AA82" s="215"/>
      <c r="AB82" s="215"/>
      <c r="AC82" s="215"/>
      <c r="AD82" s="215"/>
      <c r="AE82" s="215"/>
      <c r="AF82" s="215"/>
      <c r="AG82" s="215" t="s">
        <v>196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 x14ac:dyDescent="0.2">
      <c r="A83" s="222"/>
      <c r="B83" s="223"/>
      <c r="C83" s="255" t="s">
        <v>441</v>
      </c>
      <c r="D83" s="226"/>
      <c r="E83" s="227"/>
      <c r="F83" s="225"/>
      <c r="G83" s="225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5"/>
      <c r="AA83" s="215"/>
      <c r="AB83" s="215"/>
      <c r="AC83" s="215"/>
      <c r="AD83" s="215"/>
      <c r="AE83" s="215"/>
      <c r="AF83" s="215"/>
      <c r="AG83" s="215" t="s">
        <v>209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3" x14ac:dyDescent="0.2">
      <c r="A84" s="222"/>
      <c r="B84" s="223"/>
      <c r="C84" s="255" t="s">
        <v>442</v>
      </c>
      <c r="D84" s="226"/>
      <c r="E84" s="227">
        <v>47.3</v>
      </c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25"/>
      <c r="Z84" s="215"/>
      <c r="AA84" s="215"/>
      <c r="AB84" s="215"/>
      <c r="AC84" s="215"/>
      <c r="AD84" s="215"/>
      <c r="AE84" s="215"/>
      <c r="AF84" s="215"/>
      <c r="AG84" s="215" t="s">
        <v>209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36">
        <v>27</v>
      </c>
      <c r="B85" s="237" t="s">
        <v>457</v>
      </c>
      <c r="C85" s="254" t="s">
        <v>458</v>
      </c>
      <c r="D85" s="238" t="s">
        <v>265</v>
      </c>
      <c r="E85" s="239">
        <v>25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192</v>
      </c>
      <c r="T85" s="242" t="s">
        <v>193</v>
      </c>
      <c r="U85" s="225">
        <v>0</v>
      </c>
      <c r="V85" s="225">
        <f>ROUND(E85*U85,2)</f>
        <v>0</v>
      </c>
      <c r="W85" s="225"/>
      <c r="X85" s="225" t="s">
        <v>194</v>
      </c>
      <c r="Y85" s="225" t="s">
        <v>195</v>
      </c>
      <c r="Z85" s="215"/>
      <c r="AA85" s="215"/>
      <c r="AB85" s="215"/>
      <c r="AC85" s="215"/>
      <c r="AD85" s="215"/>
      <c r="AE85" s="215"/>
      <c r="AF85" s="215"/>
      <c r="AG85" s="215" t="s">
        <v>315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2" x14ac:dyDescent="0.2">
      <c r="A86" s="222"/>
      <c r="B86" s="223"/>
      <c r="C86" s="255" t="s">
        <v>459</v>
      </c>
      <c r="D86" s="226"/>
      <c r="E86" s="227">
        <v>25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5"/>
      <c r="AA86" s="215"/>
      <c r="AB86" s="215"/>
      <c r="AC86" s="215"/>
      <c r="AD86" s="215"/>
      <c r="AE86" s="215"/>
      <c r="AF86" s="215"/>
      <c r="AG86" s="215" t="s">
        <v>209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43">
        <v>28</v>
      </c>
      <c r="B87" s="244" t="s">
        <v>460</v>
      </c>
      <c r="C87" s="253" t="s">
        <v>461</v>
      </c>
      <c r="D87" s="245" t="s">
        <v>191</v>
      </c>
      <c r="E87" s="246">
        <v>10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21</v>
      </c>
      <c r="M87" s="248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8"/>
      <c r="S87" s="248" t="s">
        <v>192</v>
      </c>
      <c r="T87" s="249" t="s">
        <v>193</v>
      </c>
      <c r="U87" s="225">
        <v>0</v>
      </c>
      <c r="V87" s="225">
        <f>ROUND(E87*U87,2)</f>
        <v>0</v>
      </c>
      <c r="W87" s="225"/>
      <c r="X87" s="225" t="s">
        <v>194</v>
      </c>
      <c r="Y87" s="225" t="s">
        <v>195</v>
      </c>
      <c r="Z87" s="215"/>
      <c r="AA87" s="215"/>
      <c r="AB87" s="215"/>
      <c r="AC87" s="215"/>
      <c r="AD87" s="215"/>
      <c r="AE87" s="215"/>
      <c r="AF87" s="215"/>
      <c r="AG87" s="215" t="s">
        <v>315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ht="22.5" outlineLevel="1" x14ac:dyDescent="0.2">
      <c r="A88" s="236">
        <v>29</v>
      </c>
      <c r="B88" s="237" t="s">
        <v>462</v>
      </c>
      <c r="C88" s="254" t="s">
        <v>463</v>
      </c>
      <c r="D88" s="238" t="s">
        <v>207</v>
      </c>
      <c r="E88" s="239">
        <v>52.03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4.4999999999999999E-4</v>
      </c>
      <c r="O88" s="239">
        <f>ROUND(E88*N88,2)</f>
        <v>0.02</v>
      </c>
      <c r="P88" s="239">
        <v>0</v>
      </c>
      <c r="Q88" s="239">
        <f>ROUND(E88*P88,2)</f>
        <v>0</v>
      </c>
      <c r="R88" s="241"/>
      <c r="S88" s="241" t="s">
        <v>192</v>
      </c>
      <c r="T88" s="242" t="s">
        <v>193</v>
      </c>
      <c r="U88" s="225">
        <v>0</v>
      </c>
      <c r="V88" s="225">
        <f>ROUND(E88*U88,2)</f>
        <v>0</v>
      </c>
      <c r="W88" s="225"/>
      <c r="X88" s="225" t="s">
        <v>464</v>
      </c>
      <c r="Y88" s="225" t="s">
        <v>195</v>
      </c>
      <c r="Z88" s="215"/>
      <c r="AA88" s="215"/>
      <c r="AB88" s="215"/>
      <c r="AC88" s="215"/>
      <c r="AD88" s="215"/>
      <c r="AE88" s="215"/>
      <c r="AF88" s="215"/>
      <c r="AG88" s="215" t="s">
        <v>465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2" x14ac:dyDescent="0.2">
      <c r="A89" s="222"/>
      <c r="B89" s="223"/>
      <c r="C89" s="255" t="s">
        <v>441</v>
      </c>
      <c r="D89" s="226"/>
      <c r="E89" s="227"/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5"/>
      <c r="AA89" s="215"/>
      <c r="AB89" s="215"/>
      <c r="AC89" s="215"/>
      <c r="AD89" s="215"/>
      <c r="AE89" s="215"/>
      <c r="AF89" s="215"/>
      <c r="AG89" s="215" t="s">
        <v>209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3" x14ac:dyDescent="0.2">
      <c r="A90" s="222"/>
      <c r="B90" s="223"/>
      <c r="C90" s="255" t="s">
        <v>466</v>
      </c>
      <c r="D90" s="226"/>
      <c r="E90" s="227">
        <v>52.03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5"/>
      <c r="AA90" s="215"/>
      <c r="AB90" s="215"/>
      <c r="AC90" s="215"/>
      <c r="AD90" s="215"/>
      <c r="AE90" s="215"/>
      <c r="AF90" s="215"/>
      <c r="AG90" s="215" t="s">
        <v>209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43">
        <v>30</v>
      </c>
      <c r="B91" s="244" t="s">
        <v>467</v>
      </c>
      <c r="C91" s="253" t="s">
        <v>468</v>
      </c>
      <c r="D91" s="245" t="s">
        <v>191</v>
      </c>
      <c r="E91" s="246">
        <v>11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6">
        <v>1E-3</v>
      </c>
      <c r="O91" s="246">
        <f>ROUND(E91*N91,2)</f>
        <v>0.01</v>
      </c>
      <c r="P91" s="246">
        <v>0</v>
      </c>
      <c r="Q91" s="246">
        <f>ROUND(E91*P91,2)</f>
        <v>0</v>
      </c>
      <c r="R91" s="248"/>
      <c r="S91" s="248" t="s">
        <v>192</v>
      </c>
      <c r="T91" s="249" t="s">
        <v>193</v>
      </c>
      <c r="U91" s="225">
        <v>0</v>
      </c>
      <c r="V91" s="225">
        <f>ROUND(E91*U91,2)</f>
        <v>0</v>
      </c>
      <c r="W91" s="225"/>
      <c r="X91" s="225" t="s">
        <v>464</v>
      </c>
      <c r="Y91" s="225" t="s">
        <v>195</v>
      </c>
      <c r="Z91" s="215"/>
      <c r="AA91" s="215"/>
      <c r="AB91" s="215"/>
      <c r="AC91" s="215"/>
      <c r="AD91" s="215"/>
      <c r="AE91" s="215"/>
      <c r="AF91" s="215"/>
      <c r="AG91" s="215" t="s">
        <v>465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36">
        <v>31</v>
      </c>
      <c r="B92" s="237" t="s">
        <v>469</v>
      </c>
      <c r="C92" s="254" t="s">
        <v>470</v>
      </c>
      <c r="D92" s="238" t="s">
        <v>471</v>
      </c>
      <c r="E92" s="239">
        <v>681.12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/>
      <c r="S92" s="241" t="s">
        <v>192</v>
      </c>
      <c r="T92" s="242" t="s">
        <v>193</v>
      </c>
      <c r="U92" s="225">
        <v>0</v>
      </c>
      <c r="V92" s="225">
        <f>ROUND(E92*U92,2)</f>
        <v>0</v>
      </c>
      <c r="W92" s="225"/>
      <c r="X92" s="225" t="s">
        <v>464</v>
      </c>
      <c r="Y92" s="225" t="s">
        <v>195</v>
      </c>
      <c r="Z92" s="215"/>
      <c r="AA92" s="215"/>
      <c r="AB92" s="215"/>
      <c r="AC92" s="215"/>
      <c r="AD92" s="215"/>
      <c r="AE92" s="215"/>
      <c r="AF92" s="215"/>
      <c r="AG92" s="215" t="s">
        <v>465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2" x14ac:dyDescent="0.2">
      <c r="A93" s="222"/>
      <c r="B93" s="223"/>
      <c r="C93" s="255" t="s">
        <v>441</v>
      </c>
      <c r="D93" s="226"/>
      <c r="E93" s="227"/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5"/>
      <c r="AA93" s="215"/>
      <c r="AB93" s="215"/>
      <c r="AC93" s="215"/>
      <c r="AD93" s="215"/>
      <c r="AE93" s="215"/>
      <c r="AF93" s="215"/>
      <c r="AG93" s="215" t="s">
        <v>209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3" x14ac:dyDescent="0.2">
      <c r="A94" s="222"/>
      <c r="B94" s="223"/>
      <c r="C94" s="255" t="s">
        <v>472</v>
      </c>
      <c r="D94" s="226"/>
      <c r="E94" s="227">
        <v>681.12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5"/>
      <c r="AA94" s="215"/>
      <c r="AB94" s="215"/>
      <c r="AC94" s="215"/>
      <c r="AD94" s="215"/>
      <c r="AE94" s="215"/>
      <c r="AF94" s="215"/>
      <c r="AG94" s="215" t="s">
        <v>209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22.5" outlineLevel="1" x14ac:dyDescent="0.2">
      <c r="A95" s="236">
        <v>32</v>
      </c>
      <c r="B95" s="237" t="s">
        <v>473</v>
      </c>
      <c r="C95" s="254" t="s">
        <v>474</v>
      </c>
      <c r="D95" s="238" t="s">
        <v>207</v>
      </c>
      <c r="E95" s="239">
        <v>52.03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1.2999999999999999E-4</v>
      </c>
      <c r="O95" s="239">
        <f>ROUND(E95*N95,2)</f>
        <v>0.01</v>
      </c>
      <c r="P95" s="239">
        <v>0</v>
      </c>
      <c r="Q95" s="239">
        <f>ROUND(E95*P95,2)</f>
        <v>0</v>
      </c>
      <c r="R95" s="241"/>
      <c r="S95" s="241" t="s">
        <v>192</v>
      </c>
      <c r="T95" s="242" t="s">
        <v>193</v>
      </c>
      <c r="U95" s="225">
        <v>0</v>
      </c>
      <c r="V95" s="225">
        <f>ROUND(E95*U95,2)</f>
        <v>0</v>
      </c>
      <c r="W95" s="225"/>
      <c r="X95" s="225" t="s">
        <v>464</v>
      </c>
      <c r="Y95" s="225" t="s">
        <v>195</v>
      </c>
      <c r="Z95" s="215"/>
      <c r="AA95" s="215"/>
      <c r="AB95" s="215"/>
      <c r="AC95" s="215"/>
      <c r="AD95" s="215"/>
      <c r="AE95" s="215"/>
      <c r="AF95" s="215"/>
      <c r="AG95" s="215" t="s">
        <v>465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2" x14ac:dyDescent="0.2">
      <c r="A96" s="222"/>
      <c r="B96" s="223"/>
      <c r="C96" s="255" t="s">
        <v>441</v>
      </c>
      <c r="D96" s="226"/>
      <c r="E96" s="227"/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5"/>
      <c r="AA96" s="215"/>
      <c r="AB96" s="215"/>
      <c r="AC96" s="215"/>
      <c r="AD96" s="215"/>
      <c r="AE96" s="215"/>
      <c r="AF96" s="215"/>
      <c r="AG96" s="215" t="s">
        <v>209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3" x14ac:dyDescent="0.2">
      <c r="A97" s="222"/>
      <c r="B97" s="223"/>
      <c r="C97" s="255" t="s">
        <v>466</v>
      </c>
      <c r="D97" s="226"/>
      <c r="E97" s="227">
        <v>52.03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25"/>
      <c r="Z97" s="215"/>
      <c r="AA97" s="215"/>
      <c r="AB97" s="215"/>
      <c r="AC97" s="215"/>
      <c r="AD97" s="215"/>
      <c r="AE97" s="215"/>
      <c r="AF97" s="215"/>
      <c r="AG97" s="215" t="s">
        <v>209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43">
        <v>33</v>
      </c>
      <c r="B98" s="244" t="s">
        <v>475</v>
      </c>
      <c r="C98" s="253" t="s">
        <v>476</v>
      </c>
      <c r="D98" s="245" t="s">
        <v>0</v>
      </c>
      <c r="E98" s="246">
        <v>1010.9805</v>
      </c>
      <c r="F98" s="247"/>
      <c r="G98" s="248">
        <f>ROUND(E98*F98,2)</f>
        <v>0</v>
      </c>
      <c r="H98" s="247"/>
      <c r="I98" s="248">
        <f>ROUND(E98*H98,2)</f>
        <v>0</v>
      </c>
      <c r="J98" s="247"/>
      <c r="K98" s="248">
        <f>ROUND(E98*J98,2)</f>
        <v>0</v>
      </c>
      <c r="L98" s="248">
        <v>21</v>
      </c>
      <c r="M98" s="248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8"/>
      <c r="S98" s="248" t="s">
        <v>192</v>
      </c>
      <c r="T98" s="249" t="s">
        <v>193</v>
      </c>
      <c r="U98" s="225">
        <v>0</v>
      </c>
      <c r="V98" s="225">
        <f>ROUND(E98*U98,2)</f>
        <v>0</v>
      </c>
      <c r="W98" s="225"/>
      <c r="X98" s="225" t="s">
        <v>194</v>
      </c>
      <c r="Y98" s="225" t="s">
        <v>195</v>
      </c>
      <c r="Z98" s="215"/>
      <c r="AA98" s="215"/>
      <c r="AB98" s="215"/>
      <c r="AC98" s="215"/>
      <c r="AD98" s="215"/>
      <c r="AE98" s="215"/>
      <c r="AF98" s="215"/>
      <c r="AG98" s="215" t="s">
        <v>315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x14ac:dyDescent="0.2">
      <c r="A99" s="229" t="s">
        <v>187</v>
      </c>
      <c r="B99" s="230" t="s">
        <v>155</v>
      </c>
      <c r="C99" s="252" t="s">
        <v>156</v>
      </c>
      <c r="D99" s="231"/>
      <c r="E99" s="232"/>
      <c r="F99" s="233"/>
      <c r="G99" s="233">
        <f>SUMIF(AG100:AG105,"&lt;&gt;NOR",G100:G105)</f>
        <v>0</v>
      </c>
      <c r="H99" s="233"/>
      <c r="I99" s="233">
        <f>SUM(I100:I105)</f>
        <v>0</v>
      </c>
      <c r="J99" s="233"/>
      <c r="K99" s="233">
        <f>SUM(K100:K105)</f>
        <v>0</v>
      </c>
      <c r="L99" s="233"/>
      <c r="M99" s="233">
        <f>SUM(M100:M105)</f>
        <v>0</v>
      </c>
      <c r="N99" s="232"/>
      <c r="O99" s="232">
        <f>SUM(O100:O105)</f>
        <v>0</v>
      </c>
      <c r="P99" s="232"/>
      <c r="Q99" s="232">
        <f>SUM(Q100:Q105)</f>
        <v>0</v>
      </c>
      <c r="R99" s="233"/>
      <c r="S99" s="233"/>
      <c r="T99" s="234"/>
      <c r="U99" s="228"/>
      <c r="V99" s="228">
        <f>SUM(V100:V105)</f>
        <v>46.370000000000005</v>
      </c>
      <c r="W99" s="228"/>
      <c r="X99" s="228"/>
      <c r="Y99" s="228"/>
      <c r="AG99" t="s">
        <v>188</v>
      </c>
    </row>
    <row r="100" spans="1:60" ht="22.5" outlineLevel="1" x14ac:dyDescent="0.2">
      <c r="A100" s="243">
        <v>34</v>
      </c>
      <c r="B100" s="244" t="s">
        <v>373</v>
      </c>
      <c r="C100" s="253" t="s">
        <v>374</v>
      </c>
      <c r="D100" s="245" t="s">
        <v>282</v>
      </c>
      <c r="E100" s="246">
        <v>86.7988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21</v>
      </c>
      <c r="M100" s="248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8"/>
      <c r="S100" s="248" t="s">
        <v>192</v>
      </c>
      <c r="T100" s="249" t="s">
        <v>193</v>
      </c>
      <c r="U100" s="225">
        <v>0</v>
      </c>
      <c r="V100" s="225">
        <f>ROUND(E100*U100,2)</f>
        <v>0</v>
      </c>
      <c r="W100" s="225"/>
      <c r="X100" s="225" t="s">
        <v>194</v>
      </c>
      <c r="Y100" s="225" t="s">
        <v>195</v>
      </c>
      <c r="Z100" s="215"/>
      <c r="AA100" s="215"/>
      <c r="AB100" s="215"/>
      <c r="AC100" s="215"/>
      <c r="AD100" s="215"/>
      <c r="AE100" s="215"/>
      <c r="AF100" s="215"/>
      <c r="AG100" s="215" t="s">
        <v>375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43">
        <v>35</v>
      </c>
      <c r="B101" s="244" t="s">
        <v>384</v>
      </c>
      <c r="C101" s="253" t="s">
        <v>385</v>
      </c>
      <c r="D101" s="245" t="s">
        <v>282</v>
      </c>
      <c r="E101" s="246">
        <v>21.6997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21</v>
      </c>
      <c r="M101" s="248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8"/>
      <c r="S101" s="248" t="s">
        <v>192</v>
      </c>
      <c r="T101" s="249" t="s">
        <v>193</v>
      </c>
      <c r="U101" s="225">
        <v>4.2000000000000003E-2</v>
      </c>
      <c r="V101" s="225">
        <f>ROUND(E101*U101,2)</f>
        <v>0.91</v>
      </c>
      <c r="W101" s="225"/>
      <c r="X101" s="225" t="s">
        <v>194</v>
      </c>
      <c r="Y101" s="225" t="s">
        <v>195</v>
      </c>
      <c r="Z101" s="215"/>
      <c r="AA101" s="215"/>
      <c r="AB101" s="215"/>
      <c r="AC101" s="215"/>
      <c r="AD101" s="215"/>
      <c r="AE101" s="215"/>
      <c r="AF101" s="215"/>
      <c r="AG101" s="215" t="s">
        <v>375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ht="22.5" outlineLevel="1" x14ac:dyDescent="0.2">
      <c r="A102" s="243">
        <v>36</v>
      </c>
      <c r="B102" s="244" t="s">
        <v>386</v>
      </c>
      <c r="C102" s="253" t="s">
        <v>387</v>
      </c>
      <c r="D102" s="245" t="s">
        <v>282</v>
      </c>
      <c r="E102" s="246">
        <v>21.6997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21</v>
      </c>
      <c r="M102" s="248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8"/>
      <c r="S102" s="248" t="s">
        <v>192</v>
      </c>
      <c r="T102" s="249" t="s">
        <v>193</v>
      </c>
      <c r="U102" s="225">
        <v>0</v>
      </c>
      <c r="V102" s="225">
        <f>ROUND(E102*U102,2)</f>
        <v>0</v>
      </c>
      <c r="W102" s="225"/>
      <c r="X102" s="225" t="s">
        <v>194</v>
      </c>
      <c r="Y102" s="225" t="s">
        <v>195</v>
      </c>
      <c r="Z102" s="215"/>
      <c r="AA102" s="215"/>
      <c r="AB102" s="215"/>
      <c r="AC102" s="215"/>
      <c r="AD102" s="215"/>
      <c r="AE102" s="215"/>
      <c r="AF102" s="215"/>
      <c r="AG102" s="215" t="s">
        <v>375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43">
        <v>37</v>
      </c>
      <c r="B103" s="244" t="s">
        <v>376</v>
      </c>
      <c r="C103" s="253" t="s">
        <v>477</v>
      </c>
      <c r="D103" s="245" t="s">
        <v>282</v>
      </c>
      <c r="E103" s="246">
        <v>21.6997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21</v>
      </c>
      <c r="M103" s="248">
        <f>G103*(1+L103/100)</f>
        <v>0</v>
      </c>
      <c r="N103" s="246">
        <v>0</v>
      </c>
      <c r="O103" s="246">
        <f>ROUND(E103*N103,2)</f>
        <v>0</v>
      </c>
      <c r="P103" s="246">
        <v>0</v>
      </c>
      <c r="Q103" s="246">
        <f>ROUND(E103*P103,2)</f>
        <v>0</v>
      </c>
      <c r="R103" s="248"/>
      <c r="S103" s="248" t="s">
        <v>192</v>
      </c>
      <c r="T103" s="249" t="s">
        <v>193</v>
      </c>
      <c r="U103" s="225">
        <v>0.93300000000000005</v>
      </c>
      <c r="V103" s="225">
        <f>ROUND(E103*U103,2)</f>
        <v>20.25</v>
      </c>
      <c r="W103" s="225"/>
      <c r="X103" s="225" t="s">
        <v>194</v>
      </c>
      <c r="Y103" s="225" t="s">
        <v>195</v>
      </c>
      <c r="Z103" s="215"/>
      <c r="AA103" s="215"/>
      <c r="AB103" s="215"/>
      <c r="AC103" s="215"/>
      <c r="AD103" s="215"/>
      <c r="AE103" s="215"/>
      <c r="AF103" s="215"/>
      <c r="AG103" s="215" t="s">
        <v>375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43">
        <v>38</v>
      </c>
      <c r="B104" s="244" t="s">
        <v>380</v>
      </c>
      <c r="C104" s="253" t="s">
        <v>478</v>
      </c>
      <c r="D104" s="245" t="s">
        <v>282</v>
      </c>
      <c r="E104" s="246">
        <v>21.6997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21</v>
      </c>
      <c r="M104" s="248">
        <f>G104*(1+L104/100)</f>
        <v>0</v>
      </c>
      <c r="N104" s="246">
        <v>0</v>
      </c>
      <c r="O104" s="246">
        <f>ROUND(E104*N104,2)</f>
        <v>0</v>
      </c>
      <c r="P104" s="246">
        <v>0</v>
      </c>
      <c r="Q104" s="246">
        <f>ROUND(E104*P104,2)</f>
        <v>0</v>
      </c>
      <c r="R104" s="248"/>
      <c r="S104" s="248" t="s">
        <v>192</v>
      </c>
      <c r="T104" s="249" t="s">
        <v>193</v>
      </c>
      <c r="U104" s="225">
        <v>0.94199999999999995</v>
      </c>
      <c r="V104" s="225">
        <f>ROUND(E104*U104,2)</f>
        <v>20.440000000000001</v>
      </c>
      <c r="W104" s="225"/>
      <c r="X104" s="225" t="s">
        <v>194</v>
      </c>
      <c r="Y104" s="225" t="s">
        <v>195</v>
      </c>
      <c r="Z104" s="215"/>
      <c r="AA104" s="215"/>
      <c r="AB104" s="215"/>
      <c r="AC104" s="215"/>
      <c r="AD104" s="215"/>
      <c r="AE104" s="215"/>
      <c r="AF104" s="215"/>
      <c r="AG104" s="215" t="s">
        <v>375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36">
        <v>39</v>
      </c>
      <c r="B105" s="237" t="s">
        <v>382</v>
      </c>
      <c r="C105" s="254" t="s">
        <v>479</v>
      </c>
      <c r="D105" s="238" t="s">
        <v>282</v>
      </c>
      <c r="E105" s="239">
        <v>43.3994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41"/>
      <c r="S105" s="241" t="s">
        <v>192</v>
      </c>
      <c r="T105" s="242" t="s">
        <v>193</v>
      </c>
      <c r="U105" s="225">
        <v>0.11</v>
      </c>
      <c r="V105" s="225">
        <f>ROUND(E105*U105,2)</f>
        <v>4.7699999999999996</v>
      </c>
      <c r="W105" s="225"/>
      <c r="X105" s="225" t="s">
        <v>194</v>
      </c>
      <c r="Y105" s="225" t="s">
        <v>195</v>
      </c>
      <c r="Z105" s="215"/>
      <c r="AA105" s="215"/>
      <c r="AB105" s="215"/>
      <c r="AC105" s="215"/>
      <c r="AD105" s="215"/>
      <c r="AE105" s="215"/>
      <c r="AF105" s="215"/>
      <c r="AG105" s="215" t="s">
        <v>375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x14ac:dyDescent="0.2">
      <c r="A106" s="3"/>
      <c r="B106" s="4"/>
      <c r="C106" s="258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12</v>
      </c>
      <c r="AF106">
        <v>21</v>
      </c>
      <c r="AG106" t="s">
        <v>173</v>
      </c>
    </row>
    <row r="107" spans="1:60" x14ac:dyDescent="0.2">
      <c r="A107" s="218"/>
      <c r="B107" s="219" t="s">
        <v>29</v>
      </c>
      <c r="C107" s="259"/>
      <c r="D107" s="220"/>
      <c r="E107" s="221"/>
      <c r="F107" s="221"/>
      <c r="G107" s="235">
        <f>G8+G49+G62+G66+G70+G72+G99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f>SUMIF(L7:L105,AE106,G7:G105)</f>
        <v>0</v>
      </c>
      <c r="AF107">
        <f>SUMIF(L7:L105,AF106,G7:G105)</f>
        <v>0</v>
      </c>
      <c r="AG107" t="s">
        <v>388</v>
      </c>
    </row>
    <row r="108" spans="1:60" x14ac:dyDescent="0.2">
      <c r="C108" s="260"/>
      <c r="D108" s="10"/>
      <c r="AG108" t="s">
        <v>389</v>
      </c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fHWkqUELr7d8ZmkQIfixrhJ23GAaT6WtPtOfRGBwT5HngKZwBxqjPHUx9nAqKAeReFY17ChNgMbyRFnh9RG0A==" saltValue="+imqfgYuafiNUy2np/zlRA==" spinCount="100000" sheet="1" formatRows="0"/>
  <mergeCells count="5">
    <mergeCell ref="A1:G1"/>
    <mergeCell ref="C2:G2"/>
    <mergeCell ref="C3:G3"/>
    <mergeCell ref="C4:G4"/>
    <mergeCell ref="C80:G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0F42-7503-4BF6-81BF-6C314D7E5F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160</v>
      </c>
      <c r="B1" s="200"/>
      <c r="C1" s="200"/>
      <c r="D1" s="200"/>
      <c r="E1" s="200"/>
      <c r="F1" s="200"/>
      <c r="G1" s="200"/>
      <c r="AG1" t="s">
        <v>161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162</v>
      </c>
    </row>
    <row r="3" spans="1:60" ht="24.95" customHeight="1" x14ac:dyDescent="0.2">
      <c r="A3" s="201" t="s">
        <v>8</v>
      </c>
      <c r="B3" s="49" t="s">
        <v>50</v>
      </c>
      <c r="C3" s="204" t="s">
        <v>51</v>
      </c>
      <c r="D3" s="202"/>
      <c r="E3" s="202"/>
      <c r="F3" s="202"/>
      <c r="G3" s="203"/>
      <c r="AC3" s="179" t="s">
        <v>162</v>
      </c>
      <c r="AG3" t="s">
        <v>163</v>
      </c>
    </row>
    <row r="4" spans="1:60" ht="24.95" customHeight="1" x14ac:dyDescent="0.2">
      <c r="A4" s="205" t="s">
        <v>9</v>
      </c>
      <c r="B4" s="206" t="s">
        <v>54</v>
      </c>
      <c r="C4" s="207" t="s">
        <v>55</v>
      </c>
      <c r="D4" s="208"/>
      <c r="E4" s="208"/>
      <c r="F4" s="208"/>
      <c r="G4" s="209"/>
      <c r="AG4" t="s">
        <v>164</v>
      </c>
    </row>
    <row r="5" spans="1:60" x14ac:dyDescent="0.2">
      <c r="D5" s="10"/>
    </row>
    <row r="6" spans="1:60" ht="38.25" x14ac:dyDescent="0.2">
      <c r="A6" s="211" t="s">
        <v>165</v>
      </c>
      <c r="B6" s="213" t="s">
        <v>166</v>
      </c>
      <c r="C6" s="213" t="s">
        <v>167</v>
      </c>
      <c r="D6" s="212" t="s">
        <v>168</v>
      </c>
      <c r="E6" s="211" t="s">
        <v>169</v>
      </c>
      <c r="F6" s="210" t="s">
        <v>170</v>
      </c>
      <c r="G6" s="211" t="s">
        <v>29</v>
      </c>
      <c r="H6" s="214" t="s">
        <v>30</v>
      </c>
      <c r="I6" s="214" t="s">
        <v>171</v>
      </c>
      <c r="J6" s="214" t="s">
        <v>31</v>
      </c>
      <c r="K6" s="214" t="s">
        <v>172</v>
      </c>
      <c r="L6" s="214" t="s">
        <v>173</v>
      </c>
      <c r="M6" s="214" t="s">
        <v>174</v>
      </c>
      <c r="N6" s="214" t="s">
        <v>175</v>
      </c>
      <c r="O6" s="214" t="s">
        <v>176</v>
      </c>
      <c r="P6" s="214" t="s">
        <v>177</v>
      </c>
      <c r="Q6" s="214" t="s">
        <v>178</v>
      </c>
      <c r="R6" s="214" t="s">
        <v>179</v>
      </c>
      <c r="S6" s="214" t="s">
        <v>180</v>
      </c>
      <c r="T6" s="214" t="s">
        <v>181</v>
      </c>
      <c r="U6" s="214" t="s">
        <v>182</v>
      </c>
      <c r="V6" s="214" t="s">
        <v>183</v>
      </c>
      <c r="W6" s="214" t="s">
        <v>184</v>
      </c>
      <c r="X6" s="214" t="s">
        <v>185</v>
      </c>
      <c r="Y6" s="214" t="s">
        <v>186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187</v>
      </c>
      <c r="B8" s="230" t="s">
        <v>49</v>
      </c>
      <c r="C8" s="252" t="s">
        <v>108</v>
      </c>
      <c r="D8" s="231"/>
      <c r="E8" s="232"/>
      <c r="F8" s="233"/>
      <c r="G8" s="233">
        <f>SUMIF(AG9:AG41,"&lt;&gt;NOR",G9:G41)</f>
        <v>0</v>
      </c>
      <c r="H8" s="233"/>
      <c r="I8" s="233">
        <f>SUM(I9:I41)</f>
        <v>0</v>
      </c>
      <c r="J8" s="233"/>
      <c r="K8" s="233">
        <f>SUM(K9:K41)</f>
        <v>0</v>
      </c>
      <c r="L8" s="233"/>
      <c r="M8" s="233">
        <f>SUM(M9:M41)</f>
        <v>0</v>
      </c>
      <c r="N8" s="232"/>
      <c r="O8" s="232">
        <f>SUM(O9:O41)</f>
        <v>0</v>
      </c>
      <c r="P8" s="232"/>
      <c r="Q8" s="232">
        <f>SUM(Q9:Q41)</f>
        <v>0</v>
      </c>
      <c r="R8" s="233"/>
      <c r="S8" s="233"/>
      <c r="T8" s="234"/>
      <c r="U8" s="228"/>
      <c r="V8" s="228">
        <f>SUM(V9:V41)</f>
        <v>304.29000000000002</v>
      </c>
      <c r="W8" s="228"/>
      <c r="X8" s="228"/>
      <c r="Y8" s="228"/>
      <c r="AG8" t="s">
        <v>188</v>
      </c>
    </row>
    <row r="9" spans="1:60" outlineLevel="1" x14ac:dyDescent="0.2">
      <c r="A9" s="236">
        <v>1</v>
      </c>
      <c r="B9" s="237" t="s">
        <v>404</v>
      </c>
      <c r="C9" s="254" t="s">
        <v>405</v>
      </c>
      <c r="D9" s="238" t="s">
        <v>406</v>
      </c>
      <c r="E9" s="239">
        <v>25.866700000000002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192</v>
      </c>
      <c r="T9" s="242" t="s">
        <v>193</v>
      </c>
      <c r="U9" s="225">
        <v>3.5329999999999999</v>
      </c>
      <c r="V9" s="225">
        <f>ROUND(E9*U9,2)</f>
        <v>91.39</v>
      </c>
      <c r="W9" s="225"/>
      <c r="X9" s="225" t="s">
        <v>194</v>
      </c>
      <c r="Y9" s="225" t="s">
        <v>195</v>
      </c>
      <c r="Z9" s="215"/>
      <c r="AA9" s="215"/>
      <c r="AB9" s="215"/>
      <c r="AC9" s="215"/>
      <c r="AD9" s="215"/>
      <c r="AE9" s="215"/>
      <c r="AF9" s="215"/>
      <c r="AG9" s="215" t="s">
        <v>196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55" t="s">
        <v>480</v>
      </c>
      <c r="D10" s="226"/>
      <c r="E10" s="227">
        <v>16.850000000000001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209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55" t="s">
        <v>481</v>
      </c>
      <c r="D11" s="226"/>
      <c r="E11" s="227">
        <v>6.75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209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55" t="s">
        <v>482</v>
      </c>
      <c r="D12" s="226"/>
      <c r="E12" s="227">
        <v>2.27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5"/>
      <c r="AA12" s="215"/>
      <c r="AB12" s="215"/>
      <c r="AC12" s="215"/>
      <c r="AD12" s="215"/>
      <c r="AE12" s="215"/>
      <c r="AF12" s="215"/>
      <c r="AG12" s="215" t="s">
        <v>209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6">
        <v>2</v>
      </c>
      <c r="B13" s="237" t="s">
        <v>483</v>
      </c>
      <c r="C13" s="254" t="s">
        <v>484</v>
      </c>
      <c r="D13" s="238" t="s">
        <v>406</v>
      </c>
      <c r="E13" s="239">
        <v>25.866700000000002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/>
      <c r="S13" s="241" t="s">
        <v>192</v>
      </c>
      <c r="T13" s="242" t="s">
        <v>193</v>
      </c>
      <c r="U13" s="225">
        <v>3.81</v>
      </c>
      <c r="V13" s="225">
        <f>ROUND(E13*U13,2)</f>
        <v>98.55</v>
      </c>
      <c r="W13" s="225"/>
      <c r="X13" s="225" t="s">
        <v>194</v>
      </c>
      <c r="Y13" s="225" t="s">
        <v>195</v>
      </c>
      <c r="Z13" s="215"/>
      <c r="AA13" s="215"/>
      <c r="AB13" s="215"/>
      <c r="AC13" s="215"/>
      <c r="AD13" s="215"/>
      <c r="AE13" s="215"/>
      <c r="AF13" s="215"/>
      <c r="AG13" s="215" t="s">
        <v>196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22"/>
      <c r="B14" s="223"/>
      <c r="C14" s="255" t="s">
        <v>480</v>
      </c>
      <c r="D14" s="226"/>
      <c r="E14" s="227">
        <v>16.850000000000001</v>
      </c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209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22"/>
      <c r="B15" s="223"/>
      <c r="C15" s="255" t="s">
        <v>481</v>
      </c>
      <c r="D15" s="226"/>
      <c r="E15" s="227">
        <v>6.75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209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 x14ac:dyDescent="0.2">
      <c r="A16" s="222"/>
      <c r="B16" s="223"/>
      <c r="C16" s="255" t="s">
        <v>482</v>
      </c>
      <c r="D16" s="226"/>
      <c r="E16" s="227">
        <v>2.27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209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2.5" outlineLevel="1" x14ac:dyDescent="0.2">
      <c r="A17" s="236">
        <v>3</v>
      </c>
      <c r="B17" s="237" t="s">
        <v>485</v>
      </c>
      <c r="C17" s="254" t="s">
        <v>486</v>
      </c>
      <c r="D17" s="238" t="s">
        <v>406</v>
      </c>
      <c r="E17" s="239">
        <v>25.866700000000002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192</v>
      </c>
      <c r="T17" s="242" t="s">
        <v>193</v>
      </c>
      <c r="U17" s="225">
        <v>1.0999999999999999E-2</v>
      </c>
      <c r="V17" s="225">
        <f>ROUND(E17*U17,2)</f>
        <v>0.28000000000000003</v>
      </c>
      <c r="W17" s="225"/>
      <c r="X17" s="225" t="s">
        <v>194</v>
      </c>
      <c r="Y17" s="225" t="s">
        <v>195</v>
      </c>
      <c r="Z17" s="215"/>
      <c r="AA17" s="215"/>
      <c r="AB17" s="215"/>
      <c r="AC17" s="215"/>
      <c r="AD17" s="215"/>
      <c r="AE17" s="215"/>
      <c r="AF17" s="215"/>
      <c r="AG17" s="215" t="s">
        <v>196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55" t="s">
        <v>480</v>
      </c>
      <c r="D18" s="226"/>
      <c r="E18" s="227">
        <v>16.850000000000001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209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">
      <c r="A19" s="222"/>
      <c r="B19" s="223"/>
      <c r="C19" s="255" t="s">
        <v>481</v>
      </c>
      <c r="D19" s="226"/>
      <c r="E19" s="227">
        <v>6.75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209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22"/>
      <c r="B20" s="223"/>
      <c r="C20" s="255" t="s">
        <v>482</v>
      </c>
      <c r="D20" s="226"/>
      <c r="E20" s="227">
        <v>2.27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5"/>
      <c r="AA20" s="215"/>
      <c r="AB20" s="215"/>
      <c r="AC20" s="215"/>
      <c r="AD20" s="215"/>
      <c r="AE20" s="215"/>
      <c r="AF20" s="215"/>
      <c r="AG20" s="215" t="s">
        <v>209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36">
        <v>4</v>
      </c>
      <c r="B21" s="237" t="s">
        <v>422</v>
      </c>
      <c r="C21" s="254" t="s">
        <v>487</v>
      </c>
      <c r="D21" s="238" t="s">
        <v>406</v>
      </c>
      <c r="E21" s="239">
        <v>25.866700000000002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192</v>
      </c>
      <c r="T21" s="242" t="s">
        <v>193</v>
      </c>
      <c r="U21" s="225">
        <v>0.66800000000000004</v>
      </c>
      <c r="V21" s="225">
        <f>ROUND(E21*U21,2)</f>
        <v>17.28</v>
      </c>
      <c r="W21" s="225"/>
      <c r="X21" s="225" t="s">
        <v>194</v>
      </c>
      <c r="Y21" s="225" t="s">
        <v>195</v>
      </c>
      <c r="Z21" s="215"/>
      <c r="AA21" s="215"/>
      <c r="AB21" s="215"/>
      <c r="AC21" s="215"/>
      <c r="AD21" s="215"/>
      <c r="AE21" s="215"/>
      <c r="AF21" s="215"/>
      <c r="AG21" s="215" t="s">
        <v>196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">
      <c r="A22" s="222"/>
      <c r="B22" s="223"/>
      <c r="C22" s="255" t="s">
        <v>480</v>
      </c>
      <c r="D22" s="226"/>
      <c r="E22" s="227">
        <v>16.850000000000001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209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">
      <c r="A23" s="222"/>
      <c r="B23" s="223"/>
      <c r="C23" s="255" t="s">
        <v>481</v>
      </c>
      <c r="D23" s="226"/>
      <c r="E23" s="227">
        <v>6.75</v>
      </c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5"/>
      <c r="AA23" s="215"/>
      <c r="AB23" s="215"/>
      <c r="AC23" s="215"/>
      <c r="AD23" s="215"/>
      <c r="AE23" s="215"/>
      <c r="AF23" s="215"/>
      <c r="AG23" s="215" t="s">
        <v>209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55" t="s">
        <v>482</v>
      </c>
      <c r="D24" s="226"/>
      <c r="E24" s="227">
        <v>2.27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209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36">
        <v>5</v>
      </c>
      <c r="B25" s="237" t="s">
        <v>424</v>
      </c>
      <c r="C25" s="254" t="s">
        <v>488</v>
      </c>
      <c r="D25" s="238" t="s">
        <v>406</v>
      </c>
      <c r="E25" s="239">
        <v>77.600099999999998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192</v>
      </c>
      <c r="T25" s="242" t="s">
        <v>193</v>
      </c>
      <c r="U25" s="225">
        <v>0.59099999999999997</v>
      </c>
      <c r="V25" s="225">
        <f>ROUND(E25*U25,2)</f>
        <v>45.86</v>
      </c>
      <c r="W25" s="225"/>
      <c r="X25" s="225" t="s">
        <v>194</v>
      </c>
      <c r="Y25" s="225" t="s">
        <v>195</v>
      </c>
      <c r="Z25" s="215"/>
      <c r="AA25" s="215"/>
      <c r="AB25" s="215"/>
      <c r="AC25" s="215"/>
      <c r="AD25" s="215"/>
      <c r="AE25" s="215"/>
      <c r="AF25" s="215"/>
      <c r="AG25" s="215" t="s">
        <v>196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55" t="s">
        <v>489</v>
      </c>
      <c r="D26" s="226"/>
      <c r="E26" s="227">
        <v>50.55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209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55" t="s">
        <v>490</v>
      </c>
      <c r="D27" s="226"/>
      <c r="E27" s="227">
        <v>20.239999999999998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209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">
      <c r="A28" s="222"/>
      <c r="B28" s="223"/>
      <c r="C28" s="255" t="s">
        <v>491</v>
      </c>
      <c r="D28" s="226"/>
      <c r="E28" s="227">
        <v>6.82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5"/>
      <c r="AA28" s="215"/>
      <c r="AB28" s="215"/>
      <c r="AC28" s="215"/>
      <c r="AD28" s="215"/>
      <c r="AE28" s="215"/>
      <c r="AF28" s="215"/>
      <c r="AG28" s="215" t="s">
        <v>209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2.5" outlineLevel="1" x14ac:dyDescent="0.2">
      <c r="A29" s="236">
        <v>6</v>
      </c>
      <c r="B29" s="237" t="s">
        <v>426</v>
      </c>
      <c r="C29" s="254" t="s">
        <v>492</v>
      </c>
      <c r="D29" s="238" t="s">
        <v>406</v>
      </c>
      <c r="E29" s="239">
        <v>25.866700000000002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/>
      <c r="S29" s="241" t="s">
        <v>192</v>
      </c>
      <c r="T29" s="242" t="s">
        <v>193</v>
      </c>
      <c r="U29" s="225">
        <v>1.9379999999999999</v>
      </c>
      <c r="V29" s="225">
        <f>ROUND(E29*U29,2)</f>
        <v>50.13</v>
      </c>
      <c r="W29" s="225"/>
      <c r="X29" s="225" t="s">
        <v>194</v>
      </c>
      <c r="Y29" s="225" t="s">
        <v>195</v>
      </c>
      <c r="Z29" s="215"/>
      <c r="AA29" s="215"/>
      <c r="AB29" s="215"/>
      <c r="AC29" s="215"/>
      <c r="AD29" s="215"/>
      <c r="AE29" s="215"/>
      <c r="AF29" s="215"/>
      <c r="AG29" s="215" t="s">
        <v>196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55" t="s">
        <v>480</v>
      </c>
      <c r="D30" s="226"/>
      <c r="E30" s="227">
        <v>16.850000000000001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209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22"/>
      <c r="B31" s="223"/>
      <c r="C31" s="255" t="s">
        <v>481</v>
      </c>
      <c r="D31" s="226"/>
      <c r="E31" s="227">
        <v>6.75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209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">
      <c r="A32" s="222"/>
      <c r="B32" s="223"/>
      <c r="C32" s="255" t="s">
        <v>482</v>
      </c>
      <c r="D32" s="226"/>
      <c r="E32" s="227">
        <v>2.27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209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6">
        <v>7</v>
      </c>
      <c r="B33" s="237" t="s">
        <v>493</v>
      </c>
      <c r="C33" s="254" t="s">
        <v>494</v>
      </c>
      <c r="D33" s="238" t="s">
        <v>406</v>
      </c>
      <c r="E33" s="239">
        <v>25.866700000000002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192</v>
      </c>
      <c r="T33" s="242" t="s">
        <v>193</v>
      </c>
      <c r="U33" s="225">
        <v>3.1E-2</v>
      </c>
      <c r="V33" s="225">
        <f>ROUND(E33*U33,2)</f>
        <v>0.8</v>
      </c>
      <c r="W33" s="225"/>
      <c r="X33" s="225" t="s">
        <v>194</v>
      </c>
      <c r="Y33" s="225" t="s">
        <v>195</v>
      </c>
      <c r="Z33" s="215"/>
      <c r="AA33" s="215"/>
      <c r="AB33" s="215"/>
      <c r="AC33" s="215"/>
      <c r="AD33" s="215"/>
      <c r="AE33" s="215"/>
      <c r="AF33" s="215"/>
      <c r="AG33" s="215" t="s">
        <v>196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56" t="s">
        <v>495</v>
      </c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219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61" t="str">
        <f>C34</f>
        <v>Uložení sypaniny do násypů nebo na skládku s rozprostřením sypaniny ve vrstvách a s hrubým urovnáním.</v>
      </c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55" t="s">
        <v>480</v>
      </c>
      <c r="D35" s="226"/>
      <c r="E35" s="227">
        <v>16.850000000000001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209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55" t="s">
        <v>481</v>
      </c>
      <c r="D36" s="226"/>
      <c r="E36" s="227">
        <v>6.75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209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">
      <c r="A37" s="222"/>
      <c r="B37" s="223"/>
      <c r="C37" s="255" t="s">
        <v>482</v>
      </c>
      <c r="D37" s="226"/>
      <c r="E37" s="227">
        <v>2.27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209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36">
        <v>8</v>
      </c>
      <c r="B38" s="237" t="s">
        <v>496</v>
      </c>
      <c r="C38" s="254" t="s">
        <v>497</v>
      </c>
      <c r="D38" s="238" t="s">
        <v>406</v>
      </c>
      <c r="E38" s="239">
        <v>25.866700000000002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/>
      <c r="S38" s="241" t="s">
        <v>192</v>
      </c>
      <c r="T38" s="242" t="s">
        <v>193</v>
      </c>
      <c r="U38" s="225">
        <v>0</v>
      </c>
      <c r="V38" s="225">
        <f>ROUND(E38*U38,2)</f>
        <v>0</v>
      </c>
      <c r="W38" s="225"/>
      <c r="X38" s="225" t="s">
        <v>194</v>
      </c>
      <c r="Y38" s="225" t="s">
        <v>195</v>
      </c>
      <c r="Z38" s="215"/>
      <c r="AA38" s="215"/>
      <c r="AB38" s="215"/>
      <c r="AC38" s="215"/>
      <c r="AD38" s="215"/>
      <c r="AE38" s="215"/>
      <c r="AF38" s="215"/>
      <c r="AG38" s="215" t="s">
        <v>196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2" x14ac:dyDescent="0.2">
      <c r="A39" s="222"/>
      <c r="B39" s="223"/>
      <c r="C39" s="255" t="s">
        <v>480</v>
      </c>
      <c r="D39" s="226"/>
      <c r="E39" s="227">
        <v>16.850000000000001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209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 x14ac:dyDescent="0.2">
      <c r="A40" s="222"/>
      <c r="B40" s="223"/>
      <c r="C40" s="255" t="s">
        <v>481</v>
      </c>
      <c r="D40" s="226"/>
      <c r="E40" s="227">
        <v>6.75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209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 x14ac:dyDescent="0.2">
      <c r="A41" s="222"/>
      <c r="B41" s="223"/>
      <c r="C41" s="255" t="s">
        <v>482</v>
      </c>
      <c r="D41" s="226"/>
      <c r="E41" s="227">
        <v>2.27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209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">
      <c r="A42" s="229" t="s">
        <v>187</v>
      </c>
      <c r="B42" s="230" t="s">
        <v>52</v>
      </c>
      <c r="C42" s="252" t="s">
        <v>109</v>
      </c>
      <c r="D42" s="231"/>
      <c r="E42" s="232"/>
      <c r="F42" s="233"/>
      <c r="G42" s="233">
        <f>SUMIF(AG43:AG55,"&lt;&gt;NOR",G43:G55)</f>
        <v>0</v>
      </c>
      <c r="H42" s="233"/>
      <c r="I42" s="233">
        <f>SUM(I43:I55)</f>
        <v>0</v>
      </c>
      <c r="J42" s="233"/>
      <c r="K42" s="233">
        <f>SUM(K43:K55)</f>
        <v>0</v>
      </c>
      <c r="L42" s="233"/>
      <c r="M42" s="233">
        <f>SUM(M43:M55)</f>
        <v>0</v>
      </c>
      <c r="N42" s="232"/>
      <c r="O42" s="232">
        <f>SUM(O43:O55)</f>
        <v>0.05</v>
      </c>
      <c r="P42" s="232"/>
      <c r="Q42" s="232">
        <f>SUM(Q43:Q55)</f>
        <v>0</v>
      </c>
      <c r="R42" s="233"/>
      <c r="S42" s="233"/>
      <c r="T42" s="234"/>
      <c r="U42" s="228"/>
      <c r="V42" s="228">
        <f>SUM(V43:V55)</f>
        <v>88.78</v>
      </c>
      <c r="W42" s="228"/>
      <c r="X42" s="228"/>
      <c r="Y42" s="228"/>
      <c r="AG42" t="s">
        <v>188</v>
      </c>
    </row>
    <row r="43" spans="1:60" ht="22.5" outlineLevel="1" x14ac:dyDescent="0.2">
      <c r="A43" s="243">
        <v>9</v>
      </c>
      <c r="B43" s="244" t="s">
        <v>498</v>
      </c>
      <c r="C43" s="253" t="s">
        <v>499</v>
      </c>
      <c r="D43" s="245" t="s">
        <v>207</v>
      </c>
      <c r="E43" s="246">
        <v>73.727500000000006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192</v>
      </c>
      <c r="T43" s="249" t="s">
        <v>193</v>
      </c>
      <c r="U43" s="225">
        <v>0.52600000000000002</v>
      </c>
      <c r="V43" s="225">
        <f>ROUND(E43*U43,2)</f>
        <v>38.78</v>
      </c>
      <c r="W43" s="225"/>
      <c r="X43" s="225" t="s">
        <v>194</v>
      </c>
      <c r="Y43" s="225" t="s">
        <v>195</v>
      </c>
      <c r="Z43" s="215"/>
      <c r="AA43" s="215"/>
      <c r="AB43" s="215"/>
      <c r="AC43" s="215"/>
      <c r="AD43" s="215"/>
      <c r="AE43" s="215"/>
      <c r="AF43" s="215"/>
      <c r="AG43" s="215" t="s">
        <v>196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1" x14ac:dyDescent="0.2">
      <c r="A44" s="236">
        <v>10</v>
      </c>
      <c r="B44" s="237" t="s">
        <v>500</v>
      </c>
      <c r="C44" s="254" t="s">
        <v>501</v>
      </c>
      <c r="D44" s="238" t="s">
        <v>265</v>
      </c>
      <c r="E44" s="239">
        <v>5.3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5.2999999999999998E-4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192</v>
      </c>
      <c r="T44" s="242" t="s">
        <v>193</v>
      </c>
      <c r="U44" s="225">
        <v>0.99999000000000005</v>
      </c>
      <c r="V44" s="225">
        <f>ROUND(E44*U44,2)</f>
        <v>5.3</v>
      </c>
      <c r="W44" s="225"/>
      <c r="X44" s="225" t="s">
        <v>194</v>
      </c>
      <c r="Y44" s="225" t="s">
        <v>195</v>
      </c>
      <c r="Z44" s="215"/>
      <c r="AA44" s="215"/>
      <c r="AB44" s="215"/>
      <c r="AC44" s="215"/>
      <c r="AD44" s="215"/>
      <c r="AE44" s="215"/>
      <c r="AF44" s="215"/>
      <c r="AG44" s="215" t="s">
        <v>196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2.5" outlineLevel="2" x14ac:dyDescent="0.2">
      <c r="A45" s="222"/>
      <c r="B45" s="223"/>
      <c r="C45" s="256" t="s">
        <v>502</v>
      </c>
      <c r="D45" s="250"/>
      <c r="E45" s="250"/>
      <c r="F45" s="250"/>
      <c r="G45" s="250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219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61" t="str">
        <f>C45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45" s="215"/>
      <c r="BC45" s="215"/>
      <c r="BD45" s="215"/>
      <c r="BE45" s="215"/>
      <c r="BF45" s="215"/>
      <c r="BG45" s="215"/>
      <c r="BH45" s="215"/>
    </row>
    <row r="46" spans="1:60" outlineLevel="2" x14ac:dyDescent="0.2">
      <c r="A46" s="222"/>
      <c r="B46" s="223"/>
      <c r="C46" s="255" t="s">
        <v>503</v>
      </c>
      <c r="D46" s="226"/>
      <c r="E46" s="227">
        <v>5.3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209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2.5" outlineLevel="1" x14ac:dyDescent="0.2">
      <c r="A47" s="236">
        <v>11</v>
      </c>
      <c r="B47" s="237" t="s">
        <v>504</v>
      </c>
      <c r="C47" s="254" t="s">
        <v>505</v>
      </c>
      <c r="D47" s="238" t="s">
        <v>265</v>
      </c>
      <c r="E47" s="239">
        <v>13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8.0000000000000004E-4</v>
      </c>
      <c r="O47" s="239">
        <f>ROUND(E47*N47,2)</f>
        <v>0.01</v>
      </c>
      <c r="P47" s="239">
        <v>0</v>
      </c>
      <c r="Q47" s="239">
        <f>ROUND(E47*P47,2)</f>
        <v>0</v>
      </c>
      <c r="R47" s="241"/>
      <c r="S47" s="241" t="s">
        <v>192</v>
      </c>
      <c r="T47" s="242" t="s">
        <v>193</v>
      </c>
      <c r="U47" s="225">
        <v>1.01999</v>
      </c>
      <c r="V47" s="225">
        <f>ROUND(E47*U47,2)</f>
        <v>13.26</v>
      </c>
      <c r="W47" s="225"/>
      <c r="X47" s="225" t="s">
        <v>194</v>
      </c>
      <c r="Y47" s="225" t="s">
        <v>195</v>
      </c>
      <c r="Z47" s="215"/>
      <c r="AA47" s="215"/>
      <c r="AB47" s="215"/>
      <c r="AC47" s="215"/>
      <c r="AD47" s="215"/>
      <c r="AE47" s="215"/>
      <c r="AF47" s="215"/>
      <c r="AG47" s="215" t="s">
        <v>196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2.5" outlineLevel="2" x14ac:dyDescent="0.2">
      <c r="A48" s="222"/>
      <c r="B48" s="223"/>
      <c r="C48" s="256" t="s">
        <v>502</v>
      </c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219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61" t="str">
        <f>C48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48" s="215"/>
      <c r="BC48" s="215"/>
      <c r="BD48" s="215"/>
      <c r="BE48" s="215"/>
      <c r="BF48" s="215"/>
      <c r="BG48" s="215"/>
      <c r="BH48" s="215"/>
    </row>
    <row r="49" spans="1:60" outlineLevel="2" x14ac:dyDescent="0.2">
      <c r="A49" s="222"/>
      <c r="B49" s="223"/>
      <c r="C49" s="255" t="s">
        <v>506</v>
      </c>
      <c r="D49" s="226"/>
      <c r="E49" s="227">
        <v>13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5"/>
      <c r="AA49" s="215"/>
      <c r="AB49" s="215"/>
      <c r="AC49" s="215"/>
      <c r="AD49" s="215"/>
      <c r="AE49" s="215"/>
      <c r="AF49" s="215"/>
      <c r="AG49" s="215" t="s">
        <v>209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2.5" outlineLevel="1" x14ac:dyDescent="0.2">
      <c r="A50" s="236">
        <v>12</v>
      </c>
      <c r="B50" s="237" t="s">
        <v>507</v>
      </c>
      <c r="C50" s="254" t="s">
        <v>508</v>
      </c>
      <c r="D50" s="238" t="s">
        <v>265</v>
      </c>
      <c r="E50" s="239">
        <v>18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1.06E-3</v>
      </c>
      <c r="O50" s="239">
        <f>ROUND(E50*N50,2)</f>
        <v>0.02</v>
      </c>
      <c r="P50" s="239">
        <v>0</v>
      </c>
      <c r="Q50" s="239">
        <f>ROUND(E50*P50,2)</f>
        <v>0</v>
      </c>
      <c r="R50" s="241"/>
      <c r="S50" s="241" t="s">
        <v>192</v>
      </c>
      <c r="T50" s="242" t="s">
        <v>193</v>
      </c>
      <c r="U50" s="225">
        <v>1.03999</v>
      </c>
      <c r="V50" s="225">
        <f>ROUND(E50*U50,2)</f>
        <v>18.72</v>
      </c>
      <c r="W50" s="225"/>
      <c r="X50" s="225" t="s">
        <v>194</v>
      </c>
      <c r="Y50" s="225" t="s">
        <v>195</v>
      </c>
      <c r="Z50" s="215"/>
      <c r="AA50" s="215"/>
      <c r="AB50" s="215"/>
      <c r="AC50" s="215"/>
      <c r="AD50" s="215"/>
      <c r="AE50" s="215"/>
      <c r="AF50" s="215"/>
      <c r="AG50" s="215" t="s">
        <v>196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ht="22.5" outlineLevel="2" x14ac:dyDescent="0.2">
      <c r="A51" s="222"/>
      <c r="B51" s="223"/>
      <c r="C51" s="256" t="s">
        <v>502</v>
      </c>
      <c r="D51" s="250"/>
      <c r="E51" s="250"/>
      <c r="F51" s="250"/>
      <c r="G51" s="250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5"/>
      <c r="AA51" s="215"/>
      <c r="AB51" s="215"/>
      <c r="AC51" s="215"/>
      <c r="AD51" s="215"/>
      <c r="AE51" s="215"/>
      <c r="AF51" s="215"/>
      <c r="AG51" s="215" t="s">
        <v>219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61" t="str">
        <f>C51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55" t="s">
        <v>509</v>
      </c>
      <c r="D52" s="226"/>
      <c r="E52" s="227">
        <v>18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209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2.5" outlineLevel="1" x14ac:dyDescent="0.2">
      <c r="A53" s="236">
        <v>13</v>
      </c>
      <c r="B53" s="237" t="s">
        <v>510</v>
      </c>
      <c r="C53" s="254" t="s">
        <v>511</v>
      </c>
      <c r="D53" s="238" t="s">
        <v>265</v>
      </c>
      <c r="E53" s="239">
        <v>12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1.33E-3</v>
      </c>
      <c r="O53" s="239">
        <f>ROUND(E53*N53,2)</f>
        <v>0.02</v>
      </c>
      <c r="P53" s="239">
        <v>0</v>
      </c>
      <c r="Q53" s="239">
        <f>ROUND(E53*P53,2)</f>
        <v>0</v>
      </c>
      <c r="R53" s="241"/>
      <c r="S53" s="241" t="s">
        <v>192</v>
      </c>
      <c r="T53" s="242" t="s">
        <v>193</v>
      </c>
      <c r="U53" s="225">
        <v>1.05999</v>
      </c>
      <c r="V53" s="225">
        <f>ROUND(E53*U53,2)</f>
        <v>12.72</v>
      </c>
      <c r="W53" s="225"/>
      <c r="X53" s="225" t="s">
        <v>194</v>
      </c>
      <c r="Y53" s="225" t="s">
        <v>195</v>
      </c>
      <c r="Z53" s="215"/>
      <c r="AA53" s="215"/>
      <c r="AB53" s="215"/>
      <c r="AC53" s="215"/>
      <c r="AD53" s="215"/>
      <c r="AE53" s="215"/>
      <c r="AF53" s="215"/>
      <c r="AG53" s="215" t="s">
        <v>196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2.5" outlineLevel="2" x14ac:dyDescent="0.2">
      <c r="A54" s="222"/>
      <c r="B54" s="223"/>
      <c r="C54" s="256" t="s">
        <v>502</v>
      </c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219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61" t="str">
        <f>C54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54" s="215"/>
      <c r="BC54" s="215"/>
      <c r="BD54" s="215"/>
      <c r="BE54" s="215"/>
      <c r="BF54" s="215"/>
      <c r="BG54" s="215"/>
      <c r="BH54" s="215"/>
    </row>
    <row r="55" spans="1:60" outlineLevel="2" x14ac:dyDescent="0.2">
      <c r="A55" s="222"/>
      <c r="B55" s="223"/>
      <c r="C55" s="255" t="s">
        <v>512</v>
      </c>
      <c r="D55" s="226"/>
      <c r="E55" s="227">
        <v>12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25"/>
      <c r="Z55" s="215"/>
      <c r="AA55" s="215"/>
      <c r="AB55" s="215"/>
      <c r="AC55" s="215"/>
      <c r="AD55" s="215"/>
      <c r="AE55" s="215"/>
      <c r="AF55" s="215"/>
      <c r="AG55" s="215" t="s">
        <v>209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x14ac:dyDescent="0.2">
      <c r="A56" s="229" t="s">
        <v>187</v>
      </c>
      <c r="B56" s="230" t="s">
        <v>54</v>
      </c>
      <c r="C56" s="252" t="s">
        <v>110</v>
      </c>
      <c r="D56" s="231"/>
      <c r="E56" s="232"/>
      <c r="F56" s="233"/>
      <c r="G56" s="233">
        <f>SUMIF(AG57:AG61,"&lt;&gt;NOR",G57:G61)</f>
        <v>0</v>
      </c>
      <c r="H56" s="233"/>
      <c r="I56" s="233">
        <f>SUM(I57:I61)</f>
        <v>0</v>
      </c>
      <c r="J56" s="233"/>
      <c r="K56" s="233">
        <f>SUM(K57:K61)</f>
        <v>0</v>
      </c>
      <c r="L56" s="233"/>
      <c r="M56" s="233">
        <f>SUM(M57:M61)</f>
        <v>0</v>
      </c>
      <c r="N56" s="232"/>
      <c r="O56" s="232">
        <f>SUM(O57:O61)</f>
        <v>0.48</v>
      </c>
      <c r="P56" s="232"/>
      <c r="Q56" s="232">
        <f>SUM(Q57:Q61)</f>
        <v>0</v>
      </c>
      <c r="R56" s="233"/>
      <c r="S56" s="233"/>
      <c r="T56" s="234"/>
      <c r="U56" s="228"/>
      <c r="V56" s="228">
        <f>SUM(V57:V61)</f>
        <v>2.7199999999999998</v>
      </c>
      <c r="W56" s="228"/>
      <c r="X56" s="228"/>
      <c r="Y56" s="228"/>
      <c r="AG56" t="s">
        <v>188</v>
      </c>
    </row>
    <row r="57" spans="1:60" outlineLevel="1" x14ac:dyDescent="0.2">
      <c r="A57" s="243">
        <v>14</v>
      </c>
      <c r="B57" s="244" t="s">
        <v>513</v>
      </c>
      <c r="C57" s="253" t="s">
        <v>514</v>
      </c>
      <c r="D57" s="245" t="s">
        <v>191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7.1300000000000001E-3</v>
      </c>
      <c r="O57" s="246">
        <f>ROUND(E57*N57,2)</f>
        <v>0.01</v>
      </c>
      <c r="P57" s="246">
        <v>0</v>
      </c>
      <c r="Q57" s="246">
        <f>ROUND(E57*P57,2)</f>
        <v>0</v>
      </c>
      <c r="R57" s="248"/>
      <c r="S57" s="248" t="s">
        <v>192</v>
      </c>
      <c r="T57" s="249" t="s">
        <v>193</v>
      </c>
      <c r="U57" s="225">
        <v>0.24199999999999999</v>
      </c>
      <c r="V57" s="225">
        <f>ROUND(E57*U57,2)</f>
        <v>0.24</v>
      </c>
      <c r="W57" s="225"/>
      <c r="X57" s="225" t="s">
        <v>194</v>
      </c>
      <c r="Y57" s="225" t="s">
        <v>195</v>
      </c>
      <c r="Z57" s="215"/>
      <c r="AA57" s="215"/>
      <c r="AB57" s="215"/>
      <c r="AC57" s="215"/>
      <c r="AD57" s="215"/>
      <c r="AE57" s="215"/>
      <c r="AF57" s="215"/>
      <c r="AG57" s="215" t="s">
        <v>196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36">
        <v>15</v>
      </c>
      <c r="B58" s="237" t="s">
        <v>515</v>
      </c>
      <c r="C58" s="254" t="s">
        <v>516</v>
      </c>
      <c r="D58" s="238" t="s">
        <v>207</v>
      </c>
      <c r="E58" s="239">
        <v>4.6399999999999997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9.4030000000000002E-2</v>
      </c>
      <c r="O58" s="239">
        <f>ROUND(E58*N58,2)</f>
        <v>0.44</v>
      </c>
      <c r="P58" s="239">
        <v>0</v>
      </c>
      <c r="Q58" s="239">
        <f>ROUND(E58*P58,2)</f>
        <v>0</v>
      </c>
      <c r="R58" s="241"/>
      <c r="S58" s="241" t="s">
        <v>192</v>
      </c>
      <c r="T58" s="242" t="s">
        <v>193</v>
      </c>
      <c r="U58" s="225">
        <v>0.53500000000000003</v>
      </c>
      <c r="V58" s="225">
        <f>ROUND(E58*U58,2)</f>
        <v>2.48</v>
      </c>
      <c r="W58" s="225"/>
      <c r="X58" s="225" t="s">
        <v>194</v>
      </c>
      <c r="Y58" s="225" t="s">
        <v>195</v>
      </c>
      <c r="Z58" s="215"/>
      <c r="AA58" s="215"/>
      <c r="AB58" s="215"/>
      <c r="AC58" s="215"/>
      <c r="AD58" s="215"/>
      <c r="AE58" s="215"/>
      <c r="AF58" s="215"/>
      <c r="AG58" s="215" t="s">
        <v>196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2" x14ac:dyDescent="0.2">
      <c r="A59" s="222"/>
      <c r="B59" s="223"/>
      <c r="C59" s="255" t="s">
        <v>517</v>
      </c>
      <c r="D59" s="226"/>
      <c r="E59" s="227">
        <v>6.24</v>
      </c>
      <c r="F59" s="225"/>
      <c r="G59" s="225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5"/>
      <c r="AA59" s="215"/>
      <c r="AB59" s="215"/>
      <c r="AC59" s="215"/>
      <c r="AD59" s="215"/>
      <c r="AE59" s="215"/>
      <c r="AF59" s="215"/>
      <c r="AG59" s="215" t="s">
        <v>209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 x14ac:dyDescent="0.2">
      <c r="A60" s="222"/>
      <c r="B60" s="223"/>
      <c r="C60" s="255" t="s">
        <v>518</v>
      </c>
      <c r="D60" s="226"/>
      <c r="E60" s="227">
        <v>-1.6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5"/>
      <c r="AA60" s="215"/>
      <c r="AB60" s="215"/>
      <c r="AC60" s="215"/>
      <c r="AD60" s="215"/>
      <c r="AE60" s="215"/>
      <c r="AF60" s="215"/>
      <c r="AG60" s="215" t="s">
        <v>209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1" x14ac:dyDescent="0.2">
      <c r="A61" s="243">
        <v>16</v>
      </c>
      <c r="B61" s="244" t="s">
        <v>519</v>
      </c>
      <c r="C61" s="253" t="s">
        <v>520</v>
      </c>
      <c r="D61" s="245" t="s">
        <v>191</v>
      </c>
      <c r="E61" s="246">
        <v>1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3.2000000000000001E-2</v>
      </c>
      <c r="O61" s="246">
        <f>ROUND(E61*N61,2)</f>
        <v>0.03</v>
      </c>
      <c r="P61" s="246">
        <v>0</v>
      </c>
      <c r="Q61" s="246">
        <f>ROUND(E61*P61,2)</f>
        <v>0</v>
      </c>
      <c r="R61" s="248"/>
      <c r="S61" s="248" t="s">
        <v>192</v>
      </c>
      <c r="T61" s="249" t="s">
        <v>193</v>
      </c>
      <c r="U61" s="225">
        <v>0</v>
      </c>
      <c r="V61" s="225">
        <f>ROUND(E61*U61,2)</f>
        <v>0</v>
      </c>
      <c r="W61" s="225"/>
      <c r="X61" s="225" t="s">
        <v>464</v>
      </c>
      <c r="Y61" s="225" t="s">
        <v>195</v>
      </c>
      <c r="Z61" s="215"/>
      <c r="AA61" s="215"/>
      <c r="AB61" s="215"/>
      <c r="AC61" s="215"/>
      <c r="AD61" s="215"/>
      <c r="AE61" s="215"/>
      <c r="AF61" s="215"/>
      <c r="AG61" s="215" t="s">
        <v>465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">
      <c r="A62" s="229" t="s">
        <v>187</v>
      </c>
      <c r="B62" s="230" t="s">
        <v>113</v>
      </c>
      <c r="C62" s="252" t="s">
        <v>114</v>
      </c>
      <c r="D62" s="231"/>
      <c r="E62" s="232"/>
      <c r="F62" s="233"/>
      <c r="G62" s="233">
        <f>SUMIF(AG63:AG68,"&lt;&gt;NOR",G63:G68)</f>
        <v>0</v>
      </c>
      <c r="H62" s="233"/>
      <c r="I62" s="233">
        <f>SUM(I63:I68)</f>
        <v>0</v>
      </c>
      <c r="J62" s="233"/>
      <c r="K62" s="233">
        <f>SUM(K63:K68)</f>
        <v>0</v>
      </c>
      <c r="L62" s="233"/>
      <c r="M62" s="233">
        <f>SUM(M63:M68)</f>
        <v>0</v>
      </c>
      <c r="N62" s="232"/>
      <c r="O62" s="232">
        <f>SUM(O63:O68)</f>
        <v>0.05</v>
      </c>
      <c r="P62" s="232"/>
      <c r="Q62" s="232">
        <f>SUM(Q63:Q68)</f>
        <v>0</v>
      </c>
      <c r="R62" s="233"/>
      <c r="S62" s="233"/>
      <c r="T62" s="234"/>
      <c r="U62" s="228"/>
      <c r="V62" s="228">
        <f>SUM(V63:V68)</f>
        <v>2.9699999999999998</v>
      </c>
      <c r="W62" s="228"/>
      <c r="X62" s="228"/>
      <c r="Y62" s="228"/>
      <c r="AG62" t="s">
        <v>188</v>
      </c>
    </row>
    <row r="63" spans="1:60" outlineLevel="1" x14ac:dyDescent="0.2">
      <c r="A63" s="236">
        <v>17</v>
      </c>
      <c r="B63" s="237" t="s">
        <v>521</v>
      </c>
      <c r="C63" s="254" t="s">
        <v>522</v>
      </c>
      <c r="D63" s="238" t="s">
        <v>207</v>
      </c>
      <c r="E63" s="239">
        <v>9.2799999999999994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4.8999999999999998E-3</v>
      </c>
      <c r="O63" s="239">
        <f>ROUND(E63*N63,2)</f>
        <v>0.05</v>
      </c>
      <c r="P63" s="239">
        <v>0</v>
      </c>
      <c r="Q63" s="239">
        <f>ROUND(E63*P63,2)</f>
        <v>0</v>
      </c>
      <c r="R63" s="241"/>
      <c r="S63" s="241" t="s">
        <v>192</v>
      </c>
      <c r="T63" s="242" t="s">
        <v>193</v>
      </c>
      <c r="U63" s="225">
        <v>0.25</v>
      </c>
      <c r="V63" s="225">
        <f>ROUND(E63*U63,2)</f>
        <v>2.3199999999999998</v>
      </c>
      <c r="W63" s="225"/>
      <c r="X63" s="225" t="s">
        <v>194</v>
      </c>
      <c r="Y63" s="225" t="s">
        <v>195</v>
      </c>
      <c r="Z63" s="215"/>
      <c r="AA63" s="215"/>
      <c r="AB63" s="215"/>
      <c r="AC63" s="215"/>
      <c r="AD63" s="215"/>
      <c r="AE63" s="215"/>
      <c r="AF63" s="215"/>
      <c r="AG63" s="215" t="s">
        <v>196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55" t="s">
        <v>523</v>
      </c>
      <c r="D64" s="226"/>
      <c r="E64" s="227">
        <v>12.48</v>
      </c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25"/>
      <c r="Z64" s="215"/>
      <c r="AA64" s="215"/>
      <c r="AB64" s="215"/>
      <c r="AC64" s="215"/>
      <c r="AD64" s="215"/>
      <c r="AE64" s="215"/>
      <c r="AF64" s="215"/>
      <c r="AG64" s="215" t="s">
        <v>209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55" t="s">
        <v>524</v>
      </c>
      <c r="D65" s="226"/>
      <c r="E65" s="227">
        <v>-3.2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5"/>
      <c r="AA65" s="215"/>
      <c r="AB65" s="215"/>
      <c r="AC65" s="215"/>
      <c r="AD65" s="215"/>
      <c r="AE65" s="215"/>
      <c r="AF65" s="215"/>
      <c r="AG65" s="215" t="s">
        <v>209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36">
        <v>18</v>
      </c>
      <c r="B66" s="237" t="s">
        <v>525</v>
      </c>
      <c r="C66" s="254" t="s">
        <v>526</v>
      </c>
      <c r="D66" s="238" t="s">
        <v>207</v>
      </c>
      <c r="E66" s="239">
        <v>9.2799999999999994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3.2000000000000003E-4</v>
      </c>
      <c r="O66" s="239">
        <f>ROUND(E66*N66,2)</f>
        <v>0</v>
      </c>
      <c r="P66" s="239">
        <v>0</v>
      </c>
      <c r="Q66" s="239">
        <f>ROUND(E66*P66,2)</f>
        <v>0</v>
      </c>
      <c r="R66" s="241"/>
      <c r="S66" s="241" t="s">
        <v>192</v>
      </c>
      <c r="T66" s="242" t="s">
        <v>193</v>
      </c>
      <c r="U66" s="225">
        <v>7.0000000000000007E-2</v>
      </c>
      <c r="V66" s="225">
        <f>ROUND(E66*U66,2)</f>
        <v>0.65</v>
      </c>
      <c r="W66" s="225"/>
      <c r="X66" s="225" t="s">
        <v>194</v>
      </c>
      <c r="Y66" s="225" t="s">
        <v>195</v>
      </c>
      <c r="Z66" s="215"/>
      <c r="AA66" s="215"/>
      <c r="AB66" s="215"/>
      <c r="AC66" s="215"/>
      <c r="AD66" s="215"/>
      <c r="AE66" s="215"/>
      <c r="AF66" s="215"/>
      <c r="AG66" s="215" t="s">
        <v>196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2" x14ac:dyDescent="0.2">
      <c r="A67" s="222"/>
      <c r="B67" s="223"/>
      <c r="C67" s="255" t="s">
        <v>523</v>
      </c>
      <c r="D67" s="226"/>
      <c r="E67" s="227">
        <v>12.48</v>
      </c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5"/>
      <c r="AA67" s="215"/>
      <c r="AB67" s="215"/>
      <c r="AC67" s="215"/>
      <c r="AD67" s="215"/>
      <c r="AE67" s="215"/>
      <c r="AF67" s="215"/>
      <c r="AG67" s="215" t="s">
        <v>209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">
      <c r="A68" s="222"/>
      <c r="B68" s="223"/>
      <c r="C68" s="255" t="s">
        <v>524</v>
      </c>
      <c r="D68" s="226"/>
      <c r="E68" s="227">
        <v>-3.2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5"/>
      <c r="AA68" s="215"/>
      <c r="AB68" s="215"/>
      <c r="AC68" s="215"/>
      <c r="AD68" s="215"/>
      <c r="AE68" s="215"/>
      <c r="AF68" s="215"/>
      <c r="AG68" s="215" t="s">
        <v>209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x14ac:dyDescent="0.2">
      <c r="A69" s="229" t="s">
        <v>187</v>
      </c>
      <c r="B69" s="230" t="s">
        <v>115</v>
      </c>
      <c r="C69" s="252" t="s">
        <v>116</v>
      </c>
      <c r="D69" s="231"/>
      <c r="E69" s="232"/>
      <c r="F69" s="233"/>
      <c r="G69" s="233">
        <f>SUMIF(AG70:AG73,"&lt;&gt;NOR",G70:G73)</f>
        <v>0</v>
      </c>
      <c r="H69" s="233"/>
      <c r="I69" s="233">
        <f>SUM(I70:I73)</f>
        <v>0</v>
      </c>
      <c r="J69" s="233"/>
      <c r="K69" s="233">
        <f>SUM(K70:K73)</f>
        <v>0</v>
      </c>
      <c r="L69" s="233"/>
      <c r="M69" s="233">
        <f>SUM(M70:M73)</f>
        <v>0</v>
      </c>
      <c r="N69" s="232"/>
      <c r="O69" s="232">
        <f>SUM(O70:O73)</f>
        <v>1.95</v>
      </c>
      <c r="P69" s="232"/>
      <c r="Q69" s="232">
        <f>SUM(Q70:Q73)</f>
        <v>0</v>
      </c>
      <c r="R69" s="233"/>
      <c r="S69" s="233"/>
      <c r="T69" s="234"/>
      <c r="U69" s="228"/>
      <c r="V69" s="228">
        <f>SUM(V70:V73)</f>
        <v>58.81</v>
      </c>
      <c r="W69" s="228"/>
      <c r="X69" s="228"/>
      <c r="Y69" s="228"/>
      <c r="AG69" t="s">
        <v>188</v>
      </c>
    </row>
    <row r="70" spans="1:60" outlineLevel="1" x14ac:dyDescent="0.2">
      <c r="A70" s="243">
        <v>19</v>
      </c>
      <c r="B70" s="244" t="s">
        <v>527</v>
      </c>
      <c r="C70" s="253" t="s">
        <v>528</v>
      </c>
      <c r="D70" s="245" t="s">
        <v>207</v>
      </c>
      <c r="E70" s="246">
        <v>73.727500000000006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2.5999999999999999E-2</v>
      </c>
      <c r="O70" s="246">
        <f>ROUND(E70*N70,2)</f>
        <v>1.92</v>
      </c>
      <c r="P70" s="246">
        <v>0</v>
      </c>
      <c r="Q70" s="246">
        <f>ROUND(E70*P70,2)</f>
        <v>0</v>
      </c>
      <c r="R70" s="248"/>
      <c r="S70" s="248" t="s">
        <v>192</v>
      </c>
      <c r="T70" s="249" t="s">
        <v>193</v>
      </c>
      <c r="U70" s="225">
        <v>0.75205</v>
      </c>
      <c r="V70" s="225">
        <f>ROUND(E70*U70,2)</f>
        <v>55.45</v>
      </c>
      <c r="W70" s="225"/>
      <c r="X70" s="225" t="s">
        <v>194</v>
      </c>
      <c r="Y70" s="225" t="s">
        <v>195</v>
      </c>
      <c r="Z70" s="215"/>
      <c r="AA70" s="215"/>
      <c r="AB70" s="215"/>
      <c r="AC70" s="215"/>
      <c r="AD70" s="215"/>
      <c r="AE70" s="215"/>
      <c r="AF70" s="215"/>
      <c r="AG70" s="215" t="s">
        <v>196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ht="22.5" outlineLevel="1" x14ac:dyDescent="0.2">
      <c r="A71" s="236">
        <v>20</v>
      </c>
      <c r="B71" s="237" t="s">
        <v>529</v>
      </c>
      <c r="C71" s="254" t="s">
        <v>530</v>
      </c>
      <c r="D71" s="238" t="s">
        <v>207</v>
      </c>
      <c r="E71" s="239">
        <v>9.2799999999999994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3.6700000000000001E-3</v>
      </c>
      <c r="O71" s="239">
        <f>ROUND(E71*N71,2)</f>
        <v>0.03</v>
      </c>
      <c r="P71" s="239">
        <v>0</v>
      </c>
      <c r="Q71" s="239">
        <f>ROUND(E71*P71,2)</f>
        <v>0</v>
      </c>
      <c r="R71" s="241"/>
      <c r="S71" s="241" t="s">
        <v>192</v>
      </c>
      <c r="T71" s="242" t="s">
        <v>193</v>
      </c>
      <c r="U71" s="225">
        <v>0.36199999999999999</v>
      </c>
      <c r="V71" s="225">
        <f>ROUND(E71*U71,2)</f>
        <v>3.36</v>
      </c>
      <c r="W71" s="225"/>
      <c r="X71" s="225" t="s">
        <v>194</v>
      </c>
      <c r="Y71" s="225" t="s">
        <v>195</v>
      </c>
      <c r="Z71" s="215"/>
      <c r="AA71" s="215"/>
      <c r="AB71" s="215"/>
      <c r="AC71" s="215"/>
      <c r="AD71" s="215"/>
      <c r="AE71" s="215"/>
      <c r="AF71" s="215"/>
      <c r="AG71" s="215" t="s">
        <v>196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">
      <c r="A72" s="222"/>
      <c r="B72" s="223"/>
      <c r="C72" s="255" t="s">
        <v>523</v>
      </c>
      <c r="D72" s="226"/>
      <c r="E72" s="227">
        <v>12.48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5"/>
      <c r="AA72" s="215"/>
      <c r="AB72" s="215"/>
      <c r="AC72" s="215"/>
      <c r="AD72" s="215"/>
      <c r="AE72" s="215"/>
      <c r="AF72" s="215"/>
      <c r="AG72" s="215" t="s">
        <v>209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">
      <c r="A73" s="222"/>
      <c r="B73" s="223"/>
      <c r="C73" s="255" t="s">
        <v>524</v>
      </c>
      <c r="D73" s="226"/>
      <c r="E73" s="227">
        <v>-3.2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5"/>
      <c r="AA73" s="215"/>
      <c r="AB73" s="215"/>
      <c r="AC73" s="215"/>
      <c r="AD73" s="215"/>
      <c r="AE73" s="215"/>
      <c r="AF73" s="215"/>
      <c r="AG73" s="215" t="s">
        <v>209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x14ac:dyDescent="0.2">
      <c r="A74" s="229" t="s">
        <v>187</v>
      </c>
      <c r="B74" s="230" t="s">
        <v>117</v>
      </c>
      <c r="C74" s="252" t="s">
        <v>118</v>
      </c>
      <c r="D74" s="231"/>
      <c r="E74" s="232"/>
      <c r="F74" s="233"/>
      <c r="G74" s="233">
        <f>SUMIF(AG75:AG94,"&lt;&gt;NOR",G75:G94)</f>
        <v>0</v>
      </c>
      <c r="H74" s="233"/>
      <c r="I74" s="233">
        <f>SUM(I75:I94)</f>
        <v>0</v>
      </c>
      <c r="J74" s="233"/>
      <c r="K74" s="233">
        <f>SUM(K75:K94)</f>
        <v>0</v>
      </c>
      <c r="L74" s="233"/>
      <c r="M74" s="233">
        <f>SUM(M75:M94)</f>
        <v>0</v>
      </c>
      <c r="N74" s="232"/>
      <c r="O74" s="232">
        <f>SUM(O75:O94)</f>
        <v>4.43</v>
      </c>
      <c r="P74" s="232"/>
      <c r="Q74" s="232">
        <f>SUM(Q75:Q94)</f>
        <v>0</v>
      </c>
      <c r="R74" s="233"/>
      <c r="S74" s="233"/>
      <c r="T74" s="234"/>
      <c r="U74" s="228"/>
      <c r="V74" s="228">
        <f>SUM(V75:V94)</f>
        <v>473.39</v>
      </c>
      <c r="W74" s="228"/>
      <c r="X74" s="228"/>
      <c r="Y74" s="228"/>
      <c r="AG74" t="s">
        <v>188</v>
      </c>
    </row>
    <row r="75" spans="1:60" outlineLevel="1" x14ac:dyDescent="0.2">
      <c r="A75" s="236">
        <v>21</v>
      </c>
      <c r="B75" s="237" t="s">
        <v>531</v>
      </c>
      <c r="C75" s="254" t="s">
        <v>532</v>
      </c>
      <c r="D75" s="238" t="s">
        <v>207</v>
      </c>
      <c r="E75" s="239">
        <v>227.375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1.949E-2</v>
      </c>
      <c r="O75" s="239">
        <f>ROUND(E75*N75,2)</f>
        <v>4.43</v>
      </c>
      <c r="P75" s="239">
        <v>0</v>
      </c>
      <c r="Q75" s="239">
        <f>ROUND(E75*P75,2)</f>
        <v>0</v>
      </c>
      <c r="R75" s="241"/>
      <c r="S75" s="241" t="s">
        <v>192</v>
      </c>
      <c r="T75" s="242" t="s">
        <v>193</v>
      </c>
      <c r="U75" s="225">
        <v>2.0819999999999999</v>
      </c>
      <c r="V75" s="225">
        <f>ROUND(E75*U75,2)</f>
        <v>473.39</v>
      </c>
      <c r="W75" s="225"/>
      <c r="X75" s="225" t="s">
        <v>194</v>
      </c>
      <c r="Y75" s="225" t="s">
        <v>195</v>
      </c>
      <c r="Z75" s="215"/>
      <c r="AA75" s="215"/>
      <c r="AB75" s="215"/>
      <c r="AC75" s="215"/>
      <c r="AD75" s="215"/>
      <c r="AE75" s="215"/>
      <c r="AF75" s="215"/>
      <c r="AG75" s="215" t="s">
        <v>196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2" x14ac:dyDescent="0.2">
      <c r="A76" s="222"/>
      <c r="B76" s="223"/>
      <c r="C76" s="255" t="s">
        <v>533</v>
      </c>
      <c r="D76" s="226"/>
      <c r="E76" s="227">
        <v>46.31</v>
      </c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5"/>
      <c r="AA76" s="215"/>
      <c r="AB76" s="215"/>
      <c r="AC76" s="215"/>
      <c r="AD76" s="215"/>
      <c r="AE76" s="215"/>
      <c r="AF76" s="215"/>
      <c r="AG76" s="215" t="s">
        <v>209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3" x14ac:dyDescent="0.2">
      <c r="A77" s="222"/>
      <c r="B77" s="223"/>
      <c r="C77" s="255" t="s">
        <v>534</v>
      </c>
      <c r="D77" s="226"/>
      <c r="E77" s="227">
        <v>-0.5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5"/>
      <c r="AA77" s="215"/>
      <c r="AB77" s="215"/>
      <c r="AC77" s="215"/>
      <c r="AD77" s="215"/>
      <c r="AE77" s="215"/>
      <c r="AF77" s="215"/>
      <c r="AG77" s="215" t="s">
        <v>209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3" x14ac:dyDescent="0.2">
      <c r="A78" s="222"/>
      <c r="B78" s="223"/>
      <c r="C78" s="255" t="s">
        <v>535</v>
      </c>
      <c r="D78" s="226"/>
      <c r="E78" s="227">
        <v>-0.6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5"/>
      <c r="AA78" s="215"/>
      <c r="AB78" s="215"/>
      <c r="AC78" s="215"/>
      <c r="AD78" s="215"/>
      <c r="AE78" s="215"/>
      <c r="AF78" s="215"/>
      <c r="AG78" s="215" t="s">
        <v>209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">
      <c r="A79" s="222"/>
      <c r="B79" s="223"/>
      <c r="C79" s="255" t="s">
        <v>536</v>
      </c>
      <c r="D79" s="226"/>
      <c r="E79" s="227">
        <v>37.76</v>
      </c>
      <c r="F79" s="225"/>
      <c r="G79" s="225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5"/>
      <c r="AA79" s="215"/>
      <c r="AB79" s="215"/>
      <c r="AC79" s="215"/>
      <c r="AD79" s="215"/>
      <c r="AE79" s="215"/>
      <c r="AF79" s="215"/>
      <c r="AG79" s="215" t="s">
        <v>209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3" x14ac:dyDescent="0.2">
      <c r="A80" s="222"/>
      <c r="B80" s="223"/>
      <c r="C80" s="255" t="s">
        <v>537</v>
      </c>
      <c r="D80" s="226"/>
      <c r="E80" s="227">
        <v>50.24</v>
      </c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5"/>
      <c r="AA80" s="215"/>
      <c r="AB80" s="215"/>
      <c r="AC80" s="215"/>
      <c r="AD80" s="215"/>
      <c r="AE80" s="215"/>
      <c r="AF80" s="215"/>
      <c r="AG80" s="215" t="s">
        <v>209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3" x14ac:dyDescent="0.2">
      <c r="A81" s="222"/>
      <c r="B81" s="223"/>
      <c r="C81" s="255" t="s">
        <v>538</v>
      </c>
      <c r="D81" s="226"/>
      <c r="E81" s="227">
        <v>-6.75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5"/>
      <c r="AA81" s="215"/>
      <c r="AB81" s="215"/>
      <c r="AC81" s="215"/>
      <c r="AD81" s="215"/>
      <c r="AE81" s="215"/>
      <c r="AF81" s="215"/>
      <c r="AG81" s="215" t="s">
        <v>209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3" x14ac:dyDescent="0.2">
      <c r="A82" s="222"/>
      <c r="B82" s="223"/>
      <c r="C82" s="255" t="s">
        <v>539</v>
      </c>
      <c r="D82" s="226"/>
      <c r="E82" s="227">
        <v>-1.6</v>
      </c>
      <c r="F82" s="225"/>
      <c r="G82" s="225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25"/>
      <c r="Z82" s="215"/>
      <c r="AA82" s="215"/>
      <c r="AB82" s="215"/>
      <c r="AC82" s="215"/>
      <c r="AD82" s="215"/>
      <c r="AE82" s="215"/>
      <c r="AF82" s="215"/>
      <c r="AG82" s="215" t="s">
        <v>209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3" x14ac:dyDescent="0.2">
      <c r="A83" s="222"/>
      <c r="B83" s="223"/>
      <c r="C83" s="255" t="s">
        <v>540</v>
      </c>
      <c r="D83" s="226"/>
      <c r="E83" s="227">
        <v>7.8</v>
      </c>
      <c r="F83" s="225"/>
      <c r="G83" s="225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5"/>
      <c r="AA83" s="215"/>
      <c r="AB83" s="215"/>
      <c r="AC83" s="215"/>
      <c r="AD83" s="215"/>
      <c r="AE83" s="215"/>
      <c r="AF83" s="215"/>
      <c r="AG83" s="215" t="s">
        <v>209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3" x14ac:dyDescent="0.2">
      <c r="A84" s="222"/>
      <c r="B84" s="223"/>
      <c r="C84" s="255" t="s">
        <v>541</v>
      </c>
      <c r="D84" s="226"/>
      <c r="E84" s="227">
        <v>7.56</v>
      </c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25"/>
      <c r="Z84" s="215"/>
      <c r="AA84" s="215"/>
      <c r="AB84" s="215"/>
      <c r="AC84" s="215"/>
      <c r="AD84" s="215"/>
      <c r="AE84" s="215"/>
      <c r="AF84" s="215"/>
      <c r="AG84" s="215" t="s">
        <v>209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3" x14ac:dyDescent="0.2">
      <c r="A85" s="222"/>
      <c r="B85" s="223"/>
      <c r="C85" s="255" t="s">
        <v>542</v>
      </c>
      <c r="D85" s="226"/>
      <c r="E85" s="227">
        <v>12.8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25"/>
      <c r="Z85" s="215"/>
      <c r="AA85" s="215"/>
      <c r="AB85" s="215"/>
      <c r="AC85" s="215"/>
      <c r="AD85" s="215"/>
      <c r="AE85" s="215"/>
      <c r="AF85" s="215"/>
      <c r="AG85" s="215" t="s">
        <v>209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3" x14ac:dyDescent="0.2">
      <c r="A86" s="222"/>
      <c r="B86" s="223"/>
      <c r="C86" s="255" t="s">
        <v>543</v>
      </c>
      <c r="D86" s="226"/>
      <c r="E86" s="227">
        <v>14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5"/>
      <c r="AA86" s="215"/>
      <c r="AB86" s="215"/>
      <c r="AC86" s="215"/>
      <c r="AD86" s="215"/>
      <c r="AE86" s="215"/>
      <c r="AF86" s="215"/>
      <c r="AG86" s="215" t="s">
        <v>209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3" x14ac:dyDescent="0.2">
      <c r="A87" s="222"/>
      <c r="B87" s="223"/>
      <c r="C87" s="255" t="s">
        <v>544</v>
      </c>
      <c r="D87" s="226"/>
      <c r="E87" s="227">
        <v>11.21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25"/>
      <c r="Z87" s="215"/>
      <c r="AA87" s="215"/>
      <c r="AB87" s="215"/>
      <c r="AC87" s="215"/>
      <c r="AD87" s="215"/>
      <c r="AE87" s="215"/>
      <c r="AF87" s="215"/>
      <c r="AG87" s="215" t="s">
        <v>209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 x14ac:dyDescent="0.2">
      <c r="A88" s="222"/>
      <c r="B88" s="223"/>
      <c r="C88" s="255" t="s">
        <v>545</v>
      </c>
      <c r="D88" s="226"/>
      <c r="E88" s="227">
        <v>0.35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25"/>
      <c r="Z88" s="215"/>
      <c r="AA88" s="215"/>
      <c r="AB88" s="215"/>
      <c r="AC88" s="215"/>
      <c r="AD88" s="215"/>
      <c r="AE88" s="215"/>
      <c r="AF88" s="215"/>
      <c r="AG88" s="215" t="s">
        <v>209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3" x14ac:dyDescent="0.2">
      <c r="A89" s="222"/>
      <c r="B89" s="223"/>
      <c r="C89" s="255" t="s">
        <v>546</v>
      </c>
      <c r="D89" s="226"/>
      <c r="E89" s="227">
        <v>37.76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5"/>
      <c r="AA89" s="215"/>
      <c r="AB89" s="215"/>
      <c r="AC89" s="215"/>
      <c r="AD89" s="215"/>
      <c r="AE89" s="215"/>
      <c r="AF89" s="215"/>
      <c r="AG89" s="215" t="s">
        <v>209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3" x14ac:dyDescent="0.2">
      <c r="A90" s="222"/>
      <c r="B90" s="223"/>
      <c r="C90" s="255" t="s">
        <v>547</v>
      </c>
      <c r="D90" s="226"/>
      <c r="E90" s="227">
        <v>12.16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5"/>
      <c r="AA90" s="215"/>
      <c r="AB90" s="215"/>
      <c r="AC90" s="215"/>
      <c r="AD90" s="215"/>
      <c r="AE90" s="215"/>
      <c r="AF90" s="215"/>
      <c r="AG90" s="215" t="s">
        <v>209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3" x14ac:dyDescent="0.2">
      <c r="A91" s="222"/>
      <c r="B91" s="223"/>
      <c r="C91" s="255" t="s">
        <v>548</v>
      </c>
      <c r="D91" s="226"/>
      <c r="E91" s="227">
        <v>-4</v>
      </c>
      <c r="F91" s="225"/>
      <c r="G91" s="225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25"/>
      <c r="Z91" s="215"/>
      <c r="AA91" s="215"/>
      <c r="AB91" s="215"/>
      <c r="AC91" s="215"/>
      <c r="AD91" s="215"/>
      <c r="AE91" s="215"/>
      <c r="AF91" s="215"/>
      <c r="AG91" s="215" t="s">
        <v>209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3" x14ac:dyDescent="0.2">
      <c r="A92" s="222"/>
      <c r="B92" s="223"/>
      <c r="C92" s="255" t="s">
        <v>549</v>
      </c>
      <c r="D92" s="226"/>
      <c r="E92" s="227">
        <v>-2.25</v>
      </c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25"/>
      <c r="Z92" s="215"/>
      <c r="AA92" s="215"/>
      <c r="AB92" s="215"/>
      <c r="AC92" s="215"/>
      <c r="AD92" s="215"/>
      <c r="AE92" s="215"/>
      <c r="AF92" s="215"/>
      <c r="AG92" s="215" t="s">
        <v>209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3" x14ac:dyDescent="0.2">
      <c r="A93" s="222"/>
      <c r="B93" s="223"/>
      <c r="C93" s="255" t="s">
        <v>550</v>
      </c>
      <c r="D93" s="226"/>
      <c r="E93" s="227">
        <v>2.6</v>
      </c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5"/>
      <c r="AA93" s="215"/>
      <c r="AB93" s="215"/>
      <c r="AC93" s="215"/>
      <c r="AD93" s="215"/>
      <c r="AE93" s="215"/>
      <c r="AF93" s="215"/>
      <c r="AG93" s="215" t="s">
        <v>209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3" x14ac:dyDescent="0.2">
      <c r="A94" s="222"/>
      <c r="B94" s="223"/>
      <c r="C94" s="255" t="s">
        <v>551</v>
      </c>
      <c r="D94" s="226"/>
      <c r="E94" s="227">
        <v>2.52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5"/>
      <c r="AA94" s="215"/>
      <c r="AB94" s="215"/>
      <c r="AC94" s="215"/>
      <c r="AD94" s="215"/>
      <c r="AE94" s="215"/>
      <c r="AF94" s="215"/>
      <c r="AG94" s="215" t="s">
        <v>209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x14ac:dyDescent="0.2">
      <c r="A95" s="229" t="s">
        <v>187</v>
      </c>
      <c r="B95" s="230" t="s">
        <v>119</v>
      </c>
      <c r="C95" s="252" t="s">
        <v>120</v>
      </c>
      <c r="D95" s="231"/>
      <c r="E95" s="232"/>
      <c r="F95" s="233"/>
      <c r="G95" s="233">
        <f>SUMIF(AG96:AG125,"&lt;&gt;NOR",G96:G125)</f>
        <v>0</v>
      </c>
      <c r="H95" s="233"/>
      <c r="I95" s="233">
        <f>SUM(I96:I125)</f>
        <v>0</v>
      </c>
      <c r="J95" s="233"/>
      <c r="K95" s="233">
        <f>SUM(K96:K125)</f>
        <v>0</v>
      </c>
      <c r="L95" s="233"/>
      <c r="M95" s="233">
        <f>SUM(M96:M125)</f>
        <v>0</v>
      </c>
      <c r="N95" s="232"/>
      <c r="O95" s="232">
        <f>SUM(O96:O125)</f>
        <v>44.45</v>
      </c>
      <c r="P95" s="232"/>
      <c r="Q95" s="232">
        <f>SUM(Q96:Q125)</f>
        <v>0.88</v>
      </c>
      <c r="R95" s="233"/>
      <c r="S95" s="233"/>
      <c r="T95" s="234"/>
      <c r="U95" s="228"/>
      <c r="V95" s="228">
        <f>SUM(V96:V125)</f>
        <v>103.19</v>
      </c>
      <c r="W95" s="228"/>
      <c r="X95" s="228"/>
      <c r="Y95" s="228"/>
      <c r="AG95" t="s">
        <v>188</v>
      </c>
    </row>
    <row r="96" spans="1:60" outlineLevel="1" x14ac:dyDescent="0.2">
      <c r="A96" s="236">
        <v>22</v>
      </c>
      <c r="B96" s="237" t="s">
        <v>552</v>
      </c>
      <c r="C96" s="254" t="s">
        <v>553</v>
      </c>
      <c r="D96" s="238" t="s">
        <v>207</v>
      </c>
      <c r="E96" s="239">
        <v>69.91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5.0000000000000001E-4</v>
      </c>
      <c r="O96" s="239">
        <f>ROUND(E96*N96,2)</f>
        <v>0.03</v>
      </c>
      <c r="P96" s="239">
        <v>0</v>
      </c>
      <c r="Q96" s="239">
        <f>ROUND(E96*P96,2)</f>
        <v>0</v>
      </c>
      <c r="R96" s="241"/>
      <c r="S96" s="241" t="s">
        <v>192</v>
      </c>
      <c r="T96" s="242" t="s">
        <v>193</v>
      </c>
      <c r="U96" s="225">
        <v>9.4E-2</v>
      </c>
      <c r="V96" s="225">
        <f>ROUND(E96*U96,2)</f>
        <v>6.57</v>
      </c>
      <c r="W96" s="225"/>
      <c r="X96" s="225" t="s">
        <v>194</v>
      </c>
      <c r="Y96" s="225" t="s">
        <v>195</v>
      </c>
      <c r="Z96" s="215"/>
      <c r="AA96" s="215"/>
      <c r="AB96" s="215"/>
      <c r="AC96" s="215"/>
      <c r="AD96" s="215"/>
      <c r="AE96" s="215"/>
      <c r="AF96" s="215"/>
      <c r="AG96" s="215" t="s">
        <v>196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2" x14ac:dyDescent="0.2">
      <c r="A97" s="222"/>
      <c r="B97" s="223"/>
      <c r="C97" s="255" t="s">
        <v>554</v>
      </c>
      <c r="D97" s="226"/>
      <c r="E97" s="227">
        <v>45.54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25"/>
      <c r="Z97" s="215"/>
      <c r="AA97" s="215"/>
      <c r="AB97" s="215"/>
      <c r="AC97" s="215"/>
      <c r="AD97" s="215"/>
      <c r="AE97" s="215"/>
      <c r="AF97" s="215"/>
      <c r="AG97" s="215" t="s">
        <v>209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3" x14ac:dyDescent="0.2">
      <c r="A98" s="222"/>
      <c r="B98" s="223"/>
      <c r="C98" s="255" t="s">
        <v>555</v>
      </c>
      <c r="D98" s="226"/>
      <c r="E98" s="227">
        <v>18.23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25"/>
      <c r="Z98" s="215"/>
      <c r="AA98" s="215"/>
      <c r="AB98" s="215"/>
      <c r="AC98" s="215"/>
      <c r="AD98" s="215"/>
      <c r="AE98" s="215"/>
      <c r="AF98" s="215"/>
      <c r="AG98" s="215" t="s">
        <v>209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3" x14ac:dyDescent="0.2">
      <c r="A99" s="222"/>
      <c r="B99" s="223"/>
      <c r="C99" s="255" t="s">
        <v>556</v>
      </c>
      <c r="D99" s="226"/>
      <c r="E99" s="227">
        <v>6.14</v>
      </c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25"/>
      <c r="Z99" s="215"/>
      <c r="AA99" s="215"/>
      <c r="AB99" s="215"/>
      <c r="AC99" s="215"/>
      <c r="AD99" s="215"/>
      <c r="AE99" s="215"/>
      <c r="AF99" s="215"/>
      <c r="AG99" s="215" t="s">
        <v>209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22.5" outlineLevel="1" x14ac:dyDescent="0.2">
      <c r="A100" s="236">
        <v>23</v>
      </c>
      <c r="B100" s="237" t="s">
        <v>557</v>
      </c>
      <c r="C100" s="254" t="s">
        <v>558</v>
      </c>
      <c r="D100" s="238" t="s">
        <v>207</v>
      </c>
      <c r="E100" s="239">
        <v>69.91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0.28799999999999998</v>
      </c>
      <c r="O100" s="239">
        <f>ROUND(E100*N100,2)</f>
        <v>20.13</v>
      </c>
      <c r="P100" s="239">
        <v>0</v>
      </c>
      <c r="Q100" s="239">
        <f>ROUND(E100*P100,2)</f>
        <v>0</v>
      </c>
      <c r="R100" s="241"/>
      <c r="S100" s="241" t="s">
        <v>192</v>
      </c>
      <c r="T100" s="242" t="s">
        <v>193</v>
      </c>
      <c r="U100" s="225">
        <v>2.3E-2</v>
      </c>
      <c r="V100" s="225">
        <f>ROUND(E100*U100,2)</f>
        <v>1.61</v>
      </c>
      <c r="W100" s="225"/>
      <c r="X100" s="225" t="s">
        <v>194</v>
      </c>
      <c r="Y100" s="225" t="s">
        <v>195</v>
      </c>
      <c r="Z100" s="215"/>
      <c r="AA100" s="215"/>
      <c r="AB100" s="215"/>
      <c r="AC100" s="215"/>
      <c r="AD100" s="215"/>
      <c r="AE100" s="215"/>
      <c r="AF100" s="215"/>
      <c r="AG100" s="215" t="s">
        <v>196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2" x14ac:dyDescent="0.2">
      <c r="A101" s="222"/>
      <c r="B101" s="223"/>
      <c r="C101" s="255" t="s">
        <v>554</v>
      </c>
      <c r="D101" s="226"/>
      <c r="E101" s="227">
        <v>45.54</v>
      </c>
      <c r="F101" s="225"/>
      <c r="G101" s="22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25"/>
      <c r="Z101" s="215"/>
      <c r="AA101" s="215"/>
      <c r="AB101" s="215"/>
      <c r="AC101" s="215"/>
      <c r="AD101" s="215"/>
      <c r="AE101" s="215"/>
      <c r="AF101" s="215"/>
      <c r="AG101" s="215" t="s">
        <v>209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3" x14ac:dyDescent="0.2">
      <c r="A102" s="222"/>
      <c r="B102" s="223"/>
      <c r="C102" s="255" t="s">
        <v>555</v>
      </c>
      <c r="D102" s="226"/>
      <c r="E102" s="227">
        <v>18.23</v>
      </c>
      <c r="F102" s="225"/>
      <c r="G102" s="225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25"/>
      <c r="Z102" s="215"/>
      <c r="AA102" s="215"/>
      <c r="AB102" s="215"/>
      <c r="AC102" s="215"/>
      <c r="AD102" s="215"/>
      <c r="AE102" s="215"/>
      <c r="AF102" s="215"/>
      <c r="AG102" s="215" t="s">
        <v>209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3" x14ac:dyDescent="0.2">
      <c r="A103" s="222"/>
      <c r="B103" s="223"/>
      <c r="C103" s="255" t="s">
        <v>556</v>
      </c>
      <c r="D103" s="226"/>
      <c r="E103" s="227">
        <v>6.14</v>
      </c>
      <c r="F103" s="225"/>
      <c r="G103" s="225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5"/>
      <c r="AA103" s="215"/>
      <c r="AB103" s="215"/>
      <c r="AC103" s="215"/>
      <c r="AD103" s="215"/>
      <c r="AE103" s="215"/>
      <c r="AF103" s="215"/>
      <c r="AG103" s="215" t="s">
        <v>209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36">
        <v>24</v>
      </c>
      <c r="B104" s="237" t="s">
        <v>559</v>
      </c>
      <c r="C104" s="254" t="s">
        <v>560</v>
      </c>
      <c r="D104" s="238" t="s">
        <v>207</v>
      </c>
      <c r="E104" s="239">
        <v>69.91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9.5000000000000001E-2</v>
      </c>
      <c r="O104" s="239">
        <f>ROUND(E104*N104,2)</f>
        <v>6.64</v>
      </c>
      <c r="P104" s="239">
        <v>0</v>
      </c>
      <c r="Q104" s="239">
        <f>ROUND(E104*P104,2)</f>
        <v>0</v>
      </c>
      <c r="R104" s="241"/>
      <c r="S104" s="241" t="s">
        <v>192</v>
      </c>
      <c r="T104" s="242" t="s">
        <v>193</v>
      </c>
      <c r="U104" s="225">
        <v>0.47</v>
      </c>
      <c r="V104" s="225">
        <f>ROUND(E104*U104,2)</f>
        <v>32.86</v>
      </c>
      <c r="W104" s="225"/>
      <c r="X104" s="225" t="s">
        <v>194</v>
      </c>
      <c r="Y104" s="225" t="s">
        <v>195</v>
      </c>
      <c r="Z104" s="215"/>
      <c r="AA104" s="215"/>
      <c r="AB104" s="215"/>
      <c r="AC104" s="215"/>
      <c r="AD104" s="215"/>
      <c r="AE104" s="215"/>
      <c r="AF104" s="215"/>
      <c r="AG104" s="215" t="s">
        <v>196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2" x14ac:dyDescent="0.2">
      <c r="A105" s="222"/>
      <c r="B105" s="223"/>
      <c r="C105" s="255" t="s">
        <v>554</v>
      </c>
      <c r="D105" s="226"/>
      <c r="E105" s="227">
        <v>45.54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5"/>
      <c r="AA105" s="215"/>
      <c r="AB105" s="215"/>
      <c r="AC105" s="215"/>
      <c r="AD105" s="215"/>
      <c r="AE105" s="215"/>
      <c r="AF105" s="215"/>
      <c r="AG105" s="215" t="s">
        <v>209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3" x14ac:dyDescent="0.2">
      <c r="A106" s="222"/>
      <c r="B106" s="223"/>
      <c r="C106" s="255" t="s">
        <v>555</v>
      </c>
      <c r="D106" s="226"/>
      <c r="E106" s="227">
        <v>18.23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25"/>
      <c r="Z106" s="215"/>
      <c r="AA106" s="215"/>
      <c r="AB106" s="215"/>
      <c r="AC106" s="215"/>
      <c r="AD106" s="215"/>
      <c r="AE106" s="215"/>
      <c r="AF106" s="215"/>
      <c r="AG106" s="215" t="s">
        <v>209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3" x14ac:dyDescent="0.2">
      <c r="A107" s="222"/>
      <c r="B107" s="223"/>
      <c r="C107" s="255" t="s">
        <v>556</v>
      </c>
      <c r="D107" s="226"/>
      <c r="E107" s="227">
        <v>6.14</v>
      </c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25"/>
      <c r="Z107" s="215"/>
      <c r="AA107" s="215"/>
      <c r="AB107" s="215"/>
      <c r="AC107" s="215"/>
      <c r="AD107" s="215"/>
      <c r="AE107" s="215"/>
      <c r="AF107" s="215"/>
      <c r="AG107" s="215" t="s">
        <v>209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43">
        <v>25</v>
      </c>
      <c r="B108" s="244" t="s">
        <v>561</v>
      </c>
      <c r="C108" s="253" t="s">
        <v>562</v>
      </c>
      <c r="D108" s="245" t="s">
        <v>207</v>
      </c>
      <c r="E108" s="246">
        <v>69.91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21</v>
      </c>
      <c r="M108" s="248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8"/>
      <c r="S108" s="248" t="s">
        <v>192</v>
      </c>
      <c r="T108" s="249" t="s">
        <v>193</v>
      </c>
      <c r="U108" s="225">
        <v>0.05</v>
      </c>
      <c r="V108" s="225">
        <f>ROUND(E108*U108,2)</f>
        <v>3.5</v>
      </c>
      <c r="W108" s="225"/>
      <c r="X108" s="225" t="s">
        <v>194</v>
      </c>
      <c r="Y108" s="225" t="s">
        <v>195</v>
      </c>
      <c r="Z108" s="215"/>
      <c r="AA108" s="215"/>
      <c r="AB108" s="215"/>
      <c r="AC108" s="215"/>
      <c r="AD108" s="215"/>
      <c r="AE108" s="215"/>
      <c r="AF108" s="215"/>
      <c r="AG108" s="215" t="s">
        <v>196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22.5" outlineLevel="1" x14ac:dyDescent="0.2">
      <c r="A109" s="236">
        <v>26</v>
      </c>
      <c r="B109" s="237" t="s">
        <v>563</v>
      </c>
      <c r="C109" s="254" t="s">
        <v>564</v>
      </c>
      <c r="D109" s="238" t="s">
        <v>207</v>
      </c>
      <c r="E109" s="239">
        <v>69.91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1.26E-2</v>
      </c>
      <c r="Q109" s="239">
        <f>ROUND(E109*P109,2)</f>
        <v>0.88</v>
      </c>
      <c r="R109" s="241"/>
      <c r="S109" s="241" t="s">
        <v>192</v>
      </c>
      <c r="T109" s="242" t="s">
        <v>193</v>
      </c>
      <c r="U109" s="225">
        <v>0.33</v>
      </c>
      <c r="V109" s="225">
        <f>ROUND(E109*U109,2)</f>
        <v>23.07</v>
      </c>
      <c r="W109" s="225"/>
      <c r="X109" s="225" t="s">
        <v>194</v>
      </c>
      <c r="Y109" s="225" t="s">
        <v>195</v>
      </c>
      <c r="Z109" s="215"/>
      <c r="AA109" s="215"/>
      <c r="AB109" s="215"/>
      <c r="AC109" s="215"/>
      <c r="AD109" s="215"/>
      <c r="AE109" s="215"/>
      <c r="AF109" s="215"/>
      <c r="AG109" s="215" t="s">
        <v>196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2" x14ac:dyDescent="0.2">
      <c r="A110" s="222"/>
      <c r="B110" s="223"/>
      <c r="C110" s="255" t="s">
        <v>554</v>
      </c>
      <c r="D110" s="226"/>
      <c r="E110" s="227">
        <v>45.54</v>
      </c>
      <c r="F110" s="225"/>
      <c r="G110" s="225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25"/>
      <c r="Z110" s="215"/>
      <c r="AA110" s="215"/>
      <c r="AB110" s="215"/>
      <c r="AC110" s="215"/>
      <c r="AD110" s="215"/>
      <c r="AE110" s="215"/>
      <c r="AF110" s="215"/>
      <c r="AG110" s="215" t="s">
        <v>209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3" x14ac:dyDescent="0.2">
      <c r="A111" s="222"/>
      <c r="B111" s="223"/>
      <c r="C111" s="255" t="s">
        <v>555</v>
      </c>
      <c r="D111" s="226"/>
      <c r="E111" s="227">
        <v>18.23</v>
      </c>
      <c r="F111" s="225"/>
      <c r="G111" s="225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5"/>
      <c r="AA111" s="215"/>
      <c r="AB111" s="215"/>
      <c r="AC111" s="215"/>
      <c r="AD111" s="215"/>
      <c r="AE111" s="215"/>
      <c r="AF111" s="215"/>
      <c r="AG111" s="215" t="s">
        <v>209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3" x14ac:dyDescent="0.2">
      <c r="A112" s="222"/>
      <c r="B112" s="223"/>
      <c r="C112" s="255" t="s">
        <v>556</v>
      </c>
      <c r="D112" s="226"/>
      <c r="E112" s="227">
        <v>6.14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5"/>
      <c r="AA112" s="215"/>
      <c r="AB112" s="215"/>
      <c r="AC112" s="215"/>
      <c r="AD112" s="215"/>
      <c r="AE112" s="215"/>
      <c r="AF112" s="215"/>
      <c r="AG112" s="215" t="s">
        <v>209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ht="22.5" outlineLevel="1" x14ac:dyDescent="0.2">
      <c r="A113" s="236">
        <v>27</v>
      </c>
      <c r="B113" s="237" t="s">
        <v>449</v>
      </c>
      <c r="C113" s="254" t="s">
        <v>565</v>
      </c>
      <c r="D113" s="238" t="s">
        <v>207</v>
      </c>
      <c r="E113" s="239">
        <v>69.91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2.2000000000000001E-4</v>
      </c>
      <c r="O113" s="239">
        <f>ROUND(E113*N113,2)</f>
        <v>0.02</v>
      </c>
      <c r="P113" s="239">
        <v>0</v>
      </c>
      <c r="Q113" s="239">
        <f>ROUND(E113*P113,2)</f>
        <v>0</v>
      </c>
      <c r="R113" s="241"/>
      <c r="S113" s="241" t="s">
        <v>192</v>
      </c>
      <c r="T113" s="242" t="s">
        <v>193</v>
      </c>
      <c r="U113" s="225">
        <v>9.5000000000000001E-2</v>
      </c>
      <c r="V113" s="225">
        <f>ROUND(E113*U113,2)</f>
        <v>6.64</v>
      </c>
      <c r="W113" s="225"/>
      <c r="X113" s="225" t="s">
        <v>194</v>
      </c>
      <c r="Y113" s="225" t="s">
        <v>195</v>
      </c>
      <c r="Z113" s="215"/>
      <c r="AA113" s="215"/>
      <c r="AB113" s="215"/>
      <c r="AC113" s="215"/>
      <c r="AD113" s="215"/>
      <c r="AE113" s="215"/>
      <c r="AF113" s="215"/>
      <c r="AG113" s="215" t="s">
        <v>196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2" x14ac:dyDescent="0.2">
      <c r="A114" s="222"/>
      <c r="B114" s="223"/>
      <c r="C114" s="255" t="s">
        <v>554</v>
      </c>
      <c r="D114" s="226"/>
      <c r="E114" s="227">
        <v>45.54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5"/>
      <c r="AA114" s="215"/>
      <c r="AB114" s="215"/>
      <c r="AC114" s="215"/>
      <c r="AD114" s="215"/>
      <c r="AE114" s="215"/>
      <c r="AF114" s="215"/>
      <c r="AG114" s="215" t="s">
        <v>209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3" x14ac:dyDescent="0.2">
      <c r="A115" s="222"/>
      <c r="B115" s="223"/>
      <c r="C115" s="255" t="s">
        <v>555</v>
      </c>
      <c r="D115" s="226"/>
      <c r="E115" s="227">
        <v>18.23</v>
      </c>
      <c r="F115" s="225"/>
      <c r="G115" s="22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25"/>
      <c r="Z115" s="215"/>
      <c r="AA115" s="215"/>
      <c r="AB115" s="215"/>
      <c r="AC115" s="215"/>
      <c r="AD115" s="215"/>
      <c r="AE115" s="215"/>
      <c r="AF115" s="215"/>
      <c r="AG115" s="215" t="s">
        <v>209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3" x14ac:dyDescent="0.2">
      <c r="A116" s="222"/>
      <c r="B116" s="223"/>
      <c r="C116" s="255" t="s">
        <v>556</v>
      </c>
      <c r="D116" s="226"/>
      <c r="E116" s="227">
        <v>6.14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5"/>
      <c r="AA116" s="215"/>
      <c r="AB116" s="215"/>
      <c r="AC116" s="215"/>
      <c r="AD116" s="215"/>
      <c r="AE116" s="215"/>
      <c r="AF116" s="215"/>
      <c r="AG116" s="215" t="s">
        <v>209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36">
        <v>28</v>
      </c>
      <c r="B117" s="237" t="s">
        <v>566</v>
      </c>
      <c r="C117" s="254" t="s">
        <v>567</v>
      </c>
      <c r="D117" s="238" t="s">
        <v>207</v>
      </c>
      <c r="E117" s="239">
        <v>69.91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41"/>
      <c r="S117" s="241" t="s">
        <v>192</v>
      </c>
      <c r="T117" s="242" t="s">
        <v>193</v>
      </c>
      <c r="U117" s="225">
        <v>1.6E-2</v>
      </c>
      <c r="V117" s="225">
        <f>ROUND(E117*U117,2)</f>
        <v>1.1200000000000001</v>
      </c>
      <c r="W117" s="225"/>
      <c r="X117" s="225" t="s">
        <v>194</v>
      </c>
      <c r="Y117" s="225" t="s">
        <v>195</v>
      </c>
      <c r="Z117" s="215"/>
      <c r="AA117" s="215"/>
      <c r="AB117" s="215"/>
      <c r="AC117" s="215"/>
      <c r="AD117" s="215"/>
      <c r="AE117" s="215"/>
      <c r="AF117" s="215"/>
      <c r="AG117" s="215" t="s">
        <v>196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2" x14ac:dyDescent="0.2">
      <c r="A118" s="222"/>
      <c r="B118" s="223"/>
      <c r="C118" s="255" t="s">
        <v>554</v>
      </c>
      <c r="D118" s="226"/>
      <c r="E118" s="227">
        <v>45.54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5"/>
      <c r="AA118" s="215"/>
      <c r="AB118" s="215"/>
      <c r="AC118" s="215"/>
      <c r="AD118" s="215"/>
      <c r="AE118" s="215"/>
      <c r="AF118" s="215"/>
      <c r="AG118" s="215" t="s">
        <v>209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3" x14ac:dyDescent="0.2">
      <c r="A119" s="222"/>
      <c r="B119" s="223"/>
      <c r="C119" s="255" t="s">
        <v>555</v>
      </c>
      <c r="D119" s="226"/>
      <c r="E119" s="227">
        <v>18.23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25"/>
      <c r="Z119" s="215"/>
      <c r="AA119" s="215"/>
      <c r="AB119" s="215"/>
      <c r="AC119" s="215"/>
      <c r="AD119" s="215"/>
      <c r="AE119" s="215"/>
      <c r="AF119" s="215"/>
      <c r="AG119" s="215" t="s">
        <v>209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3" x14ac:dyDescent="0.2">
      <c r="A120" s="222"/>
      <c r="B120" s="223"/>
      <c r="C120" s="255" t="s">
        <v>556</v>
      </c>
      <c r="D120" s="226"/>
      <c r="E120" s="227">
        <v>6.14</v>
      </c>
      <c r="F120" s="225"/>
      <c r="G120" s="22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5"/>
      <c r="AA120" s="215"/>
      <c r="AB120" s="215"/>
      <c r="AC120" s="215"/>
      <c r="AD120" s="215"/>
      <c r="AE120" s="215"/>
      <c r="AF120" s="215"/>
      <c r="AG120" s="215" t="s">
        <v>209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ht="22.5" outlineLevel="1" x14ac:dyDescent="0.2">
      <c r="A121" s="243">
        <v>29</v>
      </c>
      <c r="B121" s="244" t="s">
        <v>568</v>
      </c>
      <c r="C121" s="253" t="s">
        <v>569</v>
      </c>
      <c r="D121" s="245" t="s">
        <v>204</v>
      </c>
      <c r="E121" s="246">
        <v>1</v>
      </c>
      <c r="F121" s="247"/>
      <c r="G121" s="248">
        <f>ROUND(E121*F121,2)</f>
        <v>0</v>
      </c>
      <c r="H121" s="247"/>
      <c r="I121" s="248">
        <f>ROUND(E121*H121,2)</f>
        <v>0</v>
      </c>
      <c r="J121" s="247"/>
      <c r="K121" s="248">
        <f>ROUND(E121*J121,2)</f>
        <v>0</v>
      </c>
      <c r="L121" s="248">
        <v>21</v>
      </c>
      <c r="M121" s="248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8"/>
      <c r="S121" s="248" t="s">
        <v>192</v>
      </c>
      <c r="T121" s="249" t="s">
        <v>193</v>
      </c>
      <c r="U121" s="225">
        <v>0</v>
      </c>
      <c r="V121" s="225">
        <f>ROUND(E121*U121,2)</f>
        <v>0</v>
      </c>
      <c r="W121" s="225"/>
      <c r="X121" s="225" t="s">
        <v>194</v>
      </c>
      <c r="Y121" s="225" t="s">
        <v>195</v>
      </c>
      <c r="Z121" s="215"/>
      <c r="AA121" s="215"/>
      <c r="AB121" s="215"/>
      <c r="AC121" s="215"/>
      <c r="AD121" s="215"/>
      <c r="AE121" s="215"/>
      <c r="AF121" s="215"/>
      <c r="AG121" s="215" t="s">
        <v>196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ht="33.75" outlineLevel="1" x14ac:dyDescent="0.2">
      <c r="A122" s="236">
        <v>30</v>
      </c>
      <c r="B122" s="237" t="s">
        <v>570</v>
      </c>
      <c r="C122" s="254" t="s">
        <v>571</v>
      </c>
      <c r="D122" s="238" t="s">
        <v>207</v>
      </c>
      <c r="E122" s="239">
        <v>69.91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0.25222</v>
      </c>
      <c r="O122" s="239">
        <f>ROUND(E122*N122,2)</f>
        <v>17.63</v>
      </c>
      <c r="P122" s="239">
        <v>0</v>
      </c>
      <c r="Q122" s="239">
        <f>ROUND(E122*P122,2)</f>
        <v>0</v>
      </c>
      <c r="R122" s="241"/>
      <c r="S122" s="241" t="s">
        <v>192</v>
      </c>
      <c r="T122" s="242" t="s">
        <v>193</v>
      </c>
      <c r="U122" s="225">
        <v>0.39796999999999999</v>
      </c>
      <c r="V122" s="225">
        <f>ROUND(E122*U122,2)</f>
        <v>27.82</v>
      </c>
      <c r="W122" s="225"/>
      <c r="X122" s="225" t="s">
        <v>572</v>
      </c>
      <c r="Y122" s="225" t="s">
        <v>195</v>
      </c>
      <c r="Z122" s="215"/>
      <c r="AA122" s="215"/>
      <c r="AB122" s="215"/>
      <c r="AC122" s="215"/>
      <c r="AD122" s="215"/>
      <c r="AE122" s="215"/>
      <c r="AF122" s="215"/>
      <c r="AG122" s="215" t="s">
        <v>573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2" x14ac:dyDescent="0.2">
      <c r="A123" s="222"/>
      <c r="B123" s="223"/>
      <c r="C123" s="255" t="s">
        <v>554</v>
      </c>
      <c r="D123" s="226"/>
      <c r="E123" s="227">
        <v>45.54</v>
      </c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5"/>
      <c r="AA123" s="215"/>
      <c r="AB123" s="215"/>
      <c r="AC123" s="215"/>
      <c r="AD123" s="215"/>
      <c r="AE123" s="215"/>
      <c r="AF123" s="215"/>
      <c r="AG123" s="215" t="s">
        <v>209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3" x14ac:dyDescent="0.2">
      <c r="A124" s="222"/>
      <c r="B124" s="223"/>
      <c r="C124" s="255" t="s">
        <v>555</v>
      </c>
      <c r="D124" s="226"/>
      <c r="E124" s="227">
        <v>18.23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5"/>
      <c r="AA124" s="215"/>
      <c r="AB124" s="215"/>
      <c r="AC124" s="215"/>
      <c r="AD124" s="215"/>
      <c r="AE124" s="215"/>
      <c r="AF124" s="215"/>
      <c r="AG124" s="215" t="s">
        <v>209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3" x14ac:dyDescent="0.2">
      <c r="A125" s="222"/>
      <c r="B125" s="223"/>
      <c r="C125" s="255" t="s">
        <v>556</v>
      </c>
      <c r="D125" s="226"/>
      <c r="E125" s="227">
        <v>6.14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5"/>
      <c r="AA125" s="215"/>
      <c r="AB125" s="215"/>
      <c r="AC125" s="215"/>
      <c r="AD125" s="215"/>
      <c r="AE125" s="215"/>
      <c r="AF125" s="215"/>
      <c r="AG125" s="215" t="s">
        <v>209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x14ac:dyDescent="0.2">
      <c r="A126" s="229" t="s">
        <v>187</v>
      </c>
      <c r="B126" s="230" t="s">
        <v>121</v>
      </c>
      <c r="C126" s="252" t="s">
        <v>122</v>
      </c>
      <c r="D126" s="231"/>
      <c r="E126" s="232"/>
      <c r="F126" s="233"/>
      <c r="G126" s="233">
        <f>SUMIF(AG127:AG128,"&lt;&gt;NOR",G127:G128)</f>
        <v>0</v>
      </c>
      <c r="H126" s="233"/>
      <c r="I126" s="233">
        <f>SUM(I127:I128)</f>
        <v>0</v>
      </c>
      <c r="J126" s="233"/>
      <c r="K126" s="233">
        <f>SUM(K127:K128)</f>
        <v>0</v>
      </c>
      <c r="L126" s="233"/>
      <c r="M126" s="233">
        <f>SUM(M127:M128)</f>
        <v>0</v>
      </c>
      <c r="N126" s="232"/>
      <c r="O126" s="232">
        <f>SUM(O127:O128)</f>
        <v>0.03</v>
      </c>
      <c r="P126" s="232"/>
      <c r="Q126" s="232">
        <f>SUM(Q127:Q128)</f>
        <v>0</v>
      </c>
      <c r="R126" s="233"/>
      <c r="S126" s="233"/>
      <c r="T126" s="234"/>
      <c r="U126" s="228"/>
      <c r="V126" s="228">
        <f>SUM(V127:V128)</f>
        <v>1.86</v>
      </c>
      <c r="W126" s="228"/>
      <c r="X126" s="228"/>
      <c r="Y126" s="228"/>
      <c r="AG126" t="s">
        <v>188</v>
      </c>
    </row>
    <row r="127" spans="1:60" ht="33.75" outlineLevel="1" x14ac:dyDescent="0.2">
      <c r="A127" s="236">
        <v>31</v>
      </c>
      <c r="B127" s="237" t="s">
        <v>574</v>
      </c>
      <c r="C127" s="254" t="s">
        <v>575</v>
      </c>
      <c r="D127" s="238" t="s">
        <v>191</v>
      </c>
      <c r="E127" s="239">
        <v>1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3.2070000000000001E-2</v>
      </c>
      <c r="O127" s="239">
        <f>ROUND(E127*N127,2)</f>
        <v>0.03</v>
      </c>
      <c r="P127" s="239">
        <v>0</v>
      </c>
      <c r="Q127" s="239">
        <f>ROUND(E127*P127,2)</f>
        <v>0</v>
      </c>
      <c r="R127" s="241"/>
      <c r="S127" s="241" t="s">
        <v>192</v>
      </c>
      <c r="T127" s="242" t="s">
        <v>193</v>
      </c>
      <c r="U127" s="225">
        <v>1.86</v>
      </c>
      <c r="V127" s="225">
        <f>ROUND(E127*U127,2)</f>
        <v>1.86</v>
      </c>
      <c r="W127" s="225"/>
      <c r="X127" s="225" t="s">
        <v>194</v>
      </c>
      <c r="Y127" s="225" t="s">
        <v>195</v>
      </c>
      <c r="Z127" s="215"/>
      <c r="AA127" s="215"/>
      <c r="AB127" s="215"/>
      <c r="AC127" s="215"/>
      <c r="AD127" s="215"/>
      <c r="AE127" s="215"/>
      <c r="AF127" s="215"/>
      <c r="AG127" s="215" t="s">
        <v>196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2" x14ac:dyDescent="0.2">
      <c r="A128" s="222"/>
      <c r="B128" s="223"/>
      <c r="C128" s="256" t="s">
        <v>576</v>
      </c>
      <c r="D128" s="250"/>
      <c r="E128" s="250"/>
      <c r="F128" s="250"/>
      <c r="G128" s="250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5"/>
      <c r="AA128" s="215"/>
      <c r="AB128" s="215"/>
      <c r="AC128" s="215"/>
      <c r="AD128" s="215"/>
      <c r="AE128" s="215"/>
      <c r="AF128" s="215"/>
      <c r="AG128" s="215" t="s">
        <v>219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x14ac:dyDescent="0.2">
      <c r="A129" s="229" t="s">
        <v>187</v>
      </c>
      <c r="B129" s="230" t="s">
        <v>123</v>
      </c>
      <c r="C129" s="252" t="s">
        <v>124</v>
      </c>
      <c r="D129" s="231"/>
      <c r="E129" s="232"/>
      <c r="F129" s="233"/>
      <c r="G129" s="233">
        <f>SUMIF(AG130:AG130,"&lt;&gt;NOR",G130:G130)</f>
        <v>0</v>
      </c>
      <c r="H129" s="233"/>
      <c r="I129" s="233">
        <f>SUM(I130:I130)</f>
        <v>0</v>
      </c>
      <c r="J129" s="233"/>
      <c r="K129" s="233">
        <f>SUM(K130:K130)</f>
        <v>0</v>
      </c>
      <c r="L129" s="233"/>
      <c r="M129" s="233">
        <f>SUM(M130:M130)</f>
        <v>0</v>
      </c>
      <c r="N129" s="232"/>
      <c r="O129" s="232">
        <f>SUM(O130:O130)</f>
        <v>0</v>
      </c>
      <c r="P129" s="232"/>
      <c r="Q129" s="232">
        <f>SUM(Q130:Q130)</f>
        <v>0</v>
      </c>
      <c r="R129" s="233"/>
      <c r="S129" s="233"/>
      <c r="T129" s="234"/>
      <c r="U129" s="228"/>
      <c r="V129" s="228">
        <f>SUM(V130:V130)</f>
        <v>0</v>
      </c>
      <c r="W129" s="228"/>
      <c r="X129" s="228"/>
      <c r="Y129" s="228"/>
      <c r="AG129" t="s">
        <v>188</v>
      </c>
    </row>
    <row r="130" spans="1:60" outlineLevel="1" x14ac:dyDescent="0.2">
      <c r="A130" s="243">
        <v>32</v>
      </c>
      <c r="B130" s="244" t="s">
        <v>577</v>
      </c>
      <c r="C130" s="253" t="s">
        <v>578</v>
      </c>
      <c r="D130" s="245" t="s">
        <v>204</v>
      </c>
      <c r="E130" s="246">
        <v>1</v>
      </c>
      <c r="F130" s="247"/>
      <c r="G130" s="248">
        <f>ROUND(E130*F130,2)</f>
        <v>0</v>
      </c>
      <c r="H130" s="247"/>
      <c r="I130" s="248">
        <f>ROUND(E130*H130,2)</f>
        <v>0</v>
      </c>
      <c r="J130" s="247"/>
      <c r="K130" s="248">
        <f>ROUND(E130*J130,2)</f>
        <v>0</v>
      </c>
      <c r="L130" s="248">
        <v>21</v>
      </c>
      <c r="M130" s="248">
        <f>G130*(1+L130/100)</f>
        <v>0</v>
      </c>
      <c r="N130" s="246">
        <v>0</v>
      </c>
      <c r="O130" s="246">
        <f>ROUND(E130*N130,2)</f>
        <v>0</v>
      </c>
      <c r="P130" s="246">
        <v>0</v>
      </c>
      <c r="Q130" s="246">
        <f>ROUND(E130*P130,2)</f>
        <v>0</v>
      </c>
      <c r="R130" s="248"/>
      <c r="S130" s="248" t="s">
        <v>192</v>
      </c>
      <c r="T130" s="249" t="s">
        <v>193</v>
      </c>
      <c r="U130" s="225">
        <v>0</v>
      </c>
      <c r="V130" s="225">
        <f>ROUND(E130*U130,2)</f>
        <v>0</v>
      </c>
      <c r="W130" s="225"/>
      <c r="X130" s="225" t="s">
        <v>194</v>
      </c>
      <c r="Y130" s="225" t="s">
        <v>195</v>
      </c>
      <c r="Z130" s="215"/>
      <c r="AA130" s="215"/>
      <c r="AB130" s="215"/>
      <c r="AC130" s="215"/>
      <c r="AD130" s="215"/>
      <c r="AE130" s="215"/>
      <c r="AF130" s="215"/>
      <c r="AG130" s="215" t="s">
        <v>196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x14ac:dyDescent="0.2">
      <c r="A131" s="229" t="s">
        <v>187</v>
      </c>
      <c r="B131" s="230" t="s">
        <v>125</v>
      </c>
      <c r="C131" s="252" t="s">
        <v>126</v>
      </c>
      <c r="D131" s="231"/>
      <c r="E131" s="232"/>
      <c r="F131" s="233"/>
      <c r="G131" s="233">
        <f>SUMIF(AG132:AG142,"&lt;&gt;NOR",G132:G142)</f>
        <v>0</v>
      </c>
      <c r="H131" s="233"/>
      <c r="I131" s="233">
        <f>SUM(I132:I142)</f>
        <v>0</v>
      </c>
      <c r="J131" s="233"/>
      <c r="K131" s="233">
        <f>SUM(K132:K142)</f>
        <v>0</v>
      </c>
      <c r="L131" s="233"/>
      <c r="M131" s="233">
        <f>SUM(M132:M142)</f>
        <v>0</v>
      </c>
      <c r="N131" s="232"/>
      <c r="O131" s="232">
        <f>SUM(O132:O142)</f>
        <v>0.08</v>
      </c>
      <c r="P131" s="232"/>
      <c r="Q131" s="232">
        <f>SUM(Q132:Q142)</f>
        <v>0</v>
      </c>
      <c r="R131" s="233"/>
      <c r="S131" s="233"/>
      <c r="T131" s="234"/>
      <c r="U131" s="228"/>
      <c r="V131" s="228">
        <f>SUM(V132:V142)</f>
        <v>12.28</v>
      </c>
      <c r="W131" s="228"/>
      <c r="X131" s="228"/>
      <c r="Y131" s="228"/>
      <c r="AG131" t="s">
        <v>188</v>
      </c>
    </row>
    <row r="132" spans="1:60" outlineLevel="1" x14ac:dyDescent="0.2">
      <c r="A132" s="236">
        <v>33</v>
      </c>
      <c r="B132" s="237" t="s">
        <v>579</v>
      </c>
      <c r="C132" s="254" t="s">
        <v>580</v>
      </c>
      <c r="D132" s="238" t="s">
        <v>207</v>
      </c>
      <c r="E132" s="239">
        <v>69.402500000000003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1.2099999999999999E-3</v>
      </c>
      <c r="O132" s="239">
        <f>ROUND(E132*N132,2)</f>
        <v>0.08</v>
      </c>
      <c r="P132" s="239">
        <v>0</v>
      </c>
      <c r="Q132" s="239">
        <f>ROUND(E132*P132,2)</f>
        <v>0</v>
      </c>
      <c r="R132" s="241"/>
      <c r="S132" s="241" t="s">
        <v>192</v>
      </c>
      <c r="T132" s="242" t="s">
        <v>193</v>
      </c>
      <c r="U132" s="225">
        <v>0.17699999999999999</v>
      </c>
      <c r="V132" s="225">
        <f>ROUND(E132*U132,2)</f>
        <v>12.28</v>
      </c>
      <c r="W132" s="225"/>
      <c r="X132" s="225" t="s">
        <v>194</v>
      </c>
      <c r="Y132" s="225" t="s">
        <v>195</v>
      </c>
      <c r="Z132" s="215"/>
      <c r="AA132" s="215"/>
      <c r="AB132" s="215"/>
      <c r="AC132" s="215"/>
      <c r="AD132" s="215"/>
      <c r="AE132" s="215"/>
      <c r="AF132" s="215"/>
      <c r="AG132" s="215" t="s">
        <v>196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2" x14ac:dyDescent="0.2">
      <c r="A133" s="222"/>
      <c r="B133" s="223"/>
      <c r="C133" s="255" t="s">
        <v>581</v>
      </c>
      <c r="D133" s="226"/>
      <c r="E133" s="227">
        <v>46.31</v>
      </c>
      <c r="F133" s="225"/>
      <c r="G133" s="225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25"/>
      <c r="Z133" s="215"/>
      <c r="AA133" s="215"/>
      <c r="AB133" s="215"/>
      <c r="AC133" s="215"/>
      <c r="AD133" s="215"/>
      <c r="AE133" s="215"/>
      <c r="AF133" s="215"/>
      <c r="AG133" s="215" t="s">
        <v>209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3" x14ac:dyDescent="0.2">
      <c r="A134" s="222"/>
      <c r="B134" s="223"/>
      <c r="C134" s="255" t="s">
        <v>534</v>
      </c>
      <c r="D134" s="226"/>
      <c r="E134" s="227">
        <v>-0.5</v>
      </c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25"/>
      <c r="Z134" s="215"/>
      <c r="AA134" s="215"/>
      <c r="AB134" s="215"/>
      <c r="AC134" s="215"/>
      <c r="AD134" s="215"/>
      <c r="AE134" s="215"/>
      <c r="AF134" s="215"/>
      <c r="AG134" s="215" t="s">
        <v>209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3" x14ac:dyDescent="0.2">
      <c r="A135" s="222"/>
      <c r="B135" s="223"/>
      <c r="C135" s="255" t="s">
        <v>535</v>
      </c>
      <c r="D135" s="226"/>
      <c r="E135" s="227">
        <v>-0.6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25"/>
      <c r="Z135" s="215"/>
      <c r="AA135" s="215"/>
      <c r="AB135" s="215"/>
      <c r="AC135" s="215"/>
      <c r="AD135" s="215"/>
      <c r="AE135" s="215"/>
      <c r="AF135" s="215"/>
      <c r="AG135" s="215" t="s">
        <v>209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3" x14ac:dyDescent="0.2">
      <c r="A136" s="222"/>
      <c r="B136" s="223"/>
      <c r="C136" s="255" t="s">
        <v>582</v>
      </c>
      <c r="D136" s="226"/>
      <c r="E136" s="227">
        <v>11.21</v>
      </c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25"/>
      <c r="Z136" s="215"/>
      <c r="AA136" s="215"/>
      <c r="AB136" s="215"/>
      <c r="AC136" s="215"/>
      <c r="AD136" s="215"/>
      <c r="AE136" s="215"/>
      <c r="AF136" s="215"/>
      <c r="AG136" s="215" t="s">
        <v>209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3" x14ac:dyDescent="0.2">
      <c r="A137" s="222"/>
      <c r="B137" s="223"/>
      <c r="C137" s="255" t="s">
        <v>545</v>
      </c>
      <c r="D137" s="226"/>
      <c r="E137" s="227">
        <v>0.35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25"/>
      <c r="Z137" s="215"/>
      <c r="AA137" s="215"/>
      <c r="AB137" s="215"/>
      <c r="AC137" s="215"/>
      <c r="AD137" s="215"/>
      <c r="AE137" s="215"/>
      <c r="AF137" s="215"/>
      <c r="AG137" s="215" t="s">
        <v>209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 x14ac:dyDescent="0.2">
      <c r="A138" s="222"/>
      <c r="B138" s="223"/>
      <c r="C138" s="255" t="s">
        <v>583</v>
      </c>
      <c r="D138" s="226"/>
      <c r="E138" s="227">
        <v>5.47</v>
      </c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25"/>
      <c r="Z138" s="215"/>
      <c r="AA138" s="215"/>
      <c r="AB138" s="215"/>
      <c r="AC138" s="215"/>
      <c r="AD138" s="215"/>
      <c r="AE138" s="215"/>
      <c r="AF138" s="215"/>
      <c r="AG138" s="215" t="s">
        <v>209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3" x14ac:dyDescent="0.2">
      <c r="A139" s="222"/>
      <c r="B139" s="223"/>
      <c r="C139" s="255" t="s">
        <v>584</v>
      </c>
      <c r="D139" s="226"/>
      <c r="E139" s="227">
        <v>5.17</v>
      </c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25"/>
      <c r="Z139" s="215"/>
      <c r="AA139" s="215"/>
      <c r="AB139" s="215"/>
      <c r="AC139" s="215"/>
      <c r="AD139" s="215"/>
      <c r="AE139" s="215"/>
      <c r="AF139" s="215"/>
      <c r="AG139" s="215" t="s">
        <v>209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3" x14ac:dyDescent="0.2">
      <c r="A140" s="222"/>
      <c r="B140" s="223"/>
      <c r="C140" s="255" t="s">
        <v>585</v>
      </c>
      <c r="D140" s="226"/>
      <c r="E140" s="227">
        <v>0.35</v>
      </c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25"/>
      <c r="Z140" s="215"/>
      <c r="AA140" s="215"/>
      <c r="AB140" s="215"/>
      <c r="AC140" s="215"/>
      <c r="AD140" s="215"/>
      <c r="AE140" s="215"/>
      <c r="AF140" s="215"/>
      <c r="AG140" s="215" t="s">
        <v>209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 x14ac:dyDescent="0.2">
      <c r="A141" s="222"/>
      <c r="B141" s="223"/>
      <c r="C141" s="255" t="s">
        <v>586</v>
      </c>
      <c r="D141" s="226"/>
      <c r="E141" s="227">
        <v>0.79</v>
      </c>
      <c r="F141" s="225"/>
      <c r="G141" s="225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25"/>
      <c r="Z141" s="215"/>
      <c r="AA141" s="215"/>
      <c r="AB141" s="215"/>
      <c r="AC141" s="215"/>
      <c r="AD141" s="215"/>
      <c r="AE141" s="215"/>
      <c r="AF141" s="215"/>
      <c r="AG141" s="215" t="s">
        <v>209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3" x14ac:dyDescent="0.2">
      <c r="A142" s="222"/>
      <c r="B142" s="223"/>
      <c r="C142" s="255" t="s">
        <v>587</v>
      </c>
      <c r="D142" s="226"/>
      <c r="E142" s="227">
        <v>0.84</v>
      </c>
      <c r="F142" s="225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25"/>
      <c r="Z142" s="215"/>
      <c r="AA142" s="215"/>
      <c r="AB142" s="215"/>
      <c r="AC142" s="215"/>
      <c r="AD142" s="215"/>
      <c r="AE142" s="215"/>
      <c r="AF142" s="215"/>
      <c r="AG142" s="215" t="s">
        <v>209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x14ac:dyDescent="0.2">
      <c r="A143" s="229" t="s">
        <v>187</v>
      </c>
      <c r="B143" s="230" t="s">
        <v>127</v>
      </c>
      <c r="C143" s="252" t="s">
        <v>128</v>
      </c>
      <c r="D143" s="231"/>
      <c r="E143" s="232"/>
      <c r="F143" s="233"/>
      <c r="G143" s="233">
        <f>SUMIF(AG144:AG150,"&lt;&gt;NOR",G144:G150)</f>
        <v>0</v>
      </c>
      <c r="H143" s="233"/>
      <c r="I143" s="233">
        <f>SUM(I144:I150)</f>
        <v>0</v>
      </c>
      <c r="J143" s="233"/>
      <c r="K143" s="233">
        <f>SUM(K144:K150)</f>
        <v>0</v>
      </c>
      <c r="L143" s="233"/>
      <c r="M143" s="233">
        <f>SUM(M144:M150)</f>
        <v>0</v>
      </c>
      <c r="N143" s="232"/>
      <c r="O143" s="232">
        <f>SUM(O144:O150)</f>
        <v>0</v>
      </c>
      <c r="P143" s="232"/>
      <c r="Q143" s="232">
        <f>SUM(Q144:Q150)</f>
        <v>0</v>
      </c>
      <c r="R143" s="233"/>
      <c r="S143" s="233"/>
      <c r="T143" s="234"/>
      <c r="U143" s="228"/>
      <c r="V143" s="228">
        <f>SUM(V144:V150)</f>
        <v>21.53</v>
      </c>
      <c r="W143" s="228"/>
      <c r="X143" s="228"/>
      <c r="Y143" s="228"/>
      <c r="AG143" t="s">
        <v>188</v>
      </c>
    </row>
    <row r="144" spans="1:60" ht="56.25" outlineLevel="1" x14ac:dyDescent="0.2">
      <c r="A144" s="236">
        <v>34</v>
      </c>
      <c r="B144" s="237" t="s">
        <v>588</v>
      </c>
      <c r="C144" s="254" t="s">
        <v>589</v>
      </c>
      <c r="D144" s="238" t="s">
        <v>207</v>
      </c>
      <c r="E144" s="239">
        <v>69.91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4.0000000000000003E-5</v>
      </c>
      <c r="O144" s="239">
        <f>ROUND(E144*N144,2)</f>
        <v>0</v>
      </c>
      <c r="P144" s="239">
        <v>0</v>
      </c>
      <c r="Q144" s="239">
        <f>ROUND(E144*P144,2)</f>
        <v>0</v>
      </c>
      <c r="R144" s="241"/>
      <c r="S144" s="241" t="s">
        <v>192</v>
      </c>
      <c r="T144" s="242" t="s">
        <v>193</v>
      </c>
      <c r="U144" s="225">
        <v>0.308</v>
      </c>
      <c r="V144" s="225">
        <f>ROUND(E144*U144,2)</f>
        <v>21.53</v>
      </c>
      <c r="W144" s="225"/>
      <c r="X144" s="225" t="s">
        <v>194</v>
      </c>
      <c r="Y144" s="225" t="s">
        <v>195</v>
      </c>
      <c r="Z144" s="215"/>
      <c r="AA144" s="215"/>
      <c r="AB144" s="215"/>
      <c r="AC144" s="215"/>
      <c r="AD144" s="215"/>
      <c r="AE144" s="215"/>
      <c r="AF144" s="215"/>
      <c r="AG144" s="215" t="s">
        <v>196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ht="22.5" outlineLevel="2" x14ac:dyDescent="0.2">
      <c r="A145" s="222"/>
      <c r="B145" s="223"/>
      <c r="C145" s="256" t="s">
        <v>590</v>
      </c>
      <c r="D145" s="250"/>
      <c r="E145" s="250"/>
      <c r="F145" s="250"/>
      <c r="G145" s="250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25"/>
      <c r="Z145" s="215"/>
      <c r="AA145" s="215"/>
      <c r="AB145" s="215"/>
      <c r="AC145" s="215"/>
      <c r="AD145" s="215"/>
      <c r="AE145" s="215"/>
      <c r="AF145" s="215"/>
      <c r="AG145" s="215" t="s">
        <v>219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61" t="str">
        <f>C145</f>
        <v>zárubněmi, umytí a vyčištění jiných zasklených a natíraných ploch a zařizovacích předmětů před předáním do užívání světlá výška podlaží do 4 m</v>
      </c>
      <c r="BB145" s="215"/>
      <c r="BC145" s="215"/>
      <c r="BD145" s="215"/>
      <c r="BE145" s="215"/>
      <c r="BF145" s="215"/>
      <c r="BG145" s="215"/>
      <c r="BH145" s="215"/>
    </row>
    <row r="146" spans="1:60" outlineLevel="2" x14ac:dyDescent="0.2">
      <c r="A146" s="222"/>
      <c r="B146" s="223"/>
      <c r="C146" s="255" t="s">
        <v>554</v>
      </c>
      <c r="D146" s="226"/>
      <c r="E146" s="227">
        <v>45.54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25"/>
      <c r="Z146" s="215"/>
      <c r="AA146" s="215"/>
      <c r="AB146" s="215"/>
      <c r="AC146" s="215"/>
      <c r="AD146" s="215"/>
      <c r="AE146" s="215"/>
      <c r="AF146" s="215"/>
      <c r="AG146" s="215" t="s">
        <v>209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3" x14ac:dyDescent="0.2">
      <c r="A147" s="222"/>
      <c r="B147" s="223"/>
      <c r="C147" s="255" t="s">
        <v>555</v>
      </c>
      <c r="D147" s="226"/>
      <c r="E147" s="227">
        <v>18.23</v>
      </c>
      <c r="F147" s="225"/>
      <c r="G147" s="225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25"/>
      <c r="Z147" s="215"/>
      <c r="AA147" s="215"/>
      <c r="AB147" s="215"/>
      <c r="AC147" s="215"/>
      <c r="AD147" s="215"/>
      <c r="AE147" s="215"/>
      <c r="AF147" s="215"/>
      <c r="AG147" s="215" t="s">
        <v>209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3" x14ac:dyDescent="0.2">
      <c r="A148" s="222"/>
      <c r="B148" s="223"/>
      <c r="C148" s="255" t="s">
        <v>556</v>
      </c>
      <c r="D148" s="226"/>
      <c r="E148" s="227">
        <v>6.14</v>
      </c>
      <c r="F148" s="225"/>
      <c r="G148" s="225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25"/>
      <c r="Z148" s="215"/>
      <c r="AA148" s="215"/>
      <c r="AB148" s="215"/>
      <c r="AC148" s="215"/>
      <c r="AD148" s="215"/>
      <c r="AE148" s="215"/>
      <c r="AF148" s="215"/>
      <c r="AG148" s="215" t="s">
        <v>209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ht="22.5" outlineLevel="1" x14ac:dyDescent="0.2">
      <c r="A149" s="243">
        <v>35</v>
      </c>
      <c r="B149" s="244" t="s">
        <v>591</v>
      </c>
      <c r="C149" s="253" t="s">
        <v>592</v>
      </c>
      <c r="D149" s="245" t="s">
        <v>204</v>
      </c>
      <c r="E149" s="246">
        <v>1</v>
      </c>
      <c r="F149" s="247"/>
      <c r="G149" s="248">
        <f>ROUND(E149*F149,2)</f>
        <v>0</v>
      </c>
      <c r="H149" s="247"/>
      <c r="I149" s="248">
        <f>ROUND(E149*H149,2)</f>
        <v>0</v>
      </c>
      <c r="J149" s="247"/>
      <c r="K149" s="248">
        <f>ROUND(E149*J149,2)</f>
        <v>0</v>
      </c>
      <c r="L149" s="248">
        <v>21</v>
      </c>
      <c r="M149" s="248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8"/>
      <c r="S149" s="248" t="s">
        <v>192</v>
      </c>
      <c r="T149" s="249" t="s">
        <v>193</v>
      </c>
      <c r="U149" s="225">
        <v>0</v>
      </c>
      <c r="V149" s="225">
        <f>ROUND(E149*U149,2)</f>
        <v>0</v>
      </c>
      <c r="W149" s="225"/>
      <c r="X149" s="225" t="s">
        <v>194</v>
      </c>
      <c r="Y149" s="225" t="s">
        <v>195</v>
      </c>
      <c r="Z149" s="215"/>
      <c r="AA149" s="215"/>
      <c r="AB149" s="215"/>
      <c r="AC149" s="215"/>
      <c r="AD149" s="215"/>
      <c r="AE149" s="215"/>
      <c r="AF149" s="215"/>
      <c r="AG149" s="215" t="s">
        <v>196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43">
        <v>36</v>
      </c>
      <c r="B150" s="244" t="s">
        <v>593</v>
      </c>
      <c r="C150" s="253" t="s">
        <v>594</v>
      </c>
      <c r="D150" s="245" t="s">
        <v>204</v>
      </c>
      <c r="E150" s="246">
        <v>1</v>
      </c>
      <c r="F150" s="247"/>
      <c r="G150" s="248">
        <f>ROUND(E150*F150,2)</f>
        <v>0</v>
      </c>
      <c r="H150" s="247"/>
      <c r="I150" s="248">
        <f>ROUND(E150*H150,2)</f>
        <v>0</v>
      </c>
      <c r="J150" s="247"/>
      <c r="K150" s="248">
        <f>ROUND(E150*J150,2)</f>
        <v>0</v>
      </c>
      <c r="L150" s="248">
        <v>21</v>
      </c>
      <c r="M150" s="248">
        <f>G150*(1+L150/100)</f>
        <v>0</v>
      </c>
      <c r="N150" s="246">
        <v>0</v>
      </c>
      <c r="O150" s="246">
        <f>ROUND(E150*N150,2)</f>
        <v>0</v>
      </c>
      <c r="P150" s="246">
        <v>0</v>
      </c>
      <c r="Q150" s="246">
        <f>ROUND(E150*P150,2)</f>
        <v>0</v>
      </c>
      <c r="R150" s="248"/>
      <c r="S150" s="248" t="s">
        <v>192</v>
      </c>
      <c r="T150" s="249" t="s">
        <v>193</v>
      </c>
      <c r="U150" s="225">
        <v>0</v>
      </c>
      <c r="V150" s="225">
        <f>ROUND(E150*U150,2)</f>
        <v>0</v>
      </c>
      <c r="W150" s="225"/>
      <c r="X150" s="225" t="s">
        <v>194</v>
      </c>
      <c r="Y150" s="225" t="s">
        <v>195</v>
      </c>
      <c r="Z150" s="215"/>
      <c r="AA150" s="215"/>
      <c r="AB150" s="215"/>
      <c r="AC150" s="215"/>
      <c r="AD150" s="215"/>
      <c r="AE150" s="215"/>
      <c r="AF150" s="215"/>
      <c r="AG150" s="215" t="s">
        <v>196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x14ac:dyDescent="0.2">
      <c r="A151" s="229" t="s">
        <v>187</v>
      </c>
      <c r="B151" s="230" t="s">
        <v>129</v>
      </c>
      <c r="C151" s="252" t="s">
        <v>130</v>
      </c>
      <c r="D151" s="231"/>
      <c r="E151" s="232"/>
      <c r="F151" s="233"/>
      <c r="G151" s="233">
        <f>SUMIF(AG152:AG199,"&lt;&gt;NOR",G152:G199)</f>
        <v>0</v>
      </c>
      <c r="H151" s="233"/>
      <c r="I151" s="233">
        <f>SUM(I152:I199)</f>
        <v>0</v>
      </c>
      <c r="J151" s="233"/>
      <c r="K151" s="233">
        <f>SUM(K152:K199)</f>
        <v>0</v>
      </c>
      <c r="L151" s="233"/>
      <c r="M151" s="233">
        <f>SUM(M152:M199)</f>
        <v>0</v>
      </c>
      <c r="N151" s="232"/>
      <c r="O151" s="232">
        <f>SUM(O152:O199)</f>
        <v>0</v>
      </c>
      <c r="P151" s="232"/>
      <c r="Q151" s="232">
        <f>SUM(Q152:Q199)</f>
        <v>27.95</v>
      </c>
      <c r="R151" s="233"/>
      <c r="S151" s="233"/>
      <c r="T151" s="234"/>
      <c r="U151" s="228"/>
      <c r="V151" s="228">
        <f>SUM(V152:V199)</f>
        <v>154.70999999999998</v>
      </c>
      <c r="W151" s="228"/>
      <c r="X151" s="228"/>
      <c r="Y151" s="228"/>
      <c r="AG151" t="s">
        <v>188</v>
      </c>
    </row>
    <row r="152" spans="1:60" ht="22.5" outlineLevel="1" x14ac:dyDescent="0.2">
      <c r="A152" s="236">
        <v>37</v>
      </c>
      <c r="B152" s="237" t="s">
        <v>595</v>
      </c>
      <c r="C152" s="254" t="s">
        <v>596</v>
      </c>
      <c r="D152" s="238" t="s">
        <v>406</v>
      </c>
      <c r="E152" s="239">
        <v>10.486499999999999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21</v>
      </c>
      <c r="M152" s="241">
        <f>G152*(1+L152/100)</f>
        <v>0</v>
      </c>
      <c r="N152" s="239">
        <v>0</v>
      </c>
      <c r="O152" s="239">
        <f>ROUND(E152*N152,2)</f>
        <v>0</v>
      </c>
      <c r="P152" s="239">
        <v>2.2000000000000002</v>
      </c>
      <c r="Q152" s="239">
        <f>ROUND(E152*P152,2)</f>
        <v>23.07</v>
      </c>
      <c r="R152" s="241"/>
      <c r="S152" s="241" t="s">
        <v>192</v>
      </c>
      <c r="T152" s="242" t="s">
        <v>193</v>
      </c>
      <c r="U152" s="225">
        <v>3.9769999999999999</v>
      </c>
      <c r="V152" s="225">
        <f>ROUND(E152*U152,2)</f>
        <v>41.7</v>
      </c>
      <c r="W152" s="225"/>
      <c r="X152" s="225" t="s">
        <v>194</v>
      </c>
      <c r="Y152" s="225" t="s">
        <v>195</v>
      </c>
      <c r="Z152" s="215"/>
      <c r="AA152" s="215"/>
      <c r="AB152" s="215"/>
      <c r="AC152" s="215"/>
      <c r="AD152" s="215"/>
      <c r="AE152" s="215"/>
      <c r="AF152" s="215"/>
      <c r="AG152" s="215" t="s">
        <v>196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2" x14ac:dyDescent="0.2">
      <c r="A153" s="222"/>
      <c r="B153" s="223"/>
      <c r="C153" s="255" t="s">
        <v>597</v>
      </c>
      <c r="D153" s="226"/>
      <c r="E153" s="227">
        <v>6.83</v>
      </c>
      <c r="F153" s="225"/>
      <c r="G153" s="225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25"/>
      <c r="Z153" s="215"/>
      <c r="AA153" s="215"/>
      <c r="AB153" s="215"/>
      <c r="AC153" s="215"/>
      <c r="AD153" s="215"/>
      <c r="AE153" s="215"/>
      <c r="AF153" s="215"/>
      <c r="AG153" s="215" t="s">
        <v>209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3" x14ac:dyDescent="0.2">
      <c r="A154" s="222"/>
      <c r="B154" s="223"/>
      <c r="C154" s="255" t="s">
        <v>598</v>
      </c>
      <c r="D154" s="226"/>
      <c r="E154" s="227">
        <v>2.73</v>
      </c>
      <c r="F154" s="225"/>
      <c r="G154" s="225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25"/>
      <c r="Z154" s="215"/>
      <c r="AA154" s="215"/>
      <c r="AB154" s="215"/>
      <c r="AC154" s="215"/>
      <c r="AD154" s="215"/>
      <c r="AE154" s="215"/>
      <c r="AF154" s="215"/>
      <c r="AG154" s="215" t="s">
        <v>209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3" x14ac:dyDescent="0.2">
      <c r="A155" s="222"/>
      <c r="B155" s="223"/>
      <c r="C155" s="255" t="s">
        <v>599</v>
      </c>
      <c r="D155" s="226"/>
      <c r="E155" s="227">
        <v>0.92</v>
      </c>
      <c r="F155" s="225"/>
      <c r="G155" s="225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25"/>
      <c r="Z155" s="215"/>
      <c r="AA155" s="215"/>
      <c r="AB155" s="215"/>
      <c r="AC155" s="215"/>
      <c r="AD155" s="215"/>
      <c r="AE155" s="215"/>
      <c r="AF155" s="215"/>
      <c r="AG155" s="215" t="s">
        <v>209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36">
        <v>38</v>
      </c>
      <c r="B156" s="237" t="s">
        <v>600</v>
      </c>
      <c r="C156" s="254" t="s">
        <v>601</v>
      </c>
      <c r="D156" s="238" t="s">
        <v>265</v>
      </c>
      <c r="E156" s="239">
        <v>3.6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39">
        <v>0</v>
      </c>
      <c r="O156" s="239">
        <f>ROUND(E156*N156,2)</f>
        <v>0</v>
      </c>
      <c r="P156" s="239">
        <v>5.0899999999999999E-3</v>
      </c>
      <c r="Q156" s="239">
        <f>ROUND(E156*P156,2)</f>
        <v>0.02</v>
      </c>
      <c r="R156" s="241"/>
      <c r="S156" s="241" t="s">
        <v>192</v>
      </c>
      <c r="T156" s="242" t="s">
        <v>193</v>
      </c>
      <c r="U156" s="225">
        <v>2.35</v>
      </c>
      <c r="V156" s="225">
        <f>ROUND(E156*U156,2)</f>
        <v>8.4600000000000009</v>
      </c>
      <c r="W156" s="225"/>
      <c r="X156" s="225" t="s">
        <v>194</v>
      </c>
      <c r="Y156" s="225" t="s">
        <v>195</v>
      </c>
      <c r="Z156" s="215"/>
      <c r="AA156" s="215"/>
      <c r="AB156" s="215"/>
      <c r="AC156" s="215"/>
      <c r="AD156" s="215"/>
      <c r="AE156" s="215"/>
      <c r="AF156" s="215"/>
      <c r="AG156" s="215" t="s">
        <v>196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2" x14ac:dyDescent="0.2">
      <c r="A157" s="222"/>
      <c r="B157" s="223"/>
      <c r="C157" s="255" t="s">
        <v>602</v>
      </c>
      <c r="D157" s="226"/>
      <c r="E157" s="227">
        <v>2.6</v>
      </c>
      <c r="F157" s="225"/>
      <c r="G157" s="225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25"/>
      <c r="Z157" s="215"/>
      <c r="AA157" s="215"/>
      <c r="AB157" s="215"/>
      <c r="AC157" s="215"/>
      <c r="AD157" s="215"/>
      <c r="AE157" s="215"/>
      <c r="AF157" s="215"/>
      <c r="AG157" s="215" t="s">
        <v>209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3" x14ac:dyDescent="0.2">
      <c r="A158" s="222"/>
      <c r="B158" s="223"/>
      <c r="C158" s="255" t="s">
        <v>603</v>
      </c>
      <c r="D158" s="226"/>
      <c r="E158" s="227">
        <v>1</v>
      </c>
      <c r="F158" s="225"/>
      <c r="G158" s="225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25"/>
      <c r="Z158" s="215"/>
      <c r="AA158" s="215"/>
      <c r="AB158" s="215"/>
      <c r="AC158" s="215"/>
      <c r="AD158" s="215"/>
      <c r="AE158" s="215"/>
      <c r="AF158" s="215"/>
      <c r="AG158" s="215" t="s">
        <v>209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36">
        <v>39</v>
      </c>
      <c r="B159" s="237" t="s">
        <v>604</v>
      </c>
      <c r="C159" s="254" t="s">
        <v>605</v>
      </c>
      <c r="D159" s="238" t="s">
        <v>265</v>
      </c>
      <c r="E159" s="239">
        <v>0.65</v>
      </c>
      <c r="F159" s="240"/>
      <c r="G159" s="241">
        <f>ROUND(E159*F159,2)</f>
        <v>0</v>
      </c>
      <c r="H159" s="240"/>
      <c r="I159" s="241">
        <f>ROUND(E159*H159,2)</f>
        <v>0</v>
      </c>
      <c r="J159" s="240"/>
      <c r="K159" s="241">
        <f>ROUND(E159*J159,2)</f>
        <v>0</v>
      </c>
      <c r="L159" s="241">
        <v>21</v>
      </c>
      <c r="M159" s="241">
        <f>G159*(1+L159/100)</f>
        <v>0</v>
      </c>
      <c r="N159" s="239">
        <v>0</v>
      </c>
      <c r="O159" s="239">
        <f>ROUND(E159*N159,2)</f>
        <v>0</v>
      </c>
      <c r="P159" s="239">
        <v>5.6520000000000001E-2</v>
      </c>
      <c r="Q159" s="239">
        <f>ROUND(E159*P159,2)</f>
        <v>0.04</v>
      </c>
      <c r="R159" s="241"/>
      <c r="S159" s="241" t="s">
        <v>192</v>
      </c>
      <c r="T159" s="242" t="s">
        <v>193</v>
      </c>
      <c r="U159" s="225">
        <v>5.5</v>
      </c>
      <c r="V159" s="225">
        <f>ROUND(E159*U159,2)</f>
        <v>3.58</v>
      </c>
      <c r="W159" s="225"/>
      <c r="X159" s="225" t="s">
        <v>194</v>
      </c>
      <c r="Y159" s="225" t="s">
        <v>195</v>
      </c>
      <c r="Z159" s="215"/>
      <c r="AA159" s="215"/>
      <c r="AB159" s="215"/>
      <c r="AC159" s="215"/>
      <c r="AD159" s="215"/>
      <c r="AE159" s="215"/>
      <c r="AF159" s="215"/>
      <c r="AG159" s="215" t="s">
        <v>196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2" x14ac:dyDescent="0.2">
      <c r="A160" s="222"/>
      <c r="B160" s="223"/>
      <c r="C160" s="255" t="s">
        <v>606</v>
      </c>
      <c r="D160" s="226"/>
      <c r="E160" s="227">
        <v>0.65</v>
      </c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25"/>
      <c r="Z160" s="215"/>
      <c r="AA160" s="215"/>
      <c r="AB160" s="215"/>
      <c r="AC160" s="215"/>
      <c r="AD160" s="215"/>
      <c r="AE160" s="215"/>
      <c r="AF160" s="215"/>
      <c r="AG160" s="215" t="s">
        <v>209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36">
        <v>40</v>
      </c>
      <c r="B161" s="237" t="s">
        <v>607</v>
      </c>
      <c r="C161" s="254" t="s">
        <v>608</v>
      </c>
      <c r="D161" s="238" t="s">
        <v>265</v>
      </c>
      <c r="E161" s="239">
        <v>1.1499999999999999</v>
      </c>
      <c r="F161" s="240"/>
      <c r="G161" s="241">
        <f>ROUND(E161*F161,2)</f>
        <v>0</v>
      </c>
      <c r="H161" s="240"/>
      <c r="I161" s="241">
        <f>ROUND(E161*H161,2)</f>
        <v>0</v>
      </c>
      <c r="J161" s="240"/>
      <c r="K161" s="241">
        <f>ROUND(E161*J161,2)</f>
        <v>0</v>
      </c>
      <c r="L161" s="241">
        <v>21</v>
      </c>
      <c r="M161" s="241">
        <f>G161*(1+L161/100)</f>
        <v>0</v>
      </c>
      <c r="N161" s="239">
        <v>0</v>
      </c>
      <c r="O161" s="239">
        <f>ROUND(E161*N161,2)</f>
        <v>0</v>
      </c>
      <c r="P161" s="239">
        <v>8.831E-2</v>
      </c>
      <c r="Q161" s="239">
        <f>ROUND(E161*P161,2)</f>
        <v>0.1</v>
      </c>
      <c r="R161" s="241"/>
      <c r="S161" s="241" t="s">
        <v>192</v>
      </c>
      <c r="T161" s="242" t="s">
        <v>193</v>
      </c>
      <c r="U161" s="225">
        <v>6.2</v>
      </c>
      <c r="V161" s="225">
        <f>ROUND(E161*U161,2)</f>
        <v>7.13</v>
      </c>
      <c r="W161" s="225"/>
      <c r="X161" s="225" t="s">
        <v>194</v>
      </c>
      <c r="Y161" s="225" t="s">
        <v>195</v>
      </c>
      <c r="Z161" s="215"/>
      <c r="AA161" s="215"/>
      <c r="AB161" s="215"/>
      <c r="AC161" s="215"/>
      <c r="AD161" s="215"/>
      <c r="AE161" s="215"/>
      <c r="AF161" s="215"/>
      <c r="AG161" s="215" t="s">
        <v>196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2" x14ac:dyDescent="0.2">
      <c r="A162" s="222"/>
      <c r="B162" s="223"/>
      <c r="C162" s="255" t="s">
        <v>606</v>
      </c>
      <c r="D162" s="226"/>
      <c r="E162" s="227">
        <v>0.65</v>
      </c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5"/>
      <c r="AA162" s="215"/>
      <c r="AB162" s="215"/>
      <c r="AC162" s="215"/>
      <c r="AD162" s="215"/>
      <c r="AE162" s="215"/>
      <c r="AF162" s="215"/>
      <c r="AG162" s="215" t="s">
        <v>209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3" x14ac:dyDescent="0.2">
      <c r="A163" s="222"/>
      <c r="B163" s="223"/>
      <c r="C163" s="255" t="s">
        <v>609</v>
      </c>
      <c r="D163" s="226"/>
      <c r="E163" s="227">
        <v>0.5</v>
      </c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25"/>
      <c r="Z163" s="215"/>
      <c r="AA163" s="215"/>
      <c r="AB163" s="215"/>
      <c r="AC163" s="215"/>
      <c r="AD163" s="215"/>
      <c r="AE163" s="215"/>
      <c r="AF163" s="215"/>
      <c r="AG163" s="215" t="s">
        <v>209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43">
        <v>41</v>
      </c>
      <c r="B164" s="244" t="s">
        <v>610</v>
      </c>
      <c r="C164" s="253" t="s">
        <v>611</v>
      </c>
      <c r="D164" s="245" t="s">
        <v>265</v>
      </c>
      <c r="E164" s="246">
        <v>4</v>
      </c>
      <c r="F164" s="247"/>
      <c r="G164" s="248">
        <f>ROUND(E164*F164,2)</f>
        <v>0</v>
      </c>
      <c r="H164" s="247"/>
      <c r="I164" s="248">
        <f>ROUND(E164*H164,2)</f>
        <v>0</v>
      </c>
      <c r="J164" s="247"/>
      <c r="K164" s="248">
        <f>ROUND(E164*J164,2)</f>
        <v>0</v>
      </c>
      <c r="L164" s="248">
        <v>21</v>
      </c>
      <c r="M164" s="248">
        <f>G164*(1+L164/100)</f>
        <v>0</v>
      </c>
      <c r="N164" s="246">
        <v>0</v>
      </c>
      <c r="O164" s="246">
        <f>ROUND(E164*N164,2)</f>
        <v>0</v>
      </c>
      <c r="P164" s="246">
        <v>0.12417</v>
      </c>
      <c r="Q164" s="246">
        <f>ROUND(E164*P164,2)</f>
        <v>0.5</v>
      </c>
      <c r="R164" s="248"/>
      <c r="S164" s="248" t="s">
        <v>192</v>
      </c>
      <c r="T164" s="249" t="s">
        <v>193</v>
      </c>
      <c r="U164" s="225">
        <v>6.9</v>
      </c>
      <c r="V164" s="225">
        <f>ROUND(E164*U164,2)</f>
        <v>27.6</v>
      </c>
      <c r="W164" s="225"/>
      <c r="X164" s="225" t="s">
        <v>194</v>
      </c>
      <c r="Y164" s="225" t="s">
        <v>195</v>
      </c>
      <c r="Z164" s="215"/>
      <c r="AA164" s="215"/>
      <c r="AB164" s="215"/>
      <c r="AC164" s="215"/>
      <c r="AD164" s="215"/>
      <c r="AE164" s="215"/>
      <c r="AF164" s="215"/>
      <c r="AG164" s="215" t="s">
        <v>196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36">
        <v>42</v>
      </c>
      <c r="B165" s="237" t="s">
        <v>612</v>
      </c>
      <c r="C165" s="254" t="s">
        <v>613</v>
      </c>
      <c r="D165" s="238" t="s">
        <v>207</v>
      </c>
      <c r="E165" s="239">
        <v>301.10250000000002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21</v>
      </c>
      <c r="M165" s="241">
        <f>G165*(1+L165/100)</f>
        <v>0</v>
      </c>
      <c r="N165" s="239">
        <v>0</v>
      </c>
      <c r="O165" s="239">
        <f>ROUND(E165*N165,2)</f>
        <v>0</v>
      </c>
      <c r="P165" s="239">
        <v>1.4E-2</v>
      </c>
      <c r="Q165" s="239">
        <f>ROUND(E165*P165,2)</f>
        <v>4.22</v>
      </c>
      <c r="R165" s="241"/>
      <c r="S165" s="241" t="s">
        <v>192</v>
      </c>
      <c r="T165" s="242" t="s">
        <v>193</v>
      </c>
      <c r="U165" s="225">
        <v>0.22</v>
      </c>
      <c r="V165" s="225">
        <f>ROUND(E165*U165,2)</f>
        <v>66.239999999999995</v>
      </c>
      <c r="W165" s="225"/>
      <c r="X165" s="225" t="s">
        <v>194</v>
      </c>
      <c r="Y165" s="225" t="s">
        <v>195</v>
      </c>
      <c r="Z165" s="215"/>
      <c r="AA165" s="215"/>
      <c r="AB165" s="215"/>
      <c r="AC165" s="215"/>
      <c r="AD165" s="215"/>
      <c r="AE165" s="215"/>
      <c r="AF165" s="215"/>
      <c r="AG165" s="215" t="s">
        <v>196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2" x14ac:dyDescent="0.2">
      <c r="A166" s="222"/>
      <c r="B166" s="223"/>
      <c r="C166" s="255" t="s">
        <v>533</v>
      </c>
      <c r="D166" s="226"/>
      <c r="E166" s="227">
        <v>46.31</v>
      </c>
      <c r="F166" s="225"/>
      <c r="G166" s="225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25"/>
      <c r="Z166" s="215"/>
      <c r="AA166" s="215"/>
      <c r="AB166" s="215"/>
      <c r="AC166" s="215"/>
      <c r="AD166" s="215"/>
      <c r="AE166" s="215"/>
      <c r="AF166" s="215"/>
      <c r="AG166" s="215" t="s">
        <v>209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3" x14ac:dyDescent="0.2">
      <c r="A167" s="222"/>
      <c r="B167" s="223"/>
      <c r="C167" s="255" t="s">
        <v>534</v>
      </c>
      <c r="D167" s="226"/>
      <c r="E167" s="227">
        <v>-0.5</v>
      </c>
      <c r="F167" s="225"/>
      <c r="G167" s="225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25"/>
      <c r="Z167" s="215"/>
      <c r="AA167" s="215"/>
      <c r="AB167" s="215"/>
      <c r="AC167" s="215"/>
      <c r="AD167" s="215"/>
      <c r="AE167" s="215"/>
      <c r="AF167" s="215"/>
      <c r="AG167" s="215" t="s">
        <v>209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3" x14ac:dyDescent="0.2">
      <c r="A168" s="222"/>
      <c r="B168" s="223"/>
      <c r="C168" s="255" t="s">
        <v>535</v>
      </c>
      <c r="D168" s="226"/>
      <c r="E168" s="227">
        <v>-0.6</v>
      </c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25"/>
      <c r="Z168" s="215"/>
      <c r="AA168" s="215"/>
      <c r="AB168" s="215"/>
      <c r="AC168" s="215"/>
      <c r="AD168" s="215"/>
      <c r="AE168" s="215"/>
      <c r="AF168" s="215"/>
      <c r="AG168" s="215" t="s">
        <v>209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3" x14ac:dyDescent="0.2">
      <c r="A169" s="222"/>
      <c r="B169" s="223"/>
      <c r="C169" s="255" t="s">
        <v>536</v>
      </c>
      <c r="D169" s="226"/>
      <c r="E169" s="227">
        <v>37.76</v>
      </c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25"/>
      <c r="Z169" s="215"/>
      <c r="AA169" s="215"/>
      <c r="AB169" s="215"/>
      <c r="AC169" s="215"/>
      <c r="AD169" s="215"/>
      <c r="AE169" s="215"/>
      <c r="AF169" s="215"/>
      <c r="AG169" s="215" t="s">
        <v>209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3" x14ac:dyDescent="0.2">
      <c r="A170" s="222"/>
      <c r="B170" s="223"/>
      <c r="C170" s="255" t="s">
        <v>537</v>
      </c>
      <c r="D170" s="226"/>
      <c r="E170" s="227">
        <v>50.24</v>
      </c>
      <c r="F170" s="225"/>
      <c r="G170" s="225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25"/>
      <c r="Z170" s="215"/>
      <c r="AA170" s="215"/>
      <c r="AB170" s="215"/>
      <c r="AC170" s="215"/>
      <c r="AD170" s="215"/>
      <c r="AE170" s="215"/>
      <c r="AF170" s="215"/>
      <c r="AG170" s="215" t="s">
        <v>209</v>
      </c>
      <c r="AH170" s="215">
        <v>0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3" x14ac:dyDescent="0.2">
      <c r="A171" s="222"/>
      <c r="B171" s="223"/>
      <c r="C171" s="255" t="s">
        <v>538</v>
      </c>
      <c r="D171" s="226"/>
      <c r="E171" s="227">
        <v>-6.75</v>
      </c>
      <c r="F171" s="225"/>
      <c r="G171" s="225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25"/>
      <c r="Z171" s="215"/>
      <c r="AA171" s="215"/>
      <c r="AB171" s="215"/>
      <c r="AC171" s="215"/>
      <c r="AD171" s="215"/>
      <c r="AE171" s="215"/>
      <c r="AF171" s="215"/>
      <c r="AG171" s="215" t="s">
        <v>209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3" x14ac:dyDescent="0.2">
      <c r="A172" s="222"/>
      <c r="B172" s="223"/>
      <c r="C172" s="255" t="s">
        <v>539</v>
      </c>
      <c r="D172" s="226"/>
      <c r="E172" s="227">
        <v>-1.6</v>
      </c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25"/>
      <c r="Z172" s="215"/>
      <c r="AA172" s="215"/>
      <c r="AB172" s="215"/>
      <c r="AC172" s="215"/>
      <c r="AD172" s="215"/>
      <c r="AE172" s="215"/>
      <c r="AF172" s="215"/>
      <c r="AG172" s="215" t="s">
        <v>209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3" x14ac:dyDescent="0.2">
      <c r="A173" s="222"/>
      <c r="B173" s="223"/>
      <c r="C173" s="255" t="s">
        <v>540</v>
      </c>
      <c r="D173" s="226"/>
      <c r="E173" s="227">
        <v>7.8</v>
      </c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25"/>
      <c r="Z173" s="215"/>
      <c r="AA173" s="215"/>
      <c r="AB173" s="215"/>
      <c r="AC173" s="215"/>
      <c r="AD173" s="215"/>
      <c r="AE173" s="215"/>
      <c r="AF173" s="215"/>
      <c r="AG173" s="215" t="s">
        <v>209</v>
      </c>
      <c r="AH173" s="215">
        <v>0</v>
      </c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3" x14ac:dyDescent="0.2">
      <c r="A174" s="222"/>
      <c r="B174" s="223"/>
      <c r="C174" s="255" t="s">
        <v>541</v>
      </c>
      <c r="D174" s="226"/>
      <c r="E174" s="227">
        <v>7.56</v>
      </c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25"/>
      <c r="Z174" s="215"/>
      <c r="AA174" s="215"/>
      <c r="AB174" s="215"/>
      <c r="AC174" s="215"/>
      <c r="AD174" s="215"/>
      <c r="AE174" s="215"/>
      <c r="AF174" s="215"/>
      <c r="AG174" s="215" t="s">
        <v>209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3" x14ac:dyDescent="0.2">
      <c r="A175" s="222"/>
      <c r="B175" s="223"/>
      <c r="C175" s="255" t="s">
        <v>542</v>
      </c>
      <c r="D175" s="226"/>
      <c r="E175" s="227">
        <v>12.8</v>
      </c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25"/>
      <c r="Z175" s="215"/>
      <c r="AA175" s="215"/>
      <c r="AB175" s="215"/>
      <c r="AC175" s="215"/>
      <c r="AD175" s="215"/>
      <c r="AE175" s="215"/>
      <c r="AF175" s="215"/>
      <c r="AG175" s="215" t="s">
        <v>209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3" x14ac:dyDescent="0.2">
      <c r="A176" s="222"/>
      <c r="B176" s="223"/>
      <c r="C176" s="255" t="s">
        <v>543</v>
      </c>
      <c r="D176" s="226"/>
      <c r="E176" s="227">
        <v>14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25"/>
      <c r="Z176" s="215"/>
      <c r="AA176" s="215"/>
      <c r="AB176" s="215"/>
      <c r="AC176" s="215"/>
      <c r="AD176" s="215"/>
      <c r="AE176" s="215"/>
      <c r="AF176" s="215"/>
      <c r="AG176" s="215" t="s">
        <v>209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3" x14ac:dyDescent="0.2">
      <c r="A177" s="222"/>
      <c r="B177" s="223"/>
      <c r="C177" s="255" t="s">
        <v>544</v>
      </c>
      <c r="D177" s="226"/>
      <c r="E177" s="227">
        <v>11.21</v>
      </c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25"/>
      <c r="Z177" s="215"/>
      <c r="AA177" s="215"/>
      <c r="AB177" s="215"/>
      <c r="AC177" s="215"/>
      <c r="AD177" s="215"/>
      <c r="AE177" s="215"/>
      <c r="AF177" s="215"/>
      <c r="AG177" s="215" t="s">
        <v>209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3" x14ac:dyDescent="0.2">
      <c r="A178" s="222"/>
      <c r="B178" s="223"/>
      <c r="C178" s="255" t="s">
        <v>545</v>
      </c>
      <c r="D178" s="226"/>
      <c r="E178" s="227">
        <v>0.35</v>
      </c>
      <c r="F178" s="225"/>
      <c r="G178" s="225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25"/>
      <c r="Z178" s="215"/>
      <c r="AA178" s="215"/>
      <c r="AB178" s="215"/>
      <c r="AC178" s="215"/>
      <c r="AD178" s="215"/>
      <c r="AE178" s="215"/>
      <c r="AF178" s="215"/>
      <c r="AG178" s="215" t="s">
        <v>209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3" x14ac:dyDescent="0.2">
      <c r="A179" s="222"/>
      <c r="B179" s="223"/>
      <c r="C179" s="255" t="s">
        <v>546</v>
      </c>
      <c r="D179" s="226"/>
      <c r="E179" s="227">
        <v>37.76</v>
      </c>
      <c r="F179" s="225"/>
      <c r="G179" s="225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25"/>
      <c r="Z179" s="215"/>
      <c r="AA179" s="215"/>
      <c r="AB179" s="215"/>
      <c r="AC179" s="215"/>
      <c r="AD179" s="215"/>
      <c r="AE179" s="215"/>
      <c r="AF179" s="215"/>
      <c r="AG179" s="215" t="s">
        <v>209</v>
      </c>
      <c r="AH179" s="215">
        <v>0</v>
      </c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3" x14ac:dyDescent="0.2">
      <c r="A180" s="222"/>
      <c r="B180" s="223"/>
      <c r="C180" s="255" t="s">
        <v>547</v>
      </c>
      <c r="D180" s="226"/>
      <c r="E180" s="227">
        <v>12.16</v>
      </c>
      <c r="F180" s="225"/>
      <c r="G180" s="225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25"/>
      <c r="Z180" s="215"/>
      <c r="AA180" s="215"/>
      <c r="AB180" s="215"/>
      <c r="AC180" s="215"/>
      <c r="AD180" s="215"/>
      <c r="AE180" s="215"/>
      <c r="AF180" s="215"/>
      <c r="AG180" s="215" t="s">
        <v>209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3" x14ac:dyDescent="0.2">
      <c r="A181" s="222"/>
      <c r="B181" s="223"/>
      <c r="C181" s="255" t="s">
        <v>548</v>
      </c>
      <c r="D181" s="226"/>
      <c r="E181" s="227">
        <v>-4</v>
      </c>
      <c r="F181" s="225"/>
      <c r="G181" s="225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25"/>
      <c r="Z181" s="215"/>
      <c r="AA181" s="215"/>
      <c r="AB181" s="215"/>
      <c r="AC181" s="215"/>
      <c r="AD181" s="215"/>
      <c r="AE181" s="215"/>
      <c r="AF181" s="215"/>
      <c r="AG181" s="215" t="s">
        <v>209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3" x14ac:dyDescent="0.2">
      <c r="A182" s="222"/>
      <c r="B182" s="223"/>
      <c r="C182" s="255" t="s">
        <v>549</v>
      </c>
      <c r="D182" s="226"/>
      <c r="E182" s="227">
        <v>-2.25</v>
      </c>
      <c r="F182" s="225"/>
      <c r="G182" s="225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25"/>
      <c r="Z182" s="215"/>
      <c r="AA182" s="215"/>
      <c r="AB182" s="215"/>
      <c r="AC182" s="215"/>
      <c r="AD182" s="215"/>
      <c r="AE182" s="215"/>
      <c r="AF182" s="215"/>
      <c r="AG182" s="215" t="s">
        <v>209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3" x14ac:dyDescent="0.2">
      <c r="A183" s="222"/>
      <c r="B183" s="223"/>
      <c r="C183" s="255" t="s">
        <v>550</v>
      </c>
      <c r="D183" s="226"/>
      <c r="E183" s="227">
        <v>2.6</v>
      </c>
      <c r="F183" s="225"/>
      <c r="G183" s="225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25"/>
      <c r="Z183" s="215"/>
      <c r="AA183" s="215"/>
      <c r="AB183" s="215"/>
      <c r="AC183" s="215"/>
      <c r="AD183" s="215"/>
      <c r="AE183" s="215"/>
      <c r="AF183" s="215"/>
      <c r="AG183" s="215" t="s">
        <v>209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3" x14ac:dyDescent="0.2">
      <c r="A184" s="222"/>
      <c r="B184" s="223"/>
      <c r="C184" s="255" t="s">
        <v>551</v>
      </c>
      <c r="D184" s="226"/>
      <c r="E184" s="227">
        <v>2.52</v>
      </c>
      <c r="F184" s="225"/>
      <c r="G184" s="225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25"/>
      <c r="Z184" s="215"/>
      <c r="AA184" s="215"/>
      <c r="AB184" s="215"/>
      <c r="AC184" s="215"/>
      <c r="AD184" s="215"/>
      <c r="AE184" s="215"/>
      <c r="AF184" s="215"/>
      <c r="AG184" s="215" t="s">
        <v>209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3" x14ac:dyDescent="0.2">
      <c r="A185" s="222"/>
      <c r="B185" s="223"/>
      <c r="C185" s="255" t="s">
        <v>614</v>
      </c>
      <c r="D185" s="226"/>
      <c r="E185" s="227">
        <v>5.47</v>
      </c>
      <c r="F185" s="225"/>
      <c r="G185" s="225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25"/>
      <c r="Z185" s="215"/>
      <c r="AA185" s="215"/>
      <c r="AB185" s="215"/>
      <c r="AC185" s="215"/>
      <c r="AD185" s="215"/>
      <c r="AE185" s="215"/>
      <c r="AF185" s="215"/>
      <c r="AG185" s="215" t="s">
        <v>209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3" x14ac:dyDescent="0.2">
      <c r="A186" s="222"/>
      <c r="B186" s="223"/>
      <c r="C186" s="255" t="s">
        <v>584</v>
      </c>
      <c r="D186" s="226"/>
      <c r="E186" s="227">
        <v>5.17</v>
      </c>
      <c r="F186" s="225"/>
      <c r="G186" s="225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25"/>
      <c r="Z186" s="215"/>
      <c r="AA186" s="215"/>
      <c r="AB186" s="215"/>
      <c r="AC186" s="215"/>
      <c r="AD186" s="215"/>
      <c r="AE186" s="215"/>
      <c r="AF186" s="215"/>
      <c r="AG186" s="215" t="s">
        <v>209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3" x14ac:dyDescent="0.2">
      <c r="A187" s="222"/>
      <c r="B187" s="223"/>
      <c r="C187" s="255" t="s">
        <v>585</v>
      </c>
      <c r="D187" s="226"/>
      <c r="E187" s="227">
        <v>0.35</v>
      </c>
      <c r="F187" s="225"/>
      <c r="G187" s="225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25"/>
      <c r="Z187" s="215"/>
      <c r="AA187" s="215"/>
      <c r="AB187" s="215"/>
      <c r="AC187" s="215"/>
      <c r="AD187" s="215"/>
      <c r="AE187" s="215"/>
      <c r="AF187" s="215"/>
      <c r="AG187" s="215" t="s">
        <v>209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3" x14ac:dyDescent="0.2">
      <c r="A188" s="222"/>
      <c r="B188" s="223"/>
      <c r="C188" s="255" t="s">
        <v>586</v>
      </c>
      <c r="D188" s="226"/>
      <c r="E188" s="227">
        <v>0.79</v>
      </c>
      <c r="F188" s="225"/>
      <c r="G188" s="225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25"/>
      <c r="Z188" s="215"/>
      <c r="AA188" s="215"/>
      <c r="AB188" s="215"/>
      <c r="AC188" s="215"/>
      <c r="AD188" s="215"/>
      <c r="AE188" s="215"/>
      <c r="AF188" s="215"/>
      <c r="AG188" s="215" t="s">
        <v>209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3" x14ac:dyDescent="0.2">
      <c r="A189" s="222"/>
      <c r="B189" s="223"/>
      <c r="C189" s="255" t="s">
        <v>587</v>
      </c>
      <c r="D189" s="226"/>
      <c r="E189" s="227">
        <v>0.84</v>
      </c>
      <c r="F189" s="225"/>
      <c r="G189" s="225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25"/>
      <c r="Z189" s="215"/>
      <c r="AA189" s="215"/>
      <c r="AB189" s="215"/>
      <c r="AC189" s="215"/>
      <c r="AD189" s="215"/>
      <c r="AE189" s="215"/>
      <c r="AF189" s="215"/>
      <c r="AG189" s="215" t="s">
        <v>209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3" x14ac:dyDescent="0.2">
      <c r="A190" s="222"/>
      <c r="B190" s="223"/>
      <c r="C190" s="255" t="s">
        <v>615</v>
      </c>
      <c r="D190" s="226"/>
      <c r="E190" s="227">
        <v>22.08</v>
      </c>
      <c r="F190" s="225"/>
      <c r="G190" s="225"/>
      <c r="H190" s="225"/>
      <c r="I190" s="225"/>
      <c r="J190" s="225"/>
      <c r="K190" s="225"/>
      <c r="L190" s="225"/>
      <c r="M190" s="225"/>
      <c r="N190" s="224"/>
      <c r="O190" s="224"/>
      <c r="P190" s="224"/>
      <c r="Q190" s="224"/>
      <c r="R190" s="225"/>
      <c r="S190" s="225"/>
      <c r="T190" s="225"/>
      <c r="U190" s="225"/>
      <c r="V190" s="225"/>
      <c r="W190" s="225"/>
      <c r="X190" s="225"/>
      <c r="Y190" s="225"/>
      <c r="Z190" s="215"/>
      <c r="AA190" s="215"/>
      <c r="AB190" s="215"/>
      <c r="AC190" s="215"/>
      <c r="AD190" s="215"/>
      <c r="AE190" s="215"/>
      <c r="AF190" s="215"/>
      <c r="AG190" s="215" t="s">
        <v>209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3" x14ac:dyDescent="0.2">
      <c r="A191" s="222"/>
      <c r="B191" s="223"/>
      <c r="C191" s="255" t="s">
        <v>616</v>
      </c>
      <c r="D191" s="226"/>
      <c r="E191" s="227">
        <v>2.2400000000000002</v>
      </c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25"/>
      <c r="Z191" s="215"/>
      <c r="AA191" s="215"/>
      <c r="AB191" s="215"/>
      <c r="AC191" s="215"/>
      <c r="AD191" s="215"/>
      <c r="AE191" s="215"/>
      <c r="AF191" s="215"/>
      <c r="AG191" s="215" t="s">
        <v>209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3" x14ac:dyDescent="0.2">
      <c r="A192" s="222"/>
      <c r="B192" s="223"/>
      <c r="C192" s="255" t="s">
        <v>617</v>
      </c>
      <c r="D192" s="226"/>
      <c r="E192" s="227">
        <v>19.2</v>
      </c>
      <c r="F192" s="225"/>
      <c r="G192" s="225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25"/>
      <c r="Z192" s="215"/>
      <c r="AA192" s="215"/>
      <c r="AB192" s="215"/>
      <c r="AC192" s="215"/>
      <c r="AD192" s="215"/>
      <c r="AE192" s="215"/>
      <c r="AF192" s="215"/>
      <c r="AG192" s="215" t="s">
        <v>209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3" x14ac:dyDescent="0.2">
      <c r="A193" s="222"/>
      <c r="B193" s="223"/>
      <c r="C193" s="255" t="s">
        <v>618</v>
      </c>
      <c r="D193" s="226"/>
      <c r="E193" s="227">
        <v>23.36</v>
      </c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25"/>
      <c r="Z193" s="215"/>
      <c r="AA193" s="215"/>
      <c r="AB193" s="215"/>
      <c r="AC193" s="215"/>
      <c r="AD193" s="215"/>
      <c r="AE193" s="215"/>
      <c r="AF193" s="215"/>
      <c r="AG193" s="215" t="s">
        <v>209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3" x14ac:dyDescent="0.2">
      <c r="A194" s="222"/>
      <c r="B194" s="223"/>
      <c r="C194" s="255" t="s">
        <v>619</v>
      </c>
      <c r="D194" s="226"/>
      <c r="E194" s="227">
        <v>-3.6</v>
      </c>
      <c r="F194" s="225"/>
      <c r="G194" s="225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25"/>
      <c r="Z194" s="215"/>
      <c r="AA194" s="215"/>
      <c r="AB194" s="215"/>
      <c r="AC194" s="215"/>
      <c r="AD194" s="215"/>
      <c r="AE194" s="215"/>
      <c r="AF194" s="215"/>
      <c r="AG194" s="215" t="s">
        <v>209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3" x14ac:dyDescent="0.2">
      <c r="A195" s="222"/>
      <c r="B195" s="223"/>
      <c r="C195" s="255" t="s">
        <v>620</v>
      </c>
      <c r="D195" s="226"/>
      <c r="E195" s="227">
        <v>-1.08</v>
      </c>
      <c r="F195" s="225"/>
      <c r="G195" s="225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25"/>
      <c r="Z195" s="215"/>
      <c r="AA195" s="215"/>
      <c r="AB195" s="215"/>
      <c r="AC195" s="215"/>
      <c r="AD195" s="215"/>
      <c r="AE195" s="215"/>
      <c r="AF195" s="215"/>
      <c r="AG195" s="215" t="s">
        <v>209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3" x14ac:dyDescent="0.2">
      <c r="A196" s="222"/>
      <c r="B196" s="223"/>
      <c r="C196" s="255" t="s">
        <v>539</v>
      </c>
      <c r="D196" s="226"/>
      <c r="E196" s="227">
        <v>-1.6</v>
      </c>
      <c r="F196" s="225"/>
      <c r="G196" s="225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25"/>
      <c r="Z196" s="215"/>
      <c r="AA196" s="215"/>
      <c r="AB196" s="215"/>
      <c r="AC196" s="215"/>
      <c r="AD196" s="215"/>
      <c r="AE196" s="215"/>
      <c r="AF196" s="215"/>
      <c r="AG196" s="215" t="s">
        <v>209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3" x14ac:dyDescent="0.2">
      <c r="A197" s="222"/>
      <c r="B197" s="223"/>
      <c r="C197" s="255" t="s">
        <v>539</v>
      </c>
      <c r="D197" s="226"/>
      <c r="E197" s="227">
        <v>-1.6</v>
      </c>
      <c r="F197" s="225"/>
      <c r="G197" s="225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25"/>
      <c r="Z197" s="215"/>
      <c r="AA197" s="215"/>
      <c r="AB197" s="215"/>
      <c r="AC197" s="215"/>
      <c r="AD197" s="215"/>
      <c r="AE197" s="215"/>
      <c r="AF197" s="215"/>
      <c r="AG197" s="215" t="s">
        <v>209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3" x14ac:dyDescent="0.2">
      <c r="A198" s="222"/>
      <c r="B198" s="223"/>
      <c r="C198" s="255" t="s">
        <v>621</v>
      </c>
      <c r="D198" s="226"/>
      <c r="E198" s="227">
        <v>2.1</v>
      </c>
      <c r="F198" s="225"/>
      <c r="G198" s="225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25"/>
      <c r="Z198" s="215"/>
      <c r="AA198" s="215"/>
      <c r="AB198" s="215"/>
      <c r="AC198" s="215"/>
      <c r="AD198" s="215"/>
      <c r="AE198" s="215"/>
      <c r="AF198" s="215"/>
      <c r="AG198" s="215" t="s">
        <v>209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43">
        <v>43</v>
      </c>
      <c r="B199" s="244" t="s">
        <v>622</v>
      </c>
      <c r="C199" s="253" t="s">
        <v>623</v>
      </c>
      <c r="D199" s="245" t="s">
        <v>204</v>
      </c>
      <c r="E199" s="246">
        <v>1</v>
      </c>
      <c r="F199" s="247"/>
      <c r="G199" s="248">
        <f>ROUND(E199*F199,2)</f>
        <v>0</v>
      </c>
      <c r="H199" s="247"/>
      <c r="I199" s="248">
        <f>ROUND(E199*H199,2)</f>
        <v>0</v>
      </c>
      <c r="J199" s="247"/>
      <c r="K199" s="248">
        <f>ROUND(E199*J199,2)</f>
        <v>0</v>
      </c>
      <c r="L199" s="248">
        <v>21</v>
      </c>
      <c r="M199" s="248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8"/>
      <c r="S199" s="248" t="s">
        <v>192</v>
      </c>
      <c r="T199" s="249" t="s">
        <v>193</v>
      </c>
      <c r="U199" s="225">
        <v>0</v>
      </c>
      <c r="V199" s="225">
        <f>ROUND(E199*U199,2)</f>
        <v>0</v>
      </c>
      <c r="W199" s="225"/>
      <c r="X199" s="225" t="s">
        <v>194</v>
      </c>
      <c r="Y199" s="225" t="s">
        <v>195</v>
      </c>
      <c r="Z199" s="215"/>
      <c r="AA199" s="215"/>
      <c r="AB199" s="215"/>
      <c r="AC199" s="215"/>
      <c r="AD199" s="215"/>
      <c r="AE199" s="215"/>
      <c r="AF199" s="215"/>
      <c r="AG199" s="215" t="s">
        <v>196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x14ac:dyDescent="0.2">
      <c r="A200" s="229" t="s">
        <v>187</v>
      </c>
      <c r="B200" s="230" t="s">
        <v>131</v>
      </c>
      <c r="C200" s="252" t="s">
        <v>132</v>
      </c>
      <c r="D200" s="231"/>
      <c r="E200" s="232"/>
      <c r="F200" s="233"/>
      <c r="G200" s="233">
        <f>SUMIF(AG201:AG201,"&lt;&gt;NOR",G201:G201)</f>
        <v>0</v>
      </c>
      <c r="H200" s="233"/>
      <c r="I200" s="233">
        <f>SUM(I201:I201)</f>
        <v>0</v>
      </c>
      <c r="J200" s="233"/>
      <c r="K200" s="233">
        <f>SUM(K201:K201)</f>
        <v>0</v>
      </c>
      <c r="L200" s="233"/>
      <c r="M200" s="233">
        <f>SUM(M201:M201)</f>
        <v>0</v>
      </c>
      <c r="N200" s="232"/>
      <c r="O200" s="232">
        <f>SUM(O201:O201)</f>
        <v>0</v>
      </c>
      <c r="P200" s="232"/>
      <c r="Q200" s="232">
        <f>SUM(Q201:Q201)</f>
        <v>0</v>
      </c>
      <c r="R200" s="233"/>
      <c r="S200" s="233"/>
      <c r="T200" s="234"/>
      <c r="U200" s="228"/>
      <c r="V200" s="228">
        <f>SUM(V201:V201)</f>
        <v>28.88</v>
      </c>
      <c r="W200" s="228"/>
      <c r="X200" s="228"/>
      <c r="Y200" s="228"/>
      <c r="AG200" t="s">
        <v>188</v>
      </c>
    </row>
    <row r="201" spans="1:60" outlineLevel="1" x14ac:dyDescent="0.2">
      <c r="A201" s="243">
        <v>44</v>
      </c>
      <c r="B201" s="244" t="s">
        <v>445</v>
      </c>
      <c r="C201" s="253" t="s">
        <v>446</v>
      </c>
      <c r="D201" s="245" t="s">
        <v>282</v>
      </c>
      <c r="E201" s="246">
        <v>33.899340000000002</v>
      </c>
      <c r="F201" s="247"/>
      <c r="G201" s="248">
        <f>ROUND(E201*F201,2)</f>
        <v>0</v>
      </c>
      <c r="H201" s="247"/>
      <c r="I201" s="248">
        <f>ROUND(E201*H201,2)</f>
        <v>0</v>
      </c>
      <c r="J201" s="247"/>
      <c r="K201" s="248">
        <f>ROUND(E201*J201,2)</f>
        <v>0</v>
      </c>
      <c r="L201" s="248">
        <v>21</v>
      </c>
      <c r="M201" s="248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8"/>
      <c r="S201" s="248" t="s">
        <v>192</v>
      </c>
      <c r="T201" s="249" t="s">
        <v>193</v>
      </c>
      <c r="U201" s="225">
        <v>0.85199999999999998</v>
      </c>
      <c r="V201" s="225">
        <f>ROUND(E201*U201,2)</f>
        <v>28.88</v>
      </c>
      <c r="W201" s="225"/>
      <c r="X201" s="225" t="s">
        <v>194</v>
      </c>
      <c r="Y201" s="225" t="s">
        <v>195</v>
      </c>
      <c r="Z201" s="215"/>
      <c r="AA201" s="215"/>
      <c r="AB201" s="215"/>
      <c r="AC201" s="215"/>
      <c r="AD201" s="215"/>
      <c r="AE201" s="215"/>
      <c r="AF201" s="215"/>
      <c r="AG201" s="215" t="s">
        <v>217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x14ac:dyDescent="0.2">
      <c r="A202" s="229" t="s">
        <v>187</v>
      </c>
      <c r="B202" s="230" t="s">
        <v>135</v>
      </c>
      <c r="C202" s="252" t="s">
        <v>136</v>
      </c>
      <c r="D202" s="231"/>
      <c r="E202" s="232"/>
      <c r="F202" s="233"/>
      <c r="G202" s="233">
        <f>SUMIF(AG203:AG216,"&lt;&gt;NOR",G203:G216)</f>
        <v>0</v>
      </c>
      <c r="H202" s="233"/>
      <c r="I202" s="233">
        <f>SUM(I203:I216)</f>
        <v>0</v>
      </c>
      <c r="J202" s="233"/>
      <c r="K202" s="233">
        <f>SUM(K203:K216)</f>
        <v>0</v>
      </c>
      <c r="L202" s="233"/>
      <c r="M202" s="233">
        <f>SUM(M203:M216)</f>
        <v>0</v>
      </c>
      <c r="N202" s="232"/>
      <c r="O202" s="232">
        <f>SUM(O203:O216)</f>
        <v>0.27</v>
      </c>
      <c r="P202" s="232"/>
      <c r="Q202" s="232">
        <f>SUM(Q203:Q216)</f>
        <v>0</v>
      </c>
      <c r="R202" s="233"/>
      <c r="S202" s="233"/>
      <c r="T202" s="234"/>
      <c r="U202" s="228"/>
      <c r="V202" s="228">
        <f>SUM(V203:V216)</f>
        <v>15.379999999999999</v>
      </c>
      <c r="W202" s="228"/>
      <c r="X202" s="228"/>
      <c r="Y202" s="228"/>
      <c r="AG202" t="s">
        <v>188</v>
      </c>
    </row>
    <row r="203" spans="1:60" outlineLevel="1" x14ac:dyDescent="0.2">
      <c r="A203" s="236">
        <v>45</v>
      </c>
      <c r="B203" s="237" t="s">
        <v>624</v>
      </c>
      <c r="C203" s="254" t="s">
        <v>625</v>
      </c>
      <c r="D203" s="238" t="s">
        <v>207</v>
      </c>
      <c r="E203" s="239">
        <v>69.91</v>
      </c>
      <c r="F203" s="240"/>
      <c r="G203" s="241">
        <f>ROUND(E203*F203,2)</f>
        <v>0</v>
      </c>
      <c r="H203" s="240"/>
      <c r="I203" s="241">
        <f>ROUND(E203*H203,2)</f>
        <v>0</v>
      </c>
      <c r="J203" s="240"/>
      <c r="K203" s="241">
        <f>ROUND(E203*J203,2)</f>
        <v>0</v>
      </c>
      <c r="L203" s="241">
        <v>21</v>
      </c>
      <c r="M203" s="241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41"/>
      <c r="S203" s="241" t="s">
        <v>192</v>
      </c>
      <c r="T203" s="242" t="s">
        <v>193</v>
      </c>
      <c r="U203" s="225">
        <v>0.15</v>
      </c>
      <c r="V203" s="225">
        <f>ROUND(E203*U203,2)</f>
        <v>10.49</v>
      </c>
      <c r="W203" s="225"/>
      <c r="X203" s="225" t="s">
        <v>194</v>
      </c>
      <c r="Y203" s="225" t="s">
        <v>195</v>
      </c>
      <c r="Z203" s="215"/>
      <c r="AA203" s="215"/>
      <c r="AB203" s="215"/>
      <c r="AC203" s="215"/>
      <c r="AD203" s="215"/>
      <c r="AE203" s="215"/>
      <c r="AF203" s="215"/>
      <c r="AG203" s="215" t="s">
        <v>196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2" x14ac:dyDescent="0.2">
      <c r="A204" s="222"/>
      <c r="B204" s="223"/>
      <c r="C204" s="256" t="s">
        <v>626</v>
      </c>
      <c r="D204" s="250"/>
      <c r="E204" s="250"/>
      <c r="F204" s="250"/>
      <c r="G204" s="250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25"/>
      <c r="Z204" s="215"/>
      <c r="AA204" s="215"/>
      <c r="AB204" s="215"/>
      <c r="AC204" s="215"/>
      <c r="AD204" s="215"/>
      <c r="AE204" s="215"/>
      <c r="AF204" s="215"/>
      <c r="AG204" s="215" t="s">
        <v>219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2" x14ac:dyDescent="0.2">
      <c r="A205" s="222"/>
      <c r="B205" s="223"/>
      <c r="C205" s="255" t="s">
        <v>554</v>
      </c>
      <c r="D205" s="226"/>
      <c r="E205" s="227">
        <v>45.54</v>
      </c>
      <c r="F205" s="225"/>
      <c r="G205" s="225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25"/>
      <c r="Z205" s="215"/>
      <c r="AA205" s="215"/>
      <c r="AB205" s="215"/>
      <c r="AC205" s="215"/>
      <c r="AD205" s="215"/>
      <c r="AE205" s="215"/>
      <c r="AF205" s="215"/>
      <c r="AG205" s="215" t="s">
        <v>209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3" x14ac:dyDescent="0.2">
      <c r="A206" s="222"/>
      <c r="B206" s="223"/>
      <c r="C206" s="255" t="s">
        <v>555</v>
      </c>
      <c r="D206" s="226"/>
      <c r="E206" s="227">
        <v>18.23</v>
      </c>
      <c r="F206" s="225"/>
      <c r="G206" s="225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25"/>
      <c r="Z206" s="215"/>
      <c r="AA206" s="215"/>
      <c r="AB206" s="215"/>
      <c r="AC206" s="215"/>
      <c r="AD206" s="215"/>
      <c r="AE206" s="215"/>
      <c r="AF206" s="215"/>
      <c r="AG206" s="215" t="s">
        <v>209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3" x14ac:dyDescent="0.2">
      <c r="A207" s="222"/>
      <c r="B207" s="223"/>
      <c r="C207" s="255" t="s">
        <v>556</v>
      </c>
      <c r="D207" s="226"/>
      <c r="E207" s="227">
        <v>6.14</v>
      </c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25"/>
      <c r="Z207" s="215"/>
      <c r="AA207" s="215"/>
      <c r="AB207" s="215"/>
      <c r="AC207" s="215"/>
      <c r="AD207" s="215"/>
      <c r="AE207" s="215"/>
      <c r="AF207" s="215"/>
      <c r="AG207" s="215" t="s">
        <v>209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ht="22.5" outlineLevel="1" x14ac:dyDescent="0.2">
      <c r="A208" s="236">
        <v>46</v>
      </c>
      <c r="B208" s="237" t="s">
        <v>627</v>
      </c>
      <c r="C208" s="254" t="s">
        <v>628</v>
      </c>
      <c r="D208" s="238" t="s">
        <v>207</v>
      </c>
      <c r="E208" s="239">
        <v>69.91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1.0000000000000001E-5</v>
      </c>
      <c r="O208" s="239">
        <f>ROUND(E208*N208,2)</f>
        <v>0</v>
      </c>
      <c r="P208" s="239">
        <v>0</v>
      </c>
      <c r="Q208" s="239">
        <f>ROUND(E208*P208,2)</f>
        <v>0</v>
      </c>
      <c r="R208" s="241"/>
      <c r="S208" s="241" t="s">
        <v>192</v>
      </c>
      <c r="T208" s="242" t="s">
        <v>193</v>
      </c>
      <c r="U208" s="225">
        <v>7.0000000000000007E-2</v>
      </c>
      <c r="V208" s="225">
        <f>ROUND(E208*U208,2)</f>
        <v>4.8899999999999997</v>
      </c>
      <c r="W208" s="225"/>
      <c r="X208" s="225" t="s">
        <v>194</v>
      </c>
      <c r="Y208" s="225" t="s">
        <v>195</v>
      </c>
      <c r="Z208" s="215"/>
      <c r="AA208" s="215"/>
      <c r="AB208" s="215"/>
      <c r="AC208" s="215"/>
      <c r="AD208" s="215"/>
      <c r="AE208" s="215"/>
      <c r="AF208" s="215"/>
      <c r="AG208" s="215" t="s">
        <v>196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2" x14ac:dyDescent="0.2">
      <c r="A209" s="222"/>
      <c r="B209" s="223"/>
      <c r="C209" s="255" t="s">
        <v>554</v>
      </c>
      <c r="D209" s="226"/>
      <c r="E209" s="227">
        <v>45.54</v>
      </c>
      <c r="F209" s="225"/>
      <c r="G209" s="225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25"/>
      <c r="Z209" s="215"/>
      <c r="AA209" s="215"/>
      <c r="AB209" s="215"/>
      <c r="AC209" s="215"/>
      <c r="AD209" s="215"/>
      <c r="AE209" s="215"/>
      <c r="AF209" s="215"/>
      <c r="AG209" s="215" t="s">
        <v>209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3" x14ac:dyDescent="0.2">
      <c r="A210" s="222"/>
      <c r="B210" s="223"/>
      <c r="C210" s="255" t="s">
        <v>555</v>
      </c>
      <c r="D210" s="226"/>
      <c r="E210" s="227">
        <v>18.23</v>
      </c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25"/>
      <c r="Z210" s="215"/>
      <c r="AA210" s="215"/>
      <c r="AB210" s="215"/>
      <c r="AC210" s="215"/>
      <c r="AD210" s="215"/>
      <c r="AE210" s="215"/>
      <c r="AF210" s="215"/>
      <c r="AG210" s="215" t="s">
        <v>209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3" x14ac:dyDescent="0.2">
      <c r="A211" s="222"/>
      <c r="B211" s="223"/>
      <c r="C211" s="255" t="s">
        <v>556</v>
      </c>
      <c r="D211" s="226"/>
      <c r="E211" s="227">
        <v>6.14</v>
      </c>
      <c r="F211" s="225"/>
      <c r="G211" s="225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25"/>
      <c r="Z211" s="215"/>
      <c r="AA211" s="215"/>
      <c r="AB211" s="215"/>
      <c r="AC211" s="215"/>
      <c r="AD211" s="215"/>
      <c r="AE211" s="215"/>
      <c r="AF211" s="215"/>
      <c r="AG211" s="215" t="s">
        <v>209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ht="33.75" outlineLevel="1" x14ac:dyDescent="0.2">
      <c r="A212" s="236">
        <v>47</v>
      </c>
      <c r="B212" s="237" t="s">
        <v>629</v>
      </c>
      <c r="C212" s="254" t="s">
        <v>630</v>
      </c>
      <c r="D212" s="238" t="s">
        <v>207</v>
      </c>
      <c r="E212" s="239">
        <v>153.80199999999999</v>
      </c>
      <c r="F212" s="240"/>
      <c r="G212" s="241">
        <f>ROUND(E212*F212,2)</f>
        <v>0</v>
      </c>
      <c r="H212" s="240"/>
      <c r="I212" s="241">
        <f>ROUND(E212*H212,2)</f>
        <v>0</v>
      </c>
      <c r="J212" s="240"/>
      <c r="K212" s="241">
        <f>ROUND(E212*J212,2)</f>
        <v>0</v>
      </c>
      <c r="L212" s="241">
        <v>21</v>
      </c>
      <c r="M212" s="241">
        <f>G212*(1+L212/100)</f>
        <v>0</v>
      </c>
      <c r="N212" s="239">
        <v>1.75E-3</v>
      </c>
      <c r="O212" s="239">
        <f>ROUND(E212*N212,2)</f>
        <v>0.27</v>
      </c>
      <c r="P212" s="239">
        <v>0</v>
      </c>
      <c r="Q212" s="239">
        <f>ROUND(E212*P212,2)</f>
        <v>0</v>
      </c>
      <c r="R212" s="241"/>
      <c r="S212" s="241" t="s">
        <v>192</v>
      </c>
      <c r="T212" s="242" t="s">
        <v>193</v>
      </c>
      <c r="U212" s="225">
        <v>0</v>
      </c>
      <c r="V212" s="225">
        <f>ROUND(E212*U212,2)</f>
        <v>0</v>
      </c>
      <c r="W212" s="225"/>
      <c r="X212" s="225" t="s">
        <v>464</v>
      </c>
      <c r="Y212" s="225" t="s">
        <v>195</v>
      </c>
      <c r="Z212" s="215"/>
      <c r="AA212" s="215"/>
      <c r="AB212" s="215"/>
      <c r="AC212" s="215"/>
      <c r="AD212" s="215"/>
      <c r="AE212" s="215"/>
      <c r="AF212" s="215"/>
      <c r="AG212" s="215" t="s">
        <v>465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2" x14ac:dyDescent="0.2">
      <c r="A213" s="222"/>
      <c r="B213" s="223"/>
      <c r="C213" s="255" t="s">
        <v>631</v>
      </c>
      <c r="D213" s="226"/>
      <c r="E213" s="227">
        <v>100.19</v>
      </c>
      <c r="F213" s="225"/>
      <c r="G213" s="225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25"/>
      <c r="Z213" s="215"/>
      <c r="AA213" s="215"/>
      <c r="AB213" s="215"/>
      <c r="AC213" s="215"/>
      <c r="AD213" s="215"/>
      <c r="AE213" s="215"/>
      <c r="AF213" s="215"/>
      <c r="AG213" s="215" t="s">
        <v>209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3" x14ac:dyDescent="0.2">
      <c r="A214" s="222"/>
      <c r="B214" s="223"/>
      <c r="C214" s="255" t="s">
        <v>632</v>
      </c>
      <c r="D214" s="226"/>
      <c r="E214" s="227">
        <v>40.11</v>
      </c>
      <c r="F214" s="225"/>
      <c r="G214" s="225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25"/>
      <c r="Z214" s="215"/>
      <c r="AA214" s="215"/>
      <c r="AB214" s="215"/>
      <c r="AC214" s="215"/>
      <c r="AD214" s="215"/>
      <c r="AE214" s="215"/>
      <c r="AF214" s="215"/>
      <c r="AG214" s="215" t="s">
        <v>209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3" x14ac:dyDescent="0.2">
      <c r="A215" s="222"/>
      <c r="B215" s="223"/>
      <c r="C215" s="255" t="s">
        <v>633</v>
      </c>
      <c r="D215" s="226"/>
      <c r="E215" s="227">
        <v>13.51</v>
      </c>
      <c r="F215" s="225"/>
      <c r="G215" s="225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25"/>
      <c r="Z215" s="215"/>
      <c r="AA215" s="215"/>
      <c r="AB215" s="215"/>
      <c r="AC215" s="215"/>
      <c r="AD215" s="215"/>
      <c r="AE215" s="215"/>
      <c r="AF215" s="215"/>
      <c r="AG215" s="215" t="s">
        <v>209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43">
        <v>48</v>
      </c>
      <c r="B216" s="244" t="s">
        <v>634</v>
      </c>
      <c r="C216" s="253" t="s">
        <v>635</v>
      </c>
      <c r="D216" s="245" t="s">
        <v>0</v>
      </c>
      <c r="E216" s="246">
        <v>544.87860000000001</v>
      </c>
      <c r="F216" s="247"/>
      <c r="G216" s="248">
        <f>ROUND(E216*F216,2)</f>
        <v>0</v>
      </c>
      <c r="H216" s="247"/>
      <c r="I216" s="248">
        <f>ROUND(E216*H216,2)</f>
        <v>0</v>
      </c>
      <c r="J216" s="247"/>
      <c r="K216" s="248">
        <f>ROUND(E216*J216,2)</f>
        <v>0</v>
      </c>
      <c r="L216" s="248">
        <v>21</v>
      </c>
      <c r="M216" s="248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8"/>
      <c r="S216" s="248" t="s">
        <v>192</v>
      </c>
      <c r="T216" s="249" t="s">
        <v>193</v>
      </c>
      <c r="U216" s="225">
        <v>0</v>
      </c>
      <c r="V216" s="225">
        <f>ROUND(E216*U216,2)</f>
        <v>0</v>
      </c>
      <c r="W216" s="225"/>
      <c r="X216" s="225" t="s">
        <v>194</v>
      </c>
      <c r="Y216" s="225" t="s">
        <v>195</v>
      </c>
      <c r="Z216" s="215"/>
      <c r="AA216" s="215"/>
      <c r="AB216" s="215"/>
      <c r="AC216" s="215"/>
      <c r="AD216" s="215"/>
      <c r="AE216" s="215"/>
      <c r="AF216" s="215"/>
      <c r="AG216" s="215" t="s">
        <v>315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x14ac:dyDescent="0.2">
      <c r="A217" s="229" t="s">
        <v>187</v>
      </c>
      <c r="B217" s="230" t="s">
        <v>143</v>
      </c>
      <c r="C217" s="252" t="s">
        <v>144</v>
      </c>
      <c r="D217" s="231"/>
      <c r="E217" s="232"/>
      <c r="F217" s="233"/>
      <c r="G217" s="233">
        <f>SUMIF(AG218:AG226,"&lt;&gt;NOR",G218:G226)</f>
        <v>0</v>
      </c>
      <c r="H217" s="233"/>
      <c r="I217" s="233">
        <f>SUM(I218:I226)</f>
        <v>0</v>
      </c>
      <c r="J217" s="233"/>
      <c r="K217" s="233">
        <f>SUM(K218:K226)</f>
        <v>0</v>
      </c>
      <c r="L217" s="233"/>
      <c r="M217" s="233">
        <f>SUM(M218:M226)</f>
        <v>0</v>
      </c>
      <c r="N217" s="232"/>
      <c r="O217" s="232">
        <f>SUM(O218:O226)</f>
        <v>0.02</v>
      </c>
      <c r="P217" s="232"/>
      <c r="Q217" s="232">
        <f>SUM(Q218:Q226)</f>
        <v>0</v>
      </c>
      <c r="R217" s="233"/>
      <c r="S217" s="233"/>
      <c r="T217" s="234"/>
      <c r="U217" s="228"/>
      <c r="V217" s="228">
        <f>SUM(V218:V226)</f>
        <v>0.78</v>
      </c>
      <c r="W217" s="228"/>
      <c r="X217" s="228"/>
      <c r="Y217" s="228"/>
      <c r="AG217" t="s">
        <v>188</v>
      </c>
    </row>
    <row r="218" spans="1:60" outlineLevel="1" x14ac:dyDescent="0.2">
      <c r="A218" s="243">
        <v>49</v>
      </c>
      <c r="B218" s="244" t="s">
        <v>636</v>
      </c>
      <c r="C218" s="253" t="s">
        <v>637</v>
      </c>
      <c r="D218" s="245" t="s">
        <v>191</v>
      </c>
      <c r="E218" s="246">
        <v>1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21</v>
      </c>
      <c r="M218" s="248">
        <f>G218*(1+L218/100)</f>
        <v>0</v>
      </c>
      <c r="N218" s="246">
        <v>0</v>
      </c>
      <c r="O218" s="246">
        <f>ROUND(E218*N218,2)</f>
        <v>0</v>
      </c>
      <c r="P218" s="246">
        <v>0</v>
      </c>
      <c r="Q218" s="246">
        <f>ROUND(E218*P218,2)</f>
        <v>0</v>
      </c>
      <c r="R218" s="248"/>
      <c r="S218" s="248" t="s">
        <v>192</v>
      </c>
      <c r="T218" s="249" t="s">
        <v>193</v>
      </c>
      <c r="U218" s="225">
        <v>0.77500000000000002</v>
      </c>
      <c r="V218" s="225">
        <f>ROUND(E218*U218,2)</f>
        <v>0.78</v>
      </c>
      <c r="W218" s="225"/>
      <c r="X218" s="225" t="s">
        <v>194</v>
      </c>
      <c r="Y218" s="225" t="s">
        <v>195</v>
      </c>
      <c r="Z218" s="215"/>
      <c r="AA218" s="215"/>
      <c r="AB218" s="215"/>
      <c r="AC218" s="215"/>
      <c r="AD218" s="215"/>
      <c r="AE218" s="215"/>
      <c r="AF218" s="215"/>
      <c r="AG218" s="215" t="s">
        <v>196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ht="22.5" outlineLevel="1" x14ac:dyDescent="0.2">
      <c r="A219" s="243">
        <v>50</v>
      </c>
      <c r="B219" s="244" t="s">
        <v>638</v>
      </c>
      <c r="C219" s="253" t="s">
        <v>639</v>
      </c>
      <c r="D219" s="245" t="s">
        <v>232</v>
      </c>
      <c r="E219" s="246">
        <v>1</v>
      </c>
      <c r="F219" s="247"/>
      <c r="G219" s="248">
        <f>ROUND(E219*F219,2)</f>
        <v>0</v>
      </c>
      <c r="H219" s="247"/>
      <c r="I219" s="248">
        <f>ROUND(E219*H219,2)</f>
        <v>0</v>
      </c>
      <c r="J219" s="247"/>
      <c r="K219" s="248">
        <f>ROUND(E219*J219,2)</f>
        <v>0</v>
      </c>
      <c r="L219" s="248">
        <v>21</v>
      </c>
      <c r="M219" s="248">
        <f>G219*(1+L219/100)</f>
        <v>0</v>
      </c>
      <c r="N219" s="246">
        <v>0</v>
      </c>
      <c r="O219" s="246">
        <f>ROUND(E219*N219,2)</f>
        <v>0</v>
      </c>
      <c r="P219" s="246">
        <v>0</v>
      </c>
      <c r="Q219" s="246">
        <f>ROUND(E219*P219,2)</f>
        <v>0</v>
      </c>
      <c r="R219" s="248"/>
      <c r="S219" s="248" t="s">
        <v>192</v>
      </c>
      <c r="T219" s="249" t="s">
        <v>193</v>
      </c>
      <c r="U219" s="225">
        <v>0</v>
      </c>
      <c r="V219" s="225">
        <f>ROUND(E219*U219,2)</f>
        <v>0</v>
      </c>
      <c r="W219" s="225"/>
      <c r="X219" s="225" t="s">
        <v>194</v>
      </c>
      <c r="Y219" s="225" t="s">
        <v>195</v>
      </c>
      <c r="Z219" s="215"/>
      <c r="AA219" s="215"/>
      <c r="AB219" s="215"/>
      <c r="AC219" s="215"/>
      <c r="AD219" s="215"/>
      <c r="AE219" s="215"/>
      <c r="AF219" s="215"/>
      <c r="AG219" s="215" t="s">
        <v>196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ht="22.5" outlineLevel="1" x14ac:dyDescent="0.2">
      <c r="A220" s="243">
        <v>51</v>
      </c>
      <c r="B220" s="244" t="s">
        <v>640</v>
      </c>
      <c r="C220" s="253" t="s">
        <v>641</v>
      </c>
      <c r="D220" s="245" t="s">
        <v>232</v>
      </c>
      <c r="E220" s="246">
        <v>1</v>
      </c>
      <c r="F220" s="247"/>
      <c r="G220" s="248">
        <f>ROUND(E220*F220,2)</f>
        <v>0</v>
      </c>
      <c r="H220" s="247"/>
      <c r="I220" s="248">
        <f>ROUND(E220*H220,2)</f>
        <v>0</v>
      </c>
      <c r="J220" s="247"/>
      <c r="K220" s="248">
        <f>ROUND(E220*J220,2)</f>
        <v>0</v>
      </c>
      <c r="L220" s="248">
        <v>21</v>
      </c>
      <c r="M220" s="248">
        <f>G220*(1+L220/100)</f>
        <v>0</v>
      </c>
      <c r="N220" s="246">
        <v>0</v>
      </c>
      <c r="O220" s="246">
        <f>ROUND(E220*N220,2)</f>
        <v>0</v>
      </c>
      <c r="P220" s="246">
        <v>0</v>
      </c>
      <c r="Q220" s="246">
        <f>ROUND(E220*P220,2)</f>
        <v>0</v>
      </c>
      <c r="R220" s="248"/>
      <c r="S220" s="248" t="s">
        <v>192</v>
      </c>
      <c r="T220" s="249" t="s">
        <v>193</v>
      </c>
      <c r="U220" s="225">
        <v>0</v>
      </c>
      <c r="V220" s="225">
        <f>ROUND(E220*U220,2)</f>
        <v>0</v>
      </c>
      <c r="W220" s="225"/>
      <c r="X220" s="225" t="s">
        <v>194</v>
      </c>
      <c r="Y220" s="225" t="s">
        <v>195</v>
      </c>
      <c r="Z220" s="215"/>
      <c r="AA220" s="215"/>
      <c r="AB220" s="215"/>
      <c r="AC220" s="215"/>
      <c r="AD220" s="215"/>
      <c r="AE220" s="215"/>
      <c r="AF220" s="215"/>
      <c r="AG220" s="215" t="s">
        <v>196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ht="22.5" outlineLevel="1" x14ac:dyDescent="0.2">
      <c r="A221" s="243">
        <v>52</v>
      </c>
      <c r="B221" s="244" t="s">
        <v>642</v>
      </c>
      <c r="C221" s="253" t="s">
        <v>643</v>
      </c>
      <c r="D221" s="245" t="s">
        <v>232</v>
      </c>
      <c r="E221" s="246">
        <v>1</v>
      </c>
      <c r="F221" s="247"/>
      <c r="G221" s="248">
        <f>ROUND(E221*F221,2)</f>
        <v>0</v>
      </c>
      <c r="H221" s="247"/>
      <c r="I221" s="248">
        <f>ROUND(E221*H221,2)</f>
        <v>0</v>
      </c>
      <c r="J221" s="247"/>
      <c r="K221" s="248">
        <f>ROUND(E221*J221,2)</f>
        <v>0</v>
      </c>
      <c r="L221" s="248">
        <v>21</v>
      </c>
      <c r="M221" s="248">
        <f>G221*(1+L221/100)</f>
        <v>0</v>
      </c>
      <c r="N221" s="246">
        <v>0</v>
      </c>
      <c r="O221" s="246">
        <f>ROUND(E221*N221,2)</f>
        <v>0</v>
      </c>
      <c r="P221" s="246">
        <v>0</v>
      </c>
      <c r="Q221" s="246">
        <f>ROUND(E221*P221,2)</f>
        <v>0</v>
      </c>
      <c r="R221" s="248"/>
      <c r="S221" s="248" t="s">
        <v>192</v>
      </c>
      <c r="T221" s="249" t="s">
        <v>193</v>
      </c>
      <c r="U221" s="225">
        <v>0</v>
      </c>
      <c r="V221" s="225">
        <f>ROUND(E221*U221,2)</f>
        <v>0</v>
      </c>
      <c r="W221" s="225"/>
      <c r="X221" s="225" t="s">
        <v>194</v>
      </c>
      <c r="Y221" s="225" t="s">
        <v>195</v>
      </c>
      <c r="Z221" s="215"/>
      <c r="AA221" s="215"/>
      <c r="AB221" s="215"/>
      <c r="AC221" s="215"/>
      <c r="AD221" s="215"/>
      <c r="AE221" s="215"/>
      <c r="AF221" s="215"/>
      <c r="AG221" s="215" t="s">
        <v>196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ht="22.5" outlineLevel="1" x14ac:dyDescent="0.2">
      <c r="A222" s="243">
        <v>53</v>
      </c>
      <c r="B222" s="244" t="s">
        <v>644</v>
      </c>
      <c r="C222" s="253" t="s">
        <v>645</v>
      </c>
      <c r="D222" s="245" t="s">
        <v>232</v>
      </c>
      <c r="E222" s="246">
        <v>1</v>
      </c>
      <c r="F222" s="247"/>
      <c r="G222" s="248">
        <f>ROUND(E222*F222,2)</f>
        <v>0</v>
      </c>
      <c r="H222" s="247"/>
      <c r="I222" s="248">
        <f>ROUND(E222*H222,2)</f>
        <v>0</v>
      </c>
      <c r="J222" s="247"/>
      <c r="K222" s="248">
        <f>ROUND(E222*J222,2)</f>
        <v>0</v>
      </c>
      <c r="L222" s="248">
        <v>21</v>
      </c>
      <c r="M222" s="248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8"/>
      <c r="S222" s="248" t="s">
        <v>192</v>
      </c>
      <c r="T222" s="249" t="s">
        <v>193</v>
      </c>
      <c r="U222" s="225">
        <v>0</v>
      </c>
      <c r="V222" s="225">
        <f>ROUND(E222*U222,2)</f>
        <v>0</v>
      </c>
      <c r="W222" s="225"/>
      <c r="X222" s="225" t="s">
        <v>194</v>
      </c>
      <c r="Y222" s="225" t="s">
        <v>195</v>
      </c>
      <c r="Z222" s="215"/>
      <c r="AA222" s="215"/>
      <c r="AB222" s="215"/>
      <c r="AC222" s="215"/>
      <c r="AD222" s="215"/>
      <c r="AE222" s="215"/>
      <c r="AF222" s="215"/>
      <c r="AG222" s="215" t="s">
        <v>196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ht="22.5" outlineLevel="1" x14ac:dyDescent="0.2">
      <c r="A223" s="243">
        <v>54</v>
      </c>
      <c r="B223" s="244" t="s">
        <v>646</v>
      </c>
      <c r="C223" s="253" t="s">
        <v>647</v>
      </c>
      <c r="D223" s="245" t="s">
        <v>191</v>
      </c>
      <c r="E223" s="246">
        <v>1</v>
      </c>
      <c r="F223" s="247"/>
      <c r="G223" s="248">
        <f>ROUND(E223*F223,2)</f>
        <v>0</v>
      </c>
      <c r="H223" s="247"/>
      <c r="I223" s="248">
        <f>ROUND(E223*H223,2)</f>
        <v>0</v>
      </c>
      <c r="J223" s="247"/>
      <c r="K223" s="248">
        <f>ROUND(E223*J223,2)</f>
        <v>0</v>
      </c>
      <c r="L223" s="248">
        <v>21</v>
      </c>
      <c r="M223" s="248">
        <f>G223*(1+L223/100)</f>
        <v>0</v>
      </c>
      <c r="N223" s="246">
        <v>8.0000000000000004E-4</v>
      </c>
      <c r="O223" s="246">
        <f>ROUND(E223*N223,2)</f>
        <v>0</v>
      </c>
      <c r="P223" s="246">
        <v>0</v>
      </c>
      <c r="Q223" s="246">
        <f>ROUND(E223*P223,2)</f>
        <v>0</v>
      </c>
      <c r="R223" s="248"/>
      <c r="S223" s="248" t="s">
        <v>192</v>
      </c>
      <c r="T223" s="249" t="s">
        <v>193</v>
      </c>
      <c r="U223" s="225">
        <v>0</v>
      </c>
      <c r="V223" s="225">
        <f>ROUND(E223*U223,2)</f>
        <v>0</v>
      </c>
      <c r="W223" s="225"/>
      <c r="X223" s="225" t="s">
        <v>464</v>
      </c>
      <c r="Y223" s="225" t="s">
        <v>195</v>
      </c>
      <c r="Z223" s="215"/>
      <c r="AA223" s="215"/>
      <c r="AB223" s="215"/>
      <c r="AC223" s="215"/>
      <c r="AD223" s="215"/>
      <c r="AE223" s="215"/>
      <c r="AF223" s="215"/>
      <c r="AG223" s="215" t="s">
        <v>465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ht="45" outlineLevel="1" x14ac:dyDescent="0.2">
      <c r="A224" s="236">
        <v>55</v>
      </c>
      <c r="B224" s="237" t="s">
        <v>648</v>
      </c>
      <c r="C224" s="254" t="s">
        <v>649</v>
      </c>
      <c r="D224" s="238" t="s">
        <v>191</v>
      </c>
      <c r="E224" s="239">
        <v>1</v>
      </c>
      <c r="F224" s="240"/>
      <c r="G224" s="241">
        <f>ROUND(E224*F224,2)</f>
        <v>0</v>
      </c>
      <c r="H224" s="240"/>
      <c r="I224" s="241">
        <f>ROUND(E224*H224,2)</f>
        <v>0</v>
      </c>
      <c r="J224" s="240"/>
      <c r="K224" s="241">
        <f>ROUND(E224*J224,2)</f>
        <v>0</v>
      </c>
      <c r="L224" s="241">
        <v>21</v>
      </c>
      <c r="M224" s="241">
        <f>G224*(1+L224/100)</f>
        <v>0</v>
      </c>
      <c r="N224" s="239">
        <v>1.6E-2</v>
      </c>
      <c r="O224" s="239">
        <f>ROUND(E224*N224,2)</f>
        <v>0.02</v>
      </c>
      <c r="P224" s="239">
        <v>0</v>
      </c>
      <c r="Q224" s="239">
        <f>ROUND(E224*P224,2)</f>
        <v>0</v>
      </c>
      <c r="R224" s="241"/>
      <c r="S224" s="241" t="s">
        <v>192</v>
      </c>
      <c r="T224" s="242" t="s">
        <v>193</v>
      </c>
      <c r="U224" s="225">
        <v>0</v>
      </c>
      <c r="V224" s="225">
        <f>ROUND(E224*U224,2)</f>
        <v>0</v>
      </c>
      <c r="W224" s="225"/>
      <c r="X224" s="225" t="s">
        <v>464</v>
      </c>
      <c r="Y224" s="225" t="s">
        <v>195</v>
      </c>
      <c r="Z224" s="215"/>
      <c r="AA224" s="215"/>
      <c r="AB224" s="215"/>
      <c r="AC224" s="215"/>
      <c r="AD224" s="215"/>
      <c r="AE224" s="215"/>
      <c r="AF224" s="215"/>
      <c r="AG224" s="215" t="s">
        <v>465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2" x14ac:dyDescent="0.2">
      <c r="A225" s="222"/>
      <c r="B225" s="223"/>
      <c r="C225" s="256" t="s">
        <v>650</v>
      </c>
      <c r="D225" s="250"/>
      <c r="E225" s="250"/>
      <c r="F225" s="250"/>
      <c r="G225" s="250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25"/>
      <c r="Z225" s="215"/>
      <c r="AA225" s="215"/>
      <c r="AB225" s="215"/>
      <c r="AC225" s="215"/>
      <c r="AD225" s="215"/>
      <c r="AE225" s="215"/>
      <c r="AF225" s="215"/>
      <c r="AG225" s="215" t="s">
        <v>219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">
      <c r="A226" s="243">
        <v>56</v>
      </c>
      <c r="B226" s="244" t="s">
        <v>357</v>
      </c>
      <c r="C226" s="253" t="s">
        <v>358</v>
      </c>
      <c r="D226" s="245" t="s">
        <v>0</v>
      </c>
      <c r="E226" s="246">
        <v>1491.43</v>
      </c>
      <c r="F226" s="247"/>
      <c r="G226" s="248">
        <f>ROUND(E226*F226,2)</f>
        <v>0</v>
      </c>
      <c r="H226" s="247"/>
      <c r="I226" s="248">
        <f>ROUND(E226*H226,2)</f>
        <v>0</v>
      </c>
      <c r="J226" s="247"/>
      <c r="K226" s="248">
        <f>ROUND(E226*J226,2)</f>
        <v>0</v>
      </c>
      <c r="L226" s="248">
        <v>21</v>
      </c>
      <c r="M226" s="248">
        <f>G226*(1+L226/100)</f>
        <v>0</v>
      </c>
      <c r="N226" s="246">
        <v>0</v>
      </c>
      <c r="O226" s="246">
        <f>ROUND(E226*N226,2)</f>
        <v>0</v>
      </c>
      <c r="P226" s="246">
        <v>0</v>
      </c>
      <c r="Q226" s="246">
        <f>ROUND(E226*P226,2)</f>
        <v>0</v>
      </c>
      <c r="R226" s="248"/>
      <c r="S226" s="248" t="s">
        <v>192</v>
      </c>
      <c r="T226" s="249" t="s">
        <v>193</v>
      </c>
      <c r="U226" s="225">
        <v>0</v>
      </c>
      <c r="V226" s="225">
        <f>ROUND(E226*U226,2)</f>
        <v>0</v>
      </c>
      <c r="W226" s="225"/>
      <c r="X226" s="225" t="s">
        <v>194</v>
      </c>
      <c r="Y226" s="225" t="s">
        <v>195</v>
      </c>
      <c r="Z226" s="215"/>
      <c r="AA226" s="215"/>
      <c r="AB226" s="215"/>
      <c r="AC226" s="215"/>
      <c r="AD226" s="215"/>
      <c r="AE226" s="215"/>
      <c r="AF226" s="215"/>
      <c r="AG226" s="215" t="s">
        <v>315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x14ac:dyDescent="0.2">
      <c r="A227" s="229" t="s">
        <v>187</v>
      </c>
      <c r="B227" s="230" t="s">
        <v>145</v>
      </c>
      <c r="C227" s="252" t="s">
        <v>146</v>
      </c>
      <c r="D227" s="231"/>
      <c r="E227" s="232"/>
      <c r="F227" s="233"/>
      <c r="G227" s="233">
        <f>SUMIF(AG228:AG230,"&lt;&gt;NOR",G228:G230)</f>
        <v>0</v>
      </c>
      <c r="H227" s="233"/>
      <c r="I227" s="233">
        <f>SUM(I228:I230)</f>
        <v>0</v>
      </c>
      <c r="J227" s="233"/>
      <c r="K227" s="233">
        <f>SUM(K228:K230)</f>
        <v>0</v>
      </c>
      <c r="L227" s="233"/>
      <c r="M227" s="233">
        <f>SUM(M228:M230)</f>
        <v>0</v>
      </c>
      <c r="N227" s="232"/>
      <c r="O227" s="232">
        <f>SUM(O228:O230)</f>
        <v>0.02</v>
      </c>
      <c r="P227" s="232"/>
      <c r="Q227" s="232">
        <f>SUM(Q228:Q230)</f>
        <v>0.25</v>
      </c>
      <c r="R227" s="233"/>
      <c r="S227" s="233"/>
      <c r="T227" s="234"/>
      <c r="U227" s="228"/>
      <c r="V227" s="228">
        <f>SUM(V228:V230)</f>
        <v>23.25</v>
      </c>
      <c r="W227" s="228"/>
      <c r="X227" s="228"/>
      <c r="Y227" s="228"/>
      <c r="AG227" t="s">
        <v>188</v>
      </c>
    </row>
    <row r="228" spans="1:60" outlineLevel="1" x14ac:dyDescent="0.2">
      <c r="A228" s="243">
        <v>57</v>
      </c>
      <c r="B228" s="244" t="s">
        <v>651</v>
      </c>
      <c r="C228" s="253" t="s">
        <v>652</v>
      </c>
      <c r="D228" s="245" t="s">
        <v>471</v>
      </c>
      <c r="E228" s="246">
        <v>250</v>
      </c>
      <c r="F228" s="247"/>
      <c r="G228" s="248">
        <f>ROUND(E228*F228,2)</f>
        <v>0</v>
      </c>
      <c r="H228" s="247"/>
      <c r="I228" s="248">
        <f>ROUND(E228*H228,2)</f>
        <v>0</v>
      </c>
      <c r="J228" s="247"/>
      <c r="K228" s="248">
        <f>ROUND(E228*J228,2)</f>
        <v>0</v>
      </c>
      <c r="L228" s="248">
        <v>21</v>
      </c>
      <c r="M228" s="248">
        <f>G228*(1+L228/100)</f>
        <v>0</v>
      </c>
      <c r="N228" s="246">
        <v>5.0000000000000002E-5</v>
      </c>
      <c r="O228" s="246">
        <f>ROUND(E228*N228,2)</f>
        <v>0.01</v>
      </c>
      <c r="P228" s="246">
        <v>0</v>
      </c>
      <c r="Q228" s="246">
        <f>ROUND(E228*P228,2)</f>
        <v>0</v>
      </c>
      <c r="R228" s="248"/>
      <c r="S228" s="248" t="s">
        <v>192</v>
      </c>
      <c r="T228" s="249" t="s">
        <v>193</v>
      </c>
      <c r="U228" s="225">
        <v>5.1999999999999998E-2</v>
      </c>
      <c r="V228" s="225">
        <f>ROUND(E228*U228,2)</f>
        <v>13</v>
      </c>
      <c r="W228" s="225"/>
      <c r="X228" s="225" t="s">
        <v>194</v>
      </c>
      <c r="Y228" s="225" t="s">
        <v>195</v>
      </c>
      <c r="Z228" s="215"/>
      <c r="AA228" s="215"/>
      <c r="AB228" s="215"/>
      <c r="AC228" s="215"/>
      <c r="AD228" s="215"/>
      <c r="AE228" s="215"/>
      <c r="AF228" s="215"/>
      <c r="AG228" s="215" t="s">
        <v>196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ht="22.5" outlineLevel="1" x14ac:dyDescent="0.2">
      <c r="A229" s="243">
        <v>58</v>
      </c>
      <c r="B229" s="244" t="s">
        <v>653</v>
      </c>
      <c r="C229" s="253" t="s">
        <v>654</v>
      </c>
      <c r="D229" s="245" t="s">
        <v>471</v>
      </c>
      <c r="E229" s="246">
        <v>250</v>
      </c>
      <c r="F229" s="247"/>
      <c r="G229" s="248">
        <f>ROUND(E229*F229,2)</f>
        <v>0</v>
      </c>
      <c r="H229" s="247"/>
      <c r="I229" s="248">
        <f>ROUND(E229*H229,2)</f>
        <v>0</v>
      </c>
      <c r="J229" s="247"/>
      <c r="K229" s="248">
        <f>ROUND(E229*J229,2)</f>
        <v>0</v>
      </c>
      <c r="L229" s="248">
        <v>21</v>
      </c>
      <c r="M229" s="248">
        <f>G229*(1+L229/100)</f>
        <v>0</v>
      </c>
      <c r="N229" s="246">
        <v>5.0000000000000002E-5</v>
      </c>
      <c r="O229" s="246">
        <f>ROUND(E229*N229,2)</f>
        <v>0.01</v>
      </c>
      <c r="P229" s="246">
        <v>1E-3</v>
      </c>
      <c r="Q229" s="246">
        <f>ROUND(E229*P229,2)</f>
        <v>0.25</v>
      </c>
      <c r="R229" s="248"/>
      <c r="S229" s="248" t="s">
        <v>192</v>
      </c>
      <c r="T229" s="249" t="s">
        <v>193</v>
      </c>
      <c r="U229" s="225">
        <v>4.1000000000000002E-2</v>
      </c>
      <c r="V229" s="225">
        <f>ROUND(E229*U229,2)</f>
        <v>10.25</v>
      </c>
      <c r="W229" s="225"/>
      <c r="X229" s="225" t="s">
        <v>194</v>
      </c>
      <c r="Y229" s="225" t="s">
        <v>195</v>
      </c>
      <c r="Z229" s="215"/>
      <c r="AA229" s="215"/>
      <c r="AB229" s="215"/>
      <c r="AC229" s="215"/>
      <c r="AD229" s="215"/>
      <c r="AE229" s="215"/>
      <c r="AF229" s="215"/>
      <c r="AG229" s="215" t="s">
        <v>196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43">
        <v>59</v>
      </c>
      <c r="B230" s="244" t="s">
        <v>655</v>
      </c>
      <c r="C230" s="253" t="s">
        <v>656</v>
      </c>
      <c r="D230" s="245" t="s">
        <v>0</v>
      </c>
      <c r="E230" s="246">
        <v>191.5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21</v>
      </c>
      <c r="M230" s="248">
        <f>G230*(1+L230/100)</f>
        <v>0</v>
      </c>
      <c r="N230" s="246">
        <v>0</v>
      </c>
      <c r="O230" s="246">
        <f>ROUND(E230*N230,2)</f>
        <v>0</v>
      </c>
      <c r="P230" s="246">
        <v>0</v>
      </c>
      <c r="Q230" s="246">
        <f>ROUND(E230*P230,2)</f>
        <v>0</v>
      </c>
      <c r="R230" s="248"/>
      <c r="S230" s="248" t="s">
        <v>192</v>
      </c>
      <c r="T230" s="249" t="s">
        <v>193</v>
      </c>
      <c r="U230" s="225">
        <v>0</v>
      </c>
      <c r="V230" s="225">
        <f>ROUND(E230*U230,2)</f>
        <v>0</v>
      </c>
      <c r="W230" s="225"/>
      <c r="X230" s="225" t="s">
        <v>194</v>
      </c>
      <c r="Y230" s="225" t="s">
        <v>195</v>
      </c>
      <c r="Z230" s="215"/>
      <c r="AA230" s="215"/>
      <c r="AB230" s="215"/>
      <c r="AC230" s="215"/>
      <c r="AD230" s="215"/>
      <c r="AE230" s="215"/>
      <c r="AF230" s="215"/>
      <c r="AG230" s="215" t="s">
        <v>315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x14ac:dyDescent="0.2">
      <c r="A231" s="229" t="s">
        <v>187</v>
      </c>
      <c r="B231" s="230" t="s">
        <v>147</v>
      </c>
      <c r="C231" s="252" t="s">
        <v>148</v>
      </c>
      <c r="D231" s="231"/>
      <c r="E231" s="232"/>
      <c r="F231" s="233"/>
      <c r="G231" s="233">
        <f>SUMIF(AG232:AG242,"&lt;&gt;NOR",G232:G242)</f>
        <v>0</v>
      </c>
      <c r="H231" s="233"/>
      <c r="I231" s="233">
        <f>SUM(I232:I242)</f>
        <v>0</v>
      </c>
      <c r="J231" s="233"/>
      <c r="K231" s="233">
        <f>SUM(K232:K242)</f>
        <v>0</v>
      </c>
      <c r="L231" s="233"/>
      <c r="M231" s="233">
        <f>SUM(M232:M242)</f>
        <v>0</v>
      </c>
      <c r="N231" s="232"/>
      <c r="O231" s="232">
        <f>SUM(O232:O242)</f>
        <v>0.85000000000000009</v>
      </c>
      <c r="P231" s="232"/>
      <c r="Q231" s="232">
        <f>SUM(Q232:Q242)</f>
        <v>0</v>
      </c>
      <c r="R231" s="233"/>
      <c r="S231" s="233"/>
      <c r="T231" s="234"/>
      <c r="U231" s="228"/>
      <c r="V231" s="228">
        <f>SUM(V232:V242)</f>
        <v>57.37</v>
      </c>
      <c r="W231" s="228"/>
      <c r="X231" s="228"/>
      <c r="Y231" s="228"/>
      <c r="AG231" t="s">
        <v>188</v>
      </c>
    </row>
    <row r="232" spans="1:60" outlineLevel="1" x14ac:dyDescent="0.2">
      <c r="A232" s="243">
        <v>60</v>
      </c>
      <c r="B232" s="244" t="s">
        <v>657</v>
      </c>
      <c r="C232" s="253" t="s">
        <v>658</v>
      </c>
      <c r="D232" s="245" t="s">
        <v>207</v>
      </c>
      <c r="E232" s="246">
        <v>139.82</v>
      </c>
      <c r="F232" s="247"/>
      <c r="G232" s="248">
        <f>ROUND(E232*F232,2)</f>
        <v>0</v>
      </c>
      <c r="H232" s="247"/>
      <c r="I232" s="248">
        <f>ROUND(E232*H232,2)</f>
        <v>0</v>
      </c>
      <c r="J232" s="247"/>
      <c r="K232" s="248">
        <f>ROUND(E232*J232,2)</f>
        <v>0</v>
      </c>
      <c r="L232" s="248">
        <v>21</v>
      </c>
      <c r="M232" s="248">
        <f>G232*(1+L232/100)</f>
        <v>0</v>
      </c>
      <c r="N232" s="246">
        <v>0</v>
      </c>
      <c r="O232" s="246">
        <f>ROUND(E232*N232,2)</f>
        <v>0</v>
      </c>
      <c r="P232" s="246">
        <v>0</v>
      </c>
      <c r="Q232" s="246">
        <f>ROUND(E232*P232,2)</f>
        <v>0</v>
      </c>
      <c r="R232" s="248"/>
      <c r="S232" s="248" t="s">
        <v>192</v>
      </c>
      <c r="T232" s="249" t="s">
        <v>193</v>
      </c>
      <c r="U232" s="225">
        <v>1.6E-2</v>
      </c>
      <c r="V232" s="225">
        <f>ROUND(E232*U232,2)</f>
        <v>2.2400000000000002</v>
      </c>
      <c r="W232" s="225"/>
      <c r="X232" s="225" t="s">
        <v>194</v>
      </c>
      <c r="Y232" s="225" t="s">
        <v>195</v>
      </c>
      <c r="Z232" s="215"/>
      <c r="AA232" s="215"/>
      <c r="AB232" s="215"/>
      <c r="AC232" s="215"/>
      <c r="AD232" s="215"/>
      <c r="AE232" s="215"/>
      <c r="AF232" s="215"/>
      <c r="AG232" s="215" t="s">
        <v>196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43">
        <v>61</v>
      </c>
      <c r="B233" s="244" t="s">
        <v>659</v>
      </c>
      <c r="C233" s="253" t="s">
        <v>660</v>
      </c>
      <c r="D233" s="245" t="s">
        <v>207</v>
      </c>
      <c r="E233" s="246">
        <v>69.91</v>
      </c>
      <c r="F233" s="247"/>
      <c r="G233" s="248">
        <f>ROUND(E233*F233,2)</f>
        <v>0</v>
      </c>
      <c r="H233" s="247"/>
      <c r="I233" s="248">
        <f>ROUND(E233*H233,2)</f>
        <v>0</v>
      </c>
      <c r="J233" s="247"/>
      <c r="K233" s="248">
        <f>ROUND(E233*J233,2)</f>
        <v>0</v>
      </c>
      <c r="L233" s="248">
        <v>21</v>
      </c>
      <c r="M233" s="248">
        <f>G233*(1+L233/100)</f>
        <v>0</v>
      </c>
      <c r="N233" s="246">
        <v>0</v>
      </c>
      <c r="O233" s="246">
        <f>ROUND(E233*N233,2)</f>
        <v>0</v>
      </c>
      <c r="P233" s="246">
        <v>0</v>
      </c>
      <c r="Q233" s="246">
        <f>ROUND(E233*P233,2)</f>
        <v>0</v>
      </c>
      <c r="R233" s="248"/>
      <c r="S233" s="248" t="s">
        <v>192</v>
      </c>
      <c r="T233" s="249" t="s">
        <v>193</v>
      </c>
      <c r="U233" s="225">
        <v>0.14699999999999999</v>
      </c>
      <c r="V233" s="225">
        <f>ROUND(E233*U233,2)</f>
        <v>10.28</v>
      </c>
      <c r="W233" s="225"/>
      <c r="X233" s="225" t="s">
        <v>194</v>
      </c>
      <c r="Y233" s="225" t="s">
        <v>195</v>
      </c>
      <c r="Z233" s="215"/>
      <c r="AA233" s="215"/>
      <c r="AB233" s="215"/>
      <c r="AC233" s="215"/>
      <c r="AD233" s="215"/>
      <c r="AE233" s="215"/>
      <c r="AF233" s="215"/>
      <c r="AG233" s="215" t="s">
        <v>196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43">
        <v>62</v>
      </c>
      <c r="B234" s="244" t="s">
        <v>661</v>
      </c>
      <c r="C234" s="253" t="s">
        <v>662</v>
      </c>
      <c r="D234" s="245" t="s">
        <v>207</v>
      </c>
      <c r="E234" s="246">
        <v>69.91</v>
      </c>
      <c r="F234" s="247"/>
      <c r="G234" s="248">
        <f>ROUND(E234*F234,2)</f>
        <v>0</v>
      </c>
      <c r="H234" s="247"/>
      <c r="I234" s="248">
        <f>ROUND(E234*H234,2)</f>
        <v>0</v>
      </c>
      <c r="J234" s="247"/>
      <c r="K234" s="248">
        <f>ROUND(E234*J234,2)</f>
        <v>0</v>
      </c>
      <c r="L234" s="248">
        <v>21</v>
      </c>
      <c r="M234" s="248">
        <f>G234*(1+L234/100)</f>
        <v>0</v>
      </c>
      <c r="N234" s="246">
        <v>0</v>
      </c>
      <c r="O234" s="246">
        <f>ROUND(E234*N234,2)</f>
        <v>0</v>
      </c>
      <c r="P234" s="246">
        <v>0</v>
      </c>
      <c r="Q234" s="246">
        <f>ROUND(E234*P234,2)</f>
        <v>0</v>
      </c>
      <c r="R234" s="248"/>
      <c r="S234" s="248" t="s">
        <v>192</v>
      </c>
      <c r="T234" s="249" t="s">
        <v>193</v>
      </c>
      <c r="U234" s="225">
        <v>4.5999999999999999E-2</v>
      </c>
      <c r="V234" s="225">
        <f>ROUND(E234*U234,2)</f>
        <v>3.22</v>
      </c>
      <c r="W234" s="225"/>
      <c r="X234" s="225" t="s">
        <v>194</v>
      </c>
      <c r="Y234" s="225" t="s">
        <v>195</v>
      </c>
      <c r="Z234" s="215"/>
      <c r="AA234" s="215"/>
      <c r="AB234" s="215"/>
      <c r="AC234" s="215"/>
      <c r="AD234" s="215"/>
      <c r="AE234" s="215"/>
      <c r="AF234" s="215"/>
      <c r="AG234" s="215" t="s">
        <v>196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ht="22.5" outlineLevel="1" x14ac:dyDescent="0.2">
      <c r="A235" s="243">
        <v>63</v>
      </c>
      <c r="B235" s="244" t="s">
        <v>663</v>
      </c>
      <c r="C235" s="253" t="s">
        <v>664</v>
      </c>
      <c r="D235" s="245" t="s">
        <v>265</v>
      </c>
      <c r="E235" s="246">
        <v>69.91</v>
      </c>
      <c r="F235" s="247"/>
      <c r="G235" s="248">
        <f>ROUND(E235*F235,2)</f>
        <v>0</v>
      </c>
      <c r="H235" s="247"/>
      <c r="I235" s="248">
        <f>ROUND(E235*H235,2)</f>
        <v>0</v>
      </c>
      <c r="J235" s="247"/>
      <c r="K235" s="248">
        <f>ROUND(E235*J235,2)</f>
        <v>0</v>
      </c>
      <c r="L235" s="248">
        <v>21</v>
      </c>
      <c r="M235" s="248">
        <f>G235*(1+L235/100)</f>
        <v>0</v>
      </c>
      <c r="N235" s="246">
        <v>3.0000000000000001E-5</v>
      </c>
      <c r="O235" s="246">
        <f>ROUND(E235*N235,2)</f>
        <v>0</v>
      </c>
      <c r="P235" s="246">
        <v>0</v>
      </c>
      <c r="Q235" s="246">
        <f>ROUND(E235*P235,2)</f>
        <v>0</v>
      </c>
      <c r="R235" s="248"/>
      <c r="S235" s="248" t="s">
        <v>192</v>
      </c>
      <c r="T235" s="249" t="s">
        <v>193</v>
      </c>
      <c r="U235" s="225">
        <v>0.13719999999999999</v>
      </c>
      <c r="V235" s="225">
        <f>ROUND(E235*U235,2)</f>
        <v>9.59</v>
      </c>
      <c r="W235" s="225"/>
      <c r="X235" s="225" t="s">
        <v>194</v>
      </c>
      <c r="Y235" s="225" t="s">
        <v>195</v>
      </c>
      <c r="Z235" s="215"/>
      <c r="AA235" s="215"/>
      <c r="AB235" s="215"/>
      <c r="AC235" s="215"/>
      <c r="AD235" s="215"/>
      <c r="AE235" s="215"/>
      <c r="AF235" s="215"/>
      <c r="AG235" s="215" t="s">
        <v>196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ht="22.5" outlineLevel="1" x14ac:dyDescent="0.2">
      <c r="A236" s="243">
        <v>64</v>
      </c>
      <c r="B236" s="244" t="s">
        <v>665</v>
      </c>
      <c r="C236" s="253" t="s">
        <v>666</v>
      </c>
      <c r="D236" s="245" t="s">
        <v>207</v>
      </c>
      <c r="E236" s="246">
        <v>69.91</v>
      </c>
      <c r="F236" s="247"/>
      <c r="G236" s="248">
        <f>ROUND(E236*F236,2)</f>
        <v>0</v>
      </c>
      <c r="H236" s="247"/>
      <c r="I236" s="248">
        <f>ROUND(E236*H236,2)</f>
        <v>0</v>
      </c>
      <c r="J236" s="247"/>
      <c r="K236" s="248">
        <f>ROUND(E236*J236,2)</f>
        <v>0</v>
      </c>
      <c r="L236" s="248">
        <v>21</v>
      </c>
      <c r="M236" s="248">
        <f>G236*(1+L236/100)</f>
        <v>0</v>
      </c>
      <c r="N236" s="246">
        <v>2.5000000000000001E-4</v>
      </c>
      <c r="O236" s="246">
        <f>ROUND(E236*N236,2)</f>
        <v>0.02</v>
      </c>
      <c r="P236" s="246">
        <v>0</v>
      </c>
      <c r="Q236" s="246">
        <f>ROUND(E236*P236,2)</f>
        <v>0</v>
      </c>
      <c r="R236" s="248"/>
      <c r="S236" s="248" t="s">
        <v>192</v>
      </c>
      <c r="T236" s="249" t="s">
        <v>193</v>
      </c>
      <c r="U236" s="225">
        <v>0.38</v>
      </c>
      <c r="V236" s="225">
        <f>ROUND(E236*U236,2)</f>
        <v>26.57</v>
      </c>
      <c r="W236" s="225"/>
      <c r="X236" s="225" t="s">
        <v>194</v>
      </c>
      <c r="Y236" s="225" t="s">
        <v>195</v>
      </c>
      <c r="Z236" s="215"/>
      <c r="AA236" s="215"/>
      <c r="AB236" s="215"/>
      <c r="AC236" s="215"/>
      <c r="AD236" s="215"/>
      <c r="AE236" s="215"/>
      <c r="AF236" s="215"/>
      <c r="AG236" s="215" t="s">
        <v>196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43">
        <v>65</v>
      </c>
      <c r="B237" s="244" t="s">
        <v>667</v>
      </c>
      <c r="C237" s="253" t="s">
        <v>668</v>
      </c>
      <c r="D237" s="245" t="s">
        <v>265</v>
      </c>
      <c r="E237" s="246">
        <v>69.91</v>
      </c>
      <c r="F237" s="247"/>
      <c r="G237" s="248">
        <f>ROUND(E237*F237,2)</f>
        <v>0</v>
      </c>
      <c r="H237" s="247"/>
      <c r="I237" s="248">
        <f>ROUND(E237*H237,2)</f>
        <v>0</v>
      </c>
      <c r="J237" s="247"/>
      <c r="K237" s="248">
        <f>ROUND(E237*J237,2)</f>
        <v>0</v>
      </c>
      <c r="L237" s="248">
        <v>21</v>
      </c>
      <c r="M237" s="248">
        <f>G237*(1+L237/100)</f>
        <v>0</v>
      </c>
      <c r="N237" s="246">
        <v>4.0000000000000003E-5</v>
      </c>
      <c r="O237" s="246">
        <f>ROUND(E237*N237,2)</f>
        <v>0</v>
      </c>
      <c r="P237" s="246">
        <v>0</v>
      </c>
      <c r="Q237" s="246">
        <f>ROUND(E237*P237,2)</f>
        <v>0</v>
      </c>
      <c r="R237" s="248"/>
      <c r="S237" s="248" t="s">
        <v>192</v>
      </c>
      <c r="T237" s="249" t="s">
        <v>193</v>
      </c>
      <c r="U237" s="225">
        <v>7.8200000000000006E-2</v>
      </c>
      <c r="V237" s="225">
        <f>ROUND(E237*U237,2)</f>
        <v>5.47</v>
      </c>
      <c r="W237" s="225"/>
      <c r="X237" s="225" t="s">
        <v>194</v>
      </c>
      <c r="Y237" s="225" t="s">
        <v>195</v>
      </c>
      <c r="Z237" s="215"/>
      <c r="AA237" s="215"/>
      <c r="AB237" s="215"/>
      <c r="AC237" s="215"/>
      <c r="AD237" s="215"/>
      <c r="AE237" s="215"/>
      <c r="AF237" s="215"/>
      <c r="AG237" s="215" t="s">
        <v>196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ht="22.5" outlineLevel="1" x14ac:dyDescent="0.2">
      <c r="A238" s="243">
        <v>66</v>
      </c>
      <c r="B238" s="244" t="s">
        <v>669</v>
      </c>
      <c r="C238" s="253" t="s">
        <v>670</v>
      </c>
      <c r="D238" s="245" t="s">
        <v>671</v>
      </c>
      <c r="E238" s="246">
        <v>17.477499999999999</v>
      </c>
      <c r="F238" s="247"/>
      <c r="G238" s="248">
        <f>ROUND(E238*F238,2)</f>
        <v>0</v>
      </c>
      <c r="H238" s="247"/>
      <c r="I238" s="248">
        <f>ROUND(E238*H238,2)</f>
        <v>0</v>
      </c>
      <c r="J238" s="247"/>
      <c r="K238" s="248">
        <f>ROUND(E238*J238,2)</f>
        <v>0</v>
      </c>
      <c r="L238" s="248">
        <v>21</v>
      </c>
      <c r="M238" s="248">
        <f>G238*(1+L238/100)</f>
        <v>0</v>
      </c>
      <c r="N238" s="246">
        <v>9.5E-4</v>
      </c>
      <c r="O238" s="246">
        <f>ROUND(E238*N238,2)</f>
        <v>0.02</v>
      </c>
      <c r="P238" s="246">
        <v>0</v>
      </c>
      <c r="Q238" s="246">
        <f>ROUND(E238*P238,2)</f>
        <v>0</v>
      </c>
      <c r="R238" s="248"/>
      <c r="S238" s="248" t="s">
        <v>192</v>
      </c>
      <c r="T238" s="249" t="s">
        <v>193</v>
      </c>
      <c r="U238" s="225">
        <v>0</v>
      </c>
      <c r="V238" s="225">
        <f>ROUND(E238*U238,2)</f>
        <v>0</v>
      </c>
      <c r="W238" s="225"/>
      <c r="X238" s="225" t="s">
        <v>464</v>
      </c>
      <c r="Y238" s="225" t="s">
        <v>195</v>
      </c>
      <c r="Z238" s="215"/>
      <c r="AA238" s="215"/>
      <c r="AB238" s="215"/>
      <c r="AC238" s="215"/>
      <c r="AD238" s="215"/>
      <c r="AE238" s="215"/>
      <c r="AF238" s="215"/>
      <c r="AG238" s="215" t="s">
        <v>465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ht="22.5" outlineLevel="1" x14ac:dyDescent="0.2">
      <c r="A239" s="243">
        <v>67</v>
      </c>
      <c r="B239" s="244" t="s">
        <v>672</v>
      </c>
      <c r="C239" s="253" t="s">
        <v>673</v>
      </c>
      <c r="D239" s="245" t="s">
        <v>207</v>
      </c>
      <c r="E239" s="246">
        <v>76.900999999999996</v>
      </c>
      <c r="F239" s="247"/>
      <c r="G239" s="248">
        <f>ROUND(E239*F239,2)</f>
        <v>0</v>
      </c>
      <c r="H239" s="247"/>
      <c r="I239" s="248">
        <f>ROUND(E239*H239,2)</f>
        <v>0</v>
      </c>
      <c r="J239" s="247"/>
      <c r="K239" s="248">
        <f>ROUND(E239*J239,2)</f>
        <v>0</v>
      </c>
      <c r="L239" s="248">
        <v>21</v>
      </c>
      <c r="M239" s="248">
        <f>G239*(1+L239/100)</f>
        <v>0</v>
      </c>
      <c r="N239" s="246">
        <v>3.3E-3</v>
      </c>
      <c r="O239" s="246">
        <f>ROUND(E239*N239,2)</f>
        <v>0.25</v>
      </c>
      <c r="P239" s="246">
        <v>0</v>
      </c>
      <c r="Q239" s="246">
        <f>ROUND(E239*P239,2)</f>
        <v>0</v>
      </c>
      <c r="R239" s="248"/>
      <c r="S239" s="248" t="s">
        <v>192</v>
      </c>
      <c r="T239" s="249" t="s">
        <v>193</v>
      </c>
      <c r="U239" s="225">
        <v>0</v>
      </c>
      <c r="V239" s="225">
        <f>ROUND(E239*U239,2)</f>
        <v>0</v>
      </c>
      <c r="W239" s="225"/>
      <c r="X239" s="225" t="s">
        <v>464</v>
      </c>
      <c r="Y239" s="225" t="s">
        <v>195</v>
      </c>
      <c r="Z239" s="215"/>
      <c r="AA239" s="215"/>
      <c r="AB239" s="215"/>
      <c r="AC239" s="215"/>
      <c r="AD239" s="215"/>
      <c r="AE239" s="215"/>
      <c r="AF239" s="215"/>
      <c r="AG239" s="215" t="s">
        <v>465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ht="22.5" outlineLevel="1" x14ac:dyDescent="0.2">
      <c r="A240" s="243">
        <v>68</v>
      </c>
      <c r="B240" s="244" t="s">
        <v>674</v>
      </c>
      <c r="C240" s="253" t="s">
        <v>675</v>
      </c>
      <c r="D240" s="245" t="s">
        <v>471</v>
      </c>
      <c r="E240" s="246">
        <v>550.53914999999995</v>
      </c>
      <c r="F240" s="247"/>
      <c r="G240" s="248">
        <f>ROUND(E240*F240,2)</f>
        <v>0</v>
      </c>
      <c r="H240" s="247"/>
      <c r="I240" s="248">
        <f>ROUND(E240*H240,2)</f>
        <v>0</v>
      </c>
      <c r="J240" s="247"/>
      <c r="K240" s="248">
        <f>ROUND(E240*J240,2)</f>
        <v>0</v>
      </c>
      <c r="L240" s="248">
        <v>21</v>
      </c>
      <c r="M240" s="248">
        <f>G240*(1+L240/100)</f>
        <v>0</v>
      </c>
      <c r="N240" s="246">
        <v>1E-3</v>
      </c>
      <c r="O240" s="246">
        <f>ROUND(E240*N240,2)</f>
        <v>0.55000000000000004</v>
      </c>
      <c r="P240" s="246">
        <v>0</v>
      </c>
      <c r="Q240" s="246">
        <f>ROUND(E240*P240,2)</f>
        <v>0</v>
      </c>
      <c r="R240" s="248"/>
      <c r="S240" s="248" t="s">
        <v>192</v>
      </c>
      <c r="T240" s="249" t="s">
        <v>193</v>
      </c>
      <c r="U240" s="225">
        <v>0</v>
      </c>
      <c r="V240" s="225">
        <f>ROUND(E240*U240,2)</f>
        <v>0</v>
      </c>
      <c r="W240" s="225"/>
      <c r="X240" s="225" t="s">
        <v>464</v>
      </c>
      <c r="Y240" s="225" t="s">
        <v>195</v>
      </c>
      <c r="Z240" s="215"/>
      <c r="AA240" s="215"/>
      <c r="AB240" s="215"/>
      <c r="AC240" s="215"/>
      <c r="AD240" s="215"/>
      <c r="AE240" s="215"/>
      <c r="AF240" s="215"/>
      <c r="AG240" s="215" t="s">
        <v>465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">
      <c r="A241" s="243">
        <v>69</v>
      </c>
      <c r="B241" s="244" t="s">
        <v>676</v>
      </c>
      <c r="C241" s="253" t="s">
        <v>677</v>
      </c>
      <c r="D241" s="245" t="s">
        <v>265</v>
      </c>
      <c r="E241" s="246">
        <v>73.405500000000004</v>
      </c>
      <c r="F241" s="247"/>
      <c r="G241" s="248">
        <f>ROUND(E241*F241,2)</f>
        <v>0</v>
      </c>
      <c r="H241" s="247"/>
      <c r="I241" s="248">
        <f>ROUND(E241*H241,2)</f>
        <v>0</v>
      </c>
      <c r="J241" s="247"/>
      <c r="K241" s="248">
        <f>ROUND(E241*J241,2)</f>
        <v>0</v>
      </c>
      <c r="L241" s="248">
        <v>21</v>
      </c>
      <c r="M241" s="248">
        <f>G241*(1+L241/100)</f>
        <v>0</v>
      </c>
      <c r="N241" s="246">
        <v>1.4999999999999999E-4</v>
      </c>
      <c r="O241" s="246">
        <f>ROUND(E241*N241,2)</f>
        <v>0.01</v>
      </c>
      <c r="P241" s="246">
        <v>0</v>
      </c>
      <c r="Q241" s="246">
        <f>ROUND(E241*P241,2)</f>
        <v>0</v>
      </c>
      <c r="R241" s="248"/>
      <c r="S241" s="248" t="s">
        <v>192</v>
      </c>
      <c r="T241" s="249" t="s">
        <v>193</v>
      </c>
      <c r="U241" s="225">
        <v>0</v>
      </c>
      <c r="V241" s="225">
        <f>ROUND(E241*U241,2)</f>
        <v>0</v>
      </c>
      <c r="W241" s="225"/>
      <c r="X241" s="225" t="s">
        <v>464</v>
      </c>
      <c r="Y241" s="225" t="s">
        <v>195</v>
      </c>
      <c r="Z241" s="215"/>
      <c r="AA241" s="215"/>
      <c r="AB241" s="215"/>
      <c r="AC241" s="215"/>
      <c r="AD241" s="215"/>
      <c r="AE241" s="215"/>
      <c r="AF241" s="215"/>
      <c r="AG241" s="215" t="s">
        <v>465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">
      <c r="A242" s="243">
        <v>70</v>
      </c>
      <c r="B242" s="244" t="s">
        <v>678</v>
      </c>
      <c r="C242" s="253" t="s">
        <v>679</v>
      </c>
      <c r="D242" s="245" t="s">
        <v>0</v>
      </c>
      <c r="E242" s="246">
        <v>1219.1135999999999</v>
      </c>
      <c r="F242" s="247"/>
      <c r="G242" s="248">
        <f>ROUND(E242*F242,2)</f>
        <v>0</v>
      </c>
      <c r="H242" s="247"/>
      <c r="I242" s="248">
        <f>ROUND(E242*H242,2)</f>
        <v>0</v>
      </c>
      <c r="J242" s="247"/>
      <c r="K242" s="248">
        <f>ROUND(E242*J242,2)</f>
        <v>0</v>
      </c>
      <c r="L242" s="248">
        <v>21</v>
      </c>
      <c r="M242" s="248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8"/>
      <c r="S242" s="248" t="s">
        <v>192</v>
      </c>
      <c r="T242" s="249" t="s">
        <v>193</v>
      </c>
      <c r="U242" s="225">
        <v>0</v>
      </c>
      <c r="V242" s="225">
        <f>ROUND(E242*U242,2)</f>
        <v>0</v>
      </c>
      <c r="W242" s="225"/>
      <c r="X242" s="225" t="s">
        <v>194</v>
      </c>
      <c r="Y242" s="225" t="s">
        <v>195</v>
      </c>
      <c r="Z242" s="215"/>
      <c r="AA242" s="215"/>
      <c r="AB242" s="215"/>
      <c r="AC242" s="215"/>
      <c r="AD242" s="215"/>
      <c r="AE242" s="215"/>
      <c r="AF242" s="215"/>
      <c r="AG242" s="215" t="s">
        <v>315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x14ac:dyDescent="0.2">
      <c r="A243" s="229" t="s">
        <v>187</v>
      </c>
      <c r="B243" s="230" t="s">
        <v>151</v>
      </c>
      <c r="C243" s="252" t="s">
        <v>152</v>
      </c>
      <c r="D243" s="231"/>
      <c r="E243" s="232"/>
      <c r="F243" s="233"/>
      <c r="G243" s="233">
        <f>SUMIF(AG244:AG283,"&lt;&gt;NOR",G244:G283)</f>
        <v>0</v>
      </c>
      <c r="H243" s="233"/>
      <c r="I243" s="233">
        <f>SUM(I244:I283)</f>
        <v>0</v>
      </c>
      <c r="J243" s="233"/>
      <c r="K243" s="233">
        <f>SUM(K244:K283)</f>
        <v>0</v>
      </c>
      <c r="L243" s="233"/>
      <c r="M243" s="233">
        <f>SUM(M244:M283)</f>
        <v>0</v>
      </c>
      <c r="N243" s="232"/>
      <c r="O243" s="232">
        <f>SUM(O244:O283)</f>
        <v>6.9999999999999993E-2</v>
      </c>
      <c r="P243" s="232"/>
      <c r="Q243" s="232">
        <f>SUM(Q244:Q283)</f>
        <v>0</v>
      </c>
      <c r="R243" s="233"/>
      <c r="S243" s="233"/>
      <c r="T243" s="234"/>
      <c r="U243" s="228"/>
      <c r="V243" s="228">
        <f>SUM(V244:V283)</f>
        <v>15.59</v>
      </c>
      <c r="W243" s="228"/>
      <c r="X243" s="228"/>
      <c r="Y243" s="228"/>
      <c r="AG243" t="s">
        <v>188</v>
      </c>
    </row>
    <row r="244" spans="1:60" ht="22.5" outlineLevel="1" x14ac:dyDescent="0.2">
      <c r="A244" s="236">
        <v>71</v>
      </c>
      <c r="B244" s="237" t="s">
        <v>680</v>
      </c>
      <c r="C244" s="254" t="s">
        <v>681</v>
      </c>
      <c r="D244" s="238" t="s">
        <v>207</v>
      </c>
      <c r="E244" s="239">
        <v>83.01</v>
      </c>
      <c r="F244" s="240"/>
      <c r="G244" s="241">
        <f>ROUND(E244*F244,2)</f>
        <v>0</v>
      </c>
      <c r="H244" s="240"/>
      <c r="I244" s="241">
        <f>ROUND(E244*H244,2)</f>
        <v>0</v>
      </c>
      <c r="J244" s="240"/>
      <c r="K244" s="241">
        <f>ROUND(E244*J244,2)</f>
        <v>0</v>
      </c>
      <c r="L244" s="241">
        <v>21</v>
      </c>
      <c r="M244" s="241">
        <f>G244*(1+L244/100)</f>
        <v>0</v>
      </c>
      <c r="N244" s="239">
        <v>6.9999999999999994E-5</v>
      </c>
      <c r="O244" s="239">
        <f>ROUND(E244*N244,2)</f>
        <v>0.01</v>
      </c>
      <c r="P244" s="239">
        <v>0</v>
      </c>
      <c r="Q244" s="239">
        <f>ROUND(E244*P244,2)</f>
        <v>0</v>
      </c>
      <c r="R244" s="241"/>
      <c r="S244" s="241" t="s">
        <v>192</v>
      </c>
      <c r="T244" s="242" t="s">
        <v>193</v>
      </c>
      <c r="U244" s="225">
        <v>3.2480000000000002E-2</v>
      </c>
      <c r="V244" s="225">
        <f>ROUND(E244*U244,2)</f>
        <v>2.7</v>
      </c>
      <c r="W244" s="225"/>
      <c r="X244" s="225" t="s">
        <v>194</v>
      </c>
      <c r="Y244" s="225" t="s">
        <v>195</v>
      </c>
      <c r="Z244" s="215"/>
      <c r="AA244" s="215"/>
      <c r="AB244" s="215"/>
      <c r="AC244" s="215"/>
      <c r="AD244" s="215"/>
      <c r="AE244" s="215"/>
      <c r="AF244" s="215"/>
      <c r="AG244" s="215" t="s">
        <v>196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2" x14ac:dyDescent="0.2">
      <c r="A245" s="222"/>
      <c r="B245" s="223"/>
      <c r="C245" s="255" t="s">
        <v>682</v>
      </c>
      <c r="D245" s="226"/>
      <c r="E245" s="227">
        <v>73.73</v>
      </c>
      <c r="F245" s="225"/>
      <c r="G245" s="225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25"/>
      <c r="Z245" s="215"/>
      <c r="AA245" s="215"/>
      <c r="AB245" s="215"/>
      <c r="AC245" s="215"/>
      <c r="AD245" s="215"/>
      <c r="AE245" s="215"/>
      <c r="AF245" s="215"/>
      <c r="AG245" s="215" t="s">
        <v>209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3" x14ac:dyDescent="0.2">
      <c r="A246" s="222"/>
      <c r="B246" s="223"/>
      <c r="C246" s="255" t="s">
        <v>683</v>
      </c>
      <c r="D246" s="226"/>
      <c r="E246" s="227">
        <v>9.2799999999999994</v>
      </c>
      <c r="F246" s="225"/>
      <c r="G246" s="225"/>
      <c r="H246" s="225"/>
      <c r="I246" s="225"/>
      <c r="J246" s="225"/>
      <c r="K246" s="225"/>
      <c r="L246" s="225"/>
      <c r="M246" s="225"/>
      <c r="N246" s="224"/>
      <c r="O246" s="224"/>
      <c r="P246" s="224"/>
      <c r="Q246" s="224"/>
      <c r="R246" s="225"/>
      <c r="S246" s="225"/>
      <c r="T246" s="225"/>
      <c r="U246" s="225"/>
      <c r="V246" s="225"/>
      <c r="W246" s="225"/>
      <c r="X246" s="225"/>
      <c r="Y246" s="225"/>
      <c r="Z246" s="215"/>
      <c r="AA246" s="215"/>
      <c r="AB246" s="215"/>
      <c r="AC246" s="215"/>
      <c r="AD246" s="215"/>
      <c r="AE246" s="215"/>
      <c r="AF246" s="215"/>
      <c r="AG246" s="215" t="s">
        <v>209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ht="22.5" outlineLevel="1" x14ac:dyDescent="0.2">
      <c r="A247" s="236">
        <v>72</v>
      </c>
      <c r="B247" s="237" t="s">
        <v>684</v>
      </c>
      <c r="C247" s="254" t="s">
        <v>685</v>
      </c>
      <c r="D247" s="238" t="s">
        <v>207</v>
      </c>
      <c r="E247" s="239">
        <v>83.01</v>
      </c>
      <c r="F247" s="240"/>
      <c r="G247" s="241">
        <f>ROUND(E247*F247,2)</f>
        <v>0</v>
      </c>
      <c r="H247" s="240"/>
      <c r="I247" s="241">
        <f>ROUND(E247*H247,2)</f>
        <v>0</v>
      </c>
      <c r="J247" s="240"/>
      <c r="K247" s="241">
        <f>ROUND(E247*J247,2)</f>
        <v>0</v>
      </c>
      <c r="L247" s="241">
        <v>21</v>
      </c>
      <c r="M247" s="241">
        <f>G247*(1+L247/100)</f>
        <v>0</v>
      </c>
      <c r="N247" s="239">
        <v>6.7000000000000002E-4</v>
      </c>
      <c r="O247" s="239">
        <f>ROUND(E247*N247,2)</f>
        <v>0.06</v>
      </c>
      <c r="P247" s="239">
        <v>0</v>
      </c>
      <c r="Q247" s="239">
        <f>ROUND(E247*P247,2)</f>
        <v>0</v>
      </c>
      <c r="R247" s="241"/>
      <c r="S247" s="241" t="s">
        <v>192</v>
      </c>
      <c r="T247" s="242" t="s">
        <v>193</v>
      </c>
      <c r="U247" s="225">
        <v>0.12992000000000001</v>
      </c>
      <c r="V247" s="225">
        <f>ROUND(E247*U247,2)</f>
        <v>10.78</v>
      </c>
      <c r="W247" s="225"/>
      <c r="X247" s="225" t="s">
        <v>194</v>
      </c>
      <c r="Y247" s="225" t="s">
        <v>195</v>
      </c>
      <c r="Z247" s="215"/>
      <c r="AA247" s="215"/>
      <c r="AB247" s="215"/>
      <c r="AC247" s="215"/>
      <c r="AD247" s="215"/>
      <c r="AE247" s="215"/>
      <c r="AF247" s="215"/>
      <c r="AG247" s="215" t="s">
        <v>196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2" x14ac:dyDescent="0.2">
      <c r="A248" s="222"/>
      <c r="B248" s="223"/>
      <c r="C248" s="255" t="s">
        <v>682</v>
      </c>
      <c r="D248" s="226"/>
      <c r="E248" s="227">
        <v>73.73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25"/>
      <c r="Z248" s="215"/>
      <c r="AA248" s="215"/>
      <c r="AB248" s="215"/>
      <c r="AC248" s="215"/>
      <c r="AD248" s="215"/>
      <c r="AE248" s="215"/>
      <c r="AF248" s="215"/>
      <c r="AG248" s="215" t="s">
        <v>209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3" x14ac:dyDescent="0.2">
      <c r="A249" s="222"/>
      <c r="B249" s="223"/>
      <c r="C249" s="255" t="s">
        <v>683</v>
      </c>
      <c r="D249" s="226"/>
      <c r="E249" s="227">
        <v>9.2799999999999994</v>
      </c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25"/>
      <c r="Z249" s="215"/>
      <c r="AA249" s="215"/>
      <c r="AB249" s="215"/>
      <c r="AC249" s="215"/>
      <c r="AD249" s="215"/>
      <c r="AE249" s="215"/>
      <c r="AF249" s="215"/>
      <c r="AG249" s="215" t="s">
        <v>209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36">
        <v>73</v>
      </c>
      <c r="B250" s="237" t="s">
        <v>686</v>
      </c>
      <c r="C250" s="254" t="s">
        <v>687</v>
      </c>
      <c r="D250" s="238" t="s">
        <v>207</v>
      </c>
      <c r="E250" s="239">
        <v>301.10250000000002</v>
      </c>
      <c r="F250" s="240"/>
      <c r="G250" s="241">
        <f>ROUND(E250*F250,2)</f>
        <v>0</v>
      </c>
      <c r="H250" s="240"/>
      <c r="I250" s="241">
        <f>ROUND(E250*H250,2)</f>
        <v>0</v>
      </c>
      <c r="J250" s="240"/>
      <c r="K250" s="241">
        <f>ROUND(E250*J250,2)</f>
        <v>0</v>
      </c>
      <c r="L250" s="241">
        <v>21</v>
      </c>
      <c r="M250" s="241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41"/>
      <c r="S250" s="241" t="s">
        <v>192</v>
      </c>
      <c r="T250" s="242" t="s">
        <v>193</v>
      </c>
      <c r="U250" s="225">
        <v>7.0000000000000001E-3</v>
      </c>
      <c r="V250" s="225">
        <f>ROUND(E250*U250,2)</f>
        <v>2.11</v>
      </c>
      <c r="W250" s="225"/>
      <c r="X250" s="225" t="s">
        <v>194</v>
      </c>
      <c r="Y250" s="225" t="s">
        <v>195</v>
      </c>
      <c r="Z250" s="215"/>
      <c r="AA250" s="215"/>
      <c r="AB250" s="215"/>
      <c r="AC250" s="215"/>
      <c r="AD250" s="215"/>
      <c r="AE250" s="215"/>
      <c r="AF250" s="215"/>
      <c r="AG250" s="215" t="s">
        <v>196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2" x14ac:dyDescent="0.2">
      <c r="A251" s="222"/>
      <c r="B251" s="223"/>
      <c r="C251" s="255" t="s">
        <v>533</v>
      </c>
      <c r="D251" s="226"/>
      <c r="E251" s="227">
        <v>46.31</v>
      </c>
      <c r="F251" s="225"/>
      <c r="G251" s="225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25"/>
      <c r="Z251" s="215"/>
      <c r="AA251" s="215"/>
      <c r="AB251" s="215"/>
      <c r="AC251" s="215"/>
      <c r="AD251" s="215"/>
      <c r="AE251" s="215"/>
      <c r="AF251" s="215"/>
      <c r="AG251" s="215" t="s">
        <v>209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3" x14ac:dyDescent="0.2">
      <c r="A252" s="222"/>
      <c r="B252" s="223"/>
      <c r="C252" s="255" t="s">
        <v>534</v>
      </c>
      <c r="D252" s="226"/>
      <c r="E252" s="227">
        <v>-0.5</v>
      </c>
      <c r="F252" s="225"/>
      <c r="G252" s="225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25"/>
      <c r="Z252" s="215"/>
      <c r="AA252" s="215"/>
      <c r="AB252" s="215"/>
      <c r="AC252" s="215"/>
      <c r="AD252" s="215"/>
      <c r="AE252" s="215"/>
      <c r="AF252" s="215"/>
      <c r="AG252" s="215" t="s">
        <v>209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3" x14ac:dyDescent="0.2">
      <c r="A253" s="222"/>
      <c r="B253" s="223"/>
      <c r="C253" s="255" t="s">
        <v>535</v>
      </c>
      <c r="D253" s="226"/>
      <c r="E253" s="227">
        <v>-0.6</v>
      </c>
      <c r="F253" s="225"/>
      <c r="G253" s="225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25"/>
      <c r="Z253" s="215"/>
      <c r="AA253" s="215"/>
      <c r="AB253" s="215"/>
      <c r="AC253" s="215"/>
      <c r="AD253" s="215"/>
      <c r="AE253" s="215"/>
      <c r="AF253" s="215"/>
      <c r="AG253" s="215" t="s">
        <v>209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3" x14ac:dyDescent="0.2">
      <c r="A254" s="222"/>
      <c r="B254" s="223"/>
      <c r="C254" s="255" t="s">
        <v>536</v>
      </c>
      <c r="D254" s="226"/>
      <c r="E254" s="227">
        <v>37.76</v>
      </c>
      <c r="F254" s="225"/>
      <c r="G254" s="225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25"/>
      <c r="Z254" s="215"/>
      <c r="AA254" s="215"/>
      <c r="AB254" s="215"/>
      <c r="AC254" s="215"/>
      <c r="AD254" s="215"/>
      <c r="AE254" s="215"/>
      <c r="AF254" s="215"/>
      <c r="AG254" s="215" t="s">
        <v>209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3" x14ac:dyDescent="0.2">
      <c r="A255" s="222"/>
      <c r="B255" s="223"/>
      <c r="C255" s="255" t="s">
        <v>537</v>
      </c>
      <c r="D255" s="226"/>
      <c r="E255" s="227">
        <v>50.24</v>
      </c>
      <c r="F255" s="225"/>
      <c r="G255" s="225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25"/>
      <c r="Z255" s="215"/>
      <c r="AA255" s="215"/>
      <c r="AB255" s="215"/>
      <c r="AC255" s="215"/>
      <c r="AD255" s="215"/>
      <c r="AE255" s="215"/>
      <c r="AF255" s="215"/>
      <c r="AG255" s="215" t="s">
        <v>209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3" x14ac:dyDescent="0.2">
      <c r="A256" s="222"/>
      <c r="B256" s="223"/>
      <c r="C256" s="255" t="s">
        <v>538</v>
      </c>
      <c r="D256" s="226"/>
      <c r="E256" s="227">
        <v>-6.75</v>
      </c>
      <c r="F256" s="225"/>
      <c r="G256" s="225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25"/>
      <c r="Z256" s="215"/>
      <c r="AA256" s="215"/>
      <c r="AB256" s="215"/>
      <c r="AC256" s="215"/>
      <c r="AD256" s="215"/>
      <c r="AE256" s="215"/>
      <c r="AF256" s="215"/>
      <c r="AG256" s="215" t="s">
        <v>209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3" x14ac:dyDescent="0.2">
      <c r="A257" s="222"/>
      <c r="B257" s="223"/>
      <c r="C257" s="255" t="s">
        <v>539</v>
      </c>
      <c r="D257" s="226"/>
      <c r="E257" s="227">
        <v>-1.6</v>
      </c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25"/>
      <c r="Z257" s="215"/>
      <c r="AA257" s="215"/>
      <c r="AB257" s="215"/>
      <c r="AC257" s="215"/>
      <c r="AD257" s="215"/>
      <c r="AE257" s="215"/>
      <c r="AF257" s="215"/>
      <c r="AG257" s="215" t="s">
        <v>209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3" x14ac:dyDescent="0.2">
      <c r="A258" s="222"/>
      <c r="B258" s="223"/>
      <c r="C258" s="255" t="s">
        <v>540</v>
      </c>
      <c r="D258" s="226"/>
      <c r="E258" s="227">
        <v>7.8</v>
      </c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25"/>
      <c r="Z258" s="215"/>
      <c r="AA258" s="215"/>
      <c r="AB258" s="215"/>
      <c r="AC258" s="215"/>
      <c r="AD258" s="215"/>
      <c r="AE258" s="215"/>
      <c r="AF258" s="215"/>
      <c r="AG258" s="215" t="s">
        <v>209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3" x14ac:dyDescent="0.2">
      <c r="A259" s="222"/>
      <c r="B259" s="223"/>
      <c r="C259" s="255" t="s">
        <v>541</v>
      </c>
      <c r="D259" s="226"/>
      <c r="E259" s="227">
        <v>7.56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25"/>
      <c r="Z259" s="215"/>
      <c r="AA259" s="215"/>
      <c r="AB259" s="215"/>
      <c r="AC259" s="215"/>
      <c r="AD259" s="215"/>
      <c r="AE259" s="215"/>
      <c r="AF259" s="215"/>
      <c r="AG259" s="215" t="s">
        <v>209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3" x14ac:dyDescent="0.2">
      <c r="A260" s="222"/>
      <c r="B260" s="223"/>
      <c r="C260" s="255" t="s">
        <v>542</v>
      </c>
      <c r="D260" s="226"/>
      <c r="E260" s="227">
        <v>12.8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25"/>
      <c r="Z260" s="215"/>
      <c r="AA260" s="215"/>
      <c r="AB260" s="215"/>
      <c r="AC260" s="215"/>
      <c r="AD260" s="215"/>
      <c r="AE260" s="215"/>
      <c r="AF260" s="215"/>
      <c r="AG260" s="215" t="s">
        <v>209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3" x14ac:dyDescent="0.2">
      <c r="A261" s="222"/>
      <c r="B261" s="223"/>
      <c r="C261" s="255" t="s">
        <v>543</v>
      </c>
      <c r="D261" s="226"/>
      <c r="E261" s="227">
        <v>14</v>
      </c>
      <c r="F261" s="225"/>
      <c r="G261" s="225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25"/>
      <c r="Z261" s="215"/>
      <c r="AA261" s="215"/>
      <c r="AB261" s="215"/>
      <c r="AC261" s="215"/>
      <c r="AD261" s="215"/>
      <c r="AE261" s="215"/>
      <c r="AF261" s="215"/>
      <c r="AG261" s="215" t="s">
        <v>209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3" x14ac:dyDescent="0.2">
      <c r="A262" s="222"/>
      <c r="B262" s="223"/>
      <c r="C262" s="255" t="s">
        <v>544</v>
      </c>
      <c r="D262" s="226"/>
      <c r="E262" s="227">
        <v>11.21</v>
      </c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25"/>
      <c r="Z262" s="215"/>
      <c r="AA262" s="215"/>
      <c r="AB262" s="215"/>
      <c r="AC262" s="215"/>
      <c r="AD262" s="215"/>
      <c r="AE262" s="215"/>
      <c r="AF262" s="215"/>
      <c r="AG262" s="215" t="s">
        <v>209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3" x14ac:dyDescent="0.2">
      <c r="A263" s="222"/>
      <c r="B263" s="223"/>
      <c r="C263" s="255" t="s">
        <v>545</v>
      </c>
      <c r="D263" s="226"/>
      <c r="E263" s="227">
        <v>0.35</v>
      </c>
      <c r="F263" s="225"/>
      <c r="G263" s="225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25"/>
      <c r="Z263" s="215"/>
      <c r="AA263" s="215"/>
      <c r="AB263" s="215"/>
      <c r="AC263" s="215"/>
      <c r="AD263" s="215"/>
      <c r="AE263" s="215"/>
      <c r="AF263" s="215"/>
      <c r="AG263" s="215" t="s">
        <v>209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3" x14ac:dyDescent="0.2">
      <c r="A264" s="222"/>
      <c r="B264" s="223"/>
      <c r="C264" s="255" t="s">
        <v>546</v>
      </c>
      <c r="D264" s="226"/>
      <c r="E264" s="227">
        <v>37.76</v>
      </c>
      <c r="F264" s="225"/>
      <c r="G264" s="225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25"/>
      <c r="Z264" s="215"/>
      <c r="AA264" s="215"/>
      <c r="AB264" s="215"/>
      <c r="AC264" s="215"/>
      <c r="AD264" s="215"/>
      <c r="AE264" s="215"/>
      <c r="AF264" s="215"/>
      <c r="AG264" s="215" t="s">
        <v>209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3" x14ac:dyDescent="0.2">
      <c r="A265" s="222"/>
      <c r="B265" s="223"/>
      <c r="C265" s="255" t="s">
        <v>547</v>
      </c>
      <c r="D265" s="226"/>
      <c r="E265" s="227">
        <v>12.16</v>
      </c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25"/>
      <c r="Z265" s="215"/>
      <c r="AA265" s="215"/>
      <c r="AB265" s="215"/>
      <c r="AC265" s="215"/>
      <c r="AD265" s="215"/>
      <c r="AE265" s="215"/>
      <c r="AF265" s="215"/>
      <c r="AG265" s="215" t="s">
        <v>209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3" x14ac:dyDescent="0.2">
      <c r="A266" s="222"/>
      <c r="B266" s="223"/>
      <c r="C266" s="255" t="s">
        <v>548</v>
      </c>
      <c r="D266" s="226"/>
      <c r="E266" s="227">
        <v>-4</v>
      </c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25"/>
      <c r="Z266" s="215"/>
      <c r="AA266" s="215"/>
      <c r="AB266" s="215"/>
      <c r="AC266" s="215"/>
      <c r="AD266" s="215"/>
      <c r="AE266" s="215"/>
      <c r="AF266" s="215"/>
      <c r="AG266" s="215" t="s">
        <v>209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3" x14ac:dyDescent="0.2">
      <c r="A267" s="222"/>
      <c r="B267" s="223"/>
      <c r="C267" s="255" t="s">
        <v>549</v>
      </c>
      <c r="D267" s="226"/>
      <c r="E267" s="227">
        <v>-2.25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25"/>
      <c r="Z267" s="215"/>
      <c r="AA267" s="215"/>
      <c r="AB267" s="215"/>
      <c r="AC267" s="215"/>
      <c r="AD267" s="215"/>
      <c r="AE267" s="215"/>
      <c r="AF267" s="215"/>
      <c r="AG267" s="215" t="s">
        <v>209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3" x14ac:dyDescent="0.2">
      <c r="A268" s="222"/>
      <c r="B268" s="223"/>
      <c r="C268" s="255" t="s">
        <v>550</v>
      </c>
      <c r="D268" s="226"/>
      <c r="E268" s="227">
        <v>2.6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25"/>
      <c r="Z268" s="215"/>
      <c r="AA268" s="215"/>
      <c r="AB268" s="215"/>
      <c r="AC268" s="215"/>
      <c r="AD268" s="215"/>
      <c r="AE268" s="215"/>
      <c r="AF268" s="215"/>
      <c r="AG268" s="215" t="s">
        <v>209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3" x14ac:dyDescent="0.2">
      <c r="A269" s="222"/>
      <c r="B269" s="223"/>
      <c r="C269" s="255" t="s">
        <v>551</v>
      </c>
      <c r="D269" s="226"/>
      <c r="E269" s="227">
        <v>2.52</v>
      </c>
      <c r="F269" s="225"/>
      <c r="G269" s="225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25"/>
      <c r="Z269" s="215"/>
      <c r="AA269" s="215"/>
      <c r="AB269" s="215"/>
      <c r="AC269" s="215"/>
      <c r="AD269" s="215"/>
      <c r="AE269" s="215"/>
      <c r="AF269" s="215"/>
      <c r="AG269" s="215" t="s">
        <v>209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3" x14ac:dyDescent="0.2">
      <c r="A270" s="222"/>
      <c r="B270" s="223"/>
      <c r="C270" s="255" t="s">
        <v>614</v>
      </c>
      <c r="D270" s="226"/>
      <c r="E270" s="227">
        <v>5.47</v>
      </c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25"/>
      <c r="Z270" s="215"/>
      <c r="AA270" s="215"/>
      <c r="AB270" s="215"/>
      <c r="AC270" s="215"/>
      <c r="AD270" s="215"/>
      <c r="AE270" s="215"/>
      <c r="AF270" s="215"/>
      <c r="AG270" s="215" t="s">
        <v>209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3" x14ac:dyDescent="0.2">
      <c r="A271" s="222"/>
      <c r="B271" s="223"/>
      <c r="C271" s="255" t="s">
        <v>584</v>
      </c>
      <c r="D271" s="226"/>
      <c r="E271" s="227">
        <v>5.17</v>
      </c>
      <c r="F271" s="225"/>
      <c r="G271" s="225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25"/>
      <c r="Z271" s="215"/>
      <c r="AA271" s="215"/>
      <c r="AB271" s="215"/>
      <c r="AC271" s="215"/>
      <c r="AD271" s="215"/>
      <c r="AE271" s="215"/>
      <c r="AF271" s="215"/>
      <c r="AG271" s="215" t="s">
        <v>209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3" x14ac:dyDescent="0.2">
      <c r="A272" s="222"/>
      <c r="B272" s="223"/>
      <c r="C272" s="255" t="s">
        <v>585</v>
      </c>
      <c r="D272" s="226"/>
      <c r="E272" s="227">
        <v>0.35</v>
      </c>
      <c r="F272" s="225"/>
      <c r="G272" s="225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25"/>
      <c r="Z272" s="215"/>
      <c r="AA272" s="215"/>
      <c r="AB272" s="215"/>
      <c r="AC272" s="215"/>
      <c r="AD272" s="215"/>
      <c r="AE272" s="215"/>
      <c r="AF272" s="215"/>
      <c r="AG272" s="215" t="s">
        <v>209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3" x14ac:dyDescent="0.2">
      <c r="A273" s="222"/>
      <c r="B273" s="223"/>
      <c r="C273" s="255" t="s">
        <v>586</v>
      </c>
      <c r="D273" s="226"/>
      <c r="E273" s="227">
        <v>0.79</v>
      </c>
      <c r="F273" s="225"/>
      <c r="G273" s="225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25"/>
      <c r="Z273" s="215"/>
      <c r="AA273" s="215"/>
      <c r="AB273" s="215"/>
      <c r="AC273" s="215"/>
      <c r="AD273" s="215"/>
      <c r="AE273" s="215"/>
      <c r="AF273" s="215"/>
      <c r="AG273" s="215" t="s">
        <v>209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3" x14ac:dyDescent="0.2">
      <c r="A274" s="222"/>
      <c r="B274" s="223"/>
      <c r="C274" s="255" t="s">
        <v>587</v>
      </c>
      <c r="D274" s="226"/>
      <c r="E274" s="227">
        <v>0.84</v>
      </c>
      <c r="F274" s="225"/>
      <c r="G274" s="225"/>
      <c r="H274" s="225"/>
      <c r="I274" s="225"/>
      <c r="J274" s="225"/>
      <c r="K274" s="225"/>
      <c r="L274" s="225"/>
      <c r="M274" s="225"/>
      <c r="N274" s="224"/>
      <c r="O274" s="224"/>
      <c r="P274" s="224"/>
      <c r="Q274" s="224"/>
      <c r="R274" s="225"/>
      <c r="S274" s="225"/>
      <c r="T274" s="225"/>
      <c r="U274" s="225"/>
      <c r="V274" s="225"/>
      <c r="W274" s="225"/>
      <c r="X274" s="225"/>
      <c r="Y274" s="225"/>
      <c r="Z274" s="215"/>
      <c r="AA274" s="215"/>
      <c r="AB274" s="215"/>
      <c r="AC274" s="215"/>
      <c r="AD274" s="215"/>
      <c r="AE274" s="215"/>
      <c r="AF274" s="215"/>
      <c r="AG274" s="215" t="s">
        <v>209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3" x14ac:dyDescent="0.2">
      <c r="A275" s="222"/>
      <c r="B275" s="223"/>
      <c r="C275" s="255" t="s">
        <v>615</v>
      </c>
      <c r="D275" s="226"/>
      <c r="E275" s="227">
        <v>22.08</v>
      </c>
      <c r="F275" s="225"/>
      <c r="G275" s="225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25"/>
      <c r="Z275" s="215"/>
      <c r="AA275" s="215"/>
      <c r="AB275" s="215"/>
      <c r="AC275" s="215"/>
      <c r="AD275" s="215"/>
      <c r="AE275" s="215"/>
      <c r="AF275" s="215"/>
      <c r="AG275" s="215" t="s">
        <v>209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3" x14ac:dyDescent="0.2">
      <c r="A276" s="222"/>
      <c r="B276" s="223"/>
      <c r="C276" s="255" t="s">
        <v>616</v>
      </c>
      <c r="D276" s="226"/>
      <c r="E276" s="227">
        <v>2.2400000000000002</v>
      </c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25"/>
      <c r="Z276" s="215"/>
      <c r="AA276" s="215"/>
      <c r="AB276" s="215"/>
      <c r="AC276" s="215"/>
      <c r="AD276" s="215"/>
      <c r="AE276" s="215"/>
      <c r="AF276" s="215"/>
      <c r="AG276" s="215" t="s">
        <v>209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3" x14ac:dyDescent="0.2">
      <c r="A277" s="222"/>
      <c r="B277" s="223"/>
      <c r="C277" s="255" t="s">
        <v>617</v>
      </c>
      <c r="D277" s="226"/>
      <c r="E277" s="227">
        <v>19.2</v>
      </c>
      <c r="F277" s="225"/>
      <c r="G277" s="225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25"/>
      <c r="Z277" s="215"/>
      <c r="AA277" s="215"/>
      <c r="AB277" s="215"/>
      <c r="AC277" s="215"/>
      <c r="AD277" s="215"/>
      <c r="AE277" s="215"/>
      <c r="AF277" s="215"/>
      <c r="AG277" s="215" t="s">
        <v>209</v>
      </c>
      <c r="AH277" s="215">
        <v>0</v>
      </c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3" x14ac:dyDescent="0.2">
      <c r="A278" s="222"/>
      <c r="B278" s="223"/>
      <c r="C278" s="255" t="s">
        <v>618</v>
      </c>
      <c r="D278" s="226"/>
      <c r="E278" s="227">
        <v>23.36</v>
      </c>
      <c r="F278" s="225"/>
      <c r="G278" s="225"/>
      <c r="H278" s="225"/>
      <c r="I278" s="225"/>
      <c r="J278" s="225"/>
      <c r="K278" s="225"/>
      <c r="L278" s="225"/>
      <c r="M278" s="225"/>
      <c r="N278" s="224"/>
      <c r="O278" s="224"/>
      <c r="P278" s="224"/>
      <c r="Q278" s="224"/>
      <c r="R278" s="225"/>
      <c r="S278" s="225"/>
      <c r="T278" s="225"/>
      <c r="U278" s="225"/>
      <c r="V278" s="225"/>
      <c r="W278" s="225"/>
      <c r="X278" s="225"/>
      <c r="Y278" s="225"/>
      <c r="Z278" s="215"/>
      <c r="AA278" s="215"/>
      <c r="AB278" s="215"/>
      <c r="AC278" s="215"/>
      <c r="AD278" s="215"/>
      <c r="AE278" s="215"/>
      <c r="AF278" s="215"/>
      <c r="AG278" s="215" t="s">
        <v>209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3" x14ac:dyDescent="0.2">
      <c r="A279" s="222"/>
      <c r="B279" s="223"/>
      <c r="C279" s="255" t="s">
        <v>619</v>
      </c>
      <c r="D279" s="226"/>
      <c r="E279" s="227">
        <v>-3.6</v>
      </c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25"/>
      <c r="Z279" s="215"/>
      <c r="AA279" s="215"/>
      <c r="AB279" s="215"/>
      <c r="AC279" s="215"/>
      <c r="AD279" s="215"/>
      <c r="AE279" s="215"/>
      <c r="AF279" s="215"/>
      <c r="AG279" s="215" t="s">
        <v>209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3" x14ac:dyDescent="0.2">
      <c r="A280" s="222"/>
      <c r="B280" s="223"/>
      <c r="C280" s="255" t="s">
        <v>620</v>
      </c>
      <c r="D280" s="226"/>
      <c r="E280" s="227">
        <v>-1.08</v>
      </c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25"/>
      <c r="Z280" s="215"/>
      <c r="AA280" s="215"/>
      <c r="AB280" s="215"/>
      <c r="AC280" s="215"/>
      <c r="AD280" s="215"/>
      <c r="AE280" s="215"/>
      <c r="AF280" s="215"/>
      <c r="AG280" s="215" t="s">
        <v>209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3" x14ac:dyDescent="0.2">
      <c r="A281" s="222"/>
      <c r="B281" s="223"/>
      <c r="C281" s="255" t="s">
        <v>539</v>
      </c>
      <c r="D281" s="226"/>
      <c r="E281" s="227">
        <v>-1.6</v>
      </c>
      <c r="F281" s="225"/>
      <c r="G281" s="225"/>
      <c r="H281" s="225"/>
      <c r="I281" s="225"/>
      <c r="J281" s="225"/>
      <c r="K281" s="225"/>
      <c r="L281" s="225"/>
      <c r="M281" s="225"/>
      <c r="N281" s="224"/>
      <c r="O281" s="224"/>
      <c r="P281" s="224"/>
      <c r="Q281" s="224"/>
      <c r="R281" s="225"/>
      <c r="S281" s="225"/>
      <c r="T281" s="225"/>
      <c r="U281" s="225"/>
      <c r="V281" s="225"/>
      <c r="W281" s="225"/>
      <c r="X281" s="225"/>
      <c r="Y281" s="225"/>
      <c r="Z281" s="215"/>
      <c r="AA281" s="215"/>
      <c r="AB281" s="215"/>
      <c r="AC281" s="215"/>
      <c r="AD281" s="215"/>
      <c r="AE281" s="215"/>
      <c r="AF281" s="215"/>
      <c r="AG281" s="215" t="s">
        <v>209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3" x14ac:dyDescent="0.2">
      <c r="A282" s="222"/>
      <c r="B282" s="223"/>
      <c r="C282" s="255" t="s">
        <v>539</v>
      </c>
      <c r="D282" s="226"/>
      <c r="E282" s="227">
        <v>-1.6</v>
      </c>
      <c r="F282" s="225"/>
      <c r="G282" s="225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25"/>
      <c r="Z282" s="215"/>
      <c r="AA282" s="215"/>
      <c r="AB282" s="215"/>
      <c r="AC282" s="215"/>
      <c r="AD282" s="215"/>
      <c r="AE282" s="215"/>
      <c r="AF282" s="215"/>
      <c r="AG282" s="215" t="s">
        <v>209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3" x14ac:dyDescent="0.2">
      <c r="A283" s="222"/>
      <c r="B283" s="223"/>
      <c r="C283" s="255" t="s">
        <v>621</v>
      </c>
      <c r="D283" s="226"/>
      <c r="E283" s="227">
        <v>2.1</v>
      </c>
      <c r="F283" s="225"/>
      <c r="G283" s="225"/>
      <c r="H283" s="225"/>
      <c r="I283" s="225"/>
      <c r="J283" s="225"/>
      <c r="K283" s="225"/>
      <c r="L283" s="225"/>
      <c r="M283" s="225"/>
      <c r="N283" s="224"/>
      <c r="O283" s="224"/>
      <c r="P283" s="224"/>
      <c r="Q283" s="224"/>
      <c r="R283" s="225"/>
      <c r="S283" s="225"/>
      <c r="T283" s="225"/>
      <c r="U283" s="225"/>
      <c r="V283" s="225"/>
      <c r="W283" s="225"/>
      <c r="X283" s="225"/>
      <c r="Y283" s="225"/>
      <c r="Z283" s="215"/>
      <c r="AA283" s="215"/>
      <c r="AB283" s="215"/>
      <c r="AC283" s="215"/>
      <c r="AD283" s="215"/>
      <c r="AE283" s="215"/>
      <c r="AF283" s="215"/>
      <c r="AG283" s="215" t="s">
        <v>209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x14ac:dyDescent="0.2">
      <c r="A284" s="229" t="s">
        <v>187</v>
      </c>
      <c r="B284" s="230" t="s">
        <v>155</v>
      </c>
      <c r="C284" s="252" t="s">
        <v>156</v>
      </c>
      <c r="D284" s="231"/>
      <c r="E284" s="232"/>
      <c r="F284" s="233"/>
      <c r="G284" s="233">
        <f>SUMIF(AG285:AG290,"&lt;&gt;NOR",G285:G290)</f>
        <v>0</v>
      </c>
      <c r="H284" s="233"/>
      <c r="I284" s="233">
        <f>SUM(I285:I290)</f>
        <v>0</v>
      </c>
      <c r="J284" s="233"/>
      <c r="K284" s="233">
        <f>SUM(K285:K290)</f>
        <v>0</v>
      </c>
      <c r="L284" s="233"/>
      <c r="M284" s="233">
        <f>SUM(M285:M290)</f>
        <v>0</v>
      </c>
      <c r="N284" s="232"/>
      <c r="O284" s="232">
        <f>SUM(O285:O290)</f>
        <v>0</v>
      </c>
      <c r="P284" s="232"/>
      <c r="Q284" s="232">
        <f>SUM(Q285:Q290)</f>
        <v>0</v>
      </c>
      <c r="R284" s="233"/>
      <c r="S284" s="233"/>
      <c r="T284" s="234"/>
      <c r="U284" s="228"/>
      <c r="V284" s="228">
        <f>SUM(V285:V290)</f>
        <v>62.12</v>
      </c>
      <c r="W284" s="228"/>
      <c r="X284" s="228"/>
      <c r="Y284" s="228"/>
      <c r="AG284" t="s">
        <v>188</v>
      </c>
    </row>
    <row r="285" spans="1:60" ht="22.5" outlineLevel="1" x14ac:dyDescent="0.2">
      <c r="A285" s="243">
        <v>74</v>
      </c>
      <c r="B285" s="244" t="s">
        <v>373</v>
      </c>
      <c r="C285" s="253" t="s">
        <v>374</v>
      </c>
      <c r="D285" s="245" t="s">
        <v>282</v>
      </c>
      <c r="E285" s="246">
        <v>116.2796</v>
      </c>
      <c r="F285" s="247"/>
      <c r="G285" s="248">
        <f>ROUND(E285*F285,2)</f>
        <v>0</v>
      </c>
      <c r="H285" s="247"/>
      <c r="I285" s="248">
        <f>ROUND(E285*H285,2)</f>
        <v>0</v>
      </c>
      <c r="J285" s="247"/>
      <c r="K285" s="248">
        <f>ROUND(E285*J285,2)</f>
        <v>0</v>
      </c>
      <c r="L285" s="248">
        <v>21</v>
      </c>
      <c r="M285" s="248">
        <f>G285*(1+L285/100)</f>
        <v>0</v>
      </c>
      <c r="N285" s="246">
        <v>0</v>
      </c>
      <c r="O285" s="246">
        <f>ROUND(E285*N285,2)</f>
        <v>0</v>
      </c>
      <c r="P285" s="246">
        <v>0</v>
      </c>
      <c r="Q285" s="246">
        <f>ROUND(E285*P285,2)</f>
        <v>0</v>
      </c>
      <c r="R285" s="248"/>
      <c r="S285" s="248" t="s">
        <v>192</v>
      </c>
      <c r="T285" s="249" t="s">
        <v>193</v>
      </c>
      <c r="U285" s="225">
        <v>0</v>
      </c>
      <c r="V285" s="225">
        <f>ROUND(E285*U285,2)</f>
        <v>0</v>
      </c>
      <c r="W285" s="225"/>
      <c r="X285" s="225" t="s">
        <v>194</v>
      </c>
      <c r="Y285" s="225" t="s">
        <v>195</v>
      </c>
      <c r="Z285" s="215"/>
      <c r="AA285" s="215"/>
      <c r="AB285" s="215"/>
      <c r="AC285" s="215"/>
      <c r="AD285" s="215"/>
      <c r="AE285" s="215"/>
      <c r="AF285" s="215"/>
      <c r="AG285" s="215" t="s">
        <v>375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ht="22.5" outlineLevel="1" x14ac:dyDescent="0.2">
      <c r="A286" s="243">
        <v>75</v>
      </c>
      <c r="B286" s="244" t="s">
        <v>376</v>
      </c>
      <c r="C286" s="253" t="s">
        <v>377</v>
      </c>
      <c r="D286" s="245" t="s">
        <v>282</v>
      </c>
      <c r="E286" s="246">
        <v>29.069900000000001</v>
      </c>
      <c r="F286" s="247"/>
      <c r="G286" s="248">
        <f>ROUND(E286*F286,2)</f>
        <v>0</v>
      </c>
      <c r="H286" s="247"/>
      <c r="I286" s="248">
        <f>ROUND(E286*H286,2)</f>
        <v>0</v>
      </c>
      <c r="J286" s="247"/>
      <c r="K286" s="248">
        <f>ROUND(E286*J286,2)</f>
        <v>0</v>
      </c>
      <c r="L286" s="248">
        <v>21</v>
      </c>
      <c r="M286" s="248">
        <f>G286*(1+L286/100)</f>
        <v>0</v>
      </c>
      <c r="N286" s="246">
        <v>0</v>
      </c>
      <c r="O286" s="246">
        <f>ROUND(E286*N286,2)</f>
        <v>0</v>
      </c>
      <c r="P286" s="246">
        <v>0</v>
      </c>
      <c r="Q286" s="246">
        <f>ROUND(E286*P286,2)</f>
        <v>0</v>
      </c>
      <c r="R286" s="248"/>
      <c r="S286" s="248" t="s">
        <v>192</v>
      </c>
      <c r="T286" s="249" t="s">
        <v>193</v>
      </c>
      <c r="U286" s="225">
        <v>0.93300000000000005</v>
      </c>
      <c r="V286" s="225">
        <f>ROUND(E286*U286,2)</f>
        <v>27.12</v>
      </c>
      <c r="W286" s="225"/>
      <c r="X286" s="225" t="s">
        <v>194</v>
      </c>
      <c r="Y286" s="225" t="s">
        <v>195</v>
      </c>
      <c r="Z286" s="215"/>
      <c r="AA286" s="215"/>
      <c r="AB286" s="215"/>
      <c r="AC286" s="215"/>
      <c r="AD286" s="215"/>
      <c r="AE286" s="215"/>
      <c r="AF286" s="215"/>
      <c r="AG286" s="215" t="s">
        <v>375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1" x14ac:dyDescent="0.2">
      <c r="A287" s="243">
        <v>76</v>
      </c>
      <c r="B287" s="244" t="s">
        <v>380</v>
      </c>
      <c r="C287" s="253" t="s">
        <v>381</v>
      </c>
      <c r="D287" s="245" t="s">
        <v>282</v>
      </c>
      <c r="E287" s="246">
        <v>29.069900000000001</v>
      </c>
      <c r="F287" s="247"/>
      <c r="G287" s="248">
        <f>ROUND(E287*F287,2)</f>
        <v>0</v>
      </c>
      <c r="H287" s="247"/>
      <c r="I287" s="248">
        <f>ROUND(E287*H287,2)</f>
        <v>0</v>
      </c>
      <c r="J287" s="247"/>
      <c r="K287" s="248">
        <f>ROUND(E287*J287,2)</f>
        <v>0</v>
      </c>
      <c r="L287" s="248">
        <v>21</v>
      </c>
      <c r="M287" s="248">
        <f>G287*(1+L287/100)</f>
        <v>0</v>
      </c>
      <c r="N287" s="246">
        <v>0</v>
      </c>
      <c r="O287" s="246">
        <f>ROUND(E287*N287,2)</f>
        <v>0</v>
      </c>
      <c r="P287" s="246">
        <v>0</v>
      </c>
      <c r="Q287" s="246">
        <f>ROUND(E287*P287,2)</f>
        <v>0</v>
      </c>
      <c r="R287" s="248"/>
      <c r="S287" s="248" t="s">
        <v>192</v>
      </c>
      <c r="T287" s="249" t="s">
        <v>193</v>
      </c>
      <c r="U287" s="225">
        <v>0.94199999999999995</v>
      </c>
      <c r="V287" s="225">
        <f>ROUND(E287*U287,2)</f>
        <v>27.38</v>
      </c>
      <c r="W287" s="225"/>
      <c r="X287" s="225" t="s">
        <v>194</v>
      </c>
      <c r="Y287" s="225" t="s">
        <v>195</v>
      </c>
      <c r="Z287" s="215"/>
      <c r="AA287" s="215"/>
      <c r="AB287" s="215"/>
      <c r="AC287" s="215"/>
      <c r="AD287" s="215"/>
      <c r="AE287" s="215"/>
      <c r="AF287" s="215"/>
      <c r="AG287" s="215" t="s">
        <v>375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ht="22.5" outlineLevel="1" x14ac:dyDescent="0.2">
      <c r="A288" s="243">
        <v>77</v>
      </c>
      <c r="B288" s="244" t="s">
        <v>382</v>
      </c>
      <c r="C288" s="253" t="s">
        <v>383</v>
      </c>
      <c r="D288" s="245" t="s">
        <v>282</v>
      </c>
      <c r="E288" s="246">
        <v>58.139800000000001</v>
      </c>
      <c r="F288" s="247"/>
      <c r="G288" s="248">
        <f>ROUND(E288*F288,2)</f>
        <v>0</v>
      </c>
      <c r="H288" s="247"/>
      <c r="I288" s="248">
        <f>ROUND(E288*H288,2)</f>
        <v>0</v>
      </c>
      <c r="J288" s="247"/>
      <c r="K288" s="248">
        <f>ROUND(E288*J288,2)</f>
        <v>0</v>
      </c>
      <c r="L288" s="248">
        <v>21</v>
      </c>
      <c r="M288" s="248">
        <f>G288*(1+L288/100)</f>
        <v>0</v>
      </c>
      <c r="N288" s="246">
        <v>0</v>
      </c>
      <c r="O288" s="246">
        <f>ROUND(E288*N288,2)</f>
        <v>0</v>
      </c>
      <c r="P288" s="246">
        <v>0</v>
      </c>
      <c r="Q288" s="246">
        <f>ROUND(E288*P288,2)</f>
        <v>0</v>
      </c>
      <c r="R288" s="248"/>
      <c r="S288" s="248" t="s">
        <v>192</v>
      </c>
      <c r="T288" s="249" t="s">
        <v>193</v>
      </c>
      <c r="U288" s="225">
        <v>0.11</v>
      </c>
      <c r="V288" s="225">
        <f>ROUND(E288*U288,2)</f>
        <v>6.4</v>
      </c>
      <c r="W288" s="225"/>
      <c r="X288" s="225" t="s">
        <v>194</v>
      </c>
      <c r="Y288" s="225" t="s">
        <v>195</v>
      </c>
      <c r="Z288" s="215"/>
      <c r="AA288" s="215"/>
      <c r="AB288" s="215"/>
      <c r="AC288" s="215"/>
      <c r="AD288" s="215"/>
      <c r="AE288" s="215"/>
      <c r="AF288" s="215"/>
      <c r="AG288" s="215" t="s">
        <v>375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 x14ac:dyDescent="0.2">
      <c r="A289" s="243">
        <v>78</v>
      </c>
      <c r="B289" s="244" t="s">
        <v>384</v>
      </c>
      <c r="C289" s="253" t="s">
        <v>385</v>
      </c>
      <c r="D289" s="245" t="s">
        <v>282</v>
      </c>
      <c r="E289" s="246">
        <v>29.069900000000001</v>
      </c>
      <c r="F289" s="247"/>
      <c r="G289" s="248">
        <f>ROUND(E289*F289,2)</f>
        <v>0</v>
      </c>
      <c r="H289" s="247"/>
      <c r="I289" s="248">
        <f>ROUND(E289*H289,2)</f>
        <v>0</v>
      </c>
      <c r="J289" s="247"/>
      <c r="K289" s="248">
        <f>ROUND(E289*J289,2)</f>
        <v>0</v>
      </c>
      <c r="L289" s="248">
        <v>21</v>
      </c>
      <c r="M289" s="248">
        <f>G289*(1+L289/100)</f>
        <v>0</v>
      </c>
      <c r="N289" s="246">
        <v>0</v>
      </c>
      <c r="O289" s="246">
        <f>ROUND(E289*N289,2)</f>
        <v>0</v>
      </c>
      <c r="P289" s="246">
        <v>0</v>
      </c>
      <c r="Q289" s="246">
        <f>ROUND(E289*P289,2)</f>
        <v>0</v>
      </c>
      <c r="R289" s="248"/>
      <c r="S289" s="248" t="s">
        <v>192</v>
      </c>
      <c r="T289" s="249" t="s">
        <v>193</v>
      </c>
      <c r="U289" s="225">
        <v>4.2000000000000003E-2</v>
      </c>
      <c r="V289" s="225">
        <f>ROUND(E289*U289,2)</f>
        <v>1.22</v>
      </c>
      <c r="W289" s="225"/>
      <c r="X289" s="225" t="s">
        <v>194</v>
      </c>
      <c r="Y289" s="225" t="s">
        <v>195</v>
      </c>
      <c r="Z289" s="215"/>
      <c r="AA289" s="215"/>
      <c r="AB289" s="215"/>
      <c r="AC289" s="215"/>
      <c r="AD289" s="215"/>
      <c r="AE289" s="215"/>
      <c r="AF289" s="215"/>
      <c r="AG289" s="215" t="s">
        <v>375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ht="22.5" outlineLevel="1" x14ac:dyDescent="0.2">
      <c r="A290" s="236">
        <v>79</v>
      </c>
      <c r="B290" s="237" t="s">
        <v>386</v>
      </c>
      <c r="C290" s="254" t="s">
        <v>387</v>
      </c>
      <c r="D290" s="238" t="s">
        <v>282</v>
      </c>
      <c r="E290" s="239">
        <v>29.069900000000001</v>
      </c>
      <c r="F290" s="240"/>
      <c r="G290" s="241">
        <f>ROUND(E290*F290,2)</f>
        <v>0</v>
      </c>
      <c r="H290" s="240"/>
      <c r="I290" s="241">
        <f>ROUND(E290*H290,2)</f>
        <v>0</v>
      </c>
      <c r="J290" s="240"/>
      <c r="K290" s="241">
        <f>ROUND(E290*J290,2)</f>
        <v>0</v>
      </c>
      <c r="L290" s="241">
        <v>21</v>
      </c>
      <c r="M290" s="241">
        <f>G290*(1+L290/100)</f>
        <v>0</v>
      </c>
      <c r="N290" s="239">
        <v>0</v>
      </c>
      <c r="O290" s="239">
        <f>ROUND(E290*N290,2)</f>
        <v>0</v>
      </c>
      <c r="P290" s="239">
        <v>0</v>
      </c>
      <c r="Q290" s="239">
        <f>ROUND(E290*P290,2)</f>
        <v>0</v>
      </c>
      <c r="R290" s="241"/>
      <c r="S290" s="241" t="s">
        <v>192</v>
      </c>
      <c r="T290" s="242" t="s">
        <v>193</v>
      </c>
      <c r="U290" s="225">
        <v>0</v>
      </c>
      <c r="V290" s="225">
        <f>ROUND(E290*U290,2)</f>
        <v>0</v>
      </c>
      <c r="W290" s="225"/>
      <c r="X290" s="225" t="s">
        <v>194</v>
      </c>
      <c r="Y290" s="225" t="s">
        <v>195</v>
      </c>
      <c r="Z290" s="215"/>
      <c r="AA290" s="215"/>
      <c r="AB290" s="215"/>
      <c r="AC290" s="215"/>
      <c r="AD290" s="215"/>
      <c r="AE290" s="215"/>
      <c r="AF290" s="215"/>
      <c r="AG290" s="215" t="s">
        <v>375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x14ac:dyDescent="0.2">
      <c r="A291" s="3"/>
      <c r="B291" s="4"/>
      <c r="C291" s="258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AE291">
        <v>12</v>
      </c>
      <c r="AF291">
        <v>21</v>
      </c>
      <c r="AG291" t="s">
        <v>173</v>
      </c>
    </row>
    <row r="292" spans="1:60" x14ac:dyDescent="0.2">
      <c r="A292" s="218"/>
      <c r="B292" s="219" t="s">
        <v>29</v>
      </c>
      <c r="C292" s="259"/>
      <c r="D292" s="220"/>
      <c r="E292" s="221"/>
      <c r="F292" s="221"/>
      <c r="G292" s="235">
        <f>G8+G42+G56+G62+G69+G74+G95+G126+G129+G131+G143+G151+G200+G202+G217+G227+G231+G243+G284</f>
        <v>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AE292">
        <f>SUMIF(L7:L290,AE291,G7:G290)</f>
        <v>0</v>
      </c>
      <c r="AF292">
        <f>SUMIF(L7:L290,AF291,G7:G290)</f>
        <v>0</v>
      </c>
      <c r="AG292" t="s">
        <v>388</v>
      </c>
    </row>
    <row r="293" spans="1:60" x14ac:dyDescent="0.2">
      <c r="C293" s="260"/>
      <c r="D293" s="10"/>
      <c r="AG293" t="s">
        <v>389</v>
      </c>
    </row>
    <row r="294" spans="1:60" x14ac:dyDescent="0.2">
      <c r="D294" s="10"/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1Ews8XYoATzNFHTERV5xh90hkLG9HqDwBlHRA1tAT3T4HlF/LLL/1SVJjNR5UtWp/dMigy643uoY3eZ2uLDTg==" saltValue="gB+JiVdaqsWuuYorCa1yIw==" spinCount="100000" sheet="1" formatRows="0"/>
  <mergeCells count="13">
    <mergeCell ref="C225:G225"/>
    <mergeCell ref="C48:G48"/>
    <mergeCell ref="C51:G51"/>
    <mergeCell ref="C54:G54"/>
    <mergeCell ref="C128:G128"/>
    <mergeCell ref="C145:G145"/>
    <mergeCell ref="C204:G204"/>
    <mergeCell ref="A1:G1"/>
    <mergeCell ref="C2:G2"/>
    <mergeCell ref="C3:G3"/>
    <mergeCell ref="C4:G4"/>
    <mergeCell ref="C34:G34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F050-C702-4AA3-BEBE-A786EA91538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160</v>
      </c>
      <c r="B1" s="200"/>
      <c r="C1" s="200"/>
      <c r="D1" s="200"/>
      <c r="E1" s="200"/>
      <c r="F1" s="200"/>
      <c r="G1" s="200"/>
      <c r="AG1" t="s">
        <v>161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162</v>
      </c>
    </row>
    <row r="3" spans="1:60" ht="24.95" customHeight="1" x14ac:dyDescent="0.2">
      <c r="A3" s="201" t="s">
        <v>8</v>
      </c>
      <c r="B3" s="49" t="s">
        <v>56</v>
      </c>
      <c r="C3" s="204" t="s">
        <v>57</v>
      </c>
      <c r="D3" s="202"/>
      <c r="E3" s="202"/>
      <c r="F3" s="202"/>
      <c r="G3" s="203"/>
      <c r="AC3" s="179" t="s">
        <v>162</v>
      </c>
      <c r="AG3" t="s">
        <v>163</v>
      </c>
    </row>
    <row r="4" spans="1:60" ht="24.95" customHeight="1" x14ac:dyDescent="0.2">
      <c r="A4" s="205" t="s">
        <v>9</v>
      </c>
      <c r="B4" s="206" t="s">
        <v>58</v>
      </c>
      <c r="C4" s="207" t="s">
        <v>57</v>
      </c>
      <c r="D4" s="208"/>
      <c r="E4" s="208"/>
      <c r="F4" s="208"/>
      <c r="G4" s="209"/>
      <c r="AG4" t="s">
        <v>164</v>
      </c>
    </row>
    <row r="5" spans="1:60" x14ac:dyDescent="0.2">
      <c r="D5" s="10"/>
    </row>
    <row r="6" spans="1:60" ht="38.25" x14ac:dyDescent="0.2">
      <c r="A6" s="211" t="s">
        <v>165</v>
      </c>
      <c r="B6" s="213" t="s">
        <v>166</v>
      </c>
      <c r="C6" s="213" t="s">
        <v>167</v>
      </c>
      <c r="D6" s="212" t="s">
        <v>168</v>
      </c>
      <c r="E6" s="211" t="s">
        <v>169</v>
      </c>
      <c r="F6" s="210" t="s">
        <v>170</v>
      </c>
      <c r="G6" s="211" t="s">
        <v>29</v>
      </c>
      <c r="H6" s="214" t="s">
        <v>30</v>
      </c>
      <c r="I6" s="214" t="s">
        <v>171</v>
      </c>
      <c r="J6" s="214" t="s">
        <v>31</v>
      </c>
      <c r="K6" s="214" t="s">
        <v>172</v>
      </c>
      <c r="L6" s="214" t="s">
        <v>173</v>
      </c>
      <c r="M6" s="214" t="s">
        <v>174</v>
      </c>
      <c r="N6" s="214" t="s">
        <v>175</v>
      </c>
      <c r="O6" s="214" t="s">
        <v>176</v>
      </c>
      <c r="P6" s="214" t="s">
        <v>177</v>
      </c>
      <c r="Q6" s="214" t="s">
        <v>178</v>
      </c>
      <c r="R6" s="214" t="s">
        <v>179</v>
      </c>
      <c r="S6" s="214" t="s">
        <v>180</v>
      </c>
      <c r="T6" s="214" t="s">
        <v>181</v>
      </c>
      <c r="U6" s="214" t="s">
        <v>182</v>
      </c>
      <c r="V6" s="214" t="s">
        <v>183</v>
      </c>
      <c r="W6" s="214" t="s">
        <v>184</v>
      </c>
      <c r="X6" s="214" t="s">
        <v>185</v>
      </c>
      <c r="Y6" s="214" t="s">
        <v>186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187</v>
      </c>
      <c r="B8" s="230" t="s">
        <v>88</v>
      </c>
      <c r="C8" s="252" t="s">
        <v>89</v>
      </c>
      <c r="D8" s="231"/>
      <c r="E8" s="232"/>
      <c r="F8" s="233"/>
      <c r="G8" s="233">
        <f>SUMIF(AG9:AG13,"&lt;&gt;NOR",G9:G13)</f>
        <v>0</v>
      </c>
      <c r="H8" s="233"/>
      <c r="I8" s="233">
        <f>SUM(I9:I13)</f>
        <v>0</v>
      </c>
      <c r="J8" s="233"/>
      <c r="K8" s="233">
        <f>SUM(K9:K13)</f>
        <v>0</v>
      </c>
      <c r="L8" s="233"/>
      <c r="M8" s="233">
        <f>SUM(M9:M13)</f>
        <v>0</v>
      </c>
      <c r="N8" s="232"/>
      <c r="O8" s="232">
        <f>SUM(O9:O13)</f>
        <v>0</v>
      </c>
      <c r="P8" s="232"/>
      <c r="Q8" s="232">
        <f>SUM(Q9:Q13)</f>
        <v>0</v>
      </c>
      <c r="R8" s="233"/>
      <c r="S8" s="233"/>
      <c r="T8" s="234"/>
      <c r="U8" s="228"/>
      <c r="V8" s="228">
        <f>SUM(V9:V13)</f>
        <v>0</v>
      </c>
      <c r="W8" s="228"/>
      <c r="X8" s="228"/>
      <c r="Y8" s="228"/>
      <c r="AG8" t="s">
        <v>188</v>
      </c>
    </row>
    <row r="9" spans="1:60" outlineLevel="1" x14ac:dyDescent="0.2">
      <c r="A9" s="243">
        <v>1</v>
      </c>
      <c r="B9" s="244" t="s">
        <v>688</v>
      </c>
      <c r="C9" s="253" t="s">
        <v>689</v>
      </c>
      <c r="D9" s="245" t="s">
        <v>690</v>
      </c>
      <c r="E9" s="246">
        <v>130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192</v>
      </c>
      <c r="T9" s="249" t="s">
        <v>193</v>
      </c>
      <c r="U9" s="225">
        <v>0</v>
      </c>
      <c r="V9" s="225">
        <f>ROUND(E9*U9,2)</f>
        <v>0</v>
      </c>
      <c r="W9" s="225"/>
      <c r="X9" s="225" t="s">
        <v>464</v>
      </c>
      <c r="Y9" s="225" t="s">
        <v>195</v>
      </c>
      <c r="Z9" s="215"/>
      <c r="AA9" s="215"/>
      <c r="AB9" s="215"/>
      <c r="AC9" s="215"/>
      <c r="AD9" s="215"/>
      <c r="AE9" s="215"/>
      <c r="AF9" s="215"/>
      <c r="AG9" s="215" t="s">
        <v>691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43">
        <v>2</v>
      </c>
      <c r="B10" s="244" t="s">
        <v>692</v>
      </c>
      <c r="C10" s="253" t="s">
        <v>693</v>
      </c>
      <c r="D10" s="245" t="s">
        <v>690</v>
      </c>
      <c r="E10" s="246">
        <v>170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192</v>
      </c>
      <c r="T10" s="249" t="s">
        <v>193</v>
      </c>
      <c r="U10" s="225">
        <v>0</v>
      </c>
      <c r="V10" s="225">
        <f>ROUND(E10*U10,2)</f>
        <v>0</v>
      </c>
      <c r="W10" s="225"/>
      <c r="X10" s="225" t="s">
        <v>464</v>
      </c>
      <c r="Y10" s="225" t="s">
        <v>195</v>
      </c>
      <c r="Z10" s="215"/>
      <c r="AA10" s="215"/>
      <c r="AB10" s="215"/>
      <c r="AC10" s="215"/>
      <c r="AD10" s="215"/>
      <c r="AE10" s="215"/>
      <c r="AF10" s="215"/>
      <c r="AG10" s="215" t="s">
        <v>691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3">
        <v>3</v>
      </c>
      <c r="B11" s="244" t="s">
        <v>694</v>
      </c>
      <c r="C11" s="253" t="s">
        <v>695</v>
      </c>
      <c r="D11" s="245" t="s">
        <v>690</v>
      </c>
      <c r="E11" s="246">
        <v>90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192</v>
      </c>
      <c r="T11" s="249" t="s">
        <v>193</v>
      </c>
      <c r="U11" s="225">
        <v>0</v>
      </c>
      <c r="V11" s="225">
        <f>ROUND(E11*U11,2)</f>
        <v>0</v>
      </c>
      <c r="W11" s="225"/>
      <c r="X11" s="225" t="s">
        <v>464</v>
      </c>
      <c r="Y11" s="225" t="s">
        <v>195</v>
      </c>
      <c r="Z11" s="215"/>
      <c r="AA11" s="215"/>
      <c r="AB11" s="215"/>
      <c r="AC11" s="215"/>
      <c r="AD11" s="215"/>
      <c r="AE11" s="215"/>
      <c r="AF11" s="215"/>
      <c r="AG11" s="215" t="s">
        <v>691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3">
        <v>4</v>
      </c>
      <c r="B12" s="244" t="s">
        <v>696</v>
      </c>
      <c r="C12" s="253" t="s">
        <v>697</v>
      </c>
      <c r="D12" s="245" t="s">
        <v>690</v>
      </c>
      <c r="E12" s="246">
        <v>15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192</v>
      </c>
      <c r="T12" s="249" t="s">
        <v>193</v>
      </c>
      <c r="U12" s="225">
        <v>0</v>
      </c>
      <c r="V12" s="225">
        <f>ROUND(E12*U12,2)</f>
        <v>0</v>
      </c>
      <c r="W12" s="225"/>
      <c r="X12" s="225" t="s">
        <v>464</v>
      </c>
      <c r="Y12" s="225" t="s">
        <v>195</v>
      </c>
      <c r="Z12" s="215"/>
      <c r="AA12" s="215"/>
      <c r="AB12" s="215"/>
      <c r="AC12" s="215"/>
      <c r="AD12" s="215"/>
      <c r="AE12" s="215"/>
      <c r="AF12" s="215"/>
      <c r="AG12" s="215" t="s">
        <v>691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3">
        <v>5</v>
      </c>
      <c r="B13" s="244" t="s">
        <v>698</v>
      </c>
      <c r="C13" s="253" t="s">
        <v>699</v>
      </c>
      <c r="D13" s="245" t="s">
        <v>690</v>
      </c>
      <c r="E13" s="246">
        <v>30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192</v>
      </c>
      <c r="T13" s="249" t="s">
        <v>193</v>
      </c>
      <c r="U13" s="225">
        <v>0</v>
      </c>
      <c r="V13" s="225">
        <f>ROUND(E13*U13,2)</f>
        <v>0</v>
      </c>
      <c r="W13" s="225"/>
      <c r="X13" s="225" t="s">
        <v>464</v>
      </c>
      <c r="Y13" s="225" t="s">
        <v>195</v>
      </c>
      <c r="Z13" s="215"/>
      <c r="AA13" s="215"/>
      <c r="AB13" s="215"/>
      <c r="AC13" s="215"/>
      <c r="AD13" s="215"/>
      <c r="AE13" s="215"/>
      <c r="AF13" s="215"/>
      <c r="AG13" s="215" t="s">
        <v>691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">
      <c r="A14" s="229" t="s">
        <v>187</v>
      </c>
      <c r="B14" s="230" t="s">
        <v>90</v>
      </c>
      <c r="C14" s="252" t="s">
        <v>91</v>
      </c>
      <c r="D14" s="231"/>
      <c r="E14" s="232"/>
      <c r="F14" s="233"/>
      <c r="G14" s="233">
        <f>SUMIF(AG15:AG16,"&lt;&gt;NOR",G15:G16)</f>
        <v>0</v>
      </c>
      <c r="H14" s="233"/>
      <c r="I14" s="233">
        <f>SUM(I15:I16)</f>
        <v>0</v>
      </c>
      <c r="J14" s="233"/>
      <c r="K14" s="233">
        <f>SUM(K15:K16)</f>
        <v>0</v>
      </c>
      <c r="L14" s="233"/>
      <c r="M14" s="233">
        <f>SUM(M15:M16)</f>
        <v>0</v>
      </c>
      <c r="N14" s="232"/>
      <c r="O14" s="232">
        <f>SUM(O15:O16)</f>
        <v>0</v>
      </c>
      <c r="P14" s="232"/>
      <c r="Q14" s="232">
        <f>SUM(Q15:Q16)</f>
        <v>0</v>
      </c>
      <c r="R14" s="233"/>
      <c r="S14" s="233"/>
      <c r="T14" s="234"/>
      <c r="U14" s="228"/>
      <c r="V14" s="228">
        <f>SUM(V15:V16)</f>
        <v>0</v>
      </c>
      <c r="W14" s="228"/>
      <c r="X14" s="228"/>
      <c r="Y14" s="228"/>
      <c r="AG14" t="s">
        <v>188</v>
      </c>
    </row>
    <row r="15" spans="1:60" ht="22.5" outlineLevel="1" x14ac:dyDescent="0.2">
      <c r="A15" s="243">
        <v>6</v>
      </c>
      <c r="B15" s="244" t="s">
        <v>700</v>
      </c>
      <c r="C15" s="253" t="s">
        <v>701</v>
      </c>
      <c r="D15" s="245" t="s">
        <v>702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192</v>
      </c>
      <c r="T15" s="249" t="s">
        <v>193</v>
      </c>
      <c r="U15" s="225">
        <v>0</v>
      </c>
      <c r="V15" s="225">
        <f>ROUND(E15*U15,2)</f>
        <v>0</v>
      </c>
      <c r="W15" s="225"/>
      <c r="X15" s="225" t="s">
        <v>194</v>
      </c>
      <c r="Y15" s="225" t="s">
        <v>195</v>
      </c>
      <c r="Z15" s="215"/>
      <c r="AA15" s="215"/>
      <c r="AB15" s="215"/>
      <c r="AC15" s="215"/>
      <c r="AD15" s="215"/>
      <c r="AE15" s="215"/>
      <c r="AF15" s="215"/>
      <c r="AG15" s="215" t="s">
        <v>217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3">
        <v>7</v>
      </c>
      <c r="B16" s="244" t="s">
        <v>703</v>
      </c>
      <c r="C16" s="253" t="s">
        <v>704</v>
      </c>
      <c r="D16" s="245" t="s">
        <v>705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192</v>
      </c>
      <c r="T16" s="249" t="s">
        <v>193</v>
      </c>
      <c r="U16" s="225">
        <v>0</v>
      </c>
      <c r="V16" s="225">
        <f>ROUND(E16*U16,2)</f>
        <v>0</v>
      </c>
      <c r="W16" s="225"/>
      <c r="X16" s="225" t="s">
        <v>194</v>
      </c>
      <c r="Y16" s="225" t="s">
        <v>195</v>
      </c>
      <c r="Z16" s="215"/>
      <c r="AA16" s="215"/>
      <c r="AB16" s="215"/>
      <c r="AC16" s="215"/>
      <c r="AD16" s="215"/>
      <c r="AE16" s="215"/>
      <c r="AF16" s="215"/>
      <c r="AG16" s="215" t="s">
        <v>217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x14ac:dyDescent="0.2">
      <c r="A17" s="229" t="s">
        <v>187</v>
      </c>
      <c r="B17" s="230" t="s">
        <v>92</v>
      </c>
      <c r="C17" s="252" t="s">
        <v>93</v>
      </c>
      <c r="D17" s="231"/>
      <c r="E17" s="232"/>
      <c r="F17" s="233"/>
      <c r="G17" s="233">
        <f>SUMIF(AG18:AG20,"&lt;&gt;NOR",G18:G20)</f>
        <v>0</v>
      </c>
      <c r="H17" s="233"/>
      <c r="I17" s="233">
        <f>SUM(I18:I20)</f>
        <v>0</v>
      </c>
      <c r="J17" s="233"/>
      <c r="K17" s="233">
        <f>SUM(K18:K20)</f>
        <v>0</v>
      </c>
      <c r="L17" s="233"/>
      <c r="M17" s="233">
        <f>SUM(M18:M20)</f>
        <v>0</v>
      </c>
      <c r="N17" s="232"/>
      <c r="O17" s="232">
        <f>SUM(O18:O20)</f>
        <v>0</v>
      </c>
      <c r="P17" s="232"/>
      <c r="Q17" s="232">
        <f>SUM(Q18:Q20)</f>
        <v>0</v>
      </c>
      <c r="R17" s="233"/>
      <c r="S17" s="233"/>
      <c r="T17" s="234"/>
      <c r="U17" s="228"/>
      <c r="V17" s="228">
        <f>SUM(V18:V20)</f>
        <v>0</v>
      </c>
      <c r="W17" s="228"/>
      <c r="X17" s="228"/>
      <c r="Y17" s="228"/>
      <c r="AG17" t="s">
        <v>188</v>
      </c>
    </row>
    <row r="18" spans="1:60" outlineLevel="1" x14ac:dyDescent="0.2">
      <c r="A18" s="243">
        <v>8</v>
      </c>
      <c r="B18" s="244" t="s">
        <v>706</v>
      </c>
      <c r="C18" s="253" t="s">
        <v>707</v>
      </c>
      <c r="D18" s="245" t="s">
        <v>708</v>
      </c>
      <c r="E18" s="246">
        <v>120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192</v>
      </c>
      <c r="T18" s="249" t="s">
        <v>193</v>
      </c>
      <c r="U18" s="225">
        <v>0</v>
      </c>
      <c r="V18" s="225">
        <f>ROUND(E18*U18,2)</f>
        <v>0</v>
      </c>
      <c r="W18" s="225"/>
      <c r="X18" s="225" t="s">
        <v>464</v>
      </c>
      <c r="Y18" s="225" t="s">
        <v>195</v>
      </c>
      <c r="Z18" s="215"/>
      <c r="AA18" s="215"/>
      <c r="AB18" s="215"/>
      <c r="AC18" s="215"/>
      <c r="AD18" s="215"/>
      <c r="AE18" s="215"/>
      <c r="AF18" s="215"/>
      <c r="AG18" s="215" t="s">
        <v>691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3">
        <v>9</v>
      </c>
      <c r="B19" s="244" t="s">
        <v>709</v>
      </c>
      <c r="C19" s="253" t="s">
        <v>710</v>
      </c>
      <c r="D19" s="245" t="s">
        <v>708</v>
      </c>
      <c r="E19" s="246">
        <v>2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192</v>
      </c>
      <c r="T19" s="249" t="s">
        <v>193</v>
      </c>
      <c r="U19" s="225">
        <v>0</v>
      </c>
      <c r="V19" s="225">
        <f>ROUND(E19*U19,2)</f>
        <v>0</v>
      </c>
      <c r="W19" s="225"/>
      <c r="X19" s="225" t="s">
        <v>464</v>
      </c>
      <c r="Y19" s="225" t="s">
        <v>195</v>
      </c>
      <c r="Z19" s="215"/>
      <c r="AA19" s="215"/>
      <c r="AB19" s="215"/>
      <c r="AC19" s="215"/>
      <c r="AD19" s="215"/>
      <c r="AE19" s="215"/>
      <c r="AF19" s="215"/>
      <c r="AG19" s="215" t="s">
        <v>691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43">
        <v>10</v>
      </c>
      <c r="B20" s="244" t="s">
        <v>711</v>
      </c>
      <c r="C20" s="253" t="s">
        <v>712</v>
      </c>
      <c r="D20" s="245" t="s">
        <v>708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192</v>
      </c>
      <c r="T20" s="249" t="s">
        <v>193</v>
      </c>
      <c r="U20" s="225">
        <v>0</v>
      </c>
      <c r="V20" s="225">
        <f>ROUND(E20*U20,2)</f>
        <v>0</v>
      </c>
      <c r="W20" s="225"/>
      <c r="X20" s="225" t="s">
        <v>464</v>
      </c>
      <c r="Y20" s="225" t="s">
        <v>195</v>
      </c>
      <c r="Z20" s="215"/>
      <c r="AA20" s="215"/>
      <c r="AB20" s="215"/>
      <c r="AC20" s="215"/>
      <c r="AD20" s="215"/>
      <c r="AE20" s="215"/>
      <c r="AF20" s="215"/>
      <c r="AG20" s="215" t="s">
        <v>691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">
      <c r="A21" s="229" t="s">
        <v>187</v>
      </c>
      <c r="B21" s="230" t="s">
        <v>94</v>
      </c>
      <c r="C21" s="252" t="s">
        <v>95</v>
      </c>
      <c r="D21" s="231"/>
      <c r="E21" s="232"/>
      <c r="F21" s="233"/>
      <c r="G21" s="233">
        <f>SUMIF(AG22:AG27,"&lt;&gt;NOR",G22:G27)</f>
        <v>0</v>
      </c>
      <c r="H21" s="233"/>
      <c r="I21" s="233">
        <f>SUM(I22:I27)</f>
        <v>0</v>
      </c>
      <c r="J21" s="233"/>
      <c r="K21" s="233">
        <f>SUM(K22:K27)</f>
        <v>0</v>
      </c>
      <c r="L21" s="233"/>
      <c r="M21" s="233">
        <f>SUM(M22:M27)</f>
        <v>0</v>
      </c>
      <c r="N21" s="232"/>
      <c r="O21" s="232">
        <f>SUM(O22:O27)</f>
        <v>0</v>
      </c>
      <c r="P21" s="232"/>
      <c r="Q21" s="232">
        <f>SUM(Q22:Q27)</f>
        <v>0</v>
      </c>
      <c r="R21" s="233"/>
      <c r="S21" s="233"/>
      <c r="T21" s="234"/>
      <c r="U21" s="228"/>
      <c r="V21" s="228">
        <f>SUM(V22:V27)</f>
        <v>0</v>
      </c>
      <c r="W21" s="228"/>
      <c r="X21" s="228"/>
      <c r="Y21" s="228"/>
      <c r="AG21" t="s">
        <v>188</v>
      </c>
    </row>
    <row r="22" spans="1:60" outlineLevel="1" x14ac:dyDescent="0.2">
      <c r="A22" s="243">
        <v>11</v>
      </c>
      <c r="B22" s="244" t="s">
        <v>713</v>
      </c>
      <c r="C22" s="253" t="s">
        <v>714</v>
      </c>
      <c r="D22" s="245" t="s">
        <v>690</v>
      </c>
      <c r="E22" s="246">
        <v>5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192</v>
      </c>
      <c r="T22" s="249" t="s">
        <v>193</v>
      </c>
      <c r="U22" s="225">
        <v>0</v>
      </c>
      <c r="V22" s="225">
        <f>ROUND(E22*U22,2)</f>
        <v>0</v>
      </c>
      <c r="W22" s="225"/>
      <c r="X22" s="225" t="s">
        <v>194</v>
      </c>
      <c r="Y22" s="225" t="s">
        <v>195</v>
      </c>
      <c r="Z22" s="215"/>
      <c r="AA22" s="215"/>
      <c r="AB22" s="215"/>
      <c r="AC22" s="215"/>
      <c r="AD22" s="215"/>
      <c r="AE22" s="215"/>
      <c r="AF22" s="215"/>
      <c r="AG22" s="215" t="s">
        <v>217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43">
        <v>12</v>
      </c>
      <c r="B23" s="244" t="s">
        <v>715</v>
      </c>
      <c r="C23" s="253" t="s">
        <v>716</v>
      </c>
      <c r="D23" s="245" t="s">
        <v>708</v>
      </c>
      <c r="E23" s="246">
        <v>86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192</v>
      </c>
      <c r="T23" s="249" t="s">
        <v>193</v>
      </c>
      <c r="U23" s="225">
        <v>0</v>
      </c>
      <c r="V23" s="225">
        <f>ROUND(E23*U23,2)</f>
        <v>0</v>
      </c>
      <c r="W23" s="225"/>
      <c r="X23" s="225" t="s">
        <v>464</v>
      </c>
      <c r="Y23" s="225" t="s">
        <v>195</v>
      </c>
      <c r="Z23" s="215"/>
      <c r="AA23" s="215"/>
      <c r="AB23" s="215"/>
      <c r="AC23" s="215"/>
      <c r="AD23" s="215"/>
      <c r="AE23" s="215"/>
      <c r="AF23" s="215"/>
      <c r="AG23" s="215" t="s">
        <v>691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43">
        <v>13</v>
      </c>
      <c r="B24" s="244" t="s">
        <v>717</v>
      </c>
      <c r="C24" s="253" t="s">
        <v>718</v>
      </c>
      <c r="D24" s="245" t="s">
        <v>708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192</v>
      </c>
      <c r="T24" s="249" t="s">
        <v>193</v>
      </c>
      <c r="U24" s="225">
        <v>0</v>
      </c>
      <c r="V24" s="225">
        <f>ROUND(E24*U24,2)</f>
        <v>0</v>
      </c>
      <c r="W24" s="225"/>
      <c r="X24" s="225" t="s">
        <v>464</v>
      </c>
      <c r="Y24" s="225" t="s">
        <v>195</v>
      </c>
      <c r="Z24" s="215"/>
      <c r="AA24" s="215"/>
      <c r="AB24" s="215"/>
      <c r="AC24" s="215"/>
      <c r="AD24" s="215"/>
      <c r="AE24" s="215"/>
      <c r="AF24" s="215"/>
      <c r="AG24" s="215" t="s">
        <v>691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3">
        <v>14</v>
      </c>
      <c r="B25" s="244" t="s">
        <v>719</v>
      </c>
      <c r="C25" s="253" t="s">
        <v>720</v>
      </c>
      <c r="D25" s="245" t="s">
        <v>708</v>
      </c>
      <c r="E25" s="246">
        <v>3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192</v>
      </c>
      <c r="T25" s="249" t="s">
        <v>193</v>
      </c>
      <c r="U25" s="225">
        <v>0</v>
      </c>
      <c r="V25" s="225">
        <f>ROUND(E25*U25,2)</f>
        <v>0</v>
      </c>
      <c r="W25" s="225"/>
      <c r="X25" s="225" t="s">
        <v>464</v>
      </c>
      <c r="Y25" s="225" t="s">
        <v>195</v>
      </c>
      <c r="Z25" s="215"/>
      <c r="AA25" s="215"/>
      <c r="AB25" s="215"/>
      <c r="AC25" s="215"/>
      <c r="AD25" s="215"/>
      <c r="AE25" s="215"/>
      <c r="AF25" s="215"/>
      <c r="AG25" s="215" t="s">
        <v>691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43">
        <v>15</v>
      </c>
      <c r="B26" s="244" t="s">
        <v>721</v>
      </c>
      <c r="C26" s="253" t="s">
        <v>722</v>
      </c>
      <c r="D26" s="245" t="s">
        <v>708</v>
      </c>
      <c r="E26" s="246">
        <v>22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192</v>
      </c>
      <c r="T26" s="249" t="s">
        <v>193</v>
      </c>
      <c r="U26" s="225">
        <v>0</v>
      </c>
      <c r="V26" s="225">
        <f>ROUND(E26*U26,2)</f>
        <v>0</v>
      </c>
      <c r="W26" s="225"/>
      <c r="X26" s="225" t="s">
        <v>464</v>
      </c>
      <c r="Y26" s="225" t="s">
        <v>195</v>
      </c>
      <c r="Z26" s="215"/>
      <c r="AA26" s="215"/>
      <c r="AB26" s="215"/>
      <c r="AC26" s="215"/>
      <c r="AD26" s="215"/>
      <c r="AE26" s="215"/>
      <c r="AF26" s="215"/>
      <c r="AG26" s="215" t="s">
        <v>691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43">
        <v>16</v>
      </c>
      <c r="B27" s="244" t="s">
        <v>723</v>
      </c>
      <c r="C27" s="253" t="s">
        <v>724</v>
      </c>
      <c r="D27" s="245" t="s">
        <v>708</v>
      </c>
      <c r="E27" s="246">
        <v>12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192</v>
      </c>
      <c r="T27" s="249" t="s">
        <v>193</v>
      </c>
      <c r="U27" s="225">
        <v>0</v>
      </c>
      <c r="V27" s="225">
        <f>ROUND(E27*U27,2)</f>
        <v>0</v>
      </c>
      <c r="W27" s="225"/>
      <c r="X27" s="225" t="s">
        <v>464</v>
      </c>
      <c r="Y27" s="225" t="s">
        <v>195</v>
      </c>
      <c r="Z27" s="215"/>
      <c r="AA27" s="215"/>
      <c r="AB27" s="215"/>
      <c r="AC27" s="215"/>
      <c r="AD27" s="215"/>
      <c r="AE27" s="215"/>
      <c r="AF27" s="215"/>
      <c r="AG27" s="215" t="s">
        <v>691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x14ac:dyDescent="0.2">
      <c r="A28" s="229" t="s">
        <v>187</v>
      </c>
      <c r="B28" s="230" t="s">
        <v>96</v>
      </c>
      <c r="C28" s="252" t="s">
        <v>97</v>
      </c>
      <c r="D28" s="231"/>
      <c r="E28" s="232"/>
      <c r="F28" s="233"/>
      <c r="G28" s="233">
        <f>SUMIF(AG29:AG37,"&lt;&gt;NOR",G29:G37)</f>
        <v>0</v>
      </c>
      <c r="H28" s="233"/>
      <c r="I28" s="233">
        <f>SUM(I29:I37)</f>
        <v>0</v>
      </c>
      <c r="J28" s="233"/>
      <c r="K28" s="233">
        <f>SUM(K29:K37)</f>
        <v>0</v>
      </c>
      <c r="L28" s="233"/>
      <c r="M28" s="233">
        <f>SUM(M29:M37)</f>
        <v>0</v>
      </c>
      <c r="N28" s="232"/>
      <c r="O28" s="232">
        <f>SUM(O29:O37)</f>
        <v>0</v>
      </c>
      <c r="P28" s="232"/>
      <c r="Q28" s="232">
        <f>SUM(Q29:Q37)</f>
        <v>0</v>
      </c>
      <c r="R28" s="233"/>
      <c r="S28" s="233"/>
      <c r="T28" s="234"/>
      <c r="U28" s="228"/>
      <c r="V28" s="228">
        <f>SUM(V29:V37)</f>
        <v>0</v>
      </c>
      <c r="W28" s="228"/>
      <c r="X28" s="228"/>
      <c r="Y28" s="228"/>
      <c r="AG28" t="s">
        <v>188</v>
      </c>
    </row>
    <row r="29" spans="1:60" outlineLevel="1" x14ac:dyDescent="0.2">
      <c r="A29" s="243">
        <v>17</v>
      </c>
      <c r="B29" s="244" t="s">
        <v>725</v>
      </c>
      <c r="C29" s="253" t="s">
        <v>726</v>
      </c>
      <c r="D29" s="245" t="s">
        <v>708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192</v>
      </c>
      <c r="T29" s="249" t="s">
        <v>193</v>
      </c>
      <c r="U29" s="225">
        <v>0</v>
      </c>
      <c r="V29" s="225">
        <f>ROUND(E29*U29,2)</f>
        <v>0</v>
      </c>
      <c r="W29" s="225"/>
      <c r="X29" s="225" t="s">
        <v>194</v>
      </c>
      <c r="Y29" s="225" t="s">
        <v>195</v>
      </c>
      <c r="Z29" s="215"/>
      <c r="AA29" s="215"/>
      <c r="AB29" s="215"/>
      <c r="AC29" s="215"/>
      <c r="AD29" s="215"/>
      <c r="AE29" s="215"/>
      <c r="AF29" s="215"/>
      <c r="AG29" s="215" t="s">
        <v>217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43">
        <v>18</v>
      </c>
      <c r="B30" s="244" t="s">
        <v>727</v>
      </c>
      <c r="C30" s="253" t="s">
        <v>728</v>
      </c>
      <c r="D30" s="245" t="s">
        <v>708</v>
      </c>
      <c r="E30" s="246">
        <v>7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192</v>
      </c>
      <c r="T30" s="249" t="s">
        <v>193</v>
      </c>
      <c r="U30" s="225">
        <v>0</v>
      </c>
      <c r="V30" s="225">
        <f>ROUND(E30*U30,2)</f>
        <v>0</v>
      </c>
      <c r="W30" s="225"/>
      <c r="X30" s="225" t="s">
        <v>464</v>
      </c>
      <c r="Y30" s="225" t="s">
        <v>195</v>
      </c>
      <c r="Z30" s="215"/>
      <c r="AA30" s="215"/>
      <c r="AB30" s="215"/>
      <c r="AC30" s="215"/>
      <c r="AD30" s="215"/>
      <c r="AE30" s="215"/>
      <c r="AF30" s="215"/>
      <c r="AG30" s="215" t="s">
        <v>691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3">
        <v>19</v>
      </c>
      <c r="B31" s="244" t="s">
        <v>729</v>
      </c>
      <c r="C31" s="253" t="s">
        <v>730</v>
      </c>
      <c r="D31" s="245" t="s">
        <v>708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192</v>
      </c>
      <c r="T31" s="249" t="s">
        <v>193</v>
      </c>
      <c r="U31" s="225">
        <v>0</v>
      </c>
      <c r="V31" s="225">
        <f>ROUND(E31*U31,2)</f>
        <v>0</v>
      </c>
      <c r="W31" s="225"/>
      <c r="X31" s="225" t="s">
        <v>464</v>
      </c>
      <c r="Y31" s="225" t="s">
        <v>195</v>
      </c>
      <c r="Z31" s="215"/>
      <c r="AA31" s="215"/>
      <c r="AB31" s="215"/>
      <c r="AC31" s="215"/>
      <c r="AD31" s="215"/>
      <c r="AE31" s="215"/>
      <c r="AF31" s="215"/>
      <c r="AG31" s="215" t="s">
        <v>691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43">
        <v>20</v>
      </c>
      <c r="B32" s="244" t="s">
        <v>731</v>
      </c>
      <c r="C32" s="253" t="s">
        <v>732</v>
      </c>
      <c r="D32" s="245" t="s">
        <v>708</v>
      </c>
      <c r="E32" s="246">
        <v>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192</v>
      </c>
      <c r="T32" s="249" t="s">
        <v>193</v>
      </c>
      <c r="U32" s="225">
        <v>0</v>
      </c>
      <c r="V32" s="225">
        <f>ROUND(E32*U32,2)</f>
        <v>0</v>
      </c>
      <c r="W32" s="225"/>
      <c r="X32" s="225" t="s">
        <v>464</v>
      </c>
      <c r="Y32" s="225" t="s">
        <v>195</v>
      </c>
      <c r="Z32" s="215"/>
      <c r="AA32" s="215"/>
      <c r="AB32" s="215"/>
      <c r="AC32" s="215"/>
      <c r="AD32" s="215"/>
      <c r="AE32" s="215"/>
      <c r="AF32" s="215"/>
      <c r="AG32" s="215" t="s">
        <v>691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43">
        <v>21</v>
      </c>
      <c r="B33" s="244" t="s">
        <v>733</v>
      </c>
      <c r="C33" s="253" t="s">
        <v>734</v>
      </c>
      <c r="D33" s="245" t="s">
        <v>708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192</v>
      </c>
      <c r="T33" s="249" t="s">
        <v>193</v>
      </c>
      <c r="U33" s="225">
        <v>0</v>
      </c>
      <c r="V33" s="225">
        <f>ROUND(E33*U33,2)</f>
        <v>0</v>
      </c>
      <c r="W33" s="225"/>
      <c r="X33" s="225" t="s">
        <v>464</v>
      </c>
      <c r="Y33" s="225" t="s">
        <v>195</v>
      </c>
      <c r="Z33" s="215"/>
      <c r="AA33" s="215"/>
      <c r="AB33" s="215"/>
      <c r="AC33" s="215"/>
      <c r="AD33" s="215"/>
      <c r="AE33" s="215"/>
      <c r="AF33" s="215"/>
      <c r="AG33" s="215" t="s">
        <v>691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43">
        <v>22</v>
      </c>
      <c r="B34" s="244" t="s">
        <v>735</v>
      </c>
      <c r="C34" s="253" t="s">
        <v>736</v>
      </c>
      <c r="D34" s="245" t="s">
        <v>708</v>
      </c>
      <c r="E34" s="246">
        <v>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192</v>
      </c>
      <c r="T34" s="249" t="s">
        <v>193</v>
      </c>
      <c r="U34" s="225">
        <v>0</v>
      </c>
      <c r="V34" s="225">
        <f>ROUND(E34*U34,2)</f>
        <v>0</v>
      </c>
      <c r="W34" s="225"/>
      <c r="X34" s="225" t="s">
        <v>464</v>
      </c>
      <c r="Y34" s="225" t="s">
        <v>195</v>
      </c>
      <c r="Z34" s="215"/>
      <c r="AA34" s="215"/>
      <c r="AB34" s="215"/>
      <c r="AC34" s="215"/>
      <c r="AD34" s="215"/>
      <c r="AE34" s="215"/>
      <c r="AF34" s="215"/>
      <c r="AG34" s="215" t="s">
        <v>691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43">
        <v>23</v>
      </c>
      <c r="B35" s="244" t="s">
        <v>737</v>
      </c>
      <c r="C35" s="253" t="s">
        <v>738</v>
      </c>
      <c r="D35" s="245" t="s">
        <v>708</v>
      </c>
      <c r="E35" s="246">
        <v>23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192</v>
      </c>
      <c r="T35" s="249" t="s">
        <v>193</v>
      </c>
      <c r="U35" s="225">
        <v>0</v>
      </c>
      <c r="V35" s="225">
        <f>ROUND(E35*U35,2)</f>
        <v>0</v>
      </c>
      <c r="W35" s="225"/>
      <c r="X35" s="225" t="s">
        <v>464</v>
      </c>
      <c r="Y35" s="225" t="s">
        <v>195</v>
      </c>
      <c r="Z35" s="215"/>
      <c r="AA35" s="215"/>
      <c r="AB35" s="215"/>
      <c r="AC35" s="215"/>
      <c r="AD35" s="215"/>
      <c r="AE35" s="215"/>
      <c r="AF35" s="215"/>
      <c r="AG35" s="215" t="s">
        <v>691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43">
        <v>24</v>
      </c>
      <c r="B36" s="244" t="s">
        <v>739</v>
      </c>
      <c r="C36" s="253" t="s">
        <v>740</v>
      </c>
      <c r="D36" s="245" t="s">
        <v>708</v>
      </c>
      <c r="E36" s="246">
        <v>14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192</v>
      </c>
      <c r="T36" s="249" t="s">
        <v>193</v>
      </c>
      <c r="U36" s="225">
        <v>0</v>
      </c>
      <c r="V36" s="225">
        <f>ROUND(E36*U36,2)</f>
        <v>0</v>
      </c>
      <c r="W36" s="225"/>
      <c r="X36" s="225" t="s">
        <v>464</v>
      </c>
      <c r="Y36" s="225" t="s">
        <v>195</v>
      </c>
      <c r="Z36" s="215"/>
      <c r="AA36" s="215"/>
      <c r="AB36" s="215"/>
      <c r="AC36" s="215"/>
      <c r="AD36" s="215"/>
      <c r="AE36" s="215"/>
      <c r="AF36" s="215"/>
      <c r="AG36" s="215" t="s">
        <v>691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43">
        <v>25</v>
      </c>
      <c r="B37" s="244" t="s">
        <v>741</v>
      </c>
      <c r="C37" s="253" t="s">
        <v>742</v>
      </c>
      <c r="D37" s="245" t="s">
        <v>708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192</v>
      </c>
      <c r="T37" s="249" t="s">
        <v>193</v>
      </c>
      <c r="U37" s="225">
        <v>0</v>
      </c>
      <c r="V37" s="225">
        <f>ROUND(E37*U37,2)</f>
        <v>0</v>
      </c>
      <c r="W37" s="225"/>
      <c r="X37" s="225" t="s">
        <v>464</v>
      </c>
      <c r="Y37" s="225" t="s">
        <v>195</v>
      </c>
      <c r="Z37" s="215"/>
      <c r="AA37" s="215"/>
      <c r="AB37" s="215"/>
      <c r="AC37" s="215"/>
      <c r="AD37" s="215"/>
      <c r="AE37" s="215"/>
      <c r="AF37" s="215"/>
      <c r="AG37" s="215" t="s">
        <v>691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">
      <c r="A38" s="229" t="s">
        <v>187</v>
      </c>
      <c r="B38" s="230" t="s">
        <v>98</v>
      </c>
      <c r="C38" s="252" t="s">
        <v>99</v>
      </c>
      <c r="D38" s="231"/>
      <c r="E38" s="232"/>
      <c r="F38" s="233"/>
      <c r="G38" s="233">
        <f>SUMIF(AG39:AG43,"&lt;&gt;NOR",G39:G43)</f>
        <v>0</v>
      </c>
      <c r="H38" s="233"/>
      <c r="I38" s="233">
        <f>SUM(I39:I43)</f>
        <v>0</v>
      </c>
      <c r="J38" s="233"/>
      <c r="K38" s="233">
        <f>SUM(K39:K43)</f>
        <v>0</v>
      </c>
      <c r="L38" s="233"/>
      <c r="M38" s="233">
        <f>SUM(M39:M43)</f>
        <v>0</v>
      </c>
      <c r="N38" s="232"/>
      <c r="O38" s="232">
        <f>SUM(O39:O43)</f>
        <v>0</v>
      </c>
      <c r="P38" s="232"/>
      <c r="Q38" s="232">
        <f>SUM(Q39:Q43)</f>
        <v>0</v>
      </c>
      <c r="R38" s="233"/>
      <c r="S38" s="233"/>
      <c r="T38" s="234"/>
      <c r="U38" s="228"/>
      <c r="V38" s="228">
        <f>SUM(V39:V43)</f>
        <v>0</v>
      </c>
      <c r="W38" s="228"/>
      <c r="X38" s="228"/>
      <c r="Y38" s="228"/>
      <c r="AG38" t="s">
        <v>188</v>
      </c>
    </row>
    <row r="39" spans="1:60" ht="33.75" outlineLevel="1" x14ac:dyDescent="0.2">
      <c r="A39" s="243">
        <v>26</v>
      </c>
      <c r="B39" s="244" t="s">
        <v>743</v>
      </c>
      <c r="C39" s="253" t="s">
        <v>744</v>
      </c>
      <c r="D39" s="245" t="s">
        <v>708</v>
      </c>
      <c r="E39" s="246">
        <v>7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192</v>
      </c>
      <c r="T39" s="249" t="s">
        <v>193</v>
      </c>
      <c r="U39" s="225">
        <v>0</v>
      </c>
      <c r="V39" s="225">
        <f>ROUND(E39*U39,2)</f>
        <v>0</v>
      </c>
      <c r="W39" s="225"/>
      <c r="X39" s="225" t="s">
        <v>464</v>
      </c>
      <c r="Y39" s="225" t="s">
        <v>195</v>
      </c>
      <c r="Z39" s="215"/>
      <c r="AA39" s="215"/>
      <c r="AB39" s="215"/>
      <c r="AC39" s="215"/>
      <c r="AD39" s="215"/>
      <c r="AE39" s="215"/>
      <c r="AF39" s="215"/>
      <c r="AG39" s="215" t="s">
        <v>691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33.75" outlineLevel="1" x14ac:dyDescent="0.2">
      <c r="A40" s="236">
        <v>27</v>
      </c>
      <c r="B40" s="237" t="s">
        <v>745</v>
      </c>
      <c r="C40" s="254" t="s">
        <v>746</v>
      </c>
      <c r="D40" s="238" t="s">
        <v>708</v>
      </c>
      <c r="E40" s="239">
        <v>3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41"/>
      <c r="S40" s="241" t="s">
        <v>192</v>
      </c>
      <c r="T40" s="242" t="s">
        <v>193</v>
      </c>
      <c r="U40" s="225">
        <v>0</v>
      </c>
      <c r="V40" s="225">
        <f>ROUND(E40*U40,2)</f>
        <v>0</v>
      </c>
      <c r="W40" s="225"/>
      <c r="X40" s="225" t="s">
        <v>464</v>
      </c>
      <c r="Y40" s="225" t="s">
        <v>195</v>
      </c>
      <c r="Z40" s="215"/>
      <c r="AA40" s="215"/>
      <c r="AB40" s="215"/>
      <c r="AC40" s="215"/>
      <c r="AD40" s="215"/>
      <c r="AE40" s="215"/>
      <c r="AF40" s="215"/>
      <c r="AG40" s="215" t="s">
        <v>691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56" t="s">
        <v>747</v>
      </c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219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ht="33.75" outlineLevel="1" x14ac:dyDescent="0.2">
      <c r="A42" s="236">
        <v>28</v>
      </c>
      <c r="B42" s="237" t="s">
        <v>748</v>
      </c>
      <c r="C42" s="254" t="s">
        <v>749</v>
      </c>
      <c r="D42" s="238" t="s">
        <v>708</v>
      </c>
      <c r="E42" s="239">
        <v>9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/>
      <c r="S42" s="241" t="s">
        <v>192</v>
      </c>
      <c r="T42" s="242" t="s">
        <v>193</v>
      </c>
      <c r="U42" s="225">
        <v>0</v>
      </c>
      <c r="V42" s="225">
        <f>ROUND(E42*U42,2)</f>
        <v>0</v>
      </c>
      <c r="W42" s="225"/>
      <c r="X42" s="225" t="s">
        <v>464</v>
      </c>
      <c r="Y42" s="225" t="s">
        <v>195</v>
      </c>
      <c r="Z42" s="215"/>
      <c r="AA42" s="215"/>
      <c r="AB42" s="215"/>
      <c r="AC42" s="215"/>
      <c r="AD42" s="215"/>
      <c r="AE42" s="215"/>
      <c r="AF42" s="215"/>
      <c r="AG42" s="215" t="s">
        <v>691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56" t="s">
        <v>750</v>
      </c>
      <c r="D43" s="250"/>
      <c r="E43" s="250"/>
      <c r="F43" s="250"/>
      <c r="G43" s="250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219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x14ac:dyDescent="0.2">
      <c r="A44" s="229" t="s">
        <v>187</v>
      </c>
      <c r="B44" s="230" t="s">
        <v>100</v>
      </c>
      <c r="C44" s="252" t="s">
        <v>101</v>
      </c>
      <c r="D44" s="231"/>
      <c r="E44" s="232"/>
      <c r="F44" s="233"/>
      <c r="G44" s="233">
        <f>SUMIF(AG45:AG45,"&lt;&gt;NOR",G45:G45)</f>
        <v>0</v>
      </c>
      <c r="H44" s="233"/>
      <c r="I44" s="233">
        <f>SUM(I45:I45)</f>
        <v>0</v>
      </c>
      <c r="J44" s="233"/>
      <c r="K44" s="233">
        <f>SUM(K45:K45)</f>
        <v>0</v>
      </c>
      <c r="L44" s="233"/>
      <c r="M44" s="233">
        <f>SUM(M45:M45)</f>
        <v>0</v>
      </c>
      <c r="N44" s="232"/>
      <c r="O44" s="232">
        <f>SUM(O45:O45)</f>
        <v>0</v>
      </c>
      <c r="P44" s="232"/>
      <c r="Q44" s="232">
        <f>SUM(Q45:Q45)</f>
        <v>0</v>
      </c>
      <c r="R44" s="233"/>
      <c r="S44" s="233"/>
      <c r="T44" s="234"/>
      <c r="U44" s="228"/>
      <c r="V44" s="228">
        <f>SUM(V45:V45)</f>
        <v>0</v>
      </c>
      <c r="W44" s="228"/>
      <c r="X44" s="228"/>
      <c r="Y44" s="228"/>
      <c r="AG44" t="s">
        <v>188</v>
      </c>
    </row>
    <row r="45" spans="1:60" outlineLevel="1" x14ac:dyDescent="0.2">
      <c r="A45" s="243">
        <v>29</v>
      </c>
      <c r="B45" s="244" t="s">
        <v>751</v>
      </c>
      <c r="C45" s="253" t="s">
        <v>752</v>
      </c>
      <c r="D45" s="245" t="s">
        <v>705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192</v>
      </c>
      <c r="T45" s="249" t="s">
        <v>193</v>
      </c>
      <c r="U45" s="225">
        <v>0</v>
      </c>
      <c r="V45" s="225">
        <f>ROUND(E45*U45,2)</f>
        <v>0</v>
      </c>
      <c r="W45" s="225"/>
      <c r="X45" s="225" t="s">
        <v>464</v>
      </c>
      <c r="Y45" s="225" t="s">
        <v>195</v>
      </c>
      <c r="Z45" s="215"/>
      <c r="AA45" s="215"/>
      <c r="AB45" s="215"/>
      <c r="AC45" s="215"/>
      <c r="AD45" s="215"/>
      <c r="AE45" s="215"/>
      <c r="AF45" s="215"/>
      <c r="AG45" s="215" t="s">
        <v>691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x14ac:dyDescent="0.2">
      <c r="A46" s="229" t="s">
        <v>187</v>
      </c>
      <c r="B46" s="230" t="s">
        <v>102</v>
      </c>
      <c r="C46" s="252" t="s">
        <v>103</v>
      </c>
      <c r="D46" s="231"/>
      <c r="E46" s="232"/>
      <c r="F46" s="233"/>
      <c r="G46" s="233">
        <f>SUMIF(AG47:AG47,"&lt;&gt;NOR",G47:G47)</f>
        <v>0</v>
      </c>
      <c r="H46" s="233"/>
      <c r="I46" s="233">
        <f>SUM(I47:I47)</f>
        <v>0</v>
      </c>
      <c r="J46" s="233"/>
      <c r="K46" s="233">
        <f>SUM(K47:K47)</f>
        <v>0</v>
      </c>
      <c r="L46" s="233"/>
      <c r="M46" s="233">
        <f>SUM(M47:M47)</f>
        <v>0</v>
      </c>
      <c r="N46" s="232"/>
      <c r="O46" s="232">
        <f>SUM(O47:O47)</f>
        <v>0</v>
      </c>
      <c r="P46" s="232"/>
      <c r="Q46" s="232">
        <f>SUM(Q47:Q47)</f>
        <v>0</v>
      </c>
      <c r="R46" s="233"/>
      <c r="S46" s="233"/>
      <c r="T46" s="234"/>
      <c r="U46" s="228"/>
      <c r="V46" s="228">
        <f>SUM(V47:V47)</f>
        <v>0</v>
      </c>
      <c r="W46" s="228"/>
      <c r="X46" s="228"/>
      <c r="Y46" s="228"/>
      <c r="AG46" t="s">
        <v>188</v>
      </c>
    </row>
    <row r="47" spans="1:60" outlineLevel="1" x14ac:dyDescent="0.2">
      <c r="A47" s="243">
        <v>30</v>
      </c>
      <c r="B47" s="244" t="s">
        <v>753</v>
      </c>
      <c r="C47" s="253" t="s">
        <v>754</v>
      </c>
      <c r="D47" s="245" t="s">
        <v>705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192</v>
      </c>
      <c r="T47" s="249" t="s">
        <v>193</v>
      </c>
      <c r="U47" s="225">
        <v>0</v>
      </c>
      <c r="V47" s="225">
        <f>ROUND(E47*U47,2)</f>
        <v>0</v>
      </c>
      <c r="W47" s="225"/>
      <c r="X47" s="225" t="s">
        <v>194</v>
      </c>
      <c r="Y47" s="225" t="s">
        <v>195</v>
      </c>
      <c r="Z47" s="215"/>
      <c r="AA47" s="215"/>
      <c r="AB47" s="215"/>
      <c r="AC47" s="215"/>
      <c r="AD47" s="215"/>
      <c r="AE47" s="215"/>
      <c r="AF47" s="215"/>
      <c r="AG47" s="215" t="s">
        <v>217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x14ac:dyDescent="0.2">
      <c r="A48" s="229" t="s">
        <v>187</v>
      </c>
      <c r="B48" s="230" t="s">
        <v>104</v>
      </c>
      <c r="C48" s="252" t="s">
        <v>105</v>
      </c>
      <c r="D48" s="231"/>
      <c r="E48" s="232"/>
      <c r="F48" s="233"/>
      <c r="G48" s="233">
        <f>SUMIF(AG49:AG79,"&lt;&gt;NOR",G49:G79)</f>
        <v>0</v>
      </c>
      <c r="H48" s="233"/>
      <c r="I48" s="233">
        <f>SUM(I49:I79)</f>
        <v>0</v>
      </c>
      <c r="J48" s="233"/>
      <c r="K48" s="233">
        <f>SUM(K49:K79)</f>
        <v>0</v>
      </c>
      <c r="L48" s="233"/>
      <c r="M48" s="233">
        <f>SUM(M49:M79)</f>
        <v>0</v>
      </c>
      <c r="N48" s="232"/>
      <c r="O48" s="232">
        <f>SUM(O49:O79)</f>
        <v>0</v>
      </c>
      <c r="P48" s="232"/>
      <c r="Q48" s="232">
        <f>SUM(Q49:Q79)</f>
        <v>0</v>
      </c>
      <c r="R48" s="233"/>
      <c r="S48" s="233"/>
      <c r="T48" s="234"/>
      <c r="U48" s="228"/>
      <c r="V48" s="228">
        <f>SUM(V49:V79)</f>
        <v>0</v>
      </c>
      <c r="W48" s="228"/>
      <c r="X48" s="228"/>
      <c r="Y48" s="228"/>
      <c r="AG48" t="s">
        <v>188</v>
      </c>
    </row>
    <row r="49" spans="1:60" outlineLevel="1" x14ac:dyDescent="0.2">
      <c r="A49" s="243">
        <v>31</v>
      </c>
      <c r="B49" s="244" t="s">
        <v>755</v>
      </c>
      <c r="C49" s="253" t="s">
        <v>756</v>
      </c>
      <c r="D49" s="245" t="s">
        <v>191</v>
      </c>
      <c r="E49" s="246">
        <v>9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192</v>
      </c>
      <c r="T49" s="249" t="s">
        <v>193</v>
      </c>
      <c r="U49" s="225">
        <v>0</v>
      </c>
      <c r="V49" s="225">
        <f>ROUND(E49*U49,2)</f>
        <v>0</v>
      </c>
      <c r="W49" s="225"/>
      <c r="X49" s="225" t="s">
        <v>194</v>
      </c>
      <c r="Y49" s="225" t="s">
        <v>195</v>
      </c>
      <c r="Z49" s="215"/>
      <c r="AA49" s="215"/>
      <c r="AB49" s="215"/>
      <c r="AC49" s="215"/>
      <c r="AD49" s="215"/>
      <c r="AE49" s="215"/>
      <c r="AF49" s="215"/>
      <c r="AG49" s="215" t="s">
        <v>217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43">
        <v>32</v>
      </c>
      <c r="B50" s="244" t="s">
        <v>757</v>
      </c>
      <c r="C50" s="253" t="s">
        <v>758</v>
      </c>
      <c r="D50" s="245" t="s">
        <v>702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192</v>
      </c>
      <c r="T50" s="249" t="s">
        <v>193</v>
      </c>
      <c r="U50" s="225">
        <v>0</v>
      </c>
      <c r="V50" s="225">
        <f>ROUND(E50*U50,2)</f>
        <v>0</v>
      </c>
      <c r="W50" s="225"/>
      <c r="X50" s="225" t="s">
        <v>194</v>
      </c>
      <c r="Y50" s="225" t="s">
        <v>195</v>
      </c>
      <c r="Z50" s="215"/>
      <c r="AA50" s="215"/>
      <c r="AB50" s="215"/>
      <c r="AC50" s="215"/>
      <c r="AD50" s="215"/>
      <c r="AE50" s="215"/>
      <c r="AF50" s="215"/>
      <c r="AG50" s="215" t="s">
        <v>217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43">
        <v>33</v>
      </c>
      <c r="B51" s="244" t="s">
        <v>759</v>
      </c>
      <c r="C51" s="253" t="s">
        <v>760</v>
      </c>
      <c r="D51" s="245" t="s">
        <v>702</v>
      </c>
      <c r="E51" s="246">
        <v>1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192</v>
      </c>
      <c r="T51" s="249" t="s">
        <v>193</v>
      </c>
      <c r="U51" s="225">
        <v>0</v>
      </c>
      <c r="V51" s="225">
        <f>ROUND(E51*U51,2)</f>
        <v>0</v>
      </c>
      <c r="W51" s="225"/>
      <c r="X51" s="225" t="s">
        <v>194</v>
      </c>
      <c r="Y51" s="225" t="s">
        <v>195</v>
      </c>
      <c r="Z51" s="215"/>
      <c r="AA51" s="215"/>
      <c r="AB51" s="215"/>
      <c r="AC51" s="215"/>
      <c r="AD51" s="215"/>
      <c r="AE51" s="215"/>
      <c r="AF51" s="215"/>
      <c r="AG51" s="215" t="s">
        <v>217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43">
        <v>34</v>
      </c>
      <c r="B52" s="244" t="s">
        <v>761</v>
      </c>
      <c r="C52" s="253" t="s">
        <v>762</v>
      </c>
      <c r="D52" s="245" t="s">
        <v>702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8"/>
      <c r="S52" s="248" t="s">
        <v>192</v>
      </c>
      <c r="T52" s="249" t="s">
        <v>193</v>
      </c>
      <c r="U52" s="225">
        <v>0</v>
      </c>
      <c r="V52" s="225">
        <f>ROUND(E52*U52,2)</f>
        <v>0</v>
      </c>
      <c r="W52" s="225"/>
      <c r="X52" s="225" t="s">
        <v>194</v>
      </c>
      <c r="Y52" s="225" t="s">
        <v>195</v>
      </c>
      <c r="Z52" s="215"/>
      <c r="AA52" s="215"/>
      <c r="AB52" s="215"/>
      <c r="AC52" s="215"/>
      <c r="AD52" s="215"/>
      <c r="AE52" s="215"/>
      <c r="AF52" s="215"/>
      <c r="AG52" s="215" t="s">
        <v>217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43">
        <v>35</v>
      </c>
      <c r="B53" s="244" t="s">
        <v>763</v>
      </c>
      <c r="C53" s="253" t="s">
        <v>764</v>
      </c>
      <c r="D53" s="245" t="s">
        <v>702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8"/>
      <c r="S53" s="248" t="s">
        <v>192</v>
      </c>
      <c r="T53" s="249" t="s">
        <v>193</v>
      </c>
      <c r="U53" s="225">
        <v>0</v>
      </c>
      <c r="V53" s="225">
        <f>ROUND(E53*U53,2)</f>
        <v>0</v>
      </c>
      <c r="W53" s="225"/>
      <c r="X53" s="225" t="s">
        <v>194</v>
      </c>
      <c r="Y53" s="225" t="s">
        <v>195</v>
      </c>
      <c r="Z53" s="215"/>
      <c r="AA53" s="215"/>
      <c r="AB53" s="215"/>
      <c r="AC53" s="215"/>
      <c r="AD53" s="215"/>
      <c r="AE53" s="215"/>
      <c r="AF53" s="215"/>
      <c r="AG53" s="215" t="s">
        <v>217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2.5" outlineLevel="1" x14ac:dyDescent="0.2">
      <c r="A54" s="243">
        <v>36</v>
      </c>
      <c r="B54" s="244" t="s">
        <v>765</v>
      </c>
      <c r="C54" s="253" t="s">
        <v>766</v>
      </c>
      <c r="D54" s="245" t="s">
        <v>204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8"/>
      <c r="S54" s="248" t="s">
        <v>192</v>
      </c>
      <c r="T54" s="249" t="s">
        <v>193</v>
      </c>
      <c r="U54" s="225">
        <v>0</v>
      </c>
      <c r="V54" s="225">
        <f>ROUND(E54*U54,2)</f>
        <v>0</v>
      </c>
      <c r="W54" s="225"/>
      <c r="X54" s="225" t="s">
        <v>194</v>
      </c>
      <c r="Y54" s="225" t="s">
        <v>195</v>
      </c>
      <c r="Z54" s="215"/>
      <c r="AA54" s="215"/>
      <c r="AB54" s="215"/>
      <c r="AC54" s="215"/>
      <c r="AD54" s="215"/>
      <c r="AE54" s="215"/>
      <c r="AF54" s="215"/>
      <c r="AG54" s="215" t="s">
        <v>217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33.75" outlineLevel="1" x14ac:dyDescent="0.2">
      <c r="A55" s="236">
        <v>37</v>
      </c>
      <c r="B55" s="237" t="s">
        <v>767</v>
      </c>
      <c r="C55" s="254" t="s">
        <v>768</v>
      </c>
      <c r="D55" s="238" t="s">
        <v>204</v>
      </c>
      <c r="E55" s="239">
        <v>1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192</v>
      </c>
      <c r="T55" s="242" t="s">
        <v>193</v>
      </c>
      <c r="U55" s="225">
        <v>0</v>
      </c>
      <c r="V55" s="225">
        <f>ROUND(E55*U55,2)</f>
        <v>0</v>
      </c>
      <c r="W55" s="225"/>
      <c r="X55" s="225" t="s">
        <v>194</v>
      </c>
      <c r="Y55" s="225" t="s">
        <v>195</v>
      </c>
      <c r="Z55" s="215"/>
      <c r="AA55" s="215"/>
      <c r="AB55" s="215"/>
      <c r="AC55" s="215"/>
      <c r="AD55" s="215"/>
      <c r="AE55" s="215"/>
      <c r="AF55" s="215"/>
      <c r="AG55" s="215" t="s">
        <v>217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33.75" outlineLevel="2" x14ac:dyDescent="0.2">
      <c r="A56" s="222"/>
      <c r="B56" s="223"/>
      <c r="C56" s="256" t="s">
        <v>769</v>
      </c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25"/>
      <c r="Z56" s="215"/>
      <c r="AA56" s="215"/>
      <c r="AB56" s="215"/>
      <c r="AC56" s="215"/>
      <c r="AD56" s="215"/>
      <c r="AE56" s="215"/>
      <c r="AF56" s="215"/>
      <c r="AG56" s="215" t="s">
        <v>219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61" t="str">
        <f>C56</f>
        <v>pevných bodů a konstrukcí; podezdění nebo podbetonování armatur; zalití kotevních šroubů, podlití strojů bez omezení rozsahu a tloušťky podloží, podlévání vyrovnaných strojů nebo jiných zařízení betonem; zabetonování kotvicích rámů do betonových bloků; nastřelování upevňovacích prvků)</v>
      </c>
      <c r="BB56" s="215"/>
      <c r="BC56" s="215"/>
      <c r="BD56" s="215"/>
      <c r="BE56" s="215"/>
      <c r="BF56" s="215"/>
      <c r="BG56" s="215"/>
      <c r="BH56" s="215"/>
    </row>
    <row r="57" spans="1:60" ht="33.75" outlineLevel="1" x14ac:dyDescent="0.2">
      <c r="A57" s="243">
        <v>38</v>
      </c>
      <c r="B57" s="244" t="s">
        <v>770</v>
      </c>
      <c r="C57" s="253" t="s">
        <v>771</v>
      </c>
      <c r="D57" s="245" t="s">
        <v>204</v>
      </c>
      <c r="E57" s="246">
        <v>1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8"/>
      <c r="S57" s="248" t="s">
        <v>192</v>
      </c>
      <c r="T57" s="249" t="s">
        <v>193</v>
      </c>
      <c r="U57" s="225">
        <v>0</v>
      </c>
      <c r="V57" s="225">
        <f>ROUND(E57*U57,2)</f>
        <v>0</v>
      </c>
      <c r="W57" s="225"/>
      <c r="X57" s="225" t="s">
        <v>194</v>
      </c>
      <c r="Y57" s="225" t="s">
        <v>195</v>
      </c>
      <c r="Z57" s="215"/>
      <c r="AA57" s="215"/>
      <c r="AB57" s="215"/>
      <c r="AC57" s="215"/>
      <c r="AD57" s="215"/>
      <c r="AE57" s="215"/>
      <c r="AF57" s="215"/>
      <c r="AG57" s="215" t="s">
        <v>217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43">
        <v>39</v>
      </c>
      <c r="B58" s="244" t="s">
        <v>772</v>
      </c>
      <c r="C58" s="253" t="s">
        <v>773</v>
      </c>
      <c r="D58" s="245" t="s">
        <v>191</v>
      </c>
      <c r="E58" s="246">
        <v>1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8"/>
      <c r="S58" s="248" t="s">
        <v>192</v>
      </c>
      <c r="T58" s="249" t="s">
        <v>193</v>
      </c>
      <c r="U58" s="225">
        <v>0</v>
      </c>
      <c r="V58" s="225">
        <f>ROUND(E58*U58,2)</f>
        <v>0</v>
      </c>
      <c r="W58" s="225"/>
      <c r="X58" s="225" t="s">
        <v>194</v>
      </c>
      <c r="Y58" s="225" t="s">
        <v>195</v>
      </c>
      <c r="Z58" s="215"/>
      <c r="AA58" s="215"/>
      <c r="AB58" s="215"/>
      <c r="AC58" s="215"/>
      <c r="AD58" s="215"/>
      <c r="AE58" s="215"/>
      <c r="AF58" s="215"/>
      <c r="AG58" s="215" t="s">
        <v>217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43">
        <v>40</v>
      </c>
      <c r="B59" s="244" t="s">
        <v>774</v>
      </c>
      <c r="C59" s="253" t="s">
        <v>775</v>
      </c>
      <c r="D59" s="245" t="s">
        <v>191</v>
      </c>
      <c r="E59" s="246">
        <v>120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8"/>
      <c r="S59" s="248" t="s">
        <v>192</v>
      </c>
      <c r="T59" s="249" t="s">
        <v>193</v>
      </c>
      <c r="U59" s="225">
        <v>0</v>
      </c>
      <c r="V59" s="225">
        <f>ROUND(E59*U59,2)</f>
        <v>0</v>
      </c>
      <c r="W59" s="225"/>
      <c r="X59" s="225" t="s">
        <v>194</v>
      </c>
      <c r="Y59" s="225" t="s">
        <v>195</v>
      </c>
      <c r="Z59" s="215"/>
      <c r="AA59" s="215"/>
      <c r="AB59" s="215"/>
      <c r="AC59" s="215"/>
      <c r="AD59" s="215"/>
      <c r="AE59" s="215"/>
      <c r="AF59" s="215"/>
      <c r="AG59" s="215" t="s">
        <v>217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43">
        <v>41</v>
      </c>
      <c r="B60" s="244" t="s">
        <v>776</v>
      </c>
      <c r="C60" s="253" t="s">
        <v>777</v>
      </c>
      <c r="D60" s="245" t="s">
        <v>265</v>
      </c>
      <c r="E60" s="246">
        <v>5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8"/>
      <c r="S60" s="248" t="s">
        <v>192</v>
      </c>
      <c r="T60" s="249" t="s">
        <v>193</v>
      </c>
      <c r="U60" s="225">
        <v>0</v>
      </c>
      <c r="V60" s="225">
        <f>ROUND(E60*U60,2)</f>
        <v>0</v>
      </c>
      <c r="W60" s="225"/>
      <c r="X60" s="225" t="s">
        <v>194</v>
      </c>
      <c r="Y60" s="225" t="s">
        <v>195</v>
      </c>
      <c r="Z60" s="215"/>
      <c r="AA60" s="215"/>
      <c r="AB60" s="215"/>
      <c r="AC60" s="215"/>
      <c r="AD60" s="215"/>
      <c r="AE60" s="215"/>
      <c r="AF60" s="215"/>
      <c r="AG60" s="215" t="s">
        <v>217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43">
        <v>42</v>
      </c>
      <c r="B61" s="244" t="s">
        <v>778</v>
      </c>
      <c r="C61" s="253" t="s">
        <v>779</v>
      </c>
      <c r="D61" s="245" t="s">
        <v>191</v>
      </c>
      <c r="E61" s="246">
        <v>27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8"/>
      <c r="S61" s="248" t="s">
        <v>192</v>
      </c>
      <c r="T61" s="249" t="s">
        <v>193</v>
      </c>
      <c r="U61" s="225">
        <v>0</v>
      </c>
      <c r="V61" s="225">
        <f>ROUND(E61*U61,2)</f>
        <v>0</v>
      </c>
      <c r="W61" s="225"/>
      <c r="X61" s="225" t="s">
        <v>194</v>
      </c>
      <c r="Y61" s="225" t="s">
        <v>195</v>
      </c>
      <c r="Z61" s="215"/>
      <c r="AA61" s="215"/>
      <c r="AB61" s="215"/>
      <c r="AC61" s="215"/>
      <c r="AD61" s="215"/>
      <c r="AE61" s="215"/>
      <c r="AF61" s="215"/>
      <c r="AG61" s="215" t="s">
        <v>217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43">
        <v>43</v>
      </c>
      <c r="B62" s="244" t="s">
        <v>780</v>
      </c>
      <c r="C62" s="253" t="s">
        <v>781</v>
      </c>
      <c r="D62" s="245" t="s">
        <v>191</v>
      </c>
      <c r="E62" s="246">
        <v>8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8"/>
      <c r="S62" s="248" t="s">
        <v>192</v>
      </c>
      <c r="T62" s="249" t="s">
        <v>193</v>
      </c>
      <c r="U62" s="225">
        <v>0</v>
      </c>
      <c r="V62" s="225">
        <f>ROUND(E62*U62,2)</f>
        <v>0</v>
      </c>
      <c r="W62" s="225"/>
      <c r="X62" s="225" t="s">
        <v>194</v>
      </c>
      <c r="Y62" s="225" t="s">
        <v>195</v>
      </c>
      <c r="Z62" s="215"/>
      <c r="AA62" s="215"/>
      <c r="AB62" s="215"/>
      <c r="AC62" s="215"/>
      <c r="AD62" s="215"/>
      <c r="AE62" s="215"/>
      <c r="AF62" s="215"/>
      <c r="AG62" s="215" t="s">
        <v>217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43">
        <v>44</v>
      </c>
      <c r="B63" s="244" t="s">
        <v>782</v>
      </c>
      <c r="C63" s="253" t="s">
        <v>783</v>
      </c>
      <c r="D63" s="245" t="s">
        <v>191</v>
      </c>
      <c r="E63" s="246">
        <v>3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8"/>
      <c r="S63" s="248" t="s">
        <v>192</v>
      </c>
      <c r="T63" s="249" t="s">
        <v>193</v>
      </c>
      <c r="U63" s="225">
        <v>0</v>
      </c>
      <c r="V63" s="225">
        <f>ROUND(E63*U63,2)</f>
        <v>0</v>
      </c>
      <c r="W63" s="225"/>
      <c r="X63" s="225" t="s">
        <v>194</v>
      </c>
      <c r="Y63" s="225" t="s">
        <v>195</v>
      </c>
      <c r="Z63" s="215"/>
      <c r="AA63" s="215"/>
      <c r="AB63" s="215"/>
      <c r="AC63" s="215"/>
      <c r="AD63" s="215"/>
      <c r="AE63" s="215"/>
      <c r="AF63" s="215"/>
      <c r="AG63" s="215" t="s">
        <v>217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43">
        <v>45</v>
      </c>
      <c r="B64" s="244" t="s">
        <v>784</v>
      </c>
      <c r="C64" s="253" t="s">
        <v>785</v>
      </c>
      <c r="D64" s="245" t="s">
        <v>191</v>
      </c>
      <c r="E64" s="246">
        <v>12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8"/>
      <c r="S64" s="248" t="s">
        <v>192</v>
      </c>
      <c r="T64" s="249" t="s">
        <v>193</v>
      </c>
      <c r="U64" s="225">
        <v>0</v>
      </c>
      <c r="V64" s="225">
        <f>ROUND(E64*U64,2)</f>
        <v>0</v>
      </c>
      <c r="W64" s="225"/>
      <c r="X64" s="225" t="s">
        <v>194</v>
      </c>
      <c r="Y64" s="225" t="s">
        <v>195</v>
      </c>
      <c r="Z64" s="215"/>
      <c r="AA64" s="215"/>
      <c r="AB64" s="215"/>
      <c r="AC64" s="215"/>
      <c r="AD64" s="215"/>
      <c r="AE64" s="215"/>
      <c r="AF64" s="215"/>
      <c r="AG64" s="215" t="s">
        <v>217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43">
        <v>46</v>
      </c>
      <c r="B65" s="244" t="s">
        <v>786</v>
      </c>
      <c r="C65" s="253" t="s">
        <v>787</v>
      </c>
      <c r="D65" s="245" t="s">
        <v>191</v>
      </c>
      <c r="E65" s="246">
        <v>3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/>
      <c r="S65" s="248" t="s">
        <v>192</v>
      </c>
      <c r="T65" s="249" t="s">
        <v>193</v>
      </c>
      <c r="U65" s="225">
        <v>0</v>
      </c>
      <c r="V65" s="225">
        <f>ROUND(E65*U65,2)</f>
        <v>0</v>
      </c>
      <c r="W65" s="225"/>
      <c r="X65" s="225" t="s">
        <v>194</v>
      </c>
      <c r="Y65" s="225" t="s">
        <v>195</v>
      </c>
      <c r="Z65" s="215"/>
      <c r="AA65" s="215"/>
      <c r="AB65" s="215"/>
      <c r="AC65" s="215"/>
      <c r="AD65" s="215"/>
      <c r="AE65" s="215"/>
      <c r="AF65" s="215"/>
      <c r="AG65" s="215" t="s">
        <v>217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43">
        <v>47</v>
      </c>
      <c r="B66" s="244" t="s">
        <v>788</v>
      </c>
      <c r="C66" s="253" t="s">
        <v>789</v>
      </c>
      <c r="D66" s="245" t="s">
        <v>191</v>
      </c>
      <c r="E66" s="246">
        <v>2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8"/>
      <c r="S66" s="248" t="s">
        <v>192</v>
      </c>
      <c r="T66" s="249" t="s">
        <v>193</v>
      </c>
      <c r="U66" s="225">
        <v>0</v>
      </c>
      <c r="V66" s="225">
        <f>ROUND(E66*U66,2)</f>
        <v>0</v>
      </c>
      <c r="W66" s="225"/>
      <c r="X66" s="225" t="s">
        <v>194</v>
      </c>
      <c r="Y66" s="225" t="s">
        <v>195</v>
      </c>
      <c r="Z66" s="215"/>
      <c r="AA66" s="215"/>
      <c r="AB66" s="215"/>
      <c r="AC66" s="215"/>
      <c r="AD66" s="215"/>
      <c r="AE66" s="215"/>
      <c r="AF66" s="215"/>
      <c r="AG66" s="215" t="s">
        <v>217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43">
        <v>48</v>
      </c>
      <c r="B67" s="244" t="s">
        <v>790</v>
      </c>
      <c r="C67" s="253" t="s">
        <v>791</v>
      </c>
      <c r="D67" s="245" t="s">
        <v>265</v>
      </c>
      <c r="E67" s="246">
        <v>30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8"/>
      <c r="S67" s="248" t="s">
        <v>192</v>
      </c>
      <c r="T67" s="249" t="s">
        <v>193</v>
      </c>
      <c r="U67" s="225">
        <v>0</v>
      </c>
      <c r="V67" s="225">
        <f>ROUND(E67*U67,2)</f>
        <v>0</v>
      </c>
      <c r="W67" s="225"/>
      <c r="X67" s="225" t="s">
        <v>194</v>
      </c>
      <c r="Y67" s="225" t="s">
        <v>195</v>
      </c>
      <c r="Z67" s="215"/>
      <c r="AA67" s="215"/>
      <c r="AB67" s="215"/>
      <c r="AC67" s="215"/>
      <c r="AD67" s="215"/>
      <c r="AE67" s="215"/>
      <c r="AF67" s="215"/>
      <c r="AG67" s="215" t="s">
        <v>217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43">
        <v>49</v>
      </c>
      <c r="B68" s="244" t="s">
        <v>792</v>
      </c>
      <c r="C68" s="253" t="s">
        <v>793</v>
      </c>
      <c r="D68" s="245" t="s">
        <v>265</v>
      </c>
      <c r="E68" s="246">
        <v>430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192</v>
      </c>
      <c r="T68" s="249" t="s">
        <v>193</v>
      </c>
      <c r="U68" s="225">
        <v>0</v>
      </c>
      <c r="V68" s="225">
        <f>ROUND(E68*U68,2)</f>
        <v>0</v>
      </c>
      <c r="W68" s="225"/>
      <c r="X68" s="225" t="s">
        <v>194</v>
      </c>
      <c r="Y68" s="225" t="s">
        <v>195</v>
      </c>
      <c r="Z68" s="215"/>
      <c r="AA68" s="215"/>
      <c r="AB68" s="215"/>
      <c r="AC68" s="215"/>
      <c r="AD68" s="215"/>
      <c r="AE68" s="215"/>
      <c r="AF68" s="215"/>
      <c r="AG68" s="215" t="s">
        <v>217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43">
        <v>50</v>
      </c>
      <c r="B69" s="244" t="s">
        <v>794</v>
      </c>
      <c r="C69" s="253" t="s">
        <v>795</v>
      </c>
      <c r="D69" s="245" t="s">
        <v>191</v>
      </c>
      <c r="E69" s="246">
        <v>120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8"/>
      <c r="S69" s="248" t="s">
        <v>192</v>
      </c>
      <c r="T69" s="249" t="s">
        <v>193</v>
      </c>
      <c r="U69" s="225">
        <v>0</v>
      </c>
      <c r="V69" s="225">
        <f>ROUND(E69*U69,2)</f>
        <v>0</v>
      </c>
      <c r="W69" s="225"/>
      <c r="X69" s="225" t="s">
        <v>194</v>
      </c>
      <c r="Y69" s="225" t="s">
        <v>195</v>
      </c>
      <c r="Z69" s="215"/>
      <c r="AA69" s="215"/>
      <c r="AB69" s="215"/>
      <c r="AC69" s="215"/>
      <c r="AD69" s="215"/>
      <c r="AE69" s="215"/>
      <c r="AF69" s="215"/>
      <c r="AG69" s="215" t="s">
        <v>217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43">
        <v>51</v>
      </c>
      <c r="B70" s="244" t="s">
        <v>796</v>
      </c>
      <c r="C70" s="253" t="s">
        <v>797</v>
      </c>
      <c r="D70" s="245" t="s">
        <v>191</v>
      </c>
      <c r="E70" s="246">
        <v>1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192</v>
      </c>
      <c r="T70" s="249" t="s">
        <v>193</v>
      </c>
      <c r="U70" s="225">
        <v>0</v>
      </c>
      <c r="V70" s="225">
        <f>ROUND(E70*U70,2)</f>
        <v>0</v>
      </c>
      <c r="W70" s="225"/>
      <c r="X70" s="225" t="s">
        <v>194</v>
      </c>
      <c r="Y70" s="225" t="s">
        <v>195</v>
      </c>
      <c r="Z70" s="215"/>
      <c r="AA70" s="215"/>
      <c r="AB70" s="215"/>
      <c r="AC70" s="215"/>
      <c r="AD70" s="215"/>
      <c r="AE70" s="215"/>
      <c r="AF70" s="215"/>
      <c r="AG70" s="215" t="s">
        <v>217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43">
        <v>52</v>
      </c>
      <c r="B71" s="244" t="s">
        <v>798</v>
      </c>
      <c r="C71" s="253" t="s">
        <v>799</v>
      </c>
      <c r="D71" s="245" t="s">
        <v>191</v>
      </c>
      <c r="E71" s="246">
        <v>5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8"/>
      <c r="S71" s="248" t="s">
        <v>192</v>
      </c>
      <c r="T71" s="249" t="s">
        <v>193</v>
      </c>
      <c r="U71" s="225">
        <v>0</v>
      </c>
      <c r="V71" s="225">
        <f>ROUND(E71*U71,2)</f>
        <v>0</v>
      </c>
      <c r="W71" s="225"/>
      <c r="X71" s="225" t="s">
        <v>194</v>
      </c>
      <c r="Y71" s="225" t="s">
        <v>195</v>
      </c>
      <c r="Z71" s="215"/>
      <c r="AA71" s="215"/>
      <c r="AB71" s="215"/>
      <c r="AC71" s="215"/>
      <c r="AD71" s="215"/>
      <c r="AE71" s="215"/>
      <c r="AF71" s="215"/>
      <c r="AG71" s="215" t="s">
        <v>217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43">
        <v>53</v>
      </c>
      <c r="B72" s="244" t="s">
        <v>800</v>
      </c>
      <c r="C72" s="253" t="s">
        <v>801</v>
      </c>
      <c r="D72" s="245" t="s">
        <v>191</v>
      </c>
      <c r="E72" s="246">
        <v>1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8"/>
      <c r="S72" s="248" t="s">
        <v>192</v>
      </c>
      <c r="T72" s="249" t="s">
        <v>193</v>
      </c>
      <c r="U72" s="225">
        <v>0</v>
      </c>
      <c r="V72" s="225">
        <f>ROUND(E72*U72,2)</f>
        <v>0</v>
      </c>
      <c r="W72" s="225"/>
      <c r="X72" s="225" t="s">
        <v>194</v>
      </c>
      <c r="Y72" s="225" t="s">
        <v>195</v>
      </c>
      <c r="Z72" s="215"/>
      <c r="AA72" s="215"/>
      <c r="AB72" s="215"/>
      <c r="AC72" s="215"/>
      <c r="AD72" s="215"/>
      <c r="AE72" s="215"/>
      <c r="AF72" s="215"/>
      <c r="AG72" s="215" t="s">
        <v>217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43">
        <v>54</v>
      </c>
      <c r="B73" s="244" t="s">
        <v>802</v>
      </c>
      <c r="C73" s="253" t="s">
        <v>803</v>
      </c>
      <c r="D73" s="245" t="s">
        <v>191</v>
      </c>
      <c r="E73" s="246">
        <v>2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8"/>
      <c r="S73" s="248" t="s">
        <v>192</v>
      </c>
      <c r="T73" s="249" t="s">
        <v>193</v>
      </c>
      <c r="U73" s="225">
        <v>0</v>
      </c>
      <c r="V73" s="225">
        <f>ROUND(E73*U73,2)</f>
        <v>0</v>
      </c>
      <c r="W73" s="225"/>
      <c r="X73" s="225" t="s">
        <v>194</v>
      </c>
      <c r="Y73" s="225" t="s">
        <v>195</v>
      </c>
      <c r="Z73" s="215"/>
      <c r="AA73" s="215"/>
      <c r="AB73" s="215"/>
      <c r="AC73" s="215"/>
      <c r="AD73" s="215"/>
      <c r="AE73" s="215"/>
      <c r="AF73" s="215"/>
      <c r="AG73" s="215" t="s">
        <v>217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43">
        <v>55</v>
      </c>
      <c r="B74" s="244" t="s">
        <v>804</v>
      </c>
      <c r="C74" s="253" t="s">
        <v>805</v>
      </c>
      <c r="D74" s="245" t="s">
        <v>191</v>
      </c>
      <c r="E74" s="246">
        <v>14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8"/>
      <c r="S74" s="248" t="s">
        <v>192</v>
      </c>
      <c r="T74" s="249" t="s">
        <v>193</v>
      </c>
      <c r="U74" s="225">
        <v>0</v>
      </c>
      <c r="V74" s="225">
        <f>ROUND(E74*U74,2)</f>
        <v>0</v>
      </c>
      <c r="W74" s="225"/>
      <c r="X74" s="225" t="s">
        <v>194</v>
      </c>
      <c r="Y74" s="225" t="s">
        <v>195</v>
      </c>
      <c r="Z74" s="215"/>
      <c r="AA74" s="215"/>
      <c r="AB74" s="215"/>
      <c r="AC74" s="215"/>
      <c r="AD74" s="215"/>
      <c r="AE74" s="215"/>
      <c r="AF74" s="215"/>
      <c r="AG74" s="215" t="s">
        <v>217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43">
        <v>56</v>
      </c>
      <c r="B75" s="244" t="s">
        <v>806</v>
      </c>
      <c r="C75" s="253" t="s">
        <v>807</v>
      </c>
      <c r="D75" s="245" t="s">
        <v>191</v>
      </c>
      <c r="E75" s="246">
        <v>19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8"/>
      <c r="S75" s="248" t="s">
        <v>192</v>
      </c>
      <c r="T75" s="249" t="s">
        <v>193</v>
      </c>
      <c r="U75" s="225">
        <v>0</v>
      </c>
      <c r="V75" s="225">
        <f>ROUND(E75*U75,2)</f>
        <v>0</v>
      </c>
      <c r="W75" s="225"/>
      <c r="X75" s="225" t="s">
        <v>194</v>
      </c>
      <c r="Y75" s="225" t="s">
        <v>195</v>
      </c>
      <c r="Z75" s="215"/>
      <c r="AA75" s="215"/>
      <c r="AB75" s="215"/>
      <c r="AC75" s="215"/>
      <c r="AD75" s="215"/>
      <c r="AE75" s="215"/>
      <c r="AF75" s="215"/>
      <c r="AG75" s="215" t="s">
        <v>217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43">
        <v>57</v>
      </c>
      <c r="B76" s="244" t="s">
        <v>808</v>
      </c>
      <c r="C76" s="253" t="s">
        <v>809</v>
      </c>
      <c r="D76" s="245" t="s">
        <v>705</v>
      </c>
      <c r="E76" s="246">
        <v>2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8"/>
      <c r="S76" s="248" t="s">
        <v>192</v>
      </c>
      <c r="T76" s="249" t="s">
        <v>193</v>
      </c>
      <c r="U76" s="225">
        <v>0</v>
      </c>
      <c r="V76" s="225">
        <f>ROUND(E76*U76,2)</f>
        <v>0</v>
      </c>
      <c r="W76" s="225"/>
      <c r="X76" s="225" t="s">
        <v>194</v>
      </c>
      <c r="Y76" s="225" t="s">
        <v>195</v>
      </c>
      <c r="Z76" s="215"/>
      <c r="AA76" s="215"/>
      <c r="AB76" s="215"/>
      <c r="AC76" s="215"/>
      <c r="AD76" s="215"/>
      <c r="AE76" s="215"/>
      <c r="AF76" s="215"/>
      <c r="AG76" s="215" t="s">
        <v>217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43">
        <v>58</v>
      </c>
      <c r="B77" s="244" t="s">
        <v>810</v>
      </c>
      <c r="C77" s="253" t="s">
        <v>811</v>
      </c>
      <c r="D77" s="245" t="s">
        <v>265</v>
      </c>
      <c r="E77" s="246">
        <v>15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8"/>
      <c r="S77" s="248" t="s">
        <v>192</v>
      </c>
      <c r="T77" s="249" t="s">
        <v>193</v>
      </c>
      <c r="U77" s="225">
        <v>0</v>
      </c>
      <c r="V77" s="225">
        <f>ROUND(E77*U77,2)</f>
        <v>0</v>
      </c>
      <c r="W77" s="225"/>
      <c r="X77" s="225" t="s">
        <v>194</v>
      </c>
      <c r="Y77" s="225" t="s">
        <v>195</v>
      </c>
      <c r="Z77" s="215"/>
      <c r="AA77" s="215"/>
      <c r="AB77" s="215"/>
      <c r="AC77" s="215"/>
      <c r="AD77" s="215"/>
      <c r="AE77" s="215"/>
      <c r="AF77" s="215"/>
      <c r="AG77" s="215" t="s">
        <v>217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43">
        <v>59</v>
      </c>
      <c r="B78" s="244" t="s">
        <v>812</v>
      </c>
      <c r="C78" s="253" t="s">
        <v>813</v>
      </c>
      <c r="D78" s="245" t="s">
        <v>705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8"/>
      <c r="S78" s="248" t="s">
        <v>192</v>
      </c>
      <c r="T78" s="249" t="s">
        <v>193</v>
      </c>
      <c r="U78" s="225">
        <v>0</v>
      </c>
      <c r="V78" s="225">
        <f>ROUND(E78*U78,2)</f>
        <v>0</v>
      </c>
      <c r="W78" s="225"/>
      <c r="X78" s="225" t="s">
        <v>194</v>
      </c>
      <c r="Y78" s="225" t="s">
        <v>195</v>
      </c>
      <c r="Z78" s="215"/>
      <c r="AA78" s="215"/>
      <c r="AB78" s="215"/>
      <c r="AC78" s="215"/>
      <c r="AD78" s="215"/>
      <c r="AE78" s="215"/>
      <c r="AF78" s="215"/>
      <c r="AG78" s="215" t="s">
        <v>217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43">
        <v>60</v>
      </c>
      <c r="B79" s="244" t="s">
        <v>814</v>
      </c>
      <c r="C79" s="253" t="s">
        <v>815</v>
      </c>
      <c r="D79" s="245" t="s">
        <v>265</v>
      </c>
      <c r="E79" s="246">
        <v>20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8"/>
      <c r="S79" s="248" t="s">
        <v>192</v>
      </c>
      <c r="T79" s="249" t="s">
        <v>193</v>
      </c>
      <c r="U79" s="225">
        <v>0</v>
      </c>
      <c r="V79" s="225">
        <f>ROUND(E79*U79,2)</f>
        <v>0</v>
      </c>
      <c r="W79" s="225"/>
      <c r="X79" s="225" t="s">
        <v>194</v>
      </c>
      <c r="Y79" s="225" t="s">
        <v>195</v>
      </c>
      <c r="Z79" s="215"/>
      <c r="AA79" s="215"/>
      <c r="AB79" s="215"/>
      <c r="AC79" s="215"/>
      <c r="AD79" s="215"/>
      <c r="AE79" s="215"/>
      <c r="AF79" s="215"/>
      <c r="AG79" s="215" t="s">
        <v>217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x14ac:dyDescent="0.2">
      <c r="A80" s="229" t="s">
        <v>187</v>
      </c>
      <c r="B80" s="230" t="s">
        <v>106</v>
      </c>
      <c r="C80" s="252" t="s">
        <v>107</v>
      </c>
      <c r="D80" s="231"/>
      <c r="E80" s="232"/>
      <c r="F80" s="233"/>
      <c r="G80" s="233">
        <f>SUMIF(AG81:AG86,"&lt;&gt;NOR",G81:G86)</f>
        <v>0</v>
      </c>
      <c r="H80" s="233"/>
      <c r="I80" s="233">
        <f>SUM(I81:I86)</f>
        <v>0</v>
      </c>
      <c r="J80" s="233"/>
      <c r="K80" s="233">
        <f>SUM(K81:K86)</f>
        <v>0</v>
      </c>
      <c r="L80" s="233"/>
      <c r="M80" s="233">
        <f>SUM(M81:M86)</f>
        <v>0</v>
      </c>
      <c r="N80" s="232"/>
      <c r="O80" s="232">
        <f>SUM(O81:O86)</f>
        <v>0</v>
      </c>
      <c r="P80" s="232"/>
      <c r="Q80" s="232">
        <f>SUM(Q81:Q86)</f>
        <v>0</v>
      </c>
      <c r="R80" s="233"/>
      <c r="S80" s="233"/>
      <c r="T80" s="234"/>
      <c r="U80" s="228"/>
      <c r="V80" s="228">
        <f>SUM(V81:V86)</f>
        <v>0</v>
      </c>
      <c r="W80" s="228"/>
      <c r="X80" s="228"/>
      <c r="Y80" s="228"/>
      <c r="AG80" t="s">
        <v>188</v>
      </c>
    </row>
    <row r="81" spans="1:60" outlineLevel="1" x14ac:dyDescent="0.2">
      <c r="A81" s="243">
        <v>61</v>
      </c>
      <c r="B81" s="244" t="s">
        <v>816</v>
      </c>
      <c r="C81" s="253" t="s">
        <v>817</v>
      </c>
      <c r="D81" s="245" t="s">
        <v>191</v>
      </c>
      <c r="E81" s="246">
        <v>86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8"/>
      <c r="S81" s="248" t="s">
        <v>192</v>
      </c>
      <c r="T81" s="249" t="s">
        <v>193</v>
      </c>
      <c r="U81" s="225">
        <v>0</v>
      </c>
      <c r="V81" s="225">
        <f>ROUND(E81*U81,2)</f>
        <v>0</v>
      </c>
      <c r="W81" s="225"/>
      <c r="X81" s="225" t="s">
        <v>194</v>
      </c>
      <c r="Y81" s="225" t="s">
        <v>195</v>
      </c>
      <c r="Z81" s="215"/>
      <c r="AA81" s="215"/>
      <c r="AB81" s="215"/>
      <c r="AC81" s="215"/>
      <c r="AD81" s="215"/>
      <c r="AE81" s="215"/>
      <c r="AF81" s="215"/>
      <c r="AG81" s="215" t="s">
        <v>217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43">
        <v>62</v>
      </c>
      <c r="B82" s="244" t="s">
        <v>818</v>
      </c>
      <c r="C82" s="253" t="s">
        <v>819</v>
      </c>
      <c r="D82" s="245" t="s">
        <v>191</v>
      </c>
      <c r="E82" s="246">
        <v>8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8"/>
      <c r="S82" s="248" t="s">
        <v>192</v>
      </c>
      <c r="T82" s="249" t="s">
        <v>193</v>
      </c>
      <c r="U82" s="225">
        <v>0</v>
      </c>
      <c r="V82" s="225">
        <f>ROUND(E82*U82,2)</f>
        <v>0</v>
      </c>
      <c r="W82" s="225"/>
      <c r="X82" s="225" t="s">
        <v>194</v>
      </c>
      <c r="Y82" s="225" t="s">
        <v>195</v>
      </c>
      <c r="Z82" s="215"/>
      <c r="AA82" s="215"/>
      <c r="AB82" s="215"/>
      <c r="AC82" s="215"/>
      <c r="AD82" s="215"/>
      <c r="AE82" s="215"/>
      <c r="AF82" s="215"/>
      <c r="AG82" s="215" t="s">
        <v>217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43">
        <v>63</v>
      </c>
      <c r="B83" s="244" t="s">
        <v>820</v>
      </c>
      <c r="C83" s="253" t="s">
        <v>821</v>
      </c>
      <c r="D83" s="245" t="s">
        <v>191</v>
      </c>
      <c r="E83" s="246">
        <v>16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21</v>
      </c>
      <c r="M83" s="248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8"/>
      <c r="S83" s="248" t="s">
        <v>192</v>
      </c>
      <c r="T83" s="249" t="s">
        <v>193</v>
      </c>
      <c r="U83" s="225">
        <v>0</v>
      </c>
      <c r="V83" s="225">
        <f>ROUND(E83*U83,2)</f>
        <v>0</v>
      </c>
      <c r="W83" s="225"/>
      <c r="X83" s="225" t="s">
        <v>194</v>
      </c>
      <c r="Y83" s="225" t="s">
        <v>195</v>
      </c>
      <c r="Z83" s="215"/>
      <c r="AA83" s="215"/>
      <c r="AB83" s="215"/>
      <c r="AC83" s="215"/>
      <c r="AD83" s="215"/>
      <c r="AE83" s="215"/>
      <c r="AF83" s="215"/>
      <c r="AG83" s="215" t="s">
        <v>217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43">
        <v>64</v>
      </c>
      <c r="B84" s="244" t="s">
        <v>822</v>
      </c>
      <c r="C84" s="253" t="s">
        <v>823</v>
      </c>
      <c r="D84" s="245" t="s">
        <v>191</v>
      </c>
      <c r="E84" s="246">
        <v>3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8"/>
      <c r="S84" s="248" t="s">
        <v>192</v>
      </c>
      <c r="T84" s="249" t="s">
        <v>193</v>
      </c>
      <c r="U84" s="225">
        <v>0</v>
      </c>
      <c r="V84" s="225">
        <f>ROUND(E84*U84,2)</f>
        <v>0</v>
      </c>
      <c r="W84" s="225"/>
      <c r="X84" s="225" t="s">
        <v>194</v>
      </c>
      <c r="Y84" s="225" t="s">
        <v>195</v>
      </c>
      <c r="Z84" s="215"/>
      <c r="AA84" s="215"/>
      <c r="AB84" s="215"/>
      <c r="AC84" s="215"/>
      <c r="AD84" s="215"/>
      <c r="AE84" s="215"/>
      <c r="AF84" s="215"/>
      <c r="AG84" s="215" t="s">
        <v>217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43">
        <v>65</v>
      </c>
      <c r="B85" s="244" t="s">
        <v>824</v>
      </c>
      <c r="C85" s="253" t="s">
        <v>825</v>
      </c>
      <c r="D85" s="245" t="s">
        <v>191</v>
      </c>
      <c r="E85" s="246">
        <v>35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21</v>
      </c>
      <c r="M85" s="248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8"/>
      <c r="S85" s="248" t="s">
        <v>192</v>
      </c>
      <c r="T85" s="249" t="s">
        <v>193</v>
      </c>
      <c r="U85" s="225">
        <v>0</v>
      </c>
      <c r="V85" s="225">
        <f>ROUND(E85*U85,2)</f>
        <v>0</v>
      </c>
      <c r="W85" s="225"/>
      <c r="X85" s="225" t="s">
        <v>194</v>
      </c>
      <c r="Y85" s="225" t="s">
        <v>195</v>
      </c>
      <c r="Z85" s="215"/>
      <c r="AA85" s="215"/>
      <c r="AB85" s="215"/>
      <c r="AC85" s="215"/>
      <c r="AD85" s="215"/>
      <c r="AE85" s="215"/>
      <c r="AF85" s="215"/>
      <c r="AG85" s="215" t="s">
        <v>217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36">
        <v>66</v>
      </c>
      <c r="B86" s="237" t="s">
        <v>826</v>
      </c>
      <c r="C86" s="254" t="s">
        <v>827</v>
      </c>
      <c r="D86" s="238" t="s">
        <v>265</v>
      </c>
      <c r="E86" s="239">
        <v>43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/>
      <c r="S86" s="241" t="s">
        <v>192</v>
      </c>
      <c r="T86" s="242" t="s">
        <v>193</v>
      </c>
      <c r="U86" s="225">
        <v>0</v>
      </c>
      <c r="V86" s="225">
        <f>ROUND(E86*U86,2)</f>
        <v>0</v>
      </c>
      <c r="W86" s="225"/>
      <c r="X86" s="225" t="s">
        <v>194</v>
      </c>
      <c r="Y86" s="225" t="s">
        <v>195</v>
      </c>
      <c r="Z86" s="215"/>
      <c r="AA86" s="215"/>
      <c r="AB86" s="215"/>
      <c r="AC86" s="215"/>
      <c r="AD86" s="215"/>
      <c r="AE86" s="215"/>
      <c r="AF86" s="215"/>
      <c r="AG86" s="215" t="s">
        <v>217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x14ac:dyDescent="0.2">
      <c r="A87" s="3"/>
      <c r="B87" s="4"/>
      <c r="C87" s="258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12</v>
      </c>
      <c r="AF87">
        <v>21</v>
      </c>
      <c r="AG87" t="s">
        <v>173</v>
      </c>
    </row>
    <row r="88" spans="1:60" x14ac:dyDescent="0.2">
      <c r="A88" s="218"/>
      <c r="B88" s="219" t="s">
        <v>29</v>
      </c>
      <c r="C88" s="259"/>
      <c r="D88" s="220"/>
      <c r="E88" s="221"/>
      <c r="F88" s="221"/>
      <c r="G88" s="235">
        <f>G8+G14+G17+G21+G28+G38+G44+G46+G48+G80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f>SUMIF(L7:L86,AE87,G7:G86)</f>
        <v>0</v>
      </c>
      <c r="AF88">
        <f>SUMIF(L7:L86,AF87,G7:G86)</f>
        <v>0</v>
      </c>
      <c r="AG88" t="s">
        <v>388</v>
      </c>
    </row>
    <row r="89" spans="1:60" x14ac:dyDescent="0.2">
      <c r="C89" s="260"/>
      <c r="D89" s="10"/>
      <c r="AG89" t="s">
        <v>389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h+2wm46wLI+6TRvzlxvqBxamrkFlFYckX5V9USx5Z3grnL06vt7hE6NlSPmzyFgCK77HjDcAZx1mMSUqb9Daw==" saltValue="MBkrKxReFl80JlRBryOysA==" spinCount="100000" sheet="1" formatRows="0"/>
  <mergeCells count="7">
    <mergeCell ref="C56:G56"/>
    <mergeCell ref="A1:G1"/>
    <mergeCell ref="C2:G2"/>
    <mergeCell ref="C3:G3"/>
    <mergeCell ref="C4:G4"/>
    <mergeCell ref="C41:G41"/>
    <mergeCell ref="C43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7F11-0434-4B83-91FF-5DD03085A36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160</v>
      </c>
      <c r="B1" s="200"/>
      <c r="C1" s="200"/>
      <c r="D1" s="200"/>
      <c r="E1" s="200"/>
      <c r="F1" s="200"/>
      <c r="G1" s="200"/>
      <c r="AG1" t="s">
        <v>161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162</v>
      </c>
    </row>
    <row r="3" spans="1:60" ht="24.95" customHeight="1" x14ac:dyDescent="0.2">
      <c r="A3" s="201" t="s">
        <v>8</v>
      </c>
      <c r="B3" s="49" t="s">
        <v>59</v>
      </c>
      <c r="C3" s="204" t="s">
        <v>60</v>
      </c>
      <c r="D3" s="202"/>
      <c r="E3" s="202"/>
      <c r="F3" s="202"/>
      <c r="G3" s="203"/>
      <c r="AC3" s="179" t="s">
        <v>162</v>
      </c>
      <c r="AG3" t="s">
        <v>163</v>
      </c>
    </row>
    <row r="4" spans="1:60" ht="24.95" customHeight="1" x14ac:dyDescent="0.2">
      <c r="A4" s="205" t="s">
        <v>9</v>
      </c>
      <c r="B4" s="206" t="s">
        <v>61</v>
      </c>
      <c r="C4" s="207" t="s">
        <v>62</v>
      </c>
      <c r="D4" s="208"/>
      <c r="E4" s="208"/>
      <c r="F4" s="208"/>
      <c r="G4" s="209"/>
      <c r="AG4" t="s">
        <v>164</v>
      </c>
    </row>
    <row r="5" spans="1:60" x14ac:dyDescent="0.2">
      <c r="D5" s="10"/>
    </row>
    <row r="6" spans="1:60" ht="38.25" x14ac:dyDescent="0.2">
      <c r="A6" s="211" t="s">
        <v>165</v>
      </c>
      <c r="B6" s="213" t="s">
        <v>166</v>
      </c>
      <c r="C6" s="213" t="s">
        <v>167</v>
      </c>
      <c r="D6" s="212" t="s">
        <v>168</v>
      </c>
      <c r="E6" s="211" t="s">
        <v>169</v>
      </c>
      <c r="F6" s="210" t="s">
        <v>170</v>
      </c>
      <c r="G6" s="211" t="s">
        <v>29</v>
      </c>
      <c r="H6" s="214" t="s">
        <v>30</v>
      </c>
      <c r="I6" s="214" t="s">
        <v>171</v>
      </c>
      <c r="J6" s="214" t="s">
        <v>31</v>
      </c>
      <c r="K6" s="214" t="s">
        <v>172</v>
      </c>
      <c r="L6" s="214" t="s">
        <v>173</v>
      </c>
      <c r="M6" s="214" t="s">
        <v>174</v>
      </c>
      <c r="N6" s="214" t="s">
        <v>175</v>
      </c>
      <c r="O6" s="214" t="s">
        <v>176</v>
      </c>
      <c r="P6" s="214" t="s">
        <v>177</v>
      </c>
      <c r="Q6" s="214" t="s">
        <v>178</v>
      </c>
      <c r="R6" s="214" t="s">
        <v>179</v>
      </c>
      <c r="S6" s="214" t="s">
        <v>180</v>
      </c>
      <c r="T6" s="214" t="s">
        <v>181</v>
      </c>
      <c r="U6" s="214" t="s">
        <v>182</v>
      </c>
      <c r="V6" s="214" t="s">
        <v>183</v>
      </c>
      <c r="W6" s="214" t="s">
        <v>184</v>
      </c>
      <c r="X6" s="214" t="s">
        <v>185</v>
      </c>
      <c r="Y6" s="214" t="s">
        <v>186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187</v>
      </c>
      <c r="B8" s="230" t="s">
        <v>137</v>
      </c>
      <c r="C8" s="252" t="s">
        <v>138</v>
      </c>
      <c r="D8" s="231"/>
      <c r="E8" s="232"/>
      <c r="F8" s="233"/>
      <c r="G8" s="233">
        <f>SUMIF(AG9:AG39,"&lt;&gt;NOR",G9:G39)</f>
        <v>0</v>
      </c>
      <c r="H8" s="233"/>
      <c r="I8" s="233">
        <f>SUM(I9:I39)</f>
        <v>0</v>
      </c>
      <c r="J8" s="233"/>
      <c r="K8" s="233">
        <f>SUM(K9:K39)</f>
        <v>0</v>
      </c>
      <c r="L8" s="233"/>
      <c r="M8" s="233">
        <f>SUM(M9:M39)</f>
        <v>0</v>
      </c>
      <c r="N8" s="232"/>
      <c r="O8" s="232">
        <f>SUM(O9:O39)</f>
        <v>0</v>
      </c>
      <c r="P8" s="232"/>
      <c r="Q8" s="232">
        <f>SUM(Q9:Q39)</f>
        <v>0</v>
      </c>
      <c r="R8" s="233"/>
      <c r="S8" s="233"/>
      <c r="T8" s="234"/>
      <c r="U8" s="228"/>
      <c r="V8" s="228">
        <f>SUM(V9:V39)</f>
        <v>0</v>
      </c>
      <c r="W8" s="228"/>
      <c r="X8" s="228"/>
      <c r="Y8" s="228"/>
      <c r="AG8" t="s">
        <v>188</v>
      </c>
    </row>
    <row r="9" spans="1:60" outlineLevel="1" x14ac:dyDescent="0.2">
      <c r="A9" s="243">
        <v>1</v>
      </c>
      <c r="B9" s="244" t="s">
        <v>828</v>
      </c>
      <c r="C9" s="253" t="s">
        <v>829</v>
      </c>
      <c r="D9" s="245" t="s">
        <v>232</v>
      </c>
      <c r="E9" s="246">
        <v>4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192</v>
      </c>
      <c r="T9" s="249" t="s">
        <v>193</v>
      </c>
      <c r="U9" s="225">
        <v>0</v>
      </c>
      <c r="V9" s="225">
        <f>ROUND(E9*U9,2)</f>
        <v>0</v>
      </c>
      <c r="W9" s="225"/>
      <c r="X9" s="225" t="s">
        <v>194</v>
      </c>
      <c r="Y9" s="225" t="s">
        <v>195</v>
      </c>
      <c r="Z9" s="215"/>
      <c r="AA9" s="215"/>
      <c r="AB9" s="215"/>
      <c r="AC9" s="215"/>
      <c r="AD9" s="215"/>
      <c r="AE9" s="215"/>
      <c r="AF9" s="215"/>
      <c r="AG9" s="215" t="s">
        <v>196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43">
        <v>2</v>
      </c>
      <c r="B10" s="244" t="s">
        <v>830</v>
      </c>
      <c r="C10" s="253" t="s">
        <v>831</v>
      </c>
      <c r="D10" s="245" t="s">
        <v>232</v>
      </c>
      <c r="E10" s="246">
        <v>4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192</v>
      </c>
      <c r="T10" s="249" t="s">
        <v>193</v>
      </c>
      <c r="U10" s="225">
        <v>0</v>
      </c>
      <c r="V10" s="225">
        <f>ROUND(E10*U10,2)</f>
        <v>0</v>
      </c>
      <c r="W10" s="225"/>
      <c r="X10" s="225" t="s">
        <v>194</v>
      </c>
      <c r="Y10" s="225" t="s">
        <v>195</v>
      </c>
      <c r="Z10" s="215"/>
      <c r="AA10" s="215"/>
      <c r="AB10" s="215"/>
      <c r="AC10" s="215"/>
      <c r="AD10" s="215"/>
      <c r="AE10" s="215"/>
      <c r="AF10" s="215"/>
      <c r="AG10" s="215" t="s">
        <v>196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3">
        <v>3</v>
      </c>
      <c r="B11" s="244" t="s">
        <v>832</v>
      </c>
      <c r="C11" s="253" t="s">
        <v>833</v>
      </c>
      <c r="D11" s="245" t="s">
        <v>207</v>
      </c>
      <c r="E11" s="246">
        <v>37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192</v>
      </c>
      <c r="T11" s="249" t="s">
        <v>193</v>
      </c>
      <c r="U11" s="225">
        <v>0</v>
      </c>
      <c r="V11" s="225">
        <f>ROUND(E11*U11,2)</f>
        <v>0</v>
      </c>
      <c r="W11" s="225"/>
      <c r="X11" s="225" t="s">
        <v>194</v>
      </c>
      <c r="Y11" s="225" t="s">
        <v>195</v>
      </c>
      <c r="Z11" s="215"/>
      <c r="AA11" s="215"/>
      <c r="AB11" s="215"/>
      <c r="AC11" s="215"/>
      <c r="AD11" s="215"/>
      <c r="AE11" s="215"/>
      <c r="AF11" s="215"/>
      <c r="AG11" s="215" t="s">
        <v>315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3">
        <v>4</v>
      </c>
      <c r="B12" s="244" t="s">
        <v>834</v>
      </c>
      <c r="C12" s="253" t="s">
        <v>835</v>
      </c>
      <c r="D12" s="245" t="s">
        <v>207</v>
      </c>
      <c r="E12" s="246">
        <v>37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192</v>
      </c>
      <c r="T12" s="249" t="s">
        <v>193</v>
      </c>
      <c r="U12" s="225">
        <v>0</v>
      </c>
      <c r="V12" s="225">
        <f>ROUND(E12*U12,2)</f>
        <v>0</v>
      </c>
      <c r="W12" s="225"/>
      <c r="X12" s="225" t="s">
        <v>194</v>
      </c>
      <c r="Y12" s="225" t="s">
        <v>195</v>
      </c>
      <c r="Z12" s="215"/>
      <c r="AA12" s="215"/>
      <c r="AB12" s="215"/>
      <c r="AC12" s="215"/>
      <c r="AD12" s="215"/>
      <c r="AE12" s="215"/>
      <c r="AF12" s="215"/>
      <c r="AG12" s="215" t="s">
        <v>315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3">
        <v>5</v>
      </c>
      <c r="B13" s="244" t="s">
        <v>836</v>
      </c>
      <c r="C13" s="253" t="s">
        <v>837</v>
      </c>
      <c r="D13" s="245" t="s">
        <v>265</v>
      </c>
      <c r="E13" s="246">
        <v>12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192</v>
      </c>
      <c r="T13" s="249" t="s">
        <v>193</v>
      </c>
      <c r="U13" s="225">
        <v>0</v>
      </c>
      <c r="V13" s="225">
        <f>ROUND(E13*U13,2)</f>
        <v>0</v>
      </c>
      <c r="W13" s="225"/>
      <c r="X13" s="225" t="s">
        <v>194</v>
      </c>
      <c r="Y13" s="225" t="s">
        <v>195</v>
      </c>
      <c r="Z13" s="215"/>
      <c r="AA13" s="215"/>
      <c r="AB13" s="215"/>
      <c r="AC13" s="215"/>
      <c r="AD13" s="215"/>
      <c r="AE13" s="215"/>
      <c r="AF13" s="215"/>
      <c r="AG13" s="215" t="s">
        <v>315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43">
        <v>6</v>
      </c>
      <c r="B14" s="244" t="s">
        <v>838</v>
      </c>
      <c r="C14" s="253" t="s">
        <v>839</v>
      </c>
      <c r="D14" s="245" t="s">
        <v>705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192</v>
      </c>
      <c r="T14" s="249" t="s">
        <v>193</v>
      </c>
      <c r="U14" s="225">
        <v>0</v>
      </c>
      <c r="V14" s="225">
        <f>ROUND(E14*U14,2)</f>
        <v>0</v>
      </c>
      <c r="W14" s="225"/>
      <c r="X14" s="225" t="s">
        <v>194</v>
      </c>
      <c r="Y14" s="225" t="s">
        <v>195</v>
      </c>
      <c r="Z14" s="215"/>
      <c r="AA14" s="215"/>
      <c r="AB14" s="215"/>
      <c r="AC14" s="215"/>
      <c r="AD14" s="215"/>
      <c r="AE14" s="215"/>
      <c r="AF14" s="215"/>
      <c r="AG14" s="215" t="s">
        <v>315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3">
        <v>7</v>
      </c>
      <c r="B15" s="244" t="s">
        <v>840</v>
      </c>
      <c r="C15" s="253" t="s">
        <v>841</v>
      </c>
      <c r="D15" s="245" t="s">
        <v>232</v>
      </c>
      <c r="E15" s="246">
        <v>10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192</v>
      </c>
      <c r="T15" s="249" t="s">
        <v>193</v>
      </c>
      <c r="U15" s="225">
        <v>0</v>
      </c>
      <c r="V15" s="225">
        <f>ROUND(E15*U15,2)</f>
        <v>0</v>
      </c>
      <c r="W15" s="225"/>
      <c r="X15" s="225" t="s">
        <v>194</v>
      </c>
      <c r="Y15" s="225" t="s">
        <v>195</v>
      </c>
      <c r="Z15" s="215"/>
      <c r="AA15" s="215"/>
      <c r="AB15" s="215"/>
      <c r="AC15" s="215"/>
      <c r="AD15" s="215"/>
      <c r="AE15" s="215"/>
      <c r="AF15" s="215"/>
      <c r="AG15" s="215" t="s">
        <v>196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3">
        <v>8</v>
      </c>
      <c r="B16" s="244" t="s">
        <v>842</v>
      </c>
      <c r="C16" s="253" t="s">
        <v>843</v>
      </c>
      <c r="D16" s="245" t="s">
        <v>232</v>
      </c>
      <c r="E16" s="246">
        <v>2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192</v>
      </c>
      <c r="T16" s="249" t="s">
        <v>193</v>
      </c>
      <c r="U16" s="225">
        <v>0</v>
      </c>
      <c r="V16" s="225">
        <f>ROUND(E16*U16,2)</f>
        <v>0</v>
      </c>
      <c r="W16" s="225"/>
      <c r="X16" s="225" t="s">
        <v>194</v>
      </c>
      <c r="Y16" s="225" t="s">
        <v>195</v>
      </c>
      <c r="Z16" s="215"/>
      <c r="AA16" s="215"/>
      <c r="AB16" s="215"/>
      <c r="AC16" s="215"/>
      <c r="AD16" s="215"/>
      <c r="AE16" s="215"/>
      <c r="AF16" s="215"/>
      <c r="AG16" s="215" t="s">
        <v>196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3">
        <v>9</v>
      </c>
      <c r="B17" s="244" t="s">
        <v>844</v>
      </c>
      <c r="C17" s="253" t="s">
        <v>845</v>
      </c>
      <c r="D17" s="245" t="s">
        <v>265</v>
      </c>
      <c r="E17" s="246">
        <v>29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192</v>
      </c>
      <c r="T17" s="249" t="s">
        <v>193</v>
      </c>
      <c r="U17" s="225">
        <v>0</v>
      </c>
      <c r="V17" s="225">
        <f>ROUND(E17*U17,2)</f>
        <v>0</v>
      </c>
      <c r="W17" s="225"/>
      <c r="X17" s="225" t="s">
        <v>194</v>
      </c>
      <c r="Y17" s="225" t="s">
        <v>195</v>
      </c>
      <c r="Z17" s="215"/>
      <c r="AA17" s="215"/>
      <c r="AB17" s="215"/>
      <c r="AC17" s="215"/>
      <c r="AD17" s="215"/>
      <c r="AE17" s="215"/>
      <c r="AF17" s="215"/>
      <c r="AG17" s="215" t="s">
        <v>315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43">
        <v>10</v>
      </c>
      <c r="B18" s="244" t="s">
        <v>846</v>
      </c>
      <c r="C18" s="253" t="s">
        <v>847</v>
      </c>
      <c r="D18" s="245" t="s">
        <v>265</v>
      </c>
      <c r="E18" s="246">
        <v>67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192</v>
      </c>
      <c r="T18" s="249" t="s">
        <v>193</v>
      </c>
      <c r="U18" s="225">
        <v>0</v>
      </c>
      <c r="V18" s="225">
        <f>ROUND(E18*U18,2)</f>
        <v>0</v>
      </c>
      <c r="W18" s="225"/>
      <c r="X18" s="225" t="s">
        <v>194</v>
      </c>
      <c r="Y18" s="225" t="s">
        <v>195</v>
      </c>
      <c r="Z18" s="215"/>
      <c r="AA18" s="215"/>
      <c r="AB18" s="215"/>
      <c r="AC18" s="215"/>
      <c r="AD18" s="215"/>
      <c r="AE18" s="215"/>
      <c r="AF18" s="215"/>
      <c r="AG18" s="215" t="s">
        <v>315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3">
        <v>11</v>
      </c>
      <c r="B19" s="244" t="s">
        <v>848</v>
      </c>
      <c r="C19" s="253" t="s">
        <v>849</v>
      </c>
      <c r="D19" s="245" t="s">
        <v>705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192</v>
      </c>
      <c r="T19" s="249" t="s">
        <v>193</v>
      </c>
      <c r="U19" s="225">
        <v>0</v>
      </c>
      <c r="V19" s="225">
        <f>ROUND(E19*U19,2)</f>
        <v>0</v>
      </c>
      <c r="W19" s="225"/>
      <c r="X19" s="225" t="s">
        <v>194</v>
      </c>
      <c r="Y19" s="225" t="s">
        <v>195</v>
      </c>
      <c r="Z19" s="215"/>
      <c r="AA19" s="215"/>
      <c r="AB19" s="215"/>
      <c r="AC19" s="215"/>
      <c r="AD19" s="215"/>
      <c r="AE19" s="215"/>
      <c r="AF19" s="215"/>
      <c r="AG19" s="215" t="s">
        <v>315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43">
        <v>12</v>
      </c>
      <c r="B20" s="244" t="s">
        <v>850</v>
      </c>
      <c r="C20" s="253" t="s">
        <v>851</v>
      </c>
      <c r="D20" s="245" t="s">
        <v>705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192</v>
      </c>
      <c r="T20" s="249" t="s">
        <v>193</v>
      </c>
      <c r="U20" s="225">
        <v>0</v>
      </c>
      <c r="V20" s="225">
        <f>ROUND(E20*U20,2)</f>
        <v>0</v>
      </c>
      <c r="W20" s="225"/>
      <c r="X20" s="225" t="s">
        <v>194</v>
      </c>
      <c r="Y20" s="225" t="s">
        <v>195</v>
      </c>
      <c r="Z20" s="215"/>
      <c r="AA20" s="215"/>
      <c r="AB20" s="215"/>
      <c r="AC20" s="215"/>
      <c r="AD20" s="215"/>
      <c r="AE20" s="215"/>
      <c r="AF20" s="215"/>
      <c r="AG20" s="215" t="s">
        <v>315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43">
        <v>13</v>
      </c>
      <c r="B21" s="244" t="s">
        <v>852</v>
      </c>
      <c r="C21" s="253" t="s">
        <v>853</v>
      </c>
      <c r="D21" s="245" t="s">
        <v>705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192</v>
      </c>
      <c r="T21" s="249" t="s">
        <v>193</v>
      </c>
      <c r="U21" s="225">
        <v>0</v>
      </c>
      <c r="V21" s="225">
        <f>ROUND(E21*U21,2)</f>
        <v>0</v>
      </c>
      <c r="W21" s="225"/>
      <c r="X21" s="225" t="s">
        <v>194</v>
      </c>
      <c r="Y21" s="225" t="s">
        <v>195</v>
      </c>
      <c r="Z21" s="215"/>
      <c r="AA21" s="215"/>
      <c r="AB21" s="215"/>
      <c r="AC21" s="215"/>
      <c r="AD21" s="215"/>
      <c r="AE21" s="215"/>
      <c r="AF21" s="215"/>
      <c r="AG21" s="215" t="s">
        <v>315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3">
        <v>14</v>
      </c>
      <c r="B22" s="244" t="s">
        <v>854</v>
      </c>
      <c r="C22" s="253" t="s">
        <v>855</v>
      </c>
      <c r="D22" s="245" t="s">
        <v>705</v>
      </c>
      <c r="E22" s="246">
        <v>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192</v>
      </c>
      <c r="T22" s="249" t="s">
        <v>193</v>
      </c>
      <c r="U22" s="225">
        <v>0</v>
      </c>
      <c r="V22" s="225">
        <f>ROUND(E22*U22,2)</f>
        <v>0</v>
      </c>
      <c r="W22" s="225"/>
      <c r="X22" s="225" t="s">
        <v>194</v>
      </c>
      <c r="Y22" s="225" t="s">
        <v>195</v>
      </c>
      <c r="Z22" s="215"/>
      <c r="AA22" s="215"/>
      <c r="AB22" s="215"/>
      <c r="AC22" s="215"/>
      <c r="AD22" s="215"/>
      <c r="AE22" s="215"/>
      <c r="AF22" s="215"/>
      <c r="AG22" s="215" t="s">
        <v>315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43">
        <v>15</v>
      </c>
      <c r="B23" s="244" t="s">
        <v>854</v>
      </c>
      <c r="C23" s="253" t="s">
        <v>855</v>
      </c>
      <c r="D23" s="245" t="s">
        <v>705</v>
      </c>
      <c r="E23" s="246">
        <v>5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192</v>
      </c>
      <c r="T23" s="249" t="s">
        <v>193</v>
      </c>
      <c r="U23" s="225">
        <v>0</v>
      </c>
      <c r="V23" s="225">
        <f>ROUND(E23*U23,2)</f>
        <v>0</v>
      </c>
      <c r="W23" s="225"/>
      <c r="X23" s="225" t="s">
        <v>194</v>
      </c>
      <c r="Y23" s="225" t="s">
        <v>195</v>
      </c>
      <c r="Z23" s="215"/>
      <c r="AA23" s="215"/>
      <c r="AB23" s="215"/>
      <c r="AC23" s="215"/>
      <c r="AD23" s="215"/>
      <c r="AE23" s="215"/>
      <c r="AF23" s="215"/>
      <c r="AG23" s="215" t="s">
        <v>315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43">
        <v>16</v>
      </c>
      <c r="B24" s="244" t="s">
        <v>856</v>
      </c>
      <c r="C24" s="253" t="s">
        <v>857</v>
      </c>
      <c r="D24" s="245" t="s">
        <v>705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192</v>
      </c>
      <c r="T24" s="249" t="s">
        <v>193</v>
      </c>
      <c r="U24" s="225">
        <v>0</v>
      </c>
      <c r="V24" s="225">
        <f>ROUND(E24*U24,2)</f>
        <v>0</v>
      </c>
      <c r="W24" s="225"/>
      <c r="X24" s="225" t="s">
        <v>194</v>
      </c>
      <c r="Y24" s="225" t="s">
        <v>195</v>
      </c>
      <c r="Z24" s="215"/>
      <c r="AA24" s="215"/>
      <c r="AB24" s="215"/>
      <c r="AC24" s="215"/>
      <c r="AD24" s="215"/>
      <c r="AE24" s="215"/>
      <c r="AF24" s="215"/>
      <c r="AG24" s="215" t="s">
        <v>315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3">
        <v>17</v>
      </c>
      <c r="B25" s="244" t="s">
        <v>858</v>
      </c>
      <c r="C25" s="253" t="s">
        <v>859</v>
      </c>
      <c r="D25" s="245" t="s">
        <v>705</v>
      </c>
      <c r="E25" s="246">
        <v>1.3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192</v>
      </c>
      <c r="T25" s="249" t="s">
        <v>193</v>
      </c>
      <c r="U25" s="225">
        <v>0</v>
      </c>
      <c r="V25" s="225">
        <f>ROUND(E25*U25,2)</f>
        <v>0</v>
      </c>
      <c r="W25" s="225"/>
      <c r="X25" s="225" t="s">
        <v>194</v>
      </c>
      <c r="Y25" s="225" t="s">
        <v>195</v>
      </c>
      <c r="Z25" s="215"/>
      <c r="AA25" s="215"/>
      <c r="AB25" s="215"/>
      <c r="AC25" s="215"/>
      <c r="AD25" s="215"/>
      <c r="AE25" s="215"/>
      <c r="AF25" s="215"/>
      <c r="AG25" s="215" t="s">
        <v>315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43">
        <v>18</v>
      </c>
      <c r="B26" s="244" t="s">
        <v>860</v>
      </c>
      <c r="C26" s="253" t="s">
        <v>861</v>
      </c>
      <c r="D26" s="245" t="s">
        <v>705</v>
      </c>
      <c r="E26" s="246">
        <v>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192</v>
      </c>
      <c r="T26" s="249" t="s">
        <v>193</v>
      </c>
      <c r="U26" s="225">
        <v>0</v>
      </c>
      <c r="V26" s="225">
        <f>ROUND(E26*U26,2)</f>
        <v>0</v>
      </c>
      <c r="W26" s="225"/>
      <c r="X26" s="225" t="s">
        <v>862</v>
      </c>
      <c r="Y26" s="225" t="s">
        <v>195</v>
      </c>
      <c r="Z26" s="215"/>
      <c r="AA26" s="215"/>
      <c r="AB26" s="215"/>
      <c r="AC26" s="215"/>
      <c r="AD26" s="215"/>
      <c r="AE26" s="215"/>
      <c r="AF26" s="215"/>
      <c r="AG26" s="215" t="s">
        <v>863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43">
        <v>19</v>
      </c>
      <c r="B27" s="244" t="s">
        <v>864</v>
      </c>
      <c r="C27" s="253" t="s">
        <v>865</v>
      </c>
      <c r="D27" s="245" t="s">
        <v>705</v>
      </c>
      <c r="E27" s="246">
        <v>2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192</v>
      </c>
      <c r="T27" s="249" t="s">
        <v>193</v>
      </c>
      <c r="U27" s="225">
        <v>0</v>
      </c>
      <c r="V27" s="225">
        <f>ROUND(E27*U27,2)</f>
        <v>0</v>
      </c>
      <c r="W27" s="225"/>
      <c r="X27" s="225" t="s">
        <v>464</v>
      </c>
      <c r="Y27" s="225" t="s">
        <v>195</v>
      </c>
      <c r="Z27" s="215"/>
      <c r="AA27" s="215"/>
      <c r="AB27" s="215"/>
      <c r="AC27" s="215"/>
      <c r="AD27" s="215"/>
      <c r="AE27" s="215"/>
      <c r="AF27" s="215"/>
      <c r="AG27" s="215" t="s">
        <v>691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43">
        <v>20</v>
      </c>
      <c r="B28" s="244" t="s">
        <v>866</v>
      </c>
      <c r="C28" s="253" t="s">
        <v>867</v>
      </c>
      <c r="D28" s="245" t="s">
        <v>705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192</v>
      </c>
      <c r="T28" s="249" t="s">
        <v>193</v>
      </c>
      <c r="U28" s="225">
        <v>0</v>
      </c>
      <c r="V28" s="225">
        <f>ROUND(E28*U28,2)</f>
        <v>0</v>
      </c>
      <c r="W28" s="225"/>
      <c r="X28" s="225" t="s">
        <v>464</v>
      </c>
      <c r="Y28" s="225" t="s">
        <v>195</v>
      </c>
      <c r="Z28" s="215"/>
      <c r="AA28" s="215"/>
      <c r="AB28" s="215"/>
      <c r="AC28" s="215"/>
      <c r="AD28" s="215"/>
      <c r="AE28" s="215"/>
      <c r="AF28" s="215"/>
      <c r="AG28" s="215" t="s">
        <v>691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43">
        <v>21</v>
      </c>
      <c r="B29" s="244" t="s">
        <v>868</v>
      </c>
      <c r="C29" s="253" t="s">
        <v>869</v>
      </c>
      <c r="D29" s="245" t="s">
        <v>705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192</v>
      </c>
      <c r="T29" s="249" t="s">
        <v>193</v>
      </c>
      <c r="U29" s="225">
        <v>0</v>
      </c>
      <c r="V29" s="225">
        <f>ROUND(E29*U29,2)</f>
        <v>0</v>
      </c>
      <c r="W29" s="225"/>
      <c r="X29" s="225" t="s">
        <v>464</v>
      </c>
      <c r="Y29" s="225" t="s">
        <v>195</v>
      </c>
      <c r="Z29" s="215"/>
      <c r="AA29" s="215"/>
      <c r="AB29" s="215"/>
      <c r="AC29" s="215"/>
      <c r="AD29" s="215"/>
      <c r="AE29" s="215"/>
      <c r="AF29" s="215"/>
      <c r="AG29" s="215" t="s">
        <v>691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43">
        <v>22</v>
      </c>
      <c r="B30" s="244" t="s">
        <v>870</v>
      </c>
      <c r="C30" s="253" t="s">
        <v>871</v>
      </c>
      <c r="D30" s="245" t="s">
        <v>705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192</v>
      </c>
      <c r="T30" s="249" t="s">
        <v>193</v>
      </c>
      <c r="U30" s="225">
        <v>0</v>
      </c>
      <c r="V30" s="225">
        <f>ROUND(E30*U30,2)</f>
        <v>0</v>
      </c>
      <c r="W30" s="225"/>
      <c r="X30" s="225" t="s">
        <v>464</v>
      </c>
      <c r="Y30" s="225" t="s">
        <v>195</v>
      </c>
      <c r="Z30" s="215"/>
      <c r="AA30" s="215"/>
      <c r="AB30" s="215"/>
      <c r="AC30" s="215"/>
      <c r="AD30" s="215"/>
      <c r="AE30" s="215"/>
      <c r="AF30" s="215"/>
      <c r="AG30" s="215" t="s">
        <v>691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3">
        <v>23</v>
      </c>
      <c r="B31" s="244" t="s">
        <v>860</v>
      </c>
      <c r="C31" s="253" t="s">
        <v>872</v>
      </c>
      <c r="D31" s="245" t="s">
        <v>705</v>
      </c>
      <c r="E31" s="246">
        <v>5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192</v>
      </c>
      <c r="T31" s="249" t="s">
        <v>193</v>
      </c>
      <c r="U31" s="225">
        <v>0</v>
      </c>
      <c r="V31" s="225">
        <f>ROUND(E31*U31,2)</f>
        <v>0</v>
      </c>
      <c r="W31" s="225"/>
      <c r="X31" s="225" t="s">
        <v>464</v>
      </c>
      <c r="Y31" s="225" t="s">
        <v>195</v>
      </c>
      <c r="Z31" s="215"/>
      <c r="AA31" s="215"/>
      <c r="AB31" s="215"/>
      <c r="AC31" s="215"/>
      <c r="AD31" s="215"/>
      <c r="AE31" s="215"/>
      <c r="AF31" s="215"/>
      <c r="AG31" s="215" t="s">
        <v>691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43">
        <v>24</v>
      </c>
      <c r="B32" s="244" t="s">
        <v>873</v>
      </c>
      <c r="C32" s="253" t="s">
        <v>874</v>
      </c>
      <c r="D32" s="245" t="s">
        <v>705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192</v>
      </c>
      <c r="T32" s="249" t="s">
        <v>193</v>
      </c>
      <c r="U32" s="225">
        <v>0</v>
      </c>
      <c r="V32" s="225">
        <f>ROUND(E32*U32,2)</f>
        <v>0</v>
      </c>
      <c r="W32" s="225"/>
      <c r="X32" s="225" t="s">
        <v>464</v>
      </c>
      <c r="Y32" s="225" t="s">
        <v>195</v>
      </c>
      <c r="Z32" s="215"/>
      <c r="AA32" s="215"/>
      <c r="AB32" s="215"/>
      <c r="AC32" s="215"/>
      <c r="AD32" s="215"/>
      <c r="AE32" s="215"/>
      <c r="AF32" s="215"/>
      <c r="AG32" s="215" t="s">
        <v>691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33.75" outlineLevel="1" x14ac:dyDescent="0.2">
      <c r="A33" s="236">
        <v>25</v>
      </c>
      <c r="B33" s="237" t="s">
        <v>875</v>
      </c>
      <c r="C33" s="254" t="s">
        <v>876</v>
      </c>
      <c r="D33" s="238" t="s">
        <v>705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192</v>
      </c>
      <c r="T33" s="242" t="s">
        <v>193</v>
      </c>
      <c r="U33" s="225">
        <v>0</v>
      </c>
      <c r="V33" s="225">
        <f>ROUND(E33*U33,2)</f>
        <v>0</v>
      </c>
      <c r="W33" s="225"/>
      <c r="X33" s="225" t="s">
        <v>464</v>
      </c>
      <c r="Y33" s="225" t="s">
        <v>195</v>
      </c>
      <c r="Z33" s="215"/>
      <c r="AA33" s="215"/>
      <c r="AB33" s="215"/>
      <c r="AC33" s="215"/>
      <c r="AD33" s="215"/>
      <c r="AE33" s="215"/>
      <c r="AF33" s="215"/>
      <c r="AG33" s="215" t="s">
        <v>691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56" t="s">
        <v>877</v>
      </c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219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57" t="s">
        <v>878</v>
      </c>
      <c r="D35" s="251"/>
      <c r="E35" s="251"/>
      <c r="F35" s="251"/>
      <c r="G35" s="251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219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57" t="s">
        <v>879</v>
      </c>
      <c r="D36" s="251"/>
      <c r="E36" s="251"/>
      <c r="F36" s="251"/>
      <c r="G36" s="251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219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2.5" outlineLevel="1" x14ac:dyDescent="0.2">
      <c r="A37" s="243">
        <v>26</v>
      </c>
      <c r="B37" s="244" t="s">
        <v>880</v>
      </c>
      <c r="C37" s="253" t="s">
        <v>881</v>
      </c>
      <c r="D37" s="245" t="s">
        <v>705</v>
      </c>
      <c r="E37" s="246">
        <v>1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192</v>
      </c>
      <c r="T37" s="249" t="s">
        <v>193</v>
      </c>
      <c r="U37" s="225">
        <v>0</v>
      </c>
      <c r="V37" s="225">
        <f>ROUND(E37*U37,2)</f>
        <v>0</v>
      </c>
      <c r="W37" s="225"/>
      <c r="X37" s="225" t="s">
        <v>464</v>
      </c>
      <c r="Y37" s="225" t="s">
        <v>195</v>
      </c>
      <c r="Z37" s="215"/>
      <c r="AA37" s="215"/>
      <c r="AB37" s="215"/>
      <c r="AC37" s="215"/>
      <c r="AD37" s="215"/>
      <c r="AE37" s="215"/>
      <c r="AF37" s="215"/>
      <c r="AG37" s="215" t="s">
        <v>691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43">
        <v>27</v>
      </c>
      <c r="B38" s="244" t="s">
        <v>836</v>
      </c>
      <c r="C38" s="253" t="s">
        <v>882</v>
      </c>
      <c r="D38" s="245" t="s">
        <v>265</v>
      </c>
      <c r="E38" s="246">
        <v>5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192</v>
      </c>
      <c r="T38" s="249" t="s">
        <v>193</v>
      </c>
      <c r="U38" s="225">
        <v>0</v>
      </c>
      <c r="V38" s="225">
        <f>ROUND(E38*U38,2)</f>
        <v>0</v>
      </c>
      <c r="W38" s="225"/>
      <c r="X38" s="225" t="s">
        <v>862</v>
      </c>
      <c r="Y38" s="225" t="s">
        <v>195</v>
      </c>
      <c r="Z38" s="215"/>
      <c r="AA38" s="215"/>
      <c r="AB38" s="215"/>
      <c r="AC38" s="215"/>
      <c r="AD38" s="215"/>
      <c r="AE38" s="215"/>
      <c r="AF38" s="215"/>
      <c r="AG38" s="215" t="s">
        <v>883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43">
        <v>28</v>
      </c>
      <c r="B39" s="244" t="s">
        <v>836</v>
      </c>
      <c r="C39" s="253" t="s">
        <v>884</v>
      </c>
      <c r="D39" s="245" t="s">
        <v>265</v>
      </c>
      <c r="E39" s="246">
        <v>67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192</v>
      </c>
      <c r="T39" s="249" t="s">
        <v>193</v>
      </c>
      <c r="U39" s="225">
        <v>0</v>
      </c>
      <c r="V39" s="225">
        <f>ROUND(E39*U39,2)</f>
        <v>0</v>
      </c>
      <c r="W39" s="225"/>
      <c r="X39" s="225" t="s">
        <v>862</v>
      </c>
      <c r="Y39" s="225" t="s">
        <v>195</v>
      </c>
      <c r="Z39" s="215"/>
      <c r="AA39" s="215"/>
      <c r="AB39" s="215"/>
      <c r="AC39" s="215"/>
      <c r="AD39" s="215"/>
      <c r="AE39" s="215"/>
      <c r="AF39" s="215"/>
      <c r="AG39" s="215" t="s">
        <v>883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x14ac:dyDescent="0.2">
      <c r="A40" s="229" t="s">
        <v>187</v>
      </c>
      <c r="B40" s="230" t="s">
        <v>135</v>
      </c>
      <c r="C40" s="252" t="s">
        <v>136</v>
      </c>
      <c r="D40" s="231"/>
      <c r="E40" s="232"/>
      <c r="F40" s="233"/>
      <c r="G40" s="233">
        <f>SUMIF(AG41:AG44,"&lt;&gt;NOR",G41:G44)</f>
        <v>0</v>
      </c>
      <c r="H40" s="233"/>
      <c r="I40" s="233">
        <f>SUM(I41:I44)</f>
        <v>0</v>
      </c>
      <c r="J40" s="233"/>
      <c r="K40" s="233">
        <f>SUM(K41:K44)</f>
        <v>0</v>
      </c>
      <c r="L40" s="233"/>
      <c r="M40" s="233">
        <f>SUM(M41:M44)</f>
        <v>0</v>
      </c>
      <c r="N40" s="232"/>
      <c r="O40" s="232">
        <f>SUM(O41:O44)</f>
        <v>0</v>
      </c>
      <c r="P40" s="232"/>
      <c r="Q40" s="232">
        <f>SUM(Q41:Q44)</f>
        <v>0</v>
      </c>
      <c r="R40" s="233"/>
      <c r="S40" s="233"/>
      <c r="T40" s="234"/>
      <c r="U40" s="228"/>
      <c r="V40" s="228">
        <f>SUM(V41:V44)</f>
        <v>0.27</v>
      </c>
      <c r="W40" s="228"/>
      <c r="X40" s="228"/>
      <c r="Y40" s="228"/>
      <c r="AG40" t="s">
        <v>188</v>
      </c>
    </row>
    <row r="41" spans="1:60" ht="22.5" outlineLevel="1" x14ac:dyDescent="0.2">
      <c r="A41" s="236">
        <v>29</v>
      </c>
      <c r="B41" s="237" t="s">
        <v>885</v>
      </c>
      <c r="C41" s="254" t="s">
        <v>886</v>
      </c>
      <c r="D41" s="238" t="s">
        <v>207</v>
      </c>
      <c r="E41" s="239">
        <v>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5.1000000000000004E-4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887</v>
      </c>
      <c r="S41" s="241" t="s">
        <v>888</v>
      </c>
      <c r="T41" s="242" t="s">
        <v>888</v>
      </c>
      <c r="U41" s="225">
        <v>0.26700000000000002</v>
      </c>
      <c r="V41" s="225">
        <f>ROUND(E41*U41,2)</f>
        <v>0.27</v>
      </c>
      <c r="W41" s="225"/>
      <c r="X41" s="225" t="s">
        <v>194</v>
      </c>
      <c r="Y41" s="225" t="s">
        <v>195</v>
      </c>
      <c r="Z41" s="215"/>
      <c r="AA41" s="215"/>
      <c r="AB41" s="215"/>
      <c r="AC41" s="215"/>
      <c r="AD41" s="215"/>
      <c r="AE41" s="215"/>
      <c r="AF41" s="215"/>
      <c r="AG41" s="215" t="s">
        <v>196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63" t="s">
        <v>889</v>
      </c>
      <c r="D42" s="262"/>
      <c r="E42" s="262"/>
      <c r="F42" s="262"/>
      <c r="G42" s="262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5"/>
      <c r="AA42" s="215"/>
      <c r="AB42" s="215"/>
      <c r="AC42" s="215"/>
      <c r="AD42" s="215"/>
      <c r="AE42" s="215"/>
      <c r="AF42" s="215"/>
      <c r="AG42" s="215" t="s">
        <v>890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57" t="s">
        <v>453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219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1" x14ac:dyDescent="0.2">
      <c r="A44" s="236">
        <v>30</v>
      </c>
      <c r="B44" s="237" t="s">
        <v>891</v>
      </c>
      <c r="C44" s="254" t="s">
        <v>892</v>
      </c>
      <c r="D44" s="238" t="s">
        <v>201</v>
      </c>
      <c r="E44" s="239">
        <v>1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192</v>
      </c>
      <c r="T44" s="242" t="s">
        <v>193</v>
      </c>
      <c r="U44" s="225">
        <v>0</v>
      </c>
      <c r="V44" s="225">
        <f>ROUND(E44*U44,2)</f>
        <v>0</v>
      </c>
      <c r="W44" s="225"/>
      <c r="X44" s="225" t="s">
        <v>194</v>
      </c>
      <c r="Y44" s="225" t="s">
        <v>195</v>
      </c>
      <c r="Z44" s="215"/>
      <c r="AA44" s="215"/>
      <c r="AB44" s="215"/>
      <c r="AC44" s="215"/>
      <c r="AD44" s="215"/>
      <c r="AE44" s="215"/>
      <c r="AF44" s="215"/>
      <c r="AG44" s="215" t="s">
        <v>196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">
      <c r="A45" s="3"/>
      <c r="B45" s="4"/>
      <c r="C45" s="258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12</v>
      </c>
      <c r="AF45">
        <v>21</v>
      </c>
      <c r="AG45" t="s">
        <v>173</v>
      </c>
    </row>
    <row r="46" spans="1:60" x14ac:dyDescent="0.2">
      <c r="A46" s="218"/>
      <c r="B46" s="219" t="s">
        <v>29</v>
      </c>
      <c r="C46" s="259"/>
      <c r="D46" s="220"/>
      <c r="E46" s="221"/>
      <c r="F46" s="221"/>
      <c r="G46" s="235">
        <f>G8+G40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388</v>
      </c>
    </row>
    <row r="47" spans="1:60" x14ac:dyDescent="0.2">
      <c r="C47" s="260"/>
      <c r="D47" s="10"/>
      <c r="AG47" t="s">
        <v>389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GBNl4BAwJEMLSbcpgUPptdhT9+BqaIZADxxx13Qt5/HfHRNlTXnR0ThDj+q/ap/smtX0C09C88Zo5hNKJzhdQ==" saltValue="Th4VlOgoD5JFU2bKzQ6llw==" spinCount="100000" sheet="1" formatRows="0"/>
  <mergeCells count="9">
    <mergeCell ref="C36:G36"/>
    <mergeCell ref="C42:G42"/>
    <mergeCell ref="C43:G43"/>
    <mergeCell ref="A1:G1"/>
    <mergeCell ref="C2:G2"/>
    <mergeCell ref="C3:G3"/>
    <mergeCell ref="C4:G4"/>
    <mergeCell ref="C34:G34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14EB-4986-4E7C-8A38-0728248EB4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160</v>
      </c>
      <c r="B1" s="200"/>
      <c r="C1" s="200"/>
      <c r="D1" s="200"/>
      <c r="E1" s="200"/>
      <c r="F1" s="200"/>
      <c r="G1" s="200"/>
      <c r="AG1" t="s">
        <v>161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162</v>
      </c>
    </row>
    <row r="3" spans="1:60" ht="24.95" customHeight="1" x14ac:dyDescent="0.2">
      <c r="A3" s="201" t="s">
        <v>8</v>
      </c>
      <c r="B3" s="49" t="s">
        <v>59</v>
      </c>
      <c r="C3" s="204" t="s">
        <v>60</v>
      </c>
      <c r="D3" s="202"/>
      <c r="E3" s="202"/>
      <c r="F3" s="202"/>
      <c r="G3" s="203"/>
      <c r="AC3" s="179" t="s">
        <v>162</v>
      </c>
      <c r="AG3" t="s">
        <v>163</v>
      </c>
    </row>
    <row r="4" spans="1:60" ht="24.95" customHeight="1" x14ac:dyDescent="0.2">
      <c r="A4" s="205" t="s">
        <v>9</v>
      </c>
      <c r="B4" s="206" t="s">
        <v>63</v>
      </c>
      <c r="C4" s="207" t="s">
        <v>64</v>
      </c>
      <c r="D4" s="208"/>
      <c r="E4" s="208"/>
      <c r="F4" s="208"/>
      <c r="G4" s="209"/>
      <c r="AG4" t="s">
        <v>164</v>
      </c>
    </row>
    <row r="5" spans="1:60" x14ac:dyDescent="0.2">
      <c r="D5" s="10"/>
    </row>
    <row r="6" spans="1:60" ht="38.25" x14ac:dyDescent="0.2">
      <c r="A6" s="211" t="s">
        <v>165</v>
      </c>
      <c r="B6" s="213" t="s">
        <v>166</v>
      </c>
      <c r="C6" s="213" t="s">
        <v>167</v>
      </c>
      <c r="D6" s="212" t="s">
        <v>168</v>
      </c>
      <c r="E6" s="211" t="s">
        <v>169</v>
      </c>
      <c r="F6" s="210" t="s">
        <v>170</v>
      </c>
      <c r="G6" s="211" t="s">
        <v>29</v>
      </c>
      <c r="H6" s="214" t="s">
        <v>30</v>
      </c>
      <c r="I6" s="214" t="s">
        <v>171</v>
      </c>
      <c r="J6" s="214" t="s">
        <v>31</v>
      </c>
      <c r="K6" s="214" t="s">
        <v>172</v>
      </c>
      <c r="L6" s="214" t="s">
        <v>173</v>
      </c>
      <c r="M6" s="214" t="s">
        <v>174</v>
      </c>
      <c r="N6" s="214" t="s">
        <v>175</v>
      </c>
      <c r="O6" s="214" t="s">
        <v>176</v>
      </c>
      <c r="P6" s="214" t="s">
        <v>177</v>
      </c>
      <c r="Q6" s="214" t="s">
        <v>178</v>
      </c>
      <c r="R6" s="214" t="s">
        <v>179</v>
      </c>
      <c r="S6" s="214" t="s">
        <v>180</v>
      </c>
      <c r="T6" s="214" t="s">
        <v>181</v>
      </c>
      <c r="U6" s="214" t="s">
        <v>182</v>
      </c>
      <c r="V6" s="214" t="s">
        <v>183</v>
      </c>
      <c r="W6" s="214" t="s">
        <v>184</v>
      </c>
      <c r="X6" s="214" t="s">
        <v>185</v>
      </c>
      <c r="Y6" s="214" t="s">
        <v>186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187</v>
      </c>
      <c r="B8" s="230" t="s">
        <v>139</v>
      </c>
      <c r="C8" s="252" t="s">
        <v>140</v>
      </c>
      <c r="D8" s="231"/>
      <c r="E8" s="232"/>
      <c r="F8" s="233"/>
      <c r="G8" s="233">
        <f>SUMIF(AG9:AG19,"&lt;&gt;NOR",G9:G19)</f>
        <v>0</v>
      </c>
      <c r="H8" s="233"/>
      <c r="I8" s="233">
        <f>SUM(I9:I19)</f>
        <v>0</v>
      </c>
      <c r="J8" s="233"/>
      <c r="K8" s="233">
        <f>SUM(K9:K19)</f>
        <v>0</v>
      </c>
      <c r="L8" s="233"/>
      <c r="M8" s="233">
        <f>SUM(M9:M19)</f>
        <v>0</v>
      </c>
      <c r="N8" s="232"/>
      <c r="O8" s="232">
        <f>SUM(O9:O19)</f>
        <v>0</v>
      </c>
      <c r="P8" s="232"/>
      <c r="Q8" s="232">
        <f>SUM(Q9:Q19)</f>
        <v>0</v>
      </c>
      <c r="R8" s="233"/>
      <c r="S8" s="233"/>
      <c r="T8" s="234"/>
      <c r="U8" s="228"/>
      <c r="V8" s="228">
        <f>SUM(V9:V19)</f>
        <v>0</v>
      </c>
      <c r="W8" s="228"/>
      <c r="X8" s="228"/>
      <c r="Y8" s="228"/>
      <c r="AG8" t="s">
        <v>188</v>
      </c>
    </row>
    <row r="9" spans="1:60" outlineLevel="1" x14ac:dyDescent="0.2">
      <c r="A9" s="243">
        <v>1</v>
      </c>
      <c r="B9" s="244" t="s">
        <v>893</v>
      </c>
      <c r="C9" s="253" t="s">
        <v>894</v>
      </c>
      <c r="D9" s="245" t="s">
        <v>705</v>
      </c>
      <c r="E9" s="246">
        <v>26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192</v>
      </c>
      <c r="T9" s="249" t="s">
        <v>193</v>
      </c>
      <c r="U9" s="225">
        <v>0</v>
      </c>
      <c r="V9" s="225">
        <f>ROUND(E9*U9,2)</f>
        <v>0</v>
      </c>
      <c r="W9" s="225"/>
      <c r="X9" s="225" t="s">
        <v>194</v>
      </c>
      <c r="Y9" s="225" t="s">
        <v>195</v>
      </c>
      <c r="Z9" s="215"/>
      <c r="AA9" s="215"/>
      <c r="AB9" s="215"/>
      <c r="AC9" s="215"/>
      <c r="AD9" s="215"/>
      <c r="AE9" s="215"/>
      <c r="AF9" s="215"/>
      <c r="AG9" s="215" t="s">
        <v>315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43">
        <v>2</v>
      </c>
      <c r="B10" s="244" t="s">
        <v>895</v>
      </c>
      <c r="C10" s="253" t="s">
        <v>896</v>
      </c>
      <c r="D10" s="245" t="s">
        <v>705</v>
      </c>
      <c r="E10" s="246">
        <v>26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192</v>
      </c>
      <c r="T10" s="249" t="s">
        <v>193</v>
      </c>
      <c r="U10" s="225">
        <v>0</v>
      </c>
      <c r="V10" s="225">
        <f>ROUND(E10*U10,2)</f>
        <v>0</v>
      </c>
      <c r="W10" s="225"/>
      <c r="X10" s="225" t="s">
        <v>194</v>
      </c>
      <c r="Y10" s="225" t="s">
        <v>195</v>
      </c>
      <c r="Z10" s="215"/>
      <c r="AA10" s="215"/>
      <c r="AB10" s="215"/>
      <c r="AC10" s="215"/>
      <c r="AD10" s="215"/>
      <c r="AE10" s="215"/>
      <c r="AF10" s="215"/>
      <c r="AG10" s="215" t="s">
        <v>315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3">
        <v>3</v>
      </c>
      <c r="B11" s="244" t="s">
        <v>897</v>
      </c>
      <c r="C11" s="253" t="s">
        <v>898</v>
      </c>
      <c r="D11" s="245" t="s">
        <v>265</v>
      </c>
      <c r="E11" s="246">
        <v>26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192</v>
      </c>
      <c r="T11" s="249" t="s">
        <v>193</v>
      </c>
      <c r="U11" s="225">
        <v>0</v>
      </c>
      <c r="V11" s="225">
        <f>ROUND(E11*U11,2)</f>
        <v>0</v>
      </c>
      <c r="W11" s="225"/>
      <c r="X11" s="225" t="s">
        <v>194</v>
      </c>
      <c r="Y11" s="225" t="s">
        <v>195</v>
      </c>
      <c r="Z11" s="215"/>
      <c r="AA11" s="215"/>
      <c r="AB11" s="215"/>
      <c r="AC11" s="215"/>
      <c r="AD11" s="215"/>
      <c r="AE11" s="215"/>
      <c r="AF11" s="215"/>
      <c r="AG11" s="215" t="s">
        <v>315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3">
        <v>4</v>
      </c>
      <c r="B12" s="244" t="s">
        <v>899</v>
      </c>
      <c r="C12" s="253" t="s">
        <v>900</v>
      </c>
      <c r="D12" s="245" t="s">
        <v>705</v>
      </c>
      <c r="E12" s="246">
        <v>4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192</v>
      </c>
      <c r="T12" s="249" t="s">
        <v>193</v>
      </c>
      <c r="U12" s="225">
        <v>0</v>
      </c>
      <c r="V12" s="225">
        <f>ROUND(E12*U12,2)</f>
        <v>0</v>
      </c>
      <c r="W12" s="225"/>
      <c r="X12" s="225" t="s">
        <v>194</v>
      </c>
      <c r="Y12" s="225" t="s">
        <v>195</v>
      </c>
      <c r="Z12" s="215"/>
      <c r="AA12" s="215"/>
      <c r="AB12" s="215"/>
      <c r="AC12" s="215"/>
      <c r="AD12" s="215"/>
      <c r="AE12" s="215"/>
      <c r="AF12" s="215"/>
      <c r="AG12" s="215" t="s">
        <v>315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3">
        <v>5</v>
      </c>
      <c r="B13" s="244" t="s">
        <v>901</v>
      </c>
      <c r="C13" s="253" t="s">
        <v>902</v>
      </c>
      <c r="D13" s="245" t="s">
        <v>705</v>
      </c>
      <c r="E13" s="246">
        <v>4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192</v>
      </c>
      <c r="T13" s="249" t="s">
        <v>193</v>
      </c>
      <c r="U13" s="225">
        <v>0</v>
      </c>
      <c r="V13" s="225">
        <f>ROUND(E13*U13,2)</f>
        <v>0</v>
      </c>
      <c r="W13" s="225"/>
      <c r="X13" s="225" t="s">
        <v>194</v>
      </c>
      <c r="Y13" s="225" t="s">
        <v>195</v>
      </c>
      <c r="Z13" s="215"/>
      <c r="AA13" s="215"/>
      <c r="AB13" s="215"/>
      <c r="AC13" s="215"/>
      <c r="AD13" s="215"/>
      <c r="AE13" s="215"/>
      <c r="AF13" s="215"/>
      <c r="AG13" s="215" t="s">
        <v>315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43">
        <v>6</v>
      </c>
      <c r="B14" s="244" t="s">
        <v>903</v>
      </c>
      <c r="C14" s="253" t="s">
        <v>904</v>
      </c>
      <c r="D14" s="245" t="s">
        <v>705</v>
      </c>
      <c r="E14" s="246">
        <v>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192</v>
      </c>
      <c r="T14" s="249" t="s">
        <v>193</v>
      </c>
      <c r="U14" s="225">
        <v>0</v>
      </c>
      <c r="V14" s="225">
        <f>ROUND(E14*U14,2)</f>
        <v>0</v>
      </c>
      <c r="W14" s="225"/>
      <c r="X14" s="225" t="s">
        <v>194</v>
      </c>
      <c r="Y14" s="225" t="s">
        <v>195</v>
      </c>
      <c r="Z14" s="215"/>
      <c r="AA14" s="215"/>
      <c r="AB14" s="215"/>
      <c r="AC14" s="215"/>
      <c r="AD14" s="215"/>
      <c r="AE14" s="215"/>
      <c r="AF14" s="215"/>
      <c r="AG14" s="215" t="s">
        <v>315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3">
        <v>7</v>
      </c>
      <c r="B15" s="244" t="s">
        <v>905</v>
      </c>
      <c r="C15" s="253" t="s">
        <v>906</v>
      </c>
      <c r="D15" s="245" t="s">
        <v>907</v>
      </c>
      <c r="E15" s="246">
        <v>24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192</v>
      </c>
      <c r="T15" s="249" t="s">
        <v>193</v>
      </c>
      <c r="U15" s="225">
        <v>0</v>
      </c>
      <c r="V15" s="225">
        <f>ROUND(E15*U15,2)</f>
        <v>0</v>
      </c>
      <c r="W15" s="225"/>
      <c r="X15" s="225" t="s">
        <v>194</v>
      </c>
      <c r="Y15" s="225" t="s">
        <v>195</v>
      </c>
      <c r="Z15" s="215"/>
      <c r="AA15" s="215"/>
      <c r="AB15" s="215"/>
      <c r="AC15" s="215"/>
      <c r="AD15" s="215"/>
      <c r="AE15" s="215"/>
      <c r="AF15" s="215"/>
      <c r="AG15" s="215" t="s">
        <v>315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3">
        <v>8</v>
      </c>
      <c r="B16" s="244" t="s">
        <v>908</v>
      </c>
      <c r="C16" s="253" t="s">
        <v>909</v>
      </c>
      <c r="D16" s="245" t="s">
        <v>705</v>
      </c>
      <c r="E16" s="246">
        <v>0.3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192</v>
      </c>
      <c r="T16" s="249" t="s">
        <v>193</v>
      </c>
      <c r="U16" s="225">
        <v>0</v>
      </c>
      <c r="V16" s="225">
        <f>ROUND(E16*U16,2)</f>
        <v>0</v>
      </c>
      <c r="W16" s="225"/>
      <c r="X16" s="225" t="s">
        <v>194</v>
      </c>
      <c r="Y16" s="225" t="s">
        <v>195</v>
      </c>
      <c r="Z16" s="215"/>
      <c r="AA16" s="215"/>
      <c r="AB16" s="215"/>
      <c r="AC16" s="215"/>
      <c r="AD16" s="215"/>
      <c r="AE16" s="215"/>
      <c r="AF16" s="215"/>
      <c r="AG16" s="215" t="s">
        <v>315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3">
        <v>9</v>
      </c>
      <c r="B17" s="244" t="s">
        <v>910</v>
      </c>
      <c r="C17" s="253" t="s">
        <v>911</v>
      </c>
      <c r="D17" s="245" t="s">
        <v>705</v>
      </c>
      <c r="E17" s="246">
        <v>1.2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192</v>
      </c>
      <c r="T17" s="249" t="s">
        <v>193</v>
      </c>
      <c r="U17" s="225">
        <v>0</v>
      </c>
      <c r="V17" s="225">
        <f>ROUND(E17*U17,2)</f>
        <v>0</v>
      </c>
      <c r="W17" s="225"/>
      <c r="X17" s="225" t="s">
        <v>194</v>
      </c>
      <c r="Y17" s="225" t="s">
        <v>195</v>
      </c>
      <c r="Z17" s="215"/>
      <c r="AA17" s="215"/>
      <c r="AB17" s="215"/>
      <c r="AC17" s="215"/>
      <c r="AD17" s="215"/>
      <c r="AE17" s="215"/>
      <c r="AF17" s="215"/>
      <c r="AG17" s="215" t="s">
        <v>315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2.5" outlineLevel="1" x14ac:dyDescent="0.2">
      <c r="A18" s="236">
        <v>10</v>
      </c>
      <c r="B18" s="237" t="s">
        <v>912</v>
      </c>
      <c r="C18" s="254" t="s">
        <v>913</v>
      </c>
      <c r="D18" s="238" t="s">
        <v>705</v>
      </c>
      <c r="E18" s="239">
        <v>5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192</v>
      </c>
      <c r="T18" s="242" t="s">
        <v>193</v>
      </c>
      <c r="U18" s="225">
        <v>0</v>
      </c>
      <c r="V18" s="225">
        <f>ROUND(E18*U18,2)</f>
        <v>0</v>
      </c>
      <c r="W18" s="225"/>
      <c r="X18" s="225" t="s">
        <v>464</v>
      </c>
      <c r="Y18" s="225" t="s">
        <v>195</v>
      </c>
      <c r="Z18" s="215"/>
      <c r="AA18" s="215"/>
      <c r="AB18" s="215"/>
      <c r="AC18" s="215"/>
      <c r="AD18" s="215"/>
      <c r="AE18" s="215"/>
      <c r="AF18" s="215"/>
      <c r="AG18" s="215" t="s">
        <v>691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22"/>
      <c r="B19" s="223"/>
      <c r="C19" s="256" t="s">
        <v>914</v>
      </c>
      <c r="D19" s="250"/>
      <c r="E19" s="250"/>
      <c r="F19" s="250"/>
      <c r="G19" s="250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219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3"/>
      <c r="B20" s="4"/>
      <c r="C20" s="25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173</v>
      </c>
    </row>
    <row r="21" spans="1:60" x14ac:dyDescent="0.2">
      <c r="A21" s="218"/>
      <c r="B21" s="219" t="s">
        <v>29</v>
      </c>
      <c r="C21" s="259"/>
      <c r="D21" s="220"/>
      <c r="E21" s="221"/>
      <c r="F21" s="221"/>
      <c r="G21" s="235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388</v>
      </c>
    </row>
    <row r="22" spans="1:60" x14ac:dyDescent="0.2">
      <c r="C22" s="260"/>
      <c r="D22" s="10"/>
      <c r="AG22" t="s">
        <v>389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MNPlbwNZbf0O/TT4qeQwQFEWCz7AiHywFlE9nJDkn9r87ri6RreTBn5kdj86fTkJarJJJNWsft/Gw4V9mUEfA==" saltValue="SAl93W9BnOntU+VIMt604g==" spinCount="100000"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0C89-4183-4B9A-83F7-90C75B5F50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160</v>
      </c>
      <c r="B1" s="200"/>
      <c r="C1" s="200"/>
      <c r="D1" s="200"/>
      <c r="E1" s="200"/>
      <c r="F1" s="200"/>
      <c r="G1" s="200"/>
      <c r="AG1" t="s">
        <v>161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162</v>
      </c>
    </row>
    <row r="3" spans="1:60" ht="24.95" customHeight="1" x14ac:dyDescent="0.2">
      <c r="A3" s="201" t="s">
        <v>8</v>
      </c>
      <c r="B3" s="49" t="s">
        <v>65</v>
      </c>
      <c r="C3" s="204" t="s">
        <v>66</v>
      </c>
      <c r="D3" s="202"/>
      <c r="E3" s="202"/>
      <c r="F3" s="202"/>
      <c r="G3" s="203"/>
      <c r="AC3" s="179" t="s">
        <v>162</v>
      </c>
      <c r="AG3" t="s">
        <v>163</v>
      </c>
    </row>
    <row r="4" spans="1:60" ht="24.95" customHeight="1" x14ac:dyDescent="0.2">
      <c r="A4" s="205" t="s">
        <v>9</v>
      </c>
      <c r="B4" s="206" t="s">
        <v>67</v>
      </c>
      <c r="C4" s="207" t="s">
        <v>66</v>
      </c>
      <c r="D4" s="208"/>
      <c r="E4" s="208"/>
      <c r="F4" s="208"/>
      <c r="G4" s="209"/>
      <c r="AG4" t="s">
        <v>164</v>
      </c>
    </row>
    <row r="5" spans="1:60" x14ac:dyDescent="0.2">
      <c r="D5" s="10"/>
    </row>
    <row r="6" spans="1:60" ht="38.25" x14ac:dyDescent="0.2">
      <c r="A6" s="211" t="s">
        <v>165</v>
      </c>
      <c r="B6" s="213" t="s">
        <v>166</v>
      </c>
      <c r="C6" s="213" t="s">
        <v>167</v>
      </c>
      <c r="D6" s="212" t="s">
        <v>168</v>
      </c>
      <c r="E6" s="211" t="s">
        <v>169</v>
      </c>
      <c r="F6" s="210" t="s">
        <v>170</v>
      </c>
      <c r="G6" s="211" t="s">
        <v>29</v>
      </c>
      <c r="H6" s="214" t="s">
        <v>30</v>
      </c>
      <c r="I6" s="214" t="s">
        <v>171</v>
      </c>
      <c r="J6" s="214" t="s">
        <v>31</v>
      </c>
      <c r="K6" s="214" t="s">
        <v>172</v>
      </c>
      <c r="L6" s="214" t="s">
        <v>173</v>
      </c>
      <c r="M6" s="214" t="s">
        <v>174</v>
      </c>
      <c r="N6" s="214" t="s">
        <v>175</v>
      </c>
      <c r="O6" s="214" t="s">
        <v>176</v>
      </c>
      <c r="P6" s="214" t="s">
        <v>177</v>
      </c>
      <c r="Q6" s="214" t="s">
        <v>178</v>
      </c>
      <c r="R6" s="214" t="s">
        <v>179</v>
      </c>
      <c r="S6" s="214" t="s">
        <v>180</v>
      </c>
      <c r="T6" s="214" t="s">
        <v>181</v>
      </c>
      <c r="U6" s="214" t="s">
        <v>182</v>
      </c>
      <c r="V6" s="214" t="s">
        <v>183</v>
      </c>
      <c r="W6" s="214" t="s">
        <v>184</v>
      </c>
      <c r="X6" s="214" t="s">
        <v>185</v>
      </c>
      <c r="Y6" s="214" t="s">
        <v>186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187</v>
      </c>
      <c r="B8" s="230" t="s">
        <v>158</v>
      </c>
      <c r="C8" s="252" t="s">
        <v>28</v>
      </c>
      <c r="D8" s="231"/>
      <c r="E8" s="232"/>
      <c r="F8" s="233"/>
      <c r="G8" s="233">
        <f>SUMIF(AG9:AG26,"&lt;&gt;NOR",G9:G26)</f>
        <v>0</v>
      </c>
      <c r="H8" s="233"/>
      <c r="I8" s="233">
        <f>SUM(I9:I26)</f>
        <v>0</v>
      </c>
      <c r="J8" s="233"/>
      <c r="K8" s="233">
        <f>SUM(K9:K26)</f>
        <v>0</v>
      </c>
      <c r="L8" s="233"/>
      <c r="M8" s="233">
        <f>SUM(M9:M26)</f>
        <v>0</v>
      </c>
      <c r="N8" s="232"/>
      <c r="O8" s="232">
        <f>SUM(O9:O26)</f>
        <v>0</v>
      </c>
      <c r="P8" s="232"/>
      <c r="Q8" s="232">
        <f>SUM(Q9:Q26)</f>
        <v>0</v>
      </c>
      <c r="R8" s="233"/>
      <c r="S8" s="233"/>
      <c r="T8" s="234"/>
      <c r="U8" s="228"/>
      <c r="V8" s="228">
        <f>SUM(V9:V26)</f>
        <v>0</v>
      </c>
      <c r="W8" s="228"/>
      <c r="X8" s="228"/>
      <c r="Y8" s="228"/>
      <c r="AG8" t="s">
        <v>188</v>
      </c>
    </row>
    <row r="9" spans="1:60" outlineLevel="1" x14ac:dyDescent="0.2">
      <c r="A9" s="243">
        <v>1</v>
      </c>
      <c r="B9" s="244" t="s">
        <v>915</v>
      </c>
      <c r="C9" s="253" t="s">
        <v>916</v>
      </c>
      <c r="D9" s="245" t="s">
        <v>204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192</v>
      </c>
      <c r="T9" s="249" t="s">
        <v>193</v>
      </c>
      <c r="U9" s="225">
        <v>0</v>
      </c>
      <c r="V9" s="225">
        <f>ROUND(E9*U9,2)</f>
        <v>0</v>
      </c>
      <c r="W9" s="225"/>
      <c r="X9" s="225" t="s">
        <v>194</v>
      </c>
      <c r="Y9" s="225" t="s">
        <v>195</v>
      </c>
      <c r="Z9" s="215"/>
      <c r="AA9" s="215"/>
      <c r="AB9" s="215"/>
      <c r="AC9" s="215"/>
      <c r="AD9" s="215"/>
      <c r="AE9" s="215"/>
      <c r="AF9" s="215"/>
      <c r="AG9" s="215" t="s">
        <v>196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43">
        <v>2</v>
      </c>
      <c r="B10" s="244" t="s">
        <v>917</v>
      </c>
      <c r="C10" s="253" t="s">
        <v>918</v>
      </c>
      <c r="D10" s="245" t="s">
        <v>204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192</v>
      </c>
      <c r="T10" s="249" t="s">
        <v>193</v>
      </c>
      <c r="U10" s="225">
        <v>0</v>
      </c>
      <c r="V10" s="225">
        <f>ROUND(E10*U10,2)</f>
        <v>0</v>
      </c>
      <c r="W10" s="225"/>
      <c r="X10" s="225" t="s">
        <v>194</v>
      </c>
      <c r="Y10" s="225" t="s">
        <v>195</v>
      </c>
      <c r="Z10" s="215"/>
      <c r="AA10" s="215"/>
      <c r="AB10" s="215"/>
      <c r="AC10" s="215"/>
      <c r="AD10" s="215"/>
      <c r="AE10" s="215"/>
      <c r="AF10" s="215"/>
      <c r="AG10" s="215" t="s">
        <v>196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3">
        <v>3</v>
      </c>
      <c r="B11" s="244" t="s">
        <v>919</v>
      </c>
      <c r="C11" s="253" t="s">
        <v>920</v>
      </c>
      <c r="D11" s="245" t="s">
        <v>204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192</v>
      </c>
      <c r="T11" s="249" t="s">
        <v>193</v>
      </c>
      <c r="U11" s="225">
        <v>0</v>
      </c>
      <c r="V11" s="225">
        <f>ROUND(E11*U11,2)</f>
        <v>0</v>
      </c>
      <c r="W11" s="225"/>
      <c r="X11" s="225" t="s">
        <v>194</v>
      </c>
      <c r="Y11" s="225" t="s">
        <v>195</v>
      </c>
      <c r="Z11" s="215"/>
      <c r="AA11" s="215"/>
      <c r="AB11" s="215"/>
      <c r="AC11" s="215"/>
      <c r="AD11" s="215"/>
      <c r="AE11" s="215"/>
      <c r="AF11" s="215"/>
      <c r="AG11" s="215" t="s">
        <v>196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3">
        <v>4</v>
      </c>
      <c r="B12" s="244" t="s">
        <v>921</v>
      </c>
      <c r="C12" s="253" t="s">
        <v>922</v>
      </c>
      <c r="D12" s="245" t="s">
        <v>204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192</v>
      </c>
      <c r="T12" s="249" t="s">
        <v>193</v>
      </c>
      <c r="U12" s="225">
        <v>0</v>
      </c>
      <c r="V12" s="225">
        <f>ROUND(E12*U12,2)</f>
        <v>0</v>
      </c>
      <c r="W12" s="225"/>
      <c r="X12" s="225" t="s">
        <v>194</v>
      </c>
      <c r="Y12" s="225" t="s">
        <v>195</v>
      </c>
      <c r="Z12" s="215"/>
      <c r="AA12" s="215"/>
      <c r="AB12" s="215"/>
      <c r="AC12" s="215"/>
      <c r="AD12" s="215"/>
      <c r="AE12" s="215"/>
      <c r="AF12" s="215"/>
      <c r="AG12" s="215" t="s">
        <v>196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3">
        <v>5</v>
      </c>
      <c r="B13" s="244" t="s">
        <v>923</v>
      </c>
      <c r="C13" s="253" t="s">
        <v>924</v>
      </c>
      <c r="D13" s="245" t="s">
        <v>204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192</v>
      </c>
      <c r="T13" s="249" t="s">
        <v>193</v>
      </c>
      <c r="U13" s="225">
        <v>0</v>
      </c>
      <c r="V13" s="225">
        <f>ROUND(E13*U13,2)</f>
        <v>0</v>
      </c>
      <c r="W13" s="225"/>
      <c r="X13" s="225" t="s">
        <v>194</v>
      </c>
      <c r="Y13" s="225" t="s">
        <v>195</v>
      </c>
      <c r="Z13" s="215"/>
      <c r="AA13" s="215"/>
      <c r="AB13" s="215"/>
      <c r="AC13" s="215"/>
      <c r="AD13" s="215"/>
      <c r="AE13" s="215"/>
      <c r="AF13" s="215"/>
      <c r="AG13" s="215" t="s">
        <v>196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43">
        <v>6</v>
      </c>
      <c r="B14" s="244" t="s">
        <v>925</v>
      </c>
      <c r="C14" s="253" t="s">
        <v>926</v>
      </c>
      <c r="D14" s="245" t="s">
        <v>204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192</v>
      </c>
      <c r="T14" s="249" t="s">
        <v>193</v>
      </c>
      <c r="U14" s="225">
        <v>0</v>
      </c>
      <c r="V14" s="225">
        <f>ROUND(E14*U14,2)</f>
        <v>0</v>
      </c>
      <c r="W14" s="225"/>
      <c r="X14" s="225" t="s">
        <v>194</v>
      </c>
      <c r="Y14" s="225" t="s">
        <v>195</v>
      </c>
      <c r="Z14" s="215"/>
      <c r="AA14" s="215"/>
      <c r="AB14" s="215"/>
      <c r="AC14" s="215"/>
      <c r="AD14" s="215"/>
      <c r="AE14" s="215"/>
      <c r="AF14" s="215"/>
      <c r="AG14" s="215" t="s">
        <v>196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3">
        <v>7</v>
      </c>
      <c r="B15" s="244" t="s">
        <v>927</v>
      </c>
      <c r="C15" s="253" t="s">
        <v>928</v>
      </c>
      <c r="D15" s="245" t="s">
        <v>204</v>
      </c>
      <c r="E15" s="246">
        <v>1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192</v>
      </c>
      <c r="T15" s="249" t="s">
        <v>193</v>
      </c>
      <c r="U15" s="225">
        <v>0</v>
      </c>
      <c r="V15" s="225">
        <f>ROUND(E15*U15,2)</f>
        <v>0</v>
      </c>
      <c r="W15" s="225"/>
      <c r="X15" s="225" t="s">
        <v>194</v>
      </c>
      <c r="Y15" s="225" t="s">
        <v>195</v>
      </c>
      <c r="Z15" s="215"/>
      <c r="AA15" s="215"/>
      <c r="AB15" s="215"/>
      <c r="AC15" s="215"/>
      <c r="AD15" s="215"/>
      <c r="AE15" s="215"/>
      <c r="AF15" s="215"/>
      <c r="AG15" s="215" t="s">
        <v>196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3">
        <v>8</v>
      </c>
      <c r="B16" s="244" t="s">
        <v>929</v>
      </c>
      <c r="C16" s="253" t="s">
        <v>930</v>
      </c>
      <c r="D16" s="245" t="s">
        <v>204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192</v>
      </c>
      <c r="T16" s="249" t="s">
        <v>193</v>
      </c>
      <c r="U16" s="225">
        <v>0</v>
      </c>
      <c r="V16" s="225">
        <f>ROUND(E16*U16,2)</f>
        <v>0</v>
      </c>
      <c r="W16" s="225"/>
      <c r="X16" s="225" t="s">
        <v>194</v>
      </c>
      <c r="Y16" s="225" t="s">
        <v>195</v>
      </c>
      <c r="Z16" s="215"/>
      <c r="AA16" s="215"/>
      <c r="AB16" s="215"/>
      <c r="AC16" s="215"/>
      <c r="AD16" s="215"/>
      <c r="AE16" s="215"/>
      <c r="AF16" s="215"/>
      <c r="AG16" s="215" t="s">
        <v>196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3">
        <v>9</v>
      </c>
      <c r="B17" s="244" t="s">
        <v>931</v>
      </c>
      <c r="C17" s="253" t="s">
        <v>932</v>
      </c>
      <c r="D17" s="245" t="s">
        <v>933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192</v>
      </c>
      <c r="T17" s="249" t="s">
        <v>193</v>
      </c>
      <c r="U17" s="225">
        <v>0</v>
      </c>
      <c r="V17" s="225">
        <f>ROUND(E17*U17,2)</f>
        <v>0</v>
      </c>
      <c r="W17" s="225"/>
      <c r="X17" s="225" t="s">
        <v>194</v>
      </c>
      <c r="Y17" s="225" t="s">
        <v>195</v>
      </c>
      <c r="Z17" s="215"/>
      <c r="AA17" s="215"/>
      <c r="AB17" s="215"/>
      <c r="AC17" s="215"/>
      <c r="AD17" s="215"/>
      <c r="AE17" s="215"/>
      <c r="AF17" s="215"/>
      <c r="AG17" s="215" t="s">
        <v>375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43">
        <v>10</v>
      </c>
      <c r="B18" s="244" t="s">
        <v>934</v>
      </c>
      <c r="C18" s="253" t="s">
        <v>935</v>
      </c>
      <c r="D18" s="245" t="s">
        <v>933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192</v>
      </c>
      <c r="T18" s="249" t="s">
        <v>193</v>
      </c>
      <c r="U18" s="225">
        <v>0</v>
      </c>
      <c r="V18" s="225">
        <f>ROUND(E18*U18,2)</f>
        <v>0</v>
      </c>
      <c r="W18" s="225"/>
      <c r="X18" s="225" t="s">
        <v>194</v>
      </c>
      <c r="Y18" s="225" t="s">
        <v>195</v>
      </c>
      <c r="Z18" s="215"/>
      <c r="AA18" s="215"/>
      <c r="AB18" s="215"/>
      <c r="AC18" s="215"/>
      <c r="AD18" s="215"/>
      <c r="AE18" s="215"/>
      <c r="AF18" s="215"/>
      <c r="AG18" s="215" t="s">
        <v>196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3">
        <v>11</v>
      </c>
      <c r="B19" s="244" t="s">
        <v>936</v>
      </c>
      <c r="C19" s="253" t="s">
        <v>937</v>
      </c>
      <c r="D19" s="245" t="s">
        <v>933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192</v>
      </c>
      <c r="T19" s="249" t="s">
        <v>193</v>
      </c>
      <c r="U19" s="225">
        <v>0</v>
      </c>
      <c r="V19" s="225">
        <f>ROUND(E19*U19,2)</f>
        <v>0</v>
      </c>
      <c r="W19" s="225"/>
      <c r="X19" s="225" t="s">
        <v>194</v>
      </c>
      <c r="Y19" s="225" t="s">
        <v>195</v>
      </c>
      <c r="Z19" s="215"/>
      <c r="AA19" s="215"/>
      <c r="AB19" s="215"/>
      <c r="AC19" s="215"/>
      <c r="AD19" s="215"/>
      <c r="AE19" s="215"/>
      <c r="AF19" s="215"/>
      <c r="AG19" s="215" t="s">
        <v>375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43">
        <v>12</v>
      </c>
      <c r="B20" s="244" t="s">
        <v>938</v>
      </c>
      <c r="C20" s="253" t="s">
        <v>939</v>
      </c>
      <c r="D20" s="245" t="s">
        <v>933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192</v>
      </c>
      <c r="T20" s="249" t="s">
        <v>193</v>
      </c>
      <c r="U20" s="225">
        <v>0</v>
      </c>
      <c r="V20" s="225">
        <f>ROUND(E20*U20,2)</f>
        <v>0</v>
      </c>
      <c r="W20" s="225"/>
      <c r="X20" s="225" t="s">
        <v>194</v>
      </c>
      <c r="Y20" s="225" t="s">
        <v>195</v>
      </c>
      <c r="Z20" s="215"/>
      <c r="AA20" s="215"/>
      <c r="AB20" s="215"/>
      <c r="AC20" s="215"/>
      <c r="AD20" s="215"/>
      <c r="AE20" s="215"/>
      <c r="AF20" s="215"/>
      <c r="AG20" s="215" t="s">
        <v>196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43">
        <v>13</v>
      </c>
      <c r="B21" s="244" t="s">
        <v>940</v>
      </c>
      <c r="C21" s="253" t="s">
        <v>941</v>
      </c>
      <c r="D21" s="245" t="s">
        <v>933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192</v>
      </c>
      <c r="T21" s="249" t="s">
        <v>193</v>
      </c>
      <c r="U21" s="225">
        <v>0</v>
      </c>
      <c r="V21" s="225">
        <f>ROUND(E21*U21,2)</f>
        <v>0</v>
      </c>
      <c r="W21" s="225"/>
      <c r="X21" s="225" t="s">
        <v>194</v>
      </c>
      <c r="Y21" s="225" t="s">
        <v>195</v>
      </c>
      <c r="Z21" s="215"/>
      <c r="AA21" s="215"/>
      <c r="AB21" s="215"/>
      <c r="AC21" s="215"/>
      <c r="AD21" s="215"/>
      <c r="AE21" s="215"/>
      <c r="AF21" s="215"/>
      <c r="AG21" s="215" t="s">
        <v>196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3">
        <v>14</v>
      </c>
      <c r="B22" s="244" t="s">
        <v>942</v>
      </c>
      <c r="C22" s="253" t="s">
        <v>943</v>
      </c>
      <c r="D22" s="245" t="s">
        <v>204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192</v>
      </c>
      <c r="T22" s="249" t="s">
        <v>193</v>
      </c>
      <c r="U22" s="225">
        <v>0</v>
      </c>
      <c r="V22" s="225">
        <f>ROUND(E22*U22,2)</f>
        <v>0</v>
      </c>
      <c r="W22" s="225"/>
      <c r="X22" s="225" t="s">
        <v>194</v>
      </c>
      <c r="Y22" s="225" t="s">
        <v>195</v>
      </c>
      <c r="Z22" s="215"/>
      <c r="AA22" s="215"/>
      <c r="AB22" s="215"/>
      <c r="AC22" s="215"/>
      <c r="AD22" s="215"/>
      <c r="AE22" s="215"/>
      <c r="AF22" s="215"/>
      <c r="AG22" s="215" t="s">
        <v>196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43">
        <v>15</v>
      </c>
      <c r="B23" s="244" t="s">
        <v>944</v>
      </c>
      <c r="C23" s="253" t="s">
        <v>945</v>
      </c>
      <c r="D23" s="245" t="s">
        <v>933</v>
      </c>
      <c r="E23" s="246">
        <v>1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192</v>
      </c>
      <c r="T23" s="249" t="s">
        <v>193</v>
      </c>
      <c r="U23" s="225">
        <v>0</v>
      </c>
      <c r="V23" s="225">
        <f>ROUND(E23*U23,2)</f>
        <v>0</v>
      </c>
      <c r="W23" s="225"/>
      <c r="X23" s="225" t="s">
        <v>194</v>
      </c>
      <c r="Y23" s="225" t="s">
        <v>195</v>
      </c>
      <c r="Z23" s="215"/>
      <c r="AA23" s="215"/>
      <c r="AB23" s="215"/>
      <c r="AC23" s="215"/>
      <c r="AD23" s="215"/>
      <c r="AE23" s="215"/>
      <c r="AF23" s="215"/>
      <c r="AG23" s="215" t="s">
        <v>196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43">
        <v>16</v>
      </c>
      <c r="B24" s="244" t="s">
        <v>946</v>
      </c>
      <c r="C24" s="253" t="s">
        <v>947</v>
      </c>
      <c r="D24" s="245" t="s">
        <v>933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192</v>
      </c>
      <c r="T24" s="249" t="s">
        <v>193</v>
      </c>
      <c r="U24" s="225">
        <v>0</v>
      </c>
      <c r="V24" s="225">
        <f>ROUND(E24*U24,2)</f>
        <v>0</v>
      </c>
      <c r="W24" s="225"/>
      <c r="X24" s="225" t="s">
        <v>194</v>
      </c>
      <c r="Y24" s="225" t="s">
        <v>195</v>
      </c>
      <c r="Z24" s="215"/>
      <c r="AA24" s="215"/>
      <c r="AB24" s="215"/>
      <c r="AC24" s="215"/>
      <c r="AD24" s="215"/>
      <c r="AE24" s="215"/>
      <c r="AF24" s="215"/>
      <c r="AG24" s="215" t="s">
        <v>196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3">
        <v>17</v>
      </c>
      <c r="B25" s="244" t="s">
        <v>948</v>
      </c>
      <c r="C25" s="253" t="s">
        <v>949</v>
      </c>
      <c r="D25" s="245" t="s">
        <v>933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192</v>
      </c>
      <c r="T25" s="249" t="s">
        <v>193</v>
      </c>
      <c r="U25" s="225">
        <v>0</v>
      </c>
      <c r="V25" s="225">
        <f>ROUND(E25*U25,2)</f>
        <v>0</v>
      </c>
      <c r="W25" s="225"/>
      <c r="X25" s="225" t="s">
        <v>194</v>
      </c>
      <c r="Y25" s="225" t="s">
        <v>195</v>
      </c>
      <c r="Z25" s="215"/>
      <c r="AA25" s="215"/>
      <c r="AB25" s="215"/>
      <c r="AC25" s="215"/>
      <c r="AD25" s="215"/>
      <c r="AE25" s="215"/>
      <c r="AF25" s="215"/>
      <c r="AG25" s="215" t="s">
        <v>196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36">
        <v>18</v>
      </c>
      <c r="B26" s="237" t="s">
        <v>950</v>
      </c>
      <c r="C26" s="254" t="s">
        <v>951</v>
      </c>
      <c r="D26" s="238" t="s">
        <v>204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192</v>
      </c>
      <c r="T26" s="242" t="s">
        <v>193</v>
      </c>
      <c r="U26" s="225">
        <v>0</v>
      </c>
      <c r="V26" s="225">
        <f>ROUND(E26*U26,2)</f>
        <v>0</v>
      </c>
      <c r="W26" s="225"/>
      <c r="X26" s="225" t="s">
        <v>194</v>
      </c>
      <c r="Y26" s="225" t="s">
        <v>195</v>
      </c>
      <c r="Z26" s="215"/>
      <c r="AA26" s="215"/>
      <c r="AB26" s="215"/>
      <c r="AC26" s="215"/>
      <c r="AD26" s="215"/>
      <c r="AE26" s="215"/>
      <c r="AF26" s="215"/>
      <c r="AG26" s="215" t="s">
        <v>196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">
      <c r="A27" s="3"/>
      <c r="B27" s="4"/>
      <c r="C27" s="25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173</v>
      </c>
    </row>
    <row r="28" spans="1:60" x14ac:dyDescent="0.2">
      <c r="A28" s="218"/>
      <c r="B28" s="219" t="s">
        <v>29</v>
      </c>
      <c r="C28" s="259"/>
      <c r="D28" s="220"/>
      <c r="E28" s="221"/>
      <c r="F28" s="221"/>
      <c r="G28" s="235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388</v>
      </c>
    </row>
    <row r="29" spans="1:60" x14ac:dyDescent="0.2">
      <c r="C29" s="260"/>
      <c r="D29" s="10"/>
      <c r="AG29" t="s">
        <v>389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Ul1Kdhtvxcps7VFGrvv9RwjG1r8DCelDW20i6did7Drd+UV4qYJHM/7ykQN7S794uXlVe/KgKzj+UjOf2ILew==" saltValue="JGZG6VpEm0xt8B8NrY4BL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SO 01 1 Pol</vt:lpstr>
      <vt:lpstr>SO 02 2 Pol</vt:lpstr>
      <vt:lpstr>SO 02 3 Pol</vt:lpstr>
      <vt:lpstr>SO 03 3.1 Pol</vt:lpstr>
      <vt:lpstr>SO 04 1.4.1 Pol</vt:lpstr>
      <vt:lpstr>SO 04 1.4.2 Pol</vt:lpstr>
      <vt:lpstr>SO 05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2 Pol'!Názvy_tisku</vt:lpstr>
      <vt:lpstr>'SO 02 3 Pol'!Názvy_tisku</vt:lpstr>
      <vt:lpstr>'SO 03 3.1 Pol'!Názvy_tisku</vt:lpstr>
      <vt:lpstr>'SO 04 1.4.1 Pol'!Názvy_tisku</vt:lpstr>
      <vt:lpstr>'SO 04 1.4.2 Pol'!Názvy_tisku</vt:lpstr>
      <vt:lpstr>'SO 05 4 Pol'!Názvy_tisku</vt:lpstr>
      <vt:lpstr>oadresa</vt:lpstr>
      <vt:lpstr>Stavba!Objednatel</vt:lpstr>
      <vt:lpstr>Stavba!Objekt</vt:lpstr>
      <vt:lpstr>'SO 01 1 Pol'!Oblast_tisku</vt:lpstr>
      <vt:lpstr>'SO 02 2 Pol'!Oblast_tisku</vt:lpstr>
      <vt:lpstr>'SO 02 3 Pol'!Oblast_tisku</vt:lpstr>
      <vt:lpstr>'SO 03 3.1 Pol'!Oblast_tisku</vt:lpstr>
      <vt:lpstr>'SO 04 1.4.1 Pol'!Oblast_tisku</vt:lpstr>
      <vt:lpstr>'SO 04 1.4.2 Pol'!Oblast_tisku</vt:lpstr>
      <vt:lpstr>'SO 05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Filipi Vit</dc:creator>
  <cp:lastModifiedBy>Filipi Vit</cp:lastModifiedBy>
  <cp:lastPrinted>2019-03-19T12:27:02Z</cp:lastPrinted>
  <dcterms:created xsi:type="dcterms:W3CDTF">2009-04-08T07:15:50Z</dcterms:created>
  <dcterms:modified xsi:type="dcterms:W3CDTF">2024-01-23T07:33:09Z</dcterms:modified>
</cp:coreProperties>
</file>